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-15" yWindow="-15" windowWidth="14400" windowHeight="13440" tabRatio="786" activeTab="2" xr2:uid="{00000000-000D-0000-FFFF-FFFF00000000}"/>
  </bookViews>
  <sheets>
    <sheet name="Table 89" sheetId="33" r:id="rId1"/>
    <sheet name="Table 90" sheetId="34" r:id="rId2"/>
    <sheet name="Table 91" sheetId="35" r:id="rId3"/>
    <sheet name="Summary Data-4 Yr" sheetId="19" r:id="rId4"/>
    <sheet name="Summary Data-2 Yr" sheetId="20" r:id="rId5"/>
    <sheet name="Total Pub Funding Per FTE" sheetId="17" r:id="rId6"/>
    <sheet name="St Gen Purp per FTE" sheetId="25" r:id="rId7"/>
    <sheet name="St Ed Sp Purp per FTE" sheetId="26" r:id="rId8"/>
    <sheet name="Local per FTE" sheetId="27" r:id="rId9"/>
    <sheet name="Tuition per FTE" sheetId="28" r:id="rId10"/>
    <sheet name="Total" sheetId="11" r:id="rId11"/>
    <sheet name="State General Purpose" sheetId="21" r:id="rId12"/>
    <sheet name="State Ed Special Purpose" sheetId="22" r:id="rId13"/>
    <sheet name="Local" sheetId="23" r:id="rId14"/>
    <sheet name="Tuition Revenues" sheetId="24" r:id="rId15"/>
  </sheets>
  <externalReferences>
    <externalReference r:id="rId16"/>
  </externalReferences>
  <definedNames>
    <definedName name="_xlnm.Print_Area" localSheetId="0">'Table 89'!$A$1:$L$34</definedName>
    <definedName name="_xlnm.Print_Area" localSheetId="1">'Table 90'!$A$1:$N$33</definedName>
    <definedName name="_xlnm.Print_Area" localSheetId="2">'Table 91'!$A$1:$I$34</definedName>
    <definedName name="_xlnm.Print_Area" localSheetId="10">Total!$A$1:$HU$31</definedName>
  </definedNames>
  <calcPr calcId="171027"/>
</workbook>
</file>

<file path=xl/calcChain.xml><?xml version="1.0" encoding="utf-8"?>
<calcChain xmlns="http://schemas.openxmlformats.org/spreadsheetml/2006/main">
  <c r="E17" i="34" l="1"/>
  <c r="E18" i="34"/>
  <c r="E16" i="34"/>
  <c r="E15" i="34"/>
  <c r="E14" i="34"/>
  <c r="E24" i="34"/>
  <c r="E27" i="34"/>
  <c r="D25" i="34"/>
  <c r="D26" i="34"/>
  <c r="D27" i="34"/>
  <c r="D24" i="34"/>
  <c r="D22" i="34"/>
  <c r="D19" i="34"/>
  <c r="D18" i="34"/>
  <c r="D17" i="34"/>
  <c r="D16" i="34"/>
  <c r="D15" i="34"/>
  <c r="D14" i="34"/>
  <c r="D13" i="34"/>
  <c r="R23" i="20" l="1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P9" i="20" l="1"/>
  <c r="AP16" i="20"/>
  <c r="AP17" i="20"/>
  <c r="AP19" i="20"/>
  <c r="AP23" i="20"/>
  <c r="AP8" i="20"/>
  <c r="AN9" i="20"/>
  <c r="AN16" i="20"/>
  <c r="AN17" i="20"/>
  <c r="AN19" i="20"/>
  <c r="AN23" i="20"/>
  <c r="AN8" i="20"/>
  <c r="AN9" i="19" l="1"/>
  <c r="AN10" i="19"/>
  <c r="AN11" i="19"/>
  <c r="AN12" i="19"/>
  <c r="AN13" i="19"/>
  <c r="AN14" i="19"/>
  <c r="AN15" i="19"/>
  <c r="AN16" i="19"/>
  <c r="AN17" i="19"/>
  <c r="AN18" i="19"/>
  <c r="AN19" i="19"/>
  <c r="AN20" i="19"/>
  <c r="AN21" i="19"/>
  <c r="AN22" i="19"/>
  <c r="AN23" i="19"/>
  <c r="AN8" i="19"/>
  <c r="AN6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8" i="19"/>
  <c r="AP6" i="19"/>
  <c r="N25" i="35" l="1"/>
  <c r="N26" i="35"/>
  <c r="N27" i="35"/>
  <c r="N24" i="35"/>
  <c r="N21" i="35"/>
  <c r="N22" i="35"/>
  <c r="N23" i="35"/>
  <c r="N20" i="35"/>
  <c r="N17" i="35"/>
  <c r="N18" i="35"/>
  <c r="N19" i="35"/>
  <c r="N16" i="35"/>
  <c r="N15" i="35"/>
  <c r="N14" i="35"/>
  <c r="N13" i="35"/>
  <c r="N12" i="35"/>
  <c r="N10" i="35"/>
  <c r="E24" i="35"/>
  <c r="E22" i="35"/>
  <c r="E18" i="35"/>
  <c r="E17" i="35"/>
  <c r="E16" i="35"/>
  <c r="E12" i="35"/>
  <c r="E10" i="35"/>
  <c r="G24" i="35"/>
  <c r="G22" i="35"/>
  <c r="G18" i="35"/>
  <c r="G17" i="35"/>
  <c r="G16" i="35"/>
  <c r="G12" i="35"/>
  <c r="G10" i="35"/>
  <c r="F24" i="35"/>
  <c r="F22" i="35"/>
  <c r="F18" i="35"/>
  <c r="F17" i="35"/>
  <c r="F16" i="35"/>
  <c r="F12" i="35"/>
  <c r="F10" i="35"/>
  <c r="D24" i="35"/>
  <c r="D22" i="35"/>
  <c r="D18" i="35"/>
  <c r="D17" i="35"/>
  <c r="D16" i="35"/>
  <c r="D12" i="35"/>
  <c r="D10" i="35"/>
  <c r="C24" i="35"/>
  <c r="C22" i="35"/>
  <c r="C18" i="35"/>
  <c r="C17" i="35"/>
  <c r="C16" i="35"/>
  <c r="C12" i="35"/>
  <c r="C10" i="35"/>
  <c r="G27" i="34"/>
  <c r="F27" i="34"/>
  <c r="G26" i="34"/>
  <c r="F26" i="34"/>
  <c r="G25" i="34"/>
  <c r="F25" i="34"/>
  <c r="G24" i="34"/>
  <c r="F24" i="34"/>
  <c r="G23" i="34"/>
  <c r="F23" i="34"/>
  <c r="G22" i="34"/>
  <c r="F22" i="34"/>
  <c r="G21" i="34"/>
  <c r="F21" i="34"/>
  <c r="G20" i="34"/>
  <c r="F20" i="34"/>
  <c r="G19" i="34"/>
  <c r="F19" i="34"/>
  <c r="G18" i="34"/>
  <c r="F18" i="34"/>
  <c r="G17" i="34"/>
  <c r="F17" i="34"/>
  <c r="G16" i="34"/>
  <c r="F16" i="34"/>
  <c r="G15" i="34"/>
  <c r="F15" i="34"/>
  <c r="G14" i="34"/>
  <c r="F14" i="34"/>
  <c r="G13" i="34"/>
  <c r="F13" i="34"/>
  <c r="G12" i="34"/>
  <c r="F12" i="34"/>
  <c r="G10" i="34"/>
  <c r="F10" i="34"/>
  <c r="E26" i="34"/>
  <c r="E25" i="34"/>
  <c r="E23" i="34"/>
  <c r="E22" i="34"/>
  <c r="E21" i="34"/>
  <c r="E20" i="34"/>
  <c r="E19" i="34"/>
  <c r="E13" i="34"/>
  <c r="E12" i="34"/>
  <c r="E10" i="34"/>
  <c r="D23" i="34"/>
  <c r="D21" i="34"/>
  <c r="D20" i="34"/>
  <c r="D12" i="34"/>
  <c r="D10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0" i="34"/>
  <c r="F27" i="33" l="1"/>
  <c r="E27" i="33"/>
  <c r="F26" i="33"/>
  <c r="E26" i="33"/>
  <c r="F25" i="33"/>
  <c r="E25" i="33"/>
  <c r="F24" i="33"/>
  <c r="E24" i="33"/>
  <c r="F23" i="33"/>
  <c r="E23" i="33"/>
  <c r="F22" i="33"/>
  <c r="E22" i="33"/>
  <c r="F21" i="33"/>
  <c r="E21" i="33"/>
  <c r="F20" i="33"/>
  <c r="E20" i="33"/>
  <c r="F19" i="33"/>
  <c r="E19" i="33"/>
  <c r="F18" i="33"/>
  <c r="E18" i="33"/>
  <c r="F17" i="33"/>
  <c r="E17" i="33"/>
  <c r="F16" i="33"/>
  <c r="E16" i="33"/>
  <c r="F15" i="33"/>
  <c r="E15" i="33"/>
  <c r="F14" i="33"/>
  <c r="E14" i="33"/>
  <c r="F13" i="33"/>
  <c r="E13" i="33"/>
  <c r="F12" i="33"/>
  <c r="E12" i="33"/>
  <c r="F10" i="33"/>
  <c r="E10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0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0" i="33"/>
  <c r="EG23" i="19"/>
  <c r="EH23" i="19" s="1"/>
  <c r="EE23" i="19"/>
  <c r="EF23" i="19" s="1"/>
  <c r="EG22" i="19"/>
  <c r="EH22" i="19" s="1"/>
  <c r="EE22" i="19"/>
  <c r="EF22" i="19" s="1"/>
  <c r="EG21" i="19"/>
  <c r="EH21" i="19" s="1"/>
  <c r="EE21" i="19"/>
  <c r="EF21" i="19" s="1"/>
  <c r="EG20" i="19"/>
  <c r="EH20" i="19" s="1"/>
  <c r="EE20" i="19"/>
  <c r="EF20" i="19" s="1"/>
  <c r="EG19" i="19"/>
  <c r="EH19" i="19" s="1"/>
  <c r="EE19" i="19"/>
  <c r="EF19" i="19" s="1"/>
  <c r="EG18" i="19"/>
  <c r="EH18" i="19" s="1"/>
  <c r="EE18" i="19"/>
  <c r="EF18" i="19" s="1"/>
  <c r="EG17" i="19"/>
  <c r="EH17" i="19" s="1"/>
  <c r="EE17" i="19"/>
  <c r="EF17" i="19" s="1"/>
  <c r="EG16" i="19"/>
  <c r="EH16" i="19" s="1"/>
  <c r="EE16" i="19"/>
  <c r="EF16" i="19" s="1"/>
  <c r="EG15" i="19"/>
  <c r="EH15" i="19" s="1"/>
  <c r="EE15" i="19"/>
  <c r="EF15" i="19" s="1"/>
  <c r="EG14" i="19"/>
  <c r="EH14" i="19" s="1"/>
  <c r="EE14" i="19"/>
  <c r="EF14" i="19" s="1"/>
  <c r="EG13" i="19"/>
  <c r="EH13" i="19" s="1"/>
  <c r="EE13" i="19"/>
  <c r="EF13" i="19" s="1"/>
  <c r="EG12" i="19"/>
  <c r="EH12" i="19" s="1"/>
  <c r="EE12" i="19"/>
  <c r="EF12" i="19" s="1"/>
  <c r="EG11" i="19"/>
  <c r="EH11" i="19" s="1"/>
  <c r="EE11" i="19"/>
  <c r="EF11" i="19" s="1"/>
  <c r="EG10" i="19"/>
  <c r="EH10" i="19" s="1"/>
  <c r="EE10" i="19"/>
  <c r="EF10" i="19" s="1"/>
  <c r="EG9" i="19"/>
  <c r="EH9" i="19" s="1"/>
  <c r="EE9" i="19"/>
  <c r="EF9" i="19" s="1"/>
  <c r="EG8" i="19"/>
  <c r="EH8" i="19" s="1"/>
  <c r="EE8" i="19"/>
  <c r="EF8" i="19" s="1"/>
  <c r="EG6" i="19"/>
  <c r="EH6" i="19" s="1"/>
  <c r="EE6" i="19"/>
  <c r="EF6" i="19" s="1"/>
  <c r="CK23" i="19"/>
  <c r="CL23" i="19" s="1"/>
  <c r="CI23" i="19"/>
  <c r="CJ23" i="19" s="1"/>
  <c r="CK22" i="19"/>
  <c r="CL22" i="19" s="1"/>
  <c r="CI22" i="19"/>
  <c r="CJ22" i="19" s="1"/>
  <c r="CK21" i="19"/>
  <c r="CL21" i="19" s="1"/>
  <c r="CI21" i="19"/>
  <c r="CJ21" i="19" s="1"/>
  <c r="CK20" i="19"/>
  <c r="CL20" i="19" s="1"/>
  <c r="CI20" i="19"/>
  <c r="CJ20" i="19" s="1"/>
  <c r="CK19" i="19"/>
  <c r="CL19" i="19" s="1"/>
  <c r="CI19" i="19"/>
  <c r="CJ19" i="19" s="1"/>
  <c r="CK18" i="19"/>
  <c r="CL18" i="19" s="1"/>
  <c r="CI18" i="19"/>
  <c r="CJ18" i="19" s="1"/>
  <c r="CK17" i="19"/>
  <c r="CL17" i="19" s="1"/>
  <c r="CI17" i="19"/>
  <c r="CJ17" i="19" s="1"/>
  <c r="CK16" i="19"/>
  <c r="CL16" i="19" s="1"/>
  <c r="CI16" i="19"/>
  <c r="CJ16" i="19" s="1"/>
  <c r="CK15" i="19"/>
  <c r="CL15" i="19" s="1"/>
  <c r="CI15" i="19"/>
  <c r="CJ15" i="19" s="1"/>
  <c r="CK14" i="19"/>
  <c r="CL14" i="19" s="1"/>
  <c r="CI14" i="19"/>
  <c r="CJ14" i="19" s="1"/>
  <c r="CK13" i="19"/>
  <c r="CL13" i="19" s="1"/>
  <c r="CI13" i="19"/>
  <c r="CJ13" i="19" s="1"/>
  <c r="CK12" i="19"/>
  <c r="CL12" i="19" s="1"/>
  <c r="CI12" i="19"/>
  <c r="CJ12" i="19" s="1"/>
  <c r="CK11" i="19"/>
  <c r="CL11" i="19" s="1"/>
  <c r="CI11" i="19"/>
  <c r="CJ11" i="19" s="1"/>
  <c r="CK10" i="19"/>
  <c r="CL10" i="19" s="1"/>
  <c r="CI10" i="19"/>
  <c r="CJ10" i="19" s="1"/>
  <c r="CK9" i="19"/>
  <c r="CL9" i="19" s="1"/>
  <c r="CI9" i="19"/>
  <c r="CJ9" i="19" s="1"/>
  <c r="CK8" i="19"/>
  <c r="CL8" i="19" s="1"/>
  <c r="CI8" i="19"/>
  <c r="CJ8" i="19" s="1"/>
  <c r="CK6" i="19"/>
  <c r="CL6" i="19" s="1"/>
  <c r="CI6" i="19"/>
  <c r="CJ6" i="19" s="1"/>
  <c r="GN6" i="19"/>
  <c r="GO6" i="19"/>
  <c r="GP6" i="19"/>
  <c r="GN8" i="19"/>
  <c r="GO8" i="19"/>
  <c r="GP8" i="19"/>
  <c r="GN9" i="19"/>
  <c r="GO9" i="19"/>
  <c r="GP9" i="19"/>
  <c r="GN10" i="19"/>
  <c r="GO10" i="19"/>
  <c r="GP10" i="19"/>
  <c r="GN11" i="19"/>
  <c r="GO11" i="19"/>
  <c r="GP11" i="19"/>
  <c r="GN12" i="19"/>
  <c r="GO12" i="19"/>
  <c r="GP12" i="19"/>
  <c r="GN13" i="19"/>
  <c r="GO13" i="19"/>
  <c r="GP13" i="19"/>
  <c r="GN14" i="19"/>
  <c r="GO14" i="19"/>
  <c r="GP14" i="19"/>
  <c r="GN15" i="19"/>
  <c r="GO15" i="19"/>
  <c r="GP15" i="19"/>
  <c r="GN16" i="19"/>
  <c r="GO16" i="19"/>
  <c r="GP16" i="19"/>
  <c r="GN17" i="19"/>
  <c r="GO17" i="19"/>
  <c r="GP17" i="19"/>
  <c r="GN18" i="19"/>
  <c r="GO18" i="19"/>
  <c r="GP18" i="19"/>
  <c r="GN19" i="19"/>
  <c r="GO19" i="19"/>
  <c r="GP19" i="19"/>
  <c r="GN20" i="19"/>
  <c r="GO20" i="19"/>
  <c r="GP20" i="19"/>
  <c r="GN21" i="19"/>
  <c r="GO21" i="19"/>
  <c r="GP21" i="19"/>
  <c r="GN22" i="19"/>
  <c r="GO22" i="19"/>
  <c r="GP22" i="19"/>
  <c r="GN23" i="19"/>
  <c r="GO23" i="19"/>
  <c r="GP23" i="19"/>
  <c r="FX6" i="19"/>
  <c r="FY6" i="19"/>
  <c r="FZ6" i="19"/>
  <c r="FX8" i="19"/>
  <c r="FY8" i="19"/>
  <c r="FZ8" i="19"/>
  <c r="FX9" i="19"/>
  <c r="FY9" i="19"/>
  <c r="FZ9" i="19"/>
  <c r="FX10" i="19"/>
  <c r="FY10" i="19"/>
  <c r="FZ10" i="19"/>
  <c r="FX11" i="19"/>
  <c r="FY11" i="19"/>
  <c r="FZ11" i="19"/>
  <c r="FX12" i="19"/>
  <c r="FY12" i="19"/>
  <c r="FZ12" i="19"/>
  <c r="FX13" i="19"/>
  <c r="FY13" i="19"/>
  <c r="FZ13" i="19"/>
  <c r="FX14" i="19"/>
  <c r="FY14" i="19"/>
  <c r="FZ14" i="19"/>
  <c r="FX15" i="19"/>
  <c r="FY15" i="19"/>
  <c r="FZ15" i="19"/>
  <c r="FX16" i="19"/>
  <c r="FY16" i="19"/>
  <c r="FZ16" i="19"/>
  <c r="FX17" i="19"/>
  <c r="FY17" i="19"/>
  <c r="FZ17" i="19"/>
  <c r="FX18" i="19"/>
  <c r="FY18" i="19"/>
  <c r="FZ18" i="19"/>
  <c r="FX19" i="19"/>
  <c r="FY19" i="19"/>
  <c r="FZ19" i="19"/>
  <c r="FX20" i="19"/>
  <c r="FY20" i="19"/>
  <c r="FZ20" i="19"/>
  <c r="FX21" i="19"/>
  <c r="FY21" i="19"/>
  <c r="FZ21" i="19"/>
  <c r="FX22" i="19"/>
  <c r="FY22" i="19"/>
  <c r="FZ22" i="19"/>
  <c r="FX23" i="19"/>
  <c r="FY23" i="19"/>
  <c r="FZ23" i="19"/>
  <c r="EV8" i="19"/>
  <c r="EW9" i="19"/>
  <c r="FF9" i="19" s="1"/>
  <c r="EW17" i="19"/>
  <c r="FF17" i="19" s="1"/>
  <c r="EB6" i="19"/>
  <c r="EC6" i="19"/>
  <c r="ED6" i="19"/>
  <c r="EB8" i="19"/>
  <c r="EC8" i="19"/>
  <c r="ED8" i="19"/>
  <c r="EB9" i="19"/>
  <c r="EC9" i="19"/>
  <c r="ED9" i="19"/>
  <c r="EB10" i="19"/>
  <c r="EC10" i="19"/>
  <c r="ED10" i="19"/>
  <c r="EB11" i="19"/>
  <c r="EC11" i="19"/>
  <c r="ED11" i="19"/>
  <c r="EB12" i="19"/>
  <c r="EC12" i="19"/>
  <c r="ED12" i="19"/>
  <c r="EB13" i="19"/>
  <c r="EC13" i="19"/>
  <c r="ED13" i="19"/>
  <c r="EB14" i="19"/>
  <c r="EC14" i="19"/>
  <c r="ED14" i="19"/>
  <c r="EB15" i="19"/>
  <c r="EC15" i="19"/>
  <c r="ED15" i="19"/>
  <c r="EB16" i="19"/>
  <c r="EC16" i="19"/>
  <c r="ED16" i="19"/>
  <c r="EB17" i="19"/>
  <c r="EC17" i="19"/>
  <c r="ED17" i="19"/>
  <c r="EB18" i="19"/>
  <c r="EC18" i="19"/>
  <c r="ED18" i="19"/>
  <c r="EB19" i="19"/>
  <c r="EC19" i="19"/>
  <c r="ED19" i="19"/>
  <c r="EB20" i="19"/>
  <c r="EC20" i="19"/>
  <c r="ED20" i="19"/>
  <c r="EB21" i="19"/>
  <c r="EC21" i="19"/>
  <c r="ED21" i="19"/>
  <c r="EB22" i="19"/>
  <c r="EC22" i="19"/>
  <c r="ED22" i="19"/>
  <c r="EB23" i="19"/>
  <c r="EC23" i="19"/>
  <c r="ED23" i="19"/>
  <c r="DA17" i="19"/>
  <c r="DJ17" i="19" s="1"/>
  <c r="CF6" i="19"/>
  <c r="CG6" i="19"/>
  <c r="CH6" i="19"/>
  <c r="CF8" i="19"/>
  <c r="CG8" i="19"/>
  <c r="CH8" i="19"/>
  <c r="CF9" i="19"/>
  <c r="CG9" i="19"/>
  <c r="CH9" i="19"/>
  <c r="CF10" i="19"/>
  <c r="CG10" i="19"/>
  <c r="CH10" i="19"/>
  <c r="CF11" i="19"/>
  <c r="CG11" i="19"/>
  <c r="CH11" i="19"/>
  <c r="CF12" i="19"/>
  <c r="CG12" i="19"/>
  <c r="CH12" i="19"/>
  <c r="CF13" i="19"/>
  <c r="CG13" i="19"/>
  <c r="CH13" i="19"/>
  <c r="CF14" i="19"/>
  <c r="CG14" i="19"/>
  <c r="CH14" i="19"/>
  <c r="CF15" i="19"/>
  <c r="CG15" i="19"/>
  <c r="CH15" i="19"/>
  <c r="CF16" i="19"/>
  <c r="CG16" i="19"/>
  <c r="CH16" i="19"/>
  <c r="CF17" i="19"/>
  <c r="CG17" i="19"/>
  <c r="CH17" i="19"/>
  <c r="CF18" i="19"/>
  <c r="CG18" i="19"/>
  <c r="CH18" i="19"/>
  <c r="CF19" i="19"/>
  <c r="CG19" i="19"/>
  <c r="CH19" i="19"/>
  <c r="CF20" i="19"/>
  <c r="CG20" i="19"/>
  <c r="CH20" i="19"/>
  <c r="CF21" i="19"/>
  <c r="CG21" i="19"/>
  <c r="CH21" i="19"/>
  <c r="CF22" i="19"/>
  <c r="CG22" i="19"/>
  <c r="CH22" i="19"/>
  <c r="CF23" i="19"/>
  <c r="CG23" i="19"/>
  <c r="CH23" i="19"/>
  <c r="BE9" i="19"/>
  <c r="BN9" i="19" s="1"/>
  <c r="BE15" i="19"/>
  <c r="BN15" i="19" s="1"/>
  <c r="BF18" i="19"/>
  <c r="AO23" i="19"/>
  <c r="AM23" i="19"/>
  <c r="AO22" i="19"/>
  <c r="AM22" i="19"/>
  <c r="AO21" i="19"/>
  <c r="AM21" i="19"/>
  <c r="AO20" i="19"/>
  <c r="AM20" i="19"/>
  <c r="AO19" i="19"/>
  <c r="AM19" i="19"/>
  <c r="AO18" i="19"/>
  <c r="AM18" i="19"/>
  <c r="AO17" i="19"/>
  <c r="AM17" i="19"/>
  <c r="AO16" i="19"/>
  <c r="AM16" i="19"/>
  <c r="AO15" i="19"/>
  <c r="AM15" i="19"/>
  <c r="AO14" i="19"/>
  <c r="AM14" i="19"/>
  <c r="AO13" i="19"/>
  <c r="AM13" i="19"/>
  <c r="AO12" i="19"/>
  <c r="AM12" i="19"/>
  <c r="AO11" i="19"/>
  <c r="AM11" i="19"/>
  <c r="AO10" i="19"/>
  <c r="AM10" i="19"/>
  <c r="AO9" i="19"/>
  <c r="AM9" i="19"/>
  <c r="AO8" i="19"/>
  <c r="AM8" i="19"/>
  <c r="AO6" i="19"/>
  <c r="AM6" i="19"/>
  <c r="AJ6" i="19"/>
  <c r="AK6" i="19"/>
  <c r="AL6" i="19"/>
  <c r="AJ8" i="19"/>
  <c r="AK8" i="19"/>
  <c r="AL8" i="19"/>
  <c r="AJ9" i="19"/>
  <c r="AK9" i="19"/>
  <c r="AL9" i="19"/>
  <c r="AJ10" i="19"/>
  <c r="AK10" i="19"/>
  <c r="AL10" i="19"/>
  <c r="AJ11" i="19"/>
  <c r="AK11" i="19"/>
  <c r="AL11" i="19"/>
  <c r="AJ12" i="19"/>
  <c r="AK12" i="19"/>
  <c r="AL12" i="19"/>
  <c r="AJ13" i="19"/>
  <c r="AK13" i="19"/>
  <c r="AL13" i="19"/>
  <c r="AJ14" i="19"/>
  <c r="AK14" i="19"/>
  <c r="AL14" i="19"/>
  <c r="AJ15" i="19"/>
  <c r="AK15" i="19"/>
  <c r="AL15" i="19"/>
  <c r="AJ16" i="19"/>
  <c r="AK16" i="19"/>
  <c r="AL16" i="19"/>
  <c r="AJ17" i="19"/>
  <c r="AK17" i="19"/>
  <c r="AL17" i="19"/>
  <c r="AJ18" i="19"/>
  <c r="AK18" i="19"/>
  <c r="AL18" i="19"/>
  <c r="AJ19" i="19"/>
  <c r="AK19" i="19"/>
  <c r="AL19" i="19"/>
  <c r="AJ20" i="19"/>
  <c r="AK20" i="19"/>
  <c r="AL20" i="19"/>
  <c r="AJ21" i="19"/>
  <c r="AK21" i="19"/>
  <c r="AL21" i="19"/>
  <c r="AJ22" i="19"/>
  <c r="AK22" i="19"/>
  <c r="AL22" i="19"/>
  <c r="AJ23" i="19"/>
  <c r="AK23" i="19"/>
  <c r="AL23" i="19"/>
  <c r="BD6" i="19"/>
  <c r="DA6" i="19"/>
  <c r="DJ6" i="19" s="1"/>
  <c r="CZ8" i="19"/>
  <c r="EW8" i="19"/>
  <c r="FF8" i="19" s="1"/>
  <c r="DA9" i="19"/>
  <c r="DJ9" i="19" s="1"/>
  <c r="EV10" i="19"/>
  <c r="EV11" i="19"/>
  <c r="BE11" i="19"/>
  <c r="BN11" i="19" s="1"/>
  <c r="CZ13" i="19"/>
  <c r="DA13" i="19"/>
  <c r="DJ13" i="19" s="1"/>
  <c r="BD14" i="19"/>
  <c r="DA14" i="19"/>
  <c r="DJ14" i="19" s="1"/>
  <c r="BD15" i="19"/>
  <c r="EW15" i="19"/>
  <c r="FF15" i="19" s="1"/>
  <c r="CZ16" i="19"/>
  <c r="EW16" i="19"/>
  <c r="FF16" i="19" s="1"/>
  <c r="U17" i="19"/>
  <c r="CZ17" i="19"/>
  <c r="BE17" i="19"/>
  <c r="BN17" i="19" s="1"/>
  <c r="U18" i="19"/>
  <c r="EV18" i="19"/>
  <c r="BE19" i="19"/>
  <c r="BN19" i="19" s="1"/>
  <c r="CZ20" i="19"/>
  <c r="BD21" i="19"/>
  <c r="EV22" i="19"/>
  <c r="DA22" i="19"/>
  <c r="DJ22" i="19" s="1"/>
  <c r="BD23" i="19"/>
  <c r="EW23" i="19"/>
  <c r="FF23" i="19" s="1"/>
  <c r="EH8" i="20"/>
  <c r="EH9" i="20"/>
  <c r="EH10" i="20"/>
  <c r="EH11" i="20"/>
  <c r="EH12" i="20"/>
  <c r="EH13" i="20"/>
  <c r="EH14" i="20"/>
  <c r="EH15" i="20"/>
  <c r="EH16" i="20"/>
  <c r="EH17" i="20"/>
  <c r="EH18" i="20"/>
  <c r="EH19" i="20"/>
  <c r="EH20" i="20"/>
  <c r="EH21" i="20"/>
  <c r="EH22" i="20"/>
  <c r="EH23" i="20"/>
  <c r="EH6" i="20"/>
  <c r="EG8" i="20"/>
  <c r="EG9" i="20"/>
  <c r="EG10" i="20"/>
  <c r="EG11" i="20"/>
  <c r="EG12" i="20"/>
  <c r="EG13" i="20"/>
  <c r="EG14" i="20"/>
  <c r="EG15" i="20"/>
  <c r="EG16" i="20"/>
  <c r="EG17" i="20"/>
  <c r="EG18" i="20"/>
  <c r="EG19" i="20"/>
  <c r="EG20" i="20"/>
  <c r="EG21" i="20"/>
  <c r="EG22" i="20"/>
  <c r="EG23" i="20"/>
  <c r="EG6" i="20"/>
  <c r="EF8" i="20"/>
  <c r="EF9" i="20"/>
  <c r="EF10" i="20"/>
  <c r="EF11" i="20"/>
  <c r="EF12" i="20"/>
  <c r="EF13" i="20"/>
  <c r="EF14" i="20"/>
  <c r="EF15" i="20"/>
  <c r="EF16" i="20"/>
  <c r="EF17" i="20"/>
  <c r="EF18" i="20"/>
  <c r="EF19" i="20"/>
  <c r="EF20" i="20"/>
  <c r="EF21" i="20"/>
  <c r="EF22" i="20"/>
  <c r="EF23" i="20"/>
  <c r="EF6" i="20"/>
  <c r="EE8" i="20"/>
  <c r="EE9" i="20"/>
  <c r="EE10" i="20"/>
  <c r="EE11" i="20"/>
  <c r="EE12" i="20"/>
  <c r="EE13" i="20"/>
  <c r="EE14" i="20"/>
  <c r="EE15" i="20"/>
  <c r="EE16" i="20"/>
  <c r="EE17" i="20"/>
  <c r="EE18" i="20"/>
  <c r="EE19" i="20"/>
  <c r="EE20" i="20"/>
  <c r="EE21" i="20"/>
  <c r="EE22" i="20"/>
  <c r="EE23" i="20"/>
  <c r="EE6" i="20"/>
  <c r="EX20" i="19" l="1"/>
  <c r="V20" i="19"/>
  <c r="T20" i="19"/>
  <c r="EX12" i="19"/>
  <c r="T12" i="19"/>
  <c r="V12" i="19"/>
  <c r="DB22" i="19"/>
  <c r="DK22" i="19" s="1"/>
  <c r="DL22" i="19" s="1"/>
  <c r="V22" i="19"/>
  <c r="T22" i="19"/>
  <c r="V14" i="19"/>
  <c r="T14" i="19"/>
  <c r="U23" i="19"/>
  <c r="T23" i="19"/>
  <c r="V23" i="19"/>
  <c r="U15" i="19"/>
  <c r="V15" i="19"/>
  <c r="T15" i="19"/>
  <c r="U12" i="19"/>
  <c r="U6" i="19"/>
  <c r="V6" i="19"/>
  <c r="T6" i="19"/>
  <c r="EX19" i="19"/>
  <c r="EY19" i="19" s="1"/>
  <c r="EZ19" i="19" s="1"/>
  <c r="V19" i="19"/>
  <c r="T19" i="19"/>
  <c r="DA11" i="19"/>
  <c r="DJ11" i="19" s="1"/>
  <c r="V13" i="19"/>
  <c r="T13" i="19"/>
  <c r="EX17" i="19"/>
  <c r="FD17" i="19" s="1"/>
  <c r="V17" i="19"/>
  <c r="T17" i="19"/>
  <c r="EX9" i="19"/>
  <c r="EY9" i="19" s="1"/>
  <c r="EZ9" i="19" s="1"/>
  <c r="V9" i="19"/>
  <c r="T9" i="19"/>
  <c r="EV15" i="19"/>
  <c r="EX11" i="19"/>
  <c r="V11" i="19"/>
  <c r="T11" i="19"/>
  <c r="V21" i="19"/>
  <c r="T21" i="19"/>
  <c r="V16" i="19"/>
  <c r="T16" i="19"/>
  <c r="DB8" i="19"/>
  <c r="V8" i="19"/>
  <c r="T8" i="19"/>
  <c r="DB18" i="19"/>
  <c r="T18" i="19"/>
  <c r="V18" i="19"/>
  <c r="DB10" i="19"/>
  <c r="DH10" i="19" s="1"/>
  <c r="V10" i="19"/>
  <c r="T10" i="19"/>
  <c r="DB17" i="19"/>
  <c r="DC17" i="19" s="1"/>
  <c r="DD17" i="19" s="1"/>
  <c r="EW11" i="19"/>
  <c r="FF11" i="19" s="1"/>
  <c r="BE22" i="19"/>
  <c r="BN22" i="19" s="1"/>
  <c r="U20" i="19"/>
  <c r="BF6" i="19"/>
  <c r="BL6" i="19" s="1"/>
  <c r="EW14" i="19"/>
  <c r="FF14" i="19" s="1"/>
  <c r="BD18" i="19"/>
  <c r="DA15" i="19"/>
  <c r="DJ15" i="19" s="1"/>
  <c r="EX23" i="19"/>
  <c r="EV14" i="19"/>
  <c r="BF15" i="19"/>
  <c r="CZ14" i="19"/>
  <c r="EV21" i="19"/>
  <c r="BD13" i="19"/>
  <c r="DB23" i="19"/>
  <c r="EW19" i="19"/>
  <c r="FF19" i="19" s="1"/>
  <c r="S12" i="19"/>
  <c r="BF12" i="19"/>
  <c r="DA23" i="19"/>
  <c r="DJ23" i="19" s="1"/>
  <c r="CZ6" i="19"/>
  <c r="S14" i="19"/>
  <c r="S6" i="19"/>
  <c r="BE23" i="19"/>
  <c r="BN23" i="19" s="1"/>
  <c r="BD10" i="19"/>
  <c r="CZ21" i="19"/>
  <c r="EV17" i="19"/>
  <c r="CZ11" i="19"/>
  <c r="S8" i="19"/>
  <c r="BE14" i="19"/>
  <c r="BN14" i="19" s="1"/>
  <c r="BE8" i="19"/>
  <c r="BN8" i="19" s="1"/>
  <c r="CZ23" i="19"/>
  <c r="DA16" i="19"/>
  <c r="DJ16" i="19" s="1"/>
  <c r="DB9" i="19"/>
  <c r="DC9" i="19" s="1"/>
  <c r="DD9" i="19" s="1"/>
  <c r="EX6" i="19"/>
  <c r="FD12" i="19" s="1"/>
  <c r="U10" i="19"/>
  <c r="BF20" i="19"/>
  <c r="BE13" i="19"/>
  <c r="BN13" i="19" s="1"/>
  <c r="BD8" i="19"/>
  <c r="DB15" i="19"/>
  <c r="EX18" i="19"/>
  <c r="EV13" i="19"/>
  <c r="EY17" i="19"/>
  <c r="EZ17" i="19" s="1"/>
  <c r="DA8" i="19"/>
  <c r="DJ8" i="19" s="1"/>
  <c r="DK8" i="19" s="1"/>
  <c r="DL8" i="19" s="1"/>
  <c r="EV23" i="19"/>
  <c r="S18" i="19"/>
  <c r="BD11" i="19"/>
  <c r="DA19" i="19"/>
  <c r="DJ19" i="19" s="1"/>
  <c r="DB6" i="19"/>
  <c r="DC6" i="19" s="1"/>
  <c r="DD6" i="19" s="1"/>
  <c r="EW22" i="19"/>
  <c r="FF22" i="19" s="1"/>
  <c r="EV16" i="19"/>
  <c r="EX10" i="19"/>
  <c r="S15" i="19"/>
  <c r="BF23" i="19"/>
  <c r="BO23" i="19" s="1"/>
  <c r="BP23" i="19" s="1"/>
  <c r="BD16" i="19"/>
  <c r="BF10" i="19"/>
  <c r="CZ18" i="19"/>
  <c r="DB12" i="19"/>
  <c r="DH12" i="19" s="1"/>
  <c r="EX15" i="19"/>
  <c r="EY15" i="19" s="1"/>
  <c r="EZ15" i="19" s="1"/>
  <c r="EX21" i="19"/>
  <c r="S21" i="19"/>
  <c r="BE20" i="19"/>
  <c r="S20" i="19"/>
  <c r="EW20" i="19"/>
  <c r="DA20" i="19"/>
  <c r="DJ20" i="19" s="1"/>
  <c r="EV19" i="19"/>
  <c r="CZ19" i="19"/>
  <c r="EX13" i="19"/>
  <c r="S13" i="19"/>
  <c r="DB13" i="19"/>
  <c r="U13" i="19"/>
  <c r="BF13" i="19"/>
  <c r="BE12" i="19"/>
  <c r="EW12" i="19"/>
  <c r="DA12" i="19"/>
  <c r="DJ12" i="19" s="1"/>
  <c r="EX22" i="19"/>
  <c r="S22" i="19"/>
  <c r="BF22" i="19"/>
  <c r="DA21" i="19"/>
  <c r="DJ21" i="19" s="1"/>
  <c r="BE21" i="19"/>
  <c r="BN21" i="19" s="1"/>
  <c r="EW21" i="19"/>
  <c r="FF21" i="19" s="1"/>
  <c r="BD20" i="19"/>
  <c r="EV20" i="19"/>
  <c r="U14" i="19"/>
  <c r="DB14" i="19"/>
  <c r="EX14" i="19"/>
  <c r="EV12" i="19"/>
  <c r="BD12" i="19"/>
  <c r="CZ12" i="19"/>
  <c r="BD19" i="19"/>
  <c r="BF14" i="19"/>
  <c r="DC23" i="19"/>
  <c r="DD23" i="19" s="1"/>
  <c r="DH17" i="19"/>
  <c r="U21" i="19"/>
  <c r="U22" i="19"/>
  <c r="BD17" i="19"/>
  <c r="DB21" i="19"/>
  <c r="EW13" i="19"/>
  <c r="FF13" i="19" s="1"/>
  <c r="FD6" i="19"/>
  <c r="DB19" i="19"/>
  <c r="U19" i="19"/>
  <c r="BF19" i="19"/>
  <c r="S19" i="19"/>
  <c r="DA18" i="19"/>
  <c r="DJ18" i="19" s="1"/>
  <c r="DK18" i="19" s="1"/>
  <c r="DL18" i="19" s="1"/>
  <c r="EW18" i="19"/>
  <c r="FF18" i="19" s="1"/>
  <c r="BE18" i="19"/>
  <c r="BN18" i="19" s="1"/>
  <c r="BO18" i="19" s="1"/>
  <c r="BP18" i="19" s="1"/>
  <c r="DB11" i="19"/>
  <c r="U11" i="19"/>
  <c r="S11" i="19"/>
  <c r="DA10" i="19"/>
  <c r="DJ10" i="19" s="1"/>
  <c r="EW10" i="19"/>
  <c r="FF10" i="19" s="1"/>
  <c r="BE10" i="19"/>
  <c r="S10" i="19"/>
  <c r="CZ9" i="19"/>
  <c r="EV9" i="19"/>
  <c r="BD9" i="19"/>
  <c r="BF21" i="19"/>
  <c r="BF11" i="19"/>
  <c r="EY23" i="19"/>
  <c r="EZ23" i="19" s="1"/>
  <c r="DH8" i="19"/>
  <c r="BD22" i="19"/>
  <c r="CZ22" i="19"/>
  <c r="BF16" i="19"/>
  <c r="U16" i="19"/>
  <c r="BF8" i="19"/>
  <c r="EX8" i="19"/>
  <c r="EW6" i="19"/>
  <c r="FF6" i="19" s="1"/>
  <c r="BE6" i="19"/>
  <c r="BN6" i="19" s="1"/>
  <c r="U8" i="19"/>
  <c r="S16" i="19"/>
  <c r="S23" i="19"/>
  <c r="DB16" i="19"/>
  <c r="EX16" i="19"/>
  <c r="BG15" i="19"/>
  <c r="BH15" i="19" s="1"/>
  <c r="BO15" i="19"/>
  <c r="BP15" i="19" s="1"/>
  <c r="BE16" i="19"/>
  <c r="BN16" i="19" s="1"/>
  <c r="DB20" i="19"/>
  <c r="CZ10" i="19"/>
  <c r="EV6" i="19"/>
  <c r="BF17" i="19"/>
  <c r="S17" i="19"/>
  <c r="BF9" i="19"/>
  <c r="S9" i="19"/>
  <c r="U9" i="19"/>
  <c r="CZ15" i="19"/>
  <c r="DH6" i="19"/>
  <c r="DK6" i="19"/>
  <c r="DL6" i="19" s="1"/>
  <c r="CL8" i="20"/>
  <c r="CL9" i="20"/>
  <c r="CL16" i="20"/>
  <c r="CL17" i="20"/>
  <c r="CL19" i="20"/>
  <c r="CL23" i="20"/>
  <c r="CJ8" i="20"/>
  <c r="CJ9" i="20"/>
  <c r="CJ16" i="20"/>
  <c r="CJ17" i="20"/>
  <c r="CJ19" i="20"/>
  <c r="CJ23" i="20"/>
  <c r="BJ6" i="11"/>
  <c r="BK6" i="11"/>
  <c r="BJ7" i="11"/>
  <c r="BK7" i="11"/>
  <c r="BJ8" i="11"/>
  <c r="BK8" i="11"/>
  <c r="BJ9" i="11"/>
  <c r="BK9" i="11"/>
  <c r="BJ10" i="11"/>
  <c r="BK10" i="11"/>
  <c r="BJ11" i="11"/>
  <c r="BK11" i="11"/>
  <c r="BJ12" i="11"/>
  <c r="BK12" i="11"/>
  <c r="BJ13" i="11"/>
  <c r="BK13" i="11"/>
  <c r="BJ14" i="11"/>
  <c r="BK14" i="11"/>
  <c r="BJ15" i="11"/>
  <c r="BK15" i="11"/>
  <c r="BJ16" i="11"/>
  <c r="BK16" i="11"/>
  <c r="BJ17" i="11"/>
  <c r="BK17" i="11"/>
  <c r="BJ18" i="11"/>
  <c r="BK18" i="11"/>
  <c r="BJ19" i="11"/>
  <c r="BK19" i="11"/>
  <c r="BJ20" i="11"/>
  <c r="BK20" i="11"/>
  <c r="BJ21" i="11"/>
  <c r="BK21" i="11"/>
  <c r="DK23" i="19" l="1"/>
  <c r="DL23" i="19" s="1"/>
  <c r="FD11" i="19"/>
  <c r="FD20" i="19"/>
  <c r="EY11" i="19"/>
  <c r="EZ11" i="19" s="1"/>
  <c r="FD10" i="19"/>
  <c r="DC22" i="19"/>
  <c r="DD22" i="19" s="1"/>
  <c r="EY20" i="19"/>
  <c r="EZ20" i="19" s="1"/>
  <c r="FF20" i="19"/>
  <c r="FD23" i="19"/>
  <c r="EY12" i="19"/>
  <c r="EZ12" i="19" s="1"/>
  <c r="FF12" i="19"/>
  <c r="BL20" i="19"/>
  <c r="EY10" i="19"/>
  <c r="EZ10" i="19" s="1"/>
  <c r="DK17" i="19"/>
  <c r="DL17" i="19" s="1"/>
  <c r="BL12" i="19"/>
  <c r="EY18" i="19"/>
  <c r="EZ18" i="19" s="1"/>
  <c r="DK10" i="19"/>
  <c r="DL10" i="19" s="1"/>
  <c r="BL15" i="19"/>
  <c r="BO6" i="19"/>
  <c r="BP6" i="19" s="1"/>
  <c r="FD15" i="19"/>
  <c r="FD19" i="19"/>
  <c r="BO22" i="19"/>
  <c r="BP22" i="19" s="1"/>
  <c r="BL10" i="19"/>
  <c r="EY6" i="19"/>
  <c r="EZ6" i="19" s="1"/>
  <c r="DH15" i="19"/>
  <c r="FD18" i="19"/>
  <c r="DH22" i="19"/>
  <c r="DH23" i="19"/>
  <c r="DC8" i="19"/>
  <c r="DD8" i="19" s="1"/>
  <c r="BL18" i="19"/>
  <c r="FD9" i="19"/>
  <c r="BO14" i="19"/>
  <c r="BP14" i="19" s="1"/>
  <c r="DK12" i="19"/>
  <c r="DL12" i="19" s="1"/>
  <c r="DC10" i="19"/>
  <c r="DD10" i="19" s="1"/>
  <c r="BG23" i="19"/>
  <c r="BH23" i="19" s="1"/>
  <c r="DC15" i="19"/>
  <c r="DD15" i="19" s="1"/>
  <c r="BL23" i="19"/>
  <c r="DH18" i="19"/>
  <c r="DK15" i="19"/>
  <c r="DL15" i="19" s="1"/>
  <c r="DK9" i="19"/>
  <c r="DL9" i="19" s="1"/>
  <c r="DH9" i="19"/>
  <c r="BO16" i="19"/>
  <c r="BP16" i="19" s="1"/>
  <c r="BO11" i="19"/>
  <c r="BP11" i="19" s="1"/>
  <c r="BL11" i="19"/>
  <c r="BG11" i="19"/>
  <c r="BH11" i="19" s="1"/>
  <c r="BL19" i="19"/>
  <c r="BG19" i="19"/>
  <c r="BH19" i="19" s="1"/>
  <c r="BO19" i="19"/>
  <c r="BP19" i="19" s="1"/>
  <c r="BG6" i="19"/>
  <c r="BH6" i="19" s="1"/>
  <c r="DK14" i="19"/>
  <c r="DL14" i="19" s="1"/>
  <c r="DH14" i="19"/>
  <c r="DC14" i="19"/>
  <c r="DD14" i="19" s="1"/>
  <c r="BG8" i="19"/>
  <c r="BH8" i="19" s="1"/>
  <c r="BL8" i="19"/>
  <c r="FD14" i="19"/>
  <c r="EY14" i="19"/>
  <c r="EZ14" i="19" s="1"/>
  <c r="DK13" i="19"/>
  <c r="DL13" i="19" s="1"/>
  <c r="DC13" i="19"/>
  <c r="DD13" i="19" s="1"/>
  <c r="DH13" i="19"/>
  <c r="BL21" i="19"/>
  <c r="BO21" i="19"/>
  <c r="BP21" i="19" s="1"/>
  <c r="BG21" i="19"/>
  <c r="BH21" i="19" s="1"/>
  <c r="EY13" i="19"/>
  <c r="EZ13" i="19" s="1"/>
  <c r="FD13" i="19"/>
  <c r="DC19" i="19"/>
  <c r="DD19" i="19" s="1"/>
  <c r="DK19" i="19"/>
  <c r="DL19" i="19" s="1"/>
  <c r="DH19" i="19"/>
  <c r="DC11" i="19"/>
  <c r="DD11" i="19" s="1"/>
  <c r="DH11" i="19"/>
  <c r="DK11" i="19"/>
  <c r="DL11" i="19" s="1"/>
  <c r="DC12" i="19"/>
  <c r="DD12" i="19" s="1"/>
  <c r="BG9" i="19"/>
  <c r="BH9" i="19" s="1"/>
  <c r="BO9" i="19"/>
  <c r="BP9" i="19" s="1"/>
  <c r="BL9" i="19"/>
  <c r="DK20" i="19"/>
  <c r="DL20" i="19" s="1"/>
  <c r="DC20" i="19"/>
  <c r="DD20" i="19" s="1"/>
  <c r="DH20" i="19"/>
  <c r="BL22" i="19"/>
  <c r="BG22" i="19"/>
  <c r="BH22" i="19" s="1"/>
  <c r="BN20" i="19"/>
  <c r="BO20" i="19" s="1"/>
  <c r="BP20" i="19" s="1"/>
  <c r="BG20" i="19"/>
  <c r="BH20" i="19" s="1"/>
  <c r="BL17" i="19"/>
  <c r="BO17" i="19"/>
  <c r="BP17" i="19" s="1"/>
  <c r="BG17" i="19"/>
  <c r="BH17" i="19" s="1"/>
  <c r="BG16" i="19"/>
  <c r="BH16" i="19" s="1"/>
  <c r="BL16" i="19"/>
  <c r="EY22" i="19"/>
  <c r="EZ22" i="19" s="1"/>
  <c r="FD22" i="19"/>
  <c r="FD21" i="19"/>
  <c r="EY21" i="19"/>
  <c r="EZ21" i="19" s="1"/>
  <c r="BL14" i="19"/>
  <c r="BG14" i="19"/>
  <c r="BH14" i="19" s="1"/>
  <c r="DC21" i="19"/>
  <c r="DD21" i="19" s="1"/>
  <c r="DK21" i="19"/>
  <c r="DL21" i="19" s="1"/>
  <c r="DH21" i="19"/>
  <c r="FD16" i="19"/>
  <c r="EY16" i="19"/>
  <c r="EZ16" i="19" s="1"/>
  <c r="BN12" i="19"/>
  <c r="BO12" i="19" s="1"/>
  <c r="BP12" i="19" s="1"/>
  <c r="BG12" i="19"/>
  <c r="BH12" i="19" s="1"/>
  <c r="BL13" i="19"/>
  <c r="BO13" i="19"/>
  <c r="BP13" i="19" s="1"/>
  <c r="BG13" i="19"/>
  <c r="BH13" i="19" s="1"/>
  <c r="BO8" i="19"/>
  <c r="BP8" i="19" s="1"/>
  <c r="DC16" i="19"/>
  <c r="DD16" i="19" s="1"/>
  <c r="DH16" i="19"/>
  <c r="DK16" i="19"/>
  <c r="DL16" i="19" s="1"/>
  <c r="FD8" i="19"/>
  <c r="EY8" i="19"/>
  <c r="EZ8" i="19" s="1"/>
  <c r="BN10" i="19"/>
  <c r="BO10" i="19" s="1"/>
  <c r="BP10" i="19" s="1"/>
  <c r="BG10" i="19"/>
  <c r="BH10" i="19" s="1"/>
  <c r="DC18" i="19"/>
  <c r="DD18" i="19" s="1"/>
  <c r="BG18" i="19"/>
  <c r="BH18" i="19" s="1"/>
  <c r="EC8" i="20"/>
  <c r="ED8" i="20"/>
  <c r="EC9" i="20"/>
  <c r="ED9" i="20"/>
  <c r="EC10" i="20"/>
  <c r="ED10" i="20"/>
  <c r="EC11" i="20"/>
  <c r="ED11" i="20"/>
  <c r="EC12" i="20"/>
  <c r="ED12" i="20"/>
  <c r="EC13" i="20"/>
  <c r="ED13" i="20"/>
  <c r="EC14" i="20"/>
  <c r="ED14" i="20"/>
  <c r="EC15" i="20"/>
  <c r="ED15" i="20"/>
  <c r="EC16" i="20"/>
  <c r="ED16" i="20"/>
  <c r="EC17" i="20"/>
  <c r="ED17" i="20"/>
  <c r="EC18" i="20"/>
  <c r="ED18" i="20"/>
  <c r="EC19" i="20"/>
  <c r="ED19" i="20"/>
  <c r="EC20" i="20"/>
  <c r="ED20" i="20"/>
  <c r="EC21" i="20"/>
  <c r="ED21" i="20"/>
  <c r="EC22" i="20"/>
  <c r="ED22" i="20"/>
  <c r="EC23" i="20"/>
  <c r="ED23" i="20"/>
  <c r="CG8" i="20"/>
  <c r="CH8" i="20"/>
  <c r="CG9" i="20"/>
  <c r="CH9" i="20"/>
  <c r="CI9" i="20" s="1"/>
  <c r="CG10" i="20"/>
  <c r="CH10" i="20"/>
  <c r="CG11" i="20"/>
  <c r="CH11" i="20"/>
  <c r="CG12" i="20"/>
  <c r="CH12" i="20"/>
  <c r="CG13" i="20"/>
  <c r="CH13" i="20"/>
  <c r="CI13" i="20" s="1"/>
  <c r="CJ13" i="20" s="1"/>
  <c r="CG14" i="20"/>
  <c r="CH14" i="20"/>
  <c r="CG15" i="20"/>
  <c r="CH15" i="20"/>
  <c r="CG16" i="20"/>
  <c r="CH16" i="20"/>
  <c r="CG17" i="20"/>
  <c r="CH17" i="20"/>
  <c r="CI17" i="20" s="1"/>
  <c r="CG18" i="20"/>
  <c r="CH18" i="20"/>
  <c r="CG19" i="20"/>
  <c r="CH19" i="20"/>
  <c r="CG20" i="20"/>
  <c r="CH20" i="20"/>
  <c r="CG21" i="20"/>
  <c r="CH21" i="20"/>
  <c r="CI21" i="20" s="1"/>
  <c r="CJ21" i="20" s="1"/>
  <c r="CG22" i="20"/>
  <c r="CH22" i="20"/>
  <c r="CG23" i="20"/>
  <c r="CH23" i="20"/>
  <c r="CI8" i="20" l="1"/>
  <c r="CI23" i="20"/>
  <c r="CI22" i="20"/>
  <c r="CJ22" i="20" s="1"/>
  <c r="CI16" i="20"/>
  <c r="CI15" i="20"/>
  <c r="CJ15" i="20" s="1"/>
  <c r="CI14" i="20"/>
  <c r="CJ14" i="20" s="1"/>
  <c r="CI20" i="20"/>
  <c r="CJ20" i="20" s="1"/>
  <c r="CI19" i="20"/>
  <c r="CI11" i="20"/>
  <c r="CJ11" i="20" s="1"/>
  <c r="CI12" i="20"/>
  <c r="CJ12" i="20" s="1"/>
  <c r="CI18" i="20"/>
  <c r="CJ18" i="20" s="1"/>
  <c r="CI10" i="20"/>
  <c r="CJ10" i="20" s="1"/>
  <c r="U16" i="20" l="1"/>
  <c r="V16" i="20" s="1"/>
  <c r="U22" i="20" l="1"/>
  <c r="V22" i="20" s="1"/>
  <c r="U14" i="20"/>
  <c r="V14" i="20" s="1"/>
  <c r="U23" i="20"/>
  <c r="V23" i="20" s="1"/>
  <c r="S12" i="20"/>
  <c r="T12" i="20" s="1"/>
  <c r="S15" i="20"/>
  <c r="T15" i="20" s="1"/>
  <c r="U20" i="20"/>
  <c r="V20" i="20" s="1"/>
  <c r="U15" i="20"/>
  <c r="V15" i="20" s="1"/>
  <c r="S21" i="20"/>
  <c r="T21" i="20" s="1"/>
  <c r="S13" i="20"/>
  <c r="T13" i="20" s="1"/>
  <c r="S22" i="20"/>
  <c r="T22" i="20" s="1"/>
  <c r="U6" i="20"/>
  <c r="V6" i="20" s="1"/>
  <c r="S20" i="20"/>
  <c r="T20" i="20" s="1"/>
  <c r="S14" i="20"/>
  <c r="T14" i="20" s="1"/>
  <c r="U21" i="20"/>
  <c r="V21" i="20" s="1"/>
  <c r="U13" i="20"/>
  <c r="V13" i="20" s="1"/>
  <c r="S19" i="20"/>
  <c r="T19" i="20" s="1"/>
  <c r="U11" i="20"/>
  <c r="V11" i="20" s="1"/>
  <c r="EW23" i="20"/>
  <c r="FF23" i="20" s="1"/>
  <c r="DA23" i="20"/>
  <c r="DJ23" i="20" s="1"/>
  <c r="EX8" i="20"/>
  <c r="DB8" i="20"/>
  <c r="S23" i="20"/>
  <c r="T23" i="20" s="1"/>
  <c r="EX17" i="20"/>
  <c r="DB17" i="20"/>
  <c r="EW16" i="20"/>
  <c r="FF16" i="20" s="1"/>
  <c r="DA16" i="20"/>
  <c r="DJ16" i="20" s="1"/>
  <c r="EX9" i="20"/>
  <c r="DB9" i="20"/>
  <c r="EW8" i="20"/>
  <c r="FF8" i="20" s="1"/>
  <c r="DA8" i="20"/>
  <c r="DJ8" i="20" s="1"/>
  <c r="DB18" i="20"/>
  <c r="EX18" i="20"/>
  <c r="EW17" i="20"/>
  <c r="FF17" i="20" s="1"/>
  <c r="DA17" i="20"/>
  <c r="DJ17" i="20" s="1"/>
  <c r="EX10" i="20"/>
  <c r="DB10" i="20"/>
  <c r="EW9" i="20"/>
  <c r="FF9" i="20" s="1"/>
  <c r="DA9" i="20"/>
  <c r="DJ9" i="20" s="1"/>
  <c r="EX21" i="20"/>
  <c r="DB21" i="20"/>
  <c r="EW20" i="20"/>
  <c r="FF20" i="20" s="1"/>
  <c r="DA20" i="20"/>
  <c r="DJ20" i="20" s="1"/>
  <c r="EX13" i="20"/>
  <c r="DB13" i="20"/>
  <c r="EW12" i="20"/>
  <c r="FF12" i="20" s="1"/>
  <c r="DA12" i="20"/>
  <c r="DJ12" i="20" s="1"/>
  <c r="S18" i="20"/>
  <c r="T18" i="20" s="1"/>
  <c r="S10" i="20"/>
  <c r="T10" i="20" s="1"/>
  <c r="U19" i="20"/>
  <c r="V19" i="20" s="1"/>
  <c r="DB11" i="20"/>
  <c r="EX11" i="20"/>
  <c r="EW19" i="20"/>
  <c r="FF19" i="20" s="1"/>
  <c r="DA19" i="20"/>
  <c r="DJ19" i="20" s="1"/>
  <c r="S11" i="20"/>
  <c r="T11" i="20" s="1"/>
  <c r="EX22" i="20"/>
  <c r="DB22" i="20"/>
  <c r="EW21" i="20"/>
  <c r="FF21" i="20" s="1"/>
  <c r="DA21" i="20"/>
  <c r="DJ21" i="20" s="1"/>
  <c r="EX14" i="20"/>
  <c r="DB14" i="20"/>
  <c r="DA13" i="20"/>
  <c r="DJ13" i="20" s="1"/>
  <c r="EW13" i="20"/>
  <c r="FF13" i="20" s="1"/>
  <c r="S6" i="20"/>
  <c r="T6" i="20" s="1"/>
  <c r="S17" i="20"/>
  <c r="T17" i="20" s="1"/>
  <c r="S9" i="20"/>
  <c r="T9" i="20" s="1"/>
  <c r="U18" i="20"/>
  <c r="V18" i="20" s="1"/>
  <c r="U10" i="20"/>
  <c r="V10" i="20" s="1"/>
  <c r="EX16" i="20"/>
  <c r="DB16" i="20"/>
  <c r="DA15" i="20"/>
  <c r="DJ15" i="20" s="1"/>
  <c r="EW15" i="20"/>
  <c r="FF15" i="20" s="1"/>
  <c r="U8" i="20"/>
  <c r="V8" i="20" s="1"/>
  <c r="EX19" i="20"/>
  <c r="DB19" i="20"/>
  <c r="DA18" i="20"/>
  <c r="DJ18" i="20" s="1"/>
  <c r="EW18" i="20"/>
  <c r="FF18" i="20" s="1"/>
  <c r="DA10" i="20"/>
  <c r="DJ10" i="20" s="1"/>
  <c r="EW10" i="20"/>
  <c r="FF10" i="20" s="1"/>
  <c r="DB20" i="20"/>
  <c r="EX20" i="20"/>
  <c r="DB12" i="20"/>
  <c r="EX12" i="20"/>
  <c r="EW11" i="20"/>
  <c r="FF11" i="20" s="1"/>
  <c r="DA11" i="20"/>
  <c r="DJ11" i="20" s="1"/>
  <c r="U12" i="20"/>
  <c r="V12" i="20" s="1"/>
  <c r="EX23" i="20"/>
  <c r="DB23" i="20"/>
  <c r="DA22" i="20"/>
  <c r="DJ22" i="20" s="1"/>
  <c r="EW22" i="20"/>
  <c r="FF22" i="20" s="1"/>
  <c r="DB15" i="20"/>
  <c r="EX15" i="20"/>
  <c r="DA14" i="20"/>
  <c r="DJ14" i="20" s="1"/>
  <c r="EW14" i="20"/>
  <c r="FF14" i="20" s="1"/>
  <c r="S8" i="20"/>
  <c r="T8" i="20" s="1"/>
  <c r="S16" i="20"/>
  <c r="T16" i="20" s="1"/>
  <c r="U17" i="20"/>
  <c r="V17" i="20" s="1"/>
  <c r="U9" i="20"/>
  <c r="V9" i="20" s="1"/>
  <c r="HY6" i="11"/>
  <c r="HZ6" i="11"/>
  <c r="IA6" i="11"/>
  <c r="HY7" i="11"/>
  <c r="HZ7" i="11"/>
  <c r="IA7" i="11"/>
  <c r="HY8" i="11"/>
  <c r="HZ8" i="11"/>
  <c r="IA8" i="11"/>
  <c r="HY9" i="11"/>
  <c r="HZ9" i="11"/>
  <c r="IA9" i="11"/>
  <c r="HY10" i="11"/>
  <c r="HZ10" i="11"/>
  <c r="IA10" i="11"/>
  <c r="HY11" i="11"/>
  <c r="HZ11" i="11"/>
  <c r="IA11" i="11"/>
  <c r="HY12" i="11"/>
  <c r="HZ12" i="11"/>
  <c r="IA12" i="11"/>
  <c r="HY13" i="11"/>
  <c r="HZ13" i="11"/>
  <c r="IA13" i="11"/>
  <c r="HY14" i="11"/>
  <c r="HZ14" i="11"/>
  <c r="IA14" i="11"/>
  <c r="HY15" i="11"/>
  <c r="HZ15" i="11"/>
  <c r="IA15" i="11"/>
  <c r="HY16" i="11"/>
  <c r="HZ16" i="11"/>
  <c r="IA16" i="11"/>
  <c r="HY17" i="11"/>
  <c r="HZ17" i="11"/>
  <c r="IA17" i="11"/>
  <c r="HY18" i="11"/>
  <c r="HZ18" i="11"/>
  <c r="IA18" i="11"/>
  <c r="HY19" i="11"/>
  <c r="HZ19" i="11"/>
  <c r="IA19" i="11"/>
  <c r="HY20" i="11"/>
  <c r="HZ20" i="11"/>
  <c r="IA20" i="11"/>
  <c r="HY21" i="11"/>
  <c r="HZ21" i="11"/>
  <c r="IA21" i="11"/>
  <c r="HJ6" i="11"/>
  <c r="HK6" i="11"/>
  <c r="HL6" i="11"/>
  <c r="HJ7" i="11"/>
  <c r="HK7" i="11"/>
  <c r="HL7" i="11"/>
  <c r="HJ8" i="11"/>
  <c r="HK8" i="11"/>
  <c r="HL8" i="11"/>
  <c r="HJ9" i="11"/>
  <c r="HK9" i="11"/>
  <c r="HL9" i="11"/>
  <c r="HJ10" i="11"/>
  <c r="HK10" i="11"/>
  <c r="HL10" i="11"/>
  <c r="HJ11" i="11"/>
  <c r="HK11" i="11"/>
  <c r="HL11" i="11"/>
  <c r="HJ12" i="11"/>
  <c r="HK12" i="11"/>
  <c r="HL12" i="11"/>
  <c r="HJ13" i="11"/>
  <c r="HK13" i="11"/>
  <c r="HL13" i="11"/>
  <c r="HJ14" i="11"/>
  <c r="HK14" i="11"/>
  <c r="HL14" i="11"/>
  <c r="HJ15" i="11"/>
  <c r="HK15" i="11"/>
  <c r="HL15" i="11"/>
  <c r="HJ16" i="11"/>
  <c r="HK16" i="11"/>
  <c r="HL16" i="11"/>
  <c r="HJ17" i="11"/>
  <c r="HK17" i="11"/>
  <c r="HL17" i="11"/>
  <c r="HJ18" i="11"/>
  <c r="HK18" i="11"/>
  <c r="HL18" i="11"/>
  <c r="HJ19" i="11"/>
  <c r="HK19" i="11"/>
  <c r="HL19" i="11"/>
  <c r="HJ20" i="11"/>
  <c r="HK20" i="11"/>
  <c r="HL20" i="11"/>
  <c r="HJ21" i="11"/>
  <c r="HK21" i="11"/>
  <c r="HL21" i="11"/>
  <c r="GU6" i="11"/>
  <c r="GV6" i="11"/>
  <c r="GW6" i="11"/>
  <c r="GU7" i="11"/>
  <c r="GV7" i="11"/>
  <c r="GW7" i="11"/>
  <c r="GU8" i="11"/>
  <c r="GV8" i="11"/>
  <c r="GW8" i="11"/>
  <c r="GU9" i="11"/>
  <c r="GV9" i="11"/>
  <c r="GW9" i="11"/>
  <c r="GU10" i="11"/>
  <c r="GV10" i="11"/>
  <c r="GW10" i="11"/>
  <c r="GU11" i="11"/>
  <c r="GV11" i="11"/>
  <c r="GW11" i="11"/>
  <c r="GU12" i="11"/>
  <c r="GV12" i="11"/>
  <c r="GW12" i="11"/>
  <c r="GU13" i="11"/>
  <c r="GV13" i="11"/>
  <c r="GW13" i="11"/>
  <c r="GU14" i="11"/>
  <c r="GV14" i="11"/>
  <c r="GW14" i="11"/>
  <c r="GU15" i="11"/>
  <c r="GV15" i="11"/>
  <c r="GW15" i="11"/>
  <c r="GU16" i="11"/>
  <c r="GV16" i="11"/>
  <c r="GW16" i="11"/>
  <c r="GU17" i="11"/>
  <c r="GV17" i="11"/>
  <c r="GW17" i="11"/>
  <c r="GU18" i="11"/>
  <c r="GV18" i="11"/>
  <c r="GW18" i="11"/>
  <c r="GU19" i="11"/>
  <c r="GV19" i="11"/>
  <c r="GW19" i="11"/>
  <c r="GU20" i="11"/>
  <c r="GV20" i="11"/>
  <c r="GW20" i="11"/>
  <c r="GU21" i="11"/>
  <c r="GV21" i="11"/>
  <c r="GW21" i="11"/>
  <c r="GE6" i="11"/>
  <c r="GF6" i="11"/>
  <c r="GG6" i="11"/>
  <c r="GE7" i="11"/>
  <c r="GF7" i="11"/>
  <c r="GG7" i="11"/>
  <c r="GE8" i="11"/>
  <c r="GF8" i="11"/>
  <c r="GG8" i="11"/>
  <c r="GE9" i="11"/>
  <c r="GF9" i="11"/>
  <c r="GG9" i="11"/>
  <c r="GE10" i="11"/>
  <c r="GF10" i="11"/>
  <c r="GG10" i="11"/>
  <c r="GE11" i="11"/>
  <c r="GF11" i="11"/>
  <c r="GG11" i="11"/>
  <c r="GE12" i="11"/>
  <c r="GF12" i="11"/>
  <c r="GG12" i="11"/>
  <c r="GE13" i="11"/>
  <c r="GF13" i="11"/>
  <c r="GG13" i="11"/>
  <c r="GE14" i="11"/>
  <c r="GF14" i="11"/>
  <c r="GG14" i="11"/>
  <c r="GE15" i="11"/>
  <c r="GF15" i="11"/>
  <c r="GG15" i="11"/>
  <c r="GE16" i="11"/>
  <c r="GF16" i="11"/>
  <c r="GG16" i="11"/>
  <c r="GE17" i="11"/>
  <c r="GF17" i="11"/>
  <c r="GG17" i="11"/>
  <c r="GE18" i="11"/>
  <c r="GF18" i="11"/>
  <c r="GG18" i="11"/>
  <c r="GE19" i="11"/>
  <c r="GF19" i="11"/>
  <c r="GG19" i="11"/>
  <c r="GE20" i="11"/>
  <c r="GF20" i="11"/>
  <c r="GG20" i="11"/>
  <c r="GE21" i="11"/>
  <c r="GF21" i="11"/>
  <c r="GG21" i="11"/>
  <c r="FP6" i="11"/>
  <c r="FQ6" i="11"/>
  <c r="FR6" i="11"/>
  <c r="FP7" i="11"/>
  <c r="FQ7" i="11"/>
  <c r="FR7" i="11"/>
  <c r="FP8" i="11"/>
  <c r="FQ8" i="11"/>
  <c r="FR8" i="11"/>
  <c r="FP9" i="11"/>
  <c r="FQ9" i="11"/>
  <c r="FR9" i="11"/>
  <c r="FP10" i="11"/>
  <c r="FQ10" i="11"/>
  <c r="FR10" i="11"/>
  <c r="FP11" i="11"/>
  <c r="FQ11" i="11"/>
  <c r="FR11" i="11"/>
  <c r="FP12" i="11"/>
  <c r="FQ12" i="11"/>
  <c r="FR12" i="11"/>
  <c r="FP13" i="11"/>
  <c r="FQ13" i="11"/>
  <c r="FR13" i="11"/>
  <c r="FP14" i="11"/>
  <c r="FQ14" i="11"/>
  <c r="FR14" i="11"/>
  <c r="FP15" i="11"/>
  <c r="FQ15" i="11"/>
  <c r="FR15" i="11"/>
  <c r="FP16" i="11"/>
  <c r="FQ16" i="11"/>
  <c r="FR16" i="11"/>
  <c r="FP17" i="11"/>
  <c r="FQ17" i="11"/>
  <c r="FR17" i="11"/>
  <c r="FP18" i="11"/>
  <c r="FQ18" i="11"/>
  <c r="FR18" i="11"/>
  <c r="FP19" i="11"/>
  <c r="FQ19" i="11"/>
  <c r="FR19" i="11"/>
  <c r="FP20" i="11"/>
  <c r="FQ20" i="11"/>
  <c r="FR20" i="11"/>
  <c r="FP21" i="11"/>
  <c r="FQ21" i="11"/>
  <c r="FR21" i="11"/>
  <c r="FA6" i="11"/>
  <c r="FB6" i="11"/>
  <c r="FC6" i="11"/>
  <c r="FA7" i="11"/>
  <c r="FB7" i="11"/>
  <c r="FC7" i="11"/>
  <c r="FA8" i="11"/>
  <c r="FB8" i="11"/>
  <c r="FC8" i="11"/>
  <c r="FA9" i="11"/>
  <c r="FB9" i="11"/>
  <c r="FC9" i="11"/>
  <c r="FA10" i="11"/>
  <c r="FB10" i="11"/>
  <c r="FC10" i="11"/>
  <c r="FA11" i="11"/>
  <c r="FB11" i="11"/>
  <c r="FC11" i="11"/>
  <c r="FA12" i="11"/>
  <c r="FB12" i="11"/>
  <c r="FC12" i="11"/>
  <c r="FA13" i="11"/>
  <c r="FB13" i="11"/>
  <c r="FC13" i="11"/>
  <c r="FA14" i="11"/>
  <c r="FB14" i="11"/>
  <c r="FC14" i="11"/>
  <c r="FA15" i="11"/>
  <c r="FB15" i="11"/>
  <c r="FC15" i="11"/>
  <c r="FA16" i="11"/>
  <c r="FB16" i="11"/>
  <c r="FC16" i="11"/>
  <c r="FA17" i="11"/>
  <c r="FB17" i="11"/>
  <c r="FC17" i="11"/>
  <c r="FA18" i="11"/>
  <c r="FB18" i="11"/>
  <c r="FC18" i="11"/>
  <c r="FA19" i="11"/>
  <c r="FB19" i="11"/>
  <c r="FC19" i="11"/>
  <c r="FA20" i="11"/>
  <c r="FB20" i="11"/>
  <c r="FC20" i="11"/>
  <c r="FA21" i="11"/>
  <c r="FB21" i="11"/>
  <c r="FC21" i="11"/>
  <c r="EL6" i="11"/>
  <c r="EM6" i="11"/>
  <c r="EN6" i="11"/>
  <c r="EL7" i="11"/>
  <c r="EM7" i="11"/>
  <c r="EN7" i="11"/>
  <c r="EL8" i="11"/>
  <c r="EM8" i="11"/>
  <c r="EN8" i="11"/>
  <c r="EL9" i="11"/>
  <c r="EM9" i="11"/>
  <c r="EN9" i="11"/>
  <c r="EL10" i="11"/>
  <c r="EM10" i="11"/>
  <c r="EN10" i="11"/>
  <c r="EL11" i="11"/>
  <c r="EM11" i="11"/>
  <c r="EN11" i="11"/>
  <c r="EL12" i="11"/>
  <c r="EM12" i="11"/>
  <c r="EN12" i="11"/>
  <c r="EL13" i="11"/>
  <c r="EM13" i="11"/>
  <c r="EN13" i="11"/>
  <c r="EL14" i="11"/>
  <c r="EM14" i="11"/>
  <c r="EN14" i="11"/>
  <c r="EL15" i="11"/>
  <c r="EM15" i="11"/>
  <c r="EN15" i="11"/>
  <c r="EL16" i="11"/>
  <c r="EM16" i="11"/>
  <c r="EN16" i="11"/>
  <c r="EL17" i="11"/>
  <c r="EM17" i="11"/>
  <c r="EN17" i="11"/>
  <c r="EL18" i="11"/>
  <c r="EM18" i="11"/>
  <c r="EN18" i="11"/>
  <c r="EL19" i="11"/>
  <c r="EM19" i="11"/>
  <c r="EN19" i="11"/>
  <c r="EL20" i="11"/>
  <c r="EM20" i="11"/>
  <c r="EN20" i="11"/>
  <c r="EL21" i="11"/>
  <c r="EM21" i="11"/>
  <c r="EN21" i="11"/>
  <c r="DW6" i="11"/>
  <c r="DX6" i="11"/>
  <c r="AK8" i="20" s="1"/>
  <c r="DY6" i="11"/>
  <c r="AL8" i="20" s="1"/>
  <c r="DW7" i="11"/>
  <c r="DX7" i="11"/>
  <c r="AK9" i="20" s="1"/>
  <c r="DY7" i="11"/>
  <c r="AL9" i="20" s="1"/>
  <c r="DW8" i="11"/>
  <c r="DX8" i="11"/>
  <c r="AK10" i="20" s="1"/>
  <c r="DY8" i="11"/>
  <c r="AL10" i="20" s="1"/>
  <c r="DW9" i="11"/>
  <c r="DX9" i="11"/>
  <c r="AK11" i="20" s="1"/>
  <c r="DY9" i="11"/>
  <c r="AL11" i="20" s="1"/>
  <c r="DW10" i="11"/>
  <c r="DX10" i="11"/>
  <c r="AK12" i="20" s="1"/>
  <c r="DY10" i="11"/>
  <c r="AL12" i="20" s="1"/>
  <c r="DW11" i="11"/>
  <c r="DX11" i="11"/>
  <c r="AK13" i="20" s="1"/>
  <c r="DY11" i="11"/>
  <c r="AL13" i="20" s="1"/>
  <c r="DW12" i="11"/>
  <c r="DX12" i="11"/>
  <c r="AK14" i="20" s="1"/>
  <c r="DY12" i="11"/>
  <c r="AL14" i="20" s="1"/>
  <c r="DW13" i="11"/>
  <c r="DX13" i="11"/>
  <c r="AK15" i="20" s="1"/>
  <c r="DY13" i="11"/>
  <c r="AL15" i="20" s="1"/>
  <c r="DW14" i="11"/>
  <c r="DX14" i="11"/>
  <c r="AK16" i="20" s="1"/>
  <c r="DY14" i="11"/>
  <c r="AL16" i="20" s="1"/>
  <c r="DW15" i="11"/>
  <c r="DX15" i="11"/>
  <c r="AK17" i="20" s="1"/>
  <c r="DY15" i="11"/>
  <c r="AL17" i="20" s="1"/>
  <c r="DW16" i="11"/>
  <c r="DX16" i="11"/>
  <c r="AK18" i="20" s="1"/>
  <c r="DY16" i="11"/>
  <c r="AL18" i="20" s="1"/>
  <c r="DW17" i="11"/>
  <c r="DX17" i="11"/>
  <c r="AK19" i="20" s="1"/>
  <c r="DY17" i="11"/>
  <c r="AL19" i="20" s="1"/>
  <c r="DW18" i="11"/>
  <c r="DX18" i="11"/>
  <c r="AK20" i="20" s="1"/>
  <c r="DY18" i="11"/>
  <c r="AL20" i="20" s="1"/>
  <c r="DW19" i="11"/>
  <c r="DX19" i="11"/>
  <c r="AK21" i="20" s="1"/>
  <c r="DY19" i="11"/>
  <c r="AL21" i="20" s="1"/>
  <c r="DW20" i="11"/>
  <c r="DX20" i="11"/>
  <c r="AK22" i="20" s="1"/>
  <c r="DY20" i="11"/>
  <c r="AL22" i="20" s="1"/>
  <c r="DW21" i="11"/>
  <c r="DX21" i="11"/>
  <c r="AK23" i="20" s="1"/>
  <c r="DY21" i="11"/>
  <c r="AL23" i="20" s="1"/>
  <c r="DG6" i="11"/>
  <c r="DH6" i="11"/>
  <c r="DI6" i="11"/>
  <c r="DG7" i="11"/>
  <c r="DH7" i="11"/>
  <c r="DI7" i="11"/>
  <c r="DG8" i="11"/>
  <c r="DH8" i="11"/>
  <c r="DI8" i="11"/>
  <c r="DG9" i="11"/>
  <c r="DH9" i="11"/>
  <c r="DI9" i="11"/>
  <c r="DG10" i="11"/>
  <c r="DH10" i="11"/>
  <c r="DI10" i="11"/>
  <c r="DG11" i="11"/>
  <c r="DH11" i="11"/>
  <c r="DI11" i="11"/>
  <c r="DG12" i="11"/>
  <c r="DH12" i="11"/>
  <c r="DI12" i="11"/>
  <c r="DG13" i="11"/>
  <c r="DH13" i="11"/>
  <c r="DI13" i="11"/>
  <c r="DG14" i="11"/>
  <c r="DH14" i="11"/>
  <c r="DI14" i="11"/>
  <c r="DG15" i="11"/>
  <c r="DH15" i="11"/>
  <c r="DI15" i="11"/>
  <c r="DG16" i="11"/>
  <c r="DH16" i="11"/>
  <c r="DI16" i="11"/>
  <c r="DG17" i="11"/>
  <c r="DH17" i="11"/>
  <c r="DI17" i="11"/>
  <c r="DG18" i="11"/>
  <c r="DH18" i="11"/>
  <c r="DI18" i="11"/>
  <c r="DG19" i="11"/>
  <c r="DH19" i="11"/>
  <c r="DI19" i="11"/>
  <c r="DG20" i="11"/>
  <c r="DH20" i="11"/>
  <c r="DI20" i="11"/>
  <c r="DG21" i="11"/>
  <c r="DH21" i="11"/>
  <c r="DI21" i="11"/>
  <c r="CQ6" i="11"/>
  <c r="CR6" i="11"/>
  <c r="CS6" i="11"/>
  <c r="CQ7" i="11"/>
  <c r="CR7" i="11"/>
  <c r="CS7" i="11"/>
  <c r="CQ8" i="11"/>
  <c r="CR8" i="11"/>
  <c r="CS8" i="11"/>
  <c r="CQ9" i="11"/>
  <c r="CR9" i="11"/>
  <c r="CS9" i="11"/>
  <c r="CQ10" i="11"/>
  <c r="CR10" i="11"/>
  <c r="CS10" i="11"/>
  <c r="CQ11" i="11"/>
  <c r="CR11" i="11"/>
  <c r="CS11" i="11"/>
  <c r="CQ12" i="11"/>
  <c r="CR12" i="11"/>
  <c r="CS12" i="11"/>
  <c r="CQ13" i="11"/>
  <c r="CR13" i="11"/>
  <c r="CS13" i="11"/>
  <c r="CQ14" i="11"/>
  <c r="CR14" i="11"/>
  <c r="CS14" i="11"/>
  <c r="CQ15" i="11"/>
  <c r="CR15" i="11"/>
  <c r="CS15" i="11"/>
  <c r="CQ16" i="11"/>
  <c r="CR16" i="11"/>
  <c r="CS16" i="11"/>
  <c r="CQ17" i="11"/>
  <c r="CR17" i="11"/>
  <c r="CS17" i="11"/>
  <c r="CQ18" i="11"/>
  <c r="CR18" i="11"/>
  <c r="CS18" i="11"/>
  <c r="CQ19" i="11"/>
  <c r="CR19" i="11"/>
  <c r="CS19" i="11"/>
  <c r="CQ20" i="11"/>
  <c r="CR20" i="11"/>
  <c r="CS20" i="11"/>
  <c r="CQ21" i="11"/>
  <c r="CR21" i="11"/>
  <c r="CS21" i="11"/>
  <c r="CA6" i="11"/>
  <c r="CB6" i="11"/>
  <c r="CC6" i="11"/>
  <c r="CA7" i="11"/>
  <c r="CB7" i="11"/>
  <c r="CC7" i="11"/>
  <c r="CA8" i="11"/>
  <c r="CB8" i="11"/>
  <c r="CC8" i="11"/>
  <c r="CA9" i="11"/>
  <c r="CB9" i="11"/>
  <c r="CC9" i="11"/>
  <c r="CA10" i="11"/>
  <c r="CB10" i="11"/>
  <c r="CC10" i="11"/>
  <c r="CA11" i="11"/>
  <c r="CB11" i="11"/>
  <c r="CC11" i="11"/>
  <c r="CA12" i="11"/>
  <c r="CB12" i="11"/>
  <c r="CC12" i="11"/>
  <c r="CA13" i="11"/>
  <c r="CB13" i="11"/>
  <c r="CC13" i="11"/>
  <c r="CA14" i="11"/>
  <c r="CB14" i="11"/>
  <c r="CC14" i="11"/>
  <c r="CA15" i="11"/>
  <c r="CB15" i="11"/>
  <c r="CC15" i="11"/>
  <c r="CA16" i="11"/>
  <c r="CB16" i="11"/>
  <c r="CC16" i="11"/>
  <c r="CA17" i="11"/>
  <c r="CB17" i="11"/>
  <c r="CC17" i="11"/>
  <c r="CA18" i="11"/>
  <c r="CB18" i="11"/>
  <c r="CC18" i="11"/>
  <c r="CA19" i="11"/>
  <c r="CB19" i="11"/>
  <c r="CC19" i="11"/>
  <c r="CA20" i="11"/>
  <c r="CB20" i="11"/>
  <c r="CC20" i="11"/>
  <c r="CA21" i="11"/>
  <c r="CB21" i="11"/>
  <c r="CC21" i="11"/>
  <c r="BL6" i="11"/>
  <c r="BM6" i="11"/>
  <c r="BL7" i="11"/>
  <c r="BM7" i="11"/>
  <c r="BL8" i="11"/>
  <c r="BM8" i="11"/>
  <c r="BL9" i="11"/>
  <c r="BM9" i="11"/>
  <c r="BL10" i="11"/>
  <c r="BM10" i="11"/>
  <c r="BL11" i="11"/>
  <c r="BM11" i="11"/>
  <c r="BL12" i="11"/>
  <c r="BM12" i="11"/>
  <c r="BL13" i="11"/>
  <c r="BM13" i="11"/>
  <c r="BL14" i="11"/>
  <c r="BM14" i="11"/>
  <c r="BL15" i="11"/>
  <c r="BM15" i="11"/>
  <c r="BL16" i="11"/>
  <c r="BM16" i="11"/>
  <c r="BL17" i="11"/>
  <c r="BM17" i="11"/>
  <c r="BL18" i="11"/>
  <c r="BM18" i="11"/>
  <c r="BL19" i="11"/>
  <c r="BM19" i="11"/>
  <c r="BL20" i="11"/>
  <c r="BM20" i="11"/>
  <c r="BL21" i="11"/>
  <c r="BM21" i="11"/>
  <c r="AV6" i="11"/>
  <c r="AW6" i="11"/>
  <c r="AV7" i="11"/>
  <c r="AW7" i="11"/>
  <c r="AV8" i="11"/>
  <c r="AW8" i="11"/>
  <c r="AV9" i="11"/>
  <c r="AW9" i="11"/>
  <c r="AV10" i="11"/>
  <c r="AW10" i="11"/>
  <c r="AV11" i="11"/>
  <c r="AW11" i="11"/>
  <c r="AV12" i="11"/>
  <c r="AW12" i="11"/>
  <c r="AV13" i="11"/>
  <c r="AW13" i="11"/>
  <c r="AV14" i="11"/>
  <c r="AW14" i="11"/>
  <c r="AV15" i="11"/>
  <c r="AW15" i="11"/>
  <c r="AV16" i="11"/>
  <c r="AW16" i="11"/>
  <c r="AV17" i="11"/>
  <c r="AW17" i="11"/>
  <c r="AV18" i="11"/>
  <c r="AW18" i="11"/>
  <c r="AV19" i="11"/>
  <c r="AW19" i="11"/>
  <c r="AV20" i="11"/>
  <c r="AW20" i="11"/>
  <c r="AV21" i="11"/>
  <c r="AW21" i="11"/>
  <c r="AF6" i="11"/>
  <c r="AG6" i="11"/>
  <c r="AF7" i="11"/>
  <c r="AG7" i="11"/>
  <c r="AF8" i="11"/>
  <c r="AG8" i="11"/>
  <c r="AF9" i="11"/>
  <c r="AG9" i="11"/>
  <c r="AF10" i="11"/>
  <c r="AG10" i="11"/>
  <c r="AF11" i="11"/>
  <c r="AG11" i="11"/>
  <c r="AF12" i="11"/>
  <c r="AG12" i="11"/>
  <c r="AF13" i="11"/>
  <c r="AG13" i="11"/>
  <c r="AF14" i="11"/>
  <c r="AG14" i="11"/>
  <c r="AF15" i="11"/>
  <c r="AG15" i="11"/>
  <c r="AF16" i="11"/>
  <c r="AG16" i="11"/>
  <c r="AF17" i="11"/>
  <c r="AG17" i="11"/>
  <c r="AF18" i="11"/>
  <c r="AG18" i="11"/>
  <c r="AF19" i="11"/>
  <c r="AG19" i="11"/>
  <c r="AF20" i="11"/>
  <c r="AG20" i="11"/>
  <c r="AF21" i="11"/>
  <c r="AG21" i="11"/>
  <c r="P6" i="11"/>
  <c r="Q6" i="11"/>
  <c r="P7" i="11"/>
  <c r="Q7" i="11"/>
  <c r="P8" i="11"/>
  <c r="Q8" i="11"/>
  <c r="P9" i="11"/>
  <c r="Q9" i="11"/>
  <c r="P10" i="11"/>
  <c r="Q10" i="11"/>
  <c r="P11" i="11"/>
  <c r="Q11" i="11"/>
  <c r="P12" i="11"/>
  <c r="Q12" i="11"/>
  <c r="P13" i="11"/>
  <c r="Q13" i="11"/>
  <c r="P14" i="11"/>
  <c r="Q14" i="11"/>
  <c r="P15" i="11"/>
  <c r="Q15" i="11"/>
  <c r="P16" i="11"/>
  <c r="Q16" i="11"/>
  <c r="P17" i="11"/>
  <c r="Q17" i="11"/>
  <c r="P18" i="11"/>
  <c r="Q18" i="11"/>
  <c r="P19" i="11"/>
  <c r="Q19" i="11"/>
  <c r="P20" i="11"/>
  <c r="Q20" i="11"/>
  <c r="P21" i="11"/>
  <c r="Q21" i="11"/>
  <c r="HZ4" i="24"/>
  <c r="IA4" i="24"/>
  <c r="DR4" i="23"/>
  <c r="DS4" i="23"/>
  <c r="HZ4" i="22"/>
  <c r="IA4" i="22"/>
  <c r="IY4" i="21"/>
  <c r="HZ4" i="11" s="1"/>
  <c r="IZ4" i="21"/>
  <c r="EY23" i="20" l="1"/>
  <c r="EZ23" i="20" s="1"/>
  <c r="EY16" i="20"/>
  <c r="EZ16" i="20" s="1"/>
  <c r="EY15" i="20"/>
  <c r="EZ15" i="20" s="1"/>
  <c r="EY19" i="20"/>
  <c r="EZ19" i="20" s="1"/>
  <c r="EY20" i="20"/>
  <c r="EZ20" i="20" s="1"/>
  <c r="DK22" i="20"/>
  <c r="DC22" i="20"/>
  <c r="DD22" i="20" s="1"/>
  <c r="DK21" i="20"/>
  <c r="DC21" i="20"/>
  <c r="DD21" i="20" s="1"/>
  <c r="EY18" i="20"/>
  <c r="EZ18" i="20" s="1"/>
  <c r="DK17" i="20"/>
  <c r="DC17" i="20"/>
  <c r="DD17" i="20" s="1"/>
  <c r="DK12" i="20"/>
  <c r="DC12" i="20"/>
  <c r="DD12" i="20" s="1"/>
  <c r="DK23" i="20"/>
  <c r="DC23" i="20"/>
  <c r="DD23" i="20" s="1"/>
  <c r="DK20" i="20"/>
  <c r="DC20" i="20"/>
  <c r="DD20" i="20" s="1"/>
  <c r="EY22" i="20"/>
  <c r="EZ22" i="20" s="1"/>
  <c r="EY21" i="20"/>
  <c r="EZ21" i="20" s="1"/>
  <c r="DK18" i="20"/>
  <c r="DC18" i="20"/>
  <c r="DD18" i="20" s="1"/>
  <c r="EY17" i="20"/>
  <c r="EZ17" i="20" s="1"/>
  <c r="DK16" i="20"/>
  <c r="DC16" i="20"/>
  <c r="DD16" i="20" s="1"/>
  <c r="DK13" i="20"/>
  <c r="DC13" i="20"/>
  <c r="DD13" i="20" s="1"/>
  <c r="EY8" i="20"/>
  <c r="EZ8" i="20" s="1"/>
  <c r="EY14" i="20"/>
  <c r="EZ14" i="20" s="1"/>
  <c r="EY11" i="20"/>
  <c r="EZ11" i="20" s="1"/>
  <c r="EY13" i="20"/>
  <c r="EZ13" i="20" s="1"/>
  <c r="EY10" i="20"/>
  <c r="EZ10" i="20" s="1"/>
  <c r="EY9" i="20"/>
  <c r="EZ9" i="20" s="1"/>
  <c r="DK8" i="20"/>
  <c r="DC8" i="20"/>
  <c r="DD8" i="20" s="1"/>
  <c r="DK14" i="20"/>
  <c r="DC14" i="20"/>
  <c r="DD14" i="20" s="1"/>
  <c r="DK10" i="20"/>
  <c r="DC10" i="20"/>
  <c r="DD10" i="20" s="1"/>
  <c r="DK9" i="20"/>
  <c r="DC9" i="20"/>
  <c r="DD9" i="20" s="1"/>
  <c r="DK15" i="20"/>
  <c r="DC15" i="20"/>
  <c r="DD15" i="20" s="1"/>
  <c r="EY12" i="20"/>
  <c r="EZ12" i="20" s="1"/>
  <c r="DK19" i="20"/>
  <c r="DC19" i="20"/>
  <c r="DD19" i="20" s="1"/>
  <c r="DC11" i="20"/>
  <c r="DD11" i="20" s="1"/>
  <c r="DK11" i="20"/>
  <c r="IA4" i="11"/>
  <c r="GP20" i="20"/>
  <c r="FZ20" i="20"/>
  <c r="AM20" i="20"/>
  <c r="AN20" i="20" s="1"/>
  <c r="BF20" i="20"/>
  <c r="GP12" i="20"/>
  <c r="FZ12" i="20"/>
  <c r="AM12" i="20"/>
  <c r="AN12" i="20" s="1"/>
  <c r="BF12" i="20"/>
  <c r="GP9" i="20"/>
  <c r="FZ9" i="20"/>
  <c r="AM9" i="20"/>
  <c r="BF9" i="20"/>
  <c r="GP22" i="20"/>
  <c r="FZ22" i="20"/>
  <c r="BF22" i="20"/>
  <c r="AM22" i="20"/>
  <c r="AN22" i="20" s="1"/>
  <c r="GO17" i="20"/>
  <c r="FY17" i="20"/>
  <c r="BE17" i="20"/>
  <c r="BN17" i="20" s="1"/>
  <c r="GP14" i="20"/>
  <c r="FZ14" i="20"/>
  <c r="BF14" i="20"/>
  <c r="AM14" i="20"/>
  <c r="AN14" i="20" s="1"/>
  <c r="GO9" i="20"/>
  <c r="FY9" i="20"/>
  <c r="BE9" i="20"/>
  <c r="BN9" i="20" s="1"/>
  <c r="GO22" i="20"/>
  <c r="FY22" i="20"/>
  <c r="BE22" i="20"/>
  <c r="BN22" i="20" s="1"/>
  <c r="GP19" i="20"/>
  <c r="FZ19" i="20"/>
  <c r="BF19" i="20"/>
  <c r="AM19" i="20"/>
  <c r="GO14" i="20"/>
  <c r="FY14" i="20"/>
  <c r="BE14" i="20"/>
  <c r="BN14" i="20" s="1"/>
  <c r="GP11" i="20"/>
  <c r="FZ11" i="20"/>
  <c r="AM11" i="20"/>
  <c r="AN11" i="20" s="1"/>
  <c r="BF11" i="20"/>
  <c r="GO20" i="20"/>
  <c r="FY20" i="20"/>
  <c r="BE20" i="20"/>
  <c r="BN20" i="20" s="1"/>
  <c r="GO12" i="20"/>
  <c r="FY12" i="20"/>
  <c r="BE12" i="20"/>
  <c r="BN12" i="20" s="1"/>
  <c r="GP16" i="20"/>
  <c r="FZ16" i="20"/>
  <c r="AM16" i="20"/>
  <c r="BF16" i="20"/>
  <c r="GO11" i="20"/>
  <c r="FY11" i="20"/>
  <c r="BE11" i="20"/>
  <c r="BN11" i="20" s="1"/>
  <c r="GP21" i="20"/>
  <c r="FZ21" i="20"/>
  <c r="BF21" i="20"/>
  <c r="AM21" i="20"/>
  <c r="AN21" i="20" s="1"/>
  <c r="GO16" i="20"/>
  <c r="FY16" i="20"/>
  <c r="BE16" i="20"/>
  <c r="BN16" i="20" s="1"/>
  <c r="GO21" i="20"/>
  <c r="FY21" i="20"/>
  <c r="BE21" i="20"/>
  <c r="BN21" i="20" s="1"/>
  <c r="GP18" i="20"/>
  <c r="FZ18" i="20"/>
  <c r="AM18" i="20"/>
  <c r="AN18" i="20" s="1"/>
  <c r="BF18" i="20"/>
  <c r="GO13" i="20"/>
  <c r="FY13" i="20"/>
  <c r="BE13" i="20"/>
  <c r="BN13" i="20" s="1"/>
  <c r="GP10" i="20"/>
  <c r="FZ10" i="20"/>
  <c r="AM10" i="20"/>
  <c r="AN10" i="20" s="1"/>
  <c r="BF10" i="20"/>
  <c r="GO23" i="20"/>
  <c r="FY23" i="20"/>
  <c r="BE23" i="20"/>
  <c r="BN23" i="20" s="1"/>
  <c r="GO15" i="20"/>
  <c r="FY15" i="20"/>
  <c r="BE15" i="20"/>
  <c r="BN15" i="20" s="1"/>
  <c r="GP17" i="20"/>
  <c r="FZ17" i="20"/>
  <c r="BF17" i="20"/>
  <c r="AM17" i="20"/>
  <c r="GO19" i="20"/>
  <c r="FY19" i="20"/>
  <c r="BE19" i="20"/>
  <c r="BN19" i="20" s="1"/>
  <c r="GP8" i="20"/>
  <c r="FZ8" i="20"/>
  <c r="BF8" i="20"/>
  <c r="AM8" i="20"/>
  <c r="GP13" i="20"/>
  <c r="FZ13" i="20"/>
  <c r="BF13" i="20"/>
  <c r="AM13" i="20"/>
  <c r="AN13" i="20" s="1"/>
  <c r="GO8" i="20"/>
  <c r="FY8" i="20"/>
  <c r="BE8" i="20"/>
  <c r="BN8" i="20" s="1"/>
  <c r="GP23" i="20"/>
  <c r="FZ23" i="20"/>
  <c r="BF23" i="20"/>
  <c r="AM23" i="20"/>
  <c r="GO18" i="20"/>
  <c r="FY18" i="20"/>
  <c r="BE18" i="20"/>
  <c r="BN18" i="20" s="1"/>
  <c r="GP15" i="20"/>
  <c r="FZ15" i="20"/>
  <c r="AM15" i="20"/>
  <c r="AN15" i="20" s="1"/>
  <c r="BF15" i="20"/>
  <c r="GO10" i="20"/>
  <c r="FY10" i="20"/>
  <c r="BE10" i="20"/>
  <c r="BN10" i="20" s="1"/>
  <c r="HK4" i="24"/>
  <c r="HL4" i="24"/>
  <c r="DC4" i="23"/>
  <c r="DD4" i="23"/>
  <c r="HK4" i="22"/>
  <c r="HL4" i="22"/>
  <c r="IJ4" i="21"/>
  <c r="HK4" i="11" s="1"/>
  <c r="IK4" i="21"/>
  <c r="HL4" i="11" s="1"/>
  <c r="GV4" i="24"/>
  <c r="GW4" i="24"/>
  <c r="CN4" i="23"/>
  <c r="CO4" i="23"/>
  <c r="GV4" i="22"/>
  <c r="GW4" i="22"/>
  <c r="HT4" i="21"/>
  <c r="HU4" i="21"/>
  <c r="GV4" i="11" s="1"/>
  <c r="HV4" i="21"/>
  <c r="GW4" i="11" s="1"/>
  <c r="GF4" i="24"/>
  <c r="GG4" i="24"/>
  <c r="BW4" i="23"/>
  <c r="BX4" i="23"/>
  <c r="BY4" i="23"/>
  <c r="GF4" i="22"/>
  <c r="GG4" i="22"/>
  <c r="HD4" i="21"/>
  <c r="GF4" i="11" s="1"/>
  <c r="HE4" i="21"/>
  <c r="FP4" i="24"/>
  <c r="FQ4" i="24"/>
  <c r="FR4" i="24"/>
  <c r="BH4" i="23"/>
  <c r="BI4" i="23"/>
  <c r="BJ4" i="23"/>
  <c r="FP4" i="22"/>
  <c r="FQ4" i="22"/>
  <c r="FR4" i="22"/>
  <c r="GO4" i="21"/>
  <c r="FQ4" i="11" s="1"/>
  <c r="GP4" i="21"/>
  <c r="FR4" i="11" s="1"/>
  <c r="FA4" i="24"/>
  <c r="FB4" i="24"/>
  <c r="FC4" i="24"/>
  <c r="AT4" i="23"/>
  <c r="AU4" i="23"/>
  <c r="FA4" i="22"/>
  <c r="FB4" i="22"/>
  <c r="FC4" i="22"/>
  <c r="FZ4" i="21"/>
  <c r="GA4" i="21"/>
  <c r="FC4" i="11" s="1"/>
  <c r="EK4" i="24"/>
  <c r="EL4" i="24"/>
  <c r="EM4" i="24"/>
  <c r="EN4" i="24"/>
  <c r="AE4" i="23"/>
  <c r="AF4" i="23"/>
  <c r="EM4" i="22"/>
  <c r="EN4" i="22"/>
  <c r="FJ4" i="21"/>
  <c r="FK4" i="21"/>
  <c r="EM4" i="11" s="1"/>
  <c r="FL4" i="21"/>
  <c r="DX4" i="24"/>
  <c r="EC6" i="20" s="1"/>
  <c r="EW6" i="20" s="1"/>
  <c r="FF6" i="20" s="1"/>
  <c r="DY4" i="24"/>
  <c r="ED6" i="20" s="1"/>
  <c r="EX6" i="20" s="1"/>
  <c r="DW4" i="22"/>
  <c r="DX4" i="22"/>
  <c r="DY4" i="22"/>
  <c r="O4" i="23"/>
  <c r="P4" i="23"/>
  <c r="Q4" i="23"/>
  <c r="EU4" i="21"/>
  <c r="EV4" i="21"/>
  <c r="EW4" i="2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DG4" i="24"/>
  <c r="DH4" i="24"/>
  <c r="DI4" i="24"/>
  <c r="DG4" i="22"/>
  <c r="DH4" i="22"/>
  <c r="DI4" i="22"/>
  <c r="ED4" i="21"/>
  <c r="EE4" i="21"/>
  <c r="CQ4" i="24"/>
  <c r="CR4" i="24"/>
  <c r="CS4" i="24"/>
  <c r="CQ4" i="22"/>
  <c r="CR4" i="22"/>
  <c r="CS4" i="22"/>
  <c r="EF4" i="21"/>
  <c r="EG4" i="21"/>
  <c r="DL4" i="21"/>
  <c r="DM4" i="21"/>
  <c r="CR4" i="11" s="1"/>
  <c r="DN4" i="21"/>
  <c r="CS4" i="11" s="1"/>
  <c r="CB4" i="24"/>
  <c r="CC4" i="24"/>
  <c r="CA4" i="22"/>
  <c r="CB4" i="22"/>
  <c r="CC4" i="22"/>
  <c r="BK4" i="24"/>
  <c r="BL4" i="24"/>
  <c r="BM4" i="24"/>
  <c r="BL4" i="22"/>
  <c r="BM4" i="22"/>
  <c r="CU4" i="21"/>
  <c r="CV4" i="21"/>
  <c r="CB4" i="11" s="1"/>
  <c r="CW4" i="21"/>
  <c r="CC4" i="11" s="1"/>
  <c r="BO17" i="20" l="1"/>
  <c r="BO8" i="20"/>
  <c r="BO16" i="20"/>
  <c r="BO18" i="20"/>
  <c r="BO10" i="20"/>
  <c r="BO21" i="20"/>
  <c r="BO11" i="20"/>
  <c r="BO19" i="20"/>
  <c r="BO12" i="20"/>
  <c r="BO14" i="20"/>
  <c r="BO15" i="20"/>
  <c r="BO23" i="20"/>
  <c r="BO22" i="20"/>
  <c r="BO13" i="20"/>
  <c r="BO9" i="20"/>
  <c r="BO20" i="20"/>
  <c r="DI4" i="11"/>
  <c r="CQ4" i="11"/>
  <c r="FB4" i="11"/>
  <c r="DH4" i="11"/>
  <c r="FD6" i="20"/>
  <c r="FD17" i="20"/>
  <c r="FD19" i="20"/>
  <c r="FD22" i="20"/>
  <c r="FD23" i="20"/>
  <c r="FD20" i="20"/>
  <c r="FD18" i="20"/>
  <c r="FD11" i="20"/>
  <c r="FD14" i="20"/>
  <c r="FD13" i="20"/>
  <c r="FD9" i="20"/>
  <c r="FD12" i="20"/>
  <c r="FD10" i="20"/>
  <c r="FD15" i="20"/>
  <c r="EY6" i="20"/>
  <c r="EZ6" i="20" s="1"/>
  <c r="FD21" i="20"/>
  <c r="FD16" i="20"/>
  <c r="FD8" i="20"/>
  <c r="EN4" i="11"/>
  <c r="GG4" i="11"/>
  <c r="CG6" i="20"/>
  <c r="DX4" i="11"/>
  <c r="AK6" i="20" s="1"/>
  <c r="CH6" i="20"/>
  <c r="DY4" i="11"/>
  <c r="AL6" i="20" s="1"/>
  <c r="BG15" i="20"/>
  <c r="BH15" i="20" s="1"/>
  <c r="BG10" i="20"/>
  <c r="BH10" i="20" s="1"/>
  <c r="BG18" i="20"/>
  <c r="BH18" i="20" s="1"/>
  <c r="BG11" i="20"/>
  <c r="BH11" i="20" s="1"/>
  <c r="BG9" i="20"/>
  <c r="BH9" i="20" s="1"/>
  <c r="BG21" i="20"/>
  <c r="BH21" i="20" s="1"/>
  <c r="BG20" i="20"/>
  <c r="BH20" i="20" s="1"/>
  <c r="BG23" i="20"/>
  <c r="BH23" i="20" s="1"/>
  <c r="BG13" i="20"/>
  <c r="BH13" i="20" s="1"/>
  <c r="BG19" i="20"/>
  <c r="BH19" i="20" s="1"/>
  <c r="BG16" i="20"/>
  <c r="BH16" i="20" s="1"/>
  <c r="BG8" i="20"/>
  <c r="BH8" i="20" s="1"/>
  <c r="BG14" i="20"/>
  <c r="BH14" i="20" s="1"/>
  <c r="BG22" i="20"/>
  <c r="BH22" i="20" s="1"/>
  <c r="BG12" i="20"/>
  <c r="BH12" i="20" s="1"/>
  <c r="BG17" i="20"/>
  <c r="BH17" i="20" s="1"/>
  <c r="CD4" i="21"/>
  <c r="CE4" i="21"/>
  <c r="BL4" i="11" s="1"/>
  <c r="CF4" i="21"/>
  <c r="BM4" i="11" s="1"/>
  <c r="AU4" i="24"/>
  <c r="AV4" i="24"/>
  <c r="AW4" i="24"/>
  <c r="AW4" i="22"/>
  <c r="AV4" i="22"/>
  <c r="AU4" i="22"/>
  <c r="BN4" i="21"/>
  <c r="BO4" i="21"/>
  <c r="AW4" i="11" s="1"/>
  <c r="AE4" i="24"/>
  <c r="AF4" i="24"/>
  <c r="AG4" i="24"/>
  <c r="AE4" i="22"/>
  <c r="AF4" i="22"/>
  <c r="AG4" i="22"/>
  <c r="AV4" i="21"/>
  <c r="AW4" i="21"/>
  <c r="AF4" i="11" s="1"/>
  <c r="AX4" i="21"/>
  <c r="AG4" i="11" s="1"/>
  <c r="O4" i="24"/>
  <c r="P4" i="24"/>
  <c r="Q4" i="24"/>
  <c r="O4" i="22"/>
  <c r="P4" i="22"/>
  <c r="Q4" i="22"/>
  <c r="AF4" i="21"/>
  <c r="AG4" i="21"/>
  <c r="Q4" i="11" s="1"/>
  <c r="AE4" i="21"/>
  <c r="P4" i="11" l="1"/>
  <c r="AV4" i="11"/>
  <c r="CI6" i="20"/>
  <c r="CJ6" i="20" s="1"/>
  <c r="DB6" i="20"/>
  <c r="FZ6" i="20"/>
  <c r="AM6" i="20"/>
  <c r="AN6" i="20" s="1"/>
  <c r="GP6" i="20"/>
  <c r="BF6" i="20"/>
  <c r="GO6" i="20"/>
  <c r="BE6" i="20"/>
  <c r="BN6" i="20" s="1"/>
  <c r="DA6" i="20"/>
  <c r="DJ6" i="20" s="1"/>
  <c r="FY6" i="20"/>
  <c r="O4" i="11"/>
  <c r="DJ6" i="11"/>
  <c r="DK6" i="11"/>
  <c r="DJ7" i="11"/>
  <c r="DK7" i="11"/>
  <c r="DJ8" i="11"/>
  <c r="DK8" i="11"/>
  <c r="DJ9" i="11"/>
  <c r="DK9" i="11"/>
  <c r="DJ10" i="11"/>
  <c r="DK10" i="11"/>
  <c r="DJ12" i="11"/>
  <c r="DK12" i="11"/>
  <c r="DJ14" i="11"/>
  <c r="DK14" i="11"/>
  <c r="DJ15" i="11"/>
  <c r="DK15" i="11"/>
  <c r="DJ16" i="11"/>
  <c r="DK16" i="11"/>
  <c r="DJ17" i="11"/>
  <c r="DK17" i="11"/>
  <c r="DJ18" i="11"/>
  <c r="DK18" i="11"/>
  <c r="DJ19" i="11"/>
  <c r="DK19" i="11"/>
  <c r="DJ20" i="11"/>
  <c r="DK20" i="11"/>
  <c r="DJ21" i="11"/>
  <c r="DK21" i="11"/>
  <c r="AX6" i="11"/>
  <c r="AY6" i="11"/>
  <c r="AX7" i="11"/>
  <c r="AY7" i="11"/>
  <c r="AX8" i="11"/>
  <c r="AY8" i="11"/>
  <c r="AX9" i="11"/>
  <c r="AY9" i="11"/>
  <c r="AX10" i="11"/>
  <c r="AY10" i="11"/>
  <c r="AX11" i="11"/>
  <c r="AY11" i="11"/>
  <c r="AX12" i="11"/>
  <c r="AY12" i="11"/>
  <c r="AX13" i="11"/>
  <c r="AY13" i="11"/>
  <c r="AX14" i="11"/>
  <c r="AY14" i="11"/>
  <c r="AX15" i="11"/>
  <c r="AY15" i="11"/>
  <c r="AX16" i="11"/>
  <c r="AY16" i="11"/>
  <c r="AX17" i="11"/>
  <c r="AY17" i="11"/>
  <c r="AX18" i="11"/>
  <c r="AY18" i="11"/>
  <c r="AX19" i="11"/>
  <c r="AY19" i="11"/>
  <c r="AX20" i="11"/>
  <c r="AY20" i="11"/>
  <c r="AX21" i="11"/>
  <c r="AY21" i="11"/>
  <c r="DK6" i="20" l="1"/>
  <c r="DC6" i="20"/>
  <c r="DD6" i="20" s="1"/>
  <c r="DH6" i="20"/>
  <c r="DH23" i="20"/>
  <c r="DH14" i="20"/>
  <c r="DH22" i="20"/>
  <c r="DH16" i="20"/>
  <c r="DH12" i="20"/>
  <c r="DH8" i="20"/>
  <c r="DH9" i="20"/>
  <c r="DH11" i="20"/>
  <c r="DH17" i="20"/>
  <c r="DH18" i="20"/>
  <c r="DH10" i="20"/>
  <c r="DH15" i="20"/>
  <c r="DH19" i="20"/>
  <c r="DH13" i="20"/>
  <c r="DH21" i="20"/>
  <c r="DH20" i="20"/>
  <c r="BO6" i="20"/>
  <c r="BL18" i="20"/>
  <c r="BL19" i="20"/>
  <c r="BL20" i="20"/>
  <c r="BL22" i="20"/>
  <c r="BL6" i="20"/>
  <c r="BL11" i="20"/>
  <c r="BG6" i="20"/>
  <c r="BH6" i="20" s="1"/>
  <c r="BL16" i="20"/>
  <c r="BL12" i="20"/>
  <c r="BL9" i="20"/>
  <c r="BL23" i="20"/>
  <c r="BL8" i="20"/>
  <c r="BL17" i="20"/>
  <c r="BL15" i="20"/>
  <c r="BL10" i="20"/>
  <c r="BL21" i="20"/>
  <c r="BL13" i="20"/>
  <c r="BL14" i="20"/>
  <c r="EA8" i="20" l="1"/>
  <c r="EB8" i="20"/>
  <c r="EA9" i="20"/>
  <c r="EB9" i="20"/>
  <c r="EA10" i="20"/>
  <c r="EB10" i="20"/>
  <c r="EA11" i="20"/>
  <c r="EB11" i="20"/>
  <c r="EA12" i="20"/>
  <c r="EB12" i="20"/>
  <c r="EA13" i="20"/>
  <c r="EB13" i="20"/>
  <c r="EA14" i="20"/>
  <c r="EB14" i="20"/>
  <c r="EA15" i="20"/>
  <c r="EB15" i="20"/>
  <c r="EA16" i="20"/>
  <c r="EB16" i="20"/>
  <c r="EA17" i="20"/>
  <c r="EB17" i="20"/>
  <c r="EA18" i="20"/>
  <c r="EB18" i="20"/>
  <c r="EA19" i="20"/>
  <c r="EB19" i="20"/>
  <c r="EA20" i="20"/>
  <c r="EB20" i="20"/>
  <c r="EA21" i="20"/>
  <c r="EB21" i="20"/>
  <c r="EV21" i="20" s="1"/>
  <c r="EA22" i="20"/>
  <c r="EB22" i="20"/>
  <c r="EA23" i="20"/>
  <c r="EB23" i="20"/>
  <c r="CE8" i="20"/>
  <c r="CK8" i="20" s="1"/>
  <c r="CF8" i="20"/>
  <c r="CE9" i="20"/>
  <c r="CK9" i="20" s="1"/>
  <c r="CF9" i="20"/>
  <c r="CE10" i="20"/>
  <c r="CK10" i="20" s="1"/>
  <c r="CL10" i="20" s="1"/>
  <c r="CF10" i="20"/>
  <c r="CE11" i="20"/>
  <c r="CK11" i="20" s="1"/>
  <c r="CL11" i="20" s="1"/>
  <c r="CF11" i="20"/>
  <c r="CE12" i="20"/>
  <c r="CK12" i="20" s="1"/>
  <c r="CL12" i="20" s="1"/>
  <c r="CF12" i="20"/>
  <c r="CE13" i="20"/>
  <c r="CK13" i="20" s="1"/>
  <c r="CL13" i="20" s="1"/>
  <c r="CF13" i="20"/>
  <c r="CE14" i="20"/>
  <c r="CK14" i="20" s="1"/>
  <c r="CL14" i="20" s="1"/>
  <c r="CF14" i="20"/>
  <c r="CE15" i="20"/>
  <c r="CK15" i="20" s="1"/>
  <c r="CL15" i="20" s="1"/>
  <c r="CF15" i="20"/>
  <c r="CE16" i="20"/>
  <c r="CK16" i="20" s="1"/>
  <c r="CF16" i="20"/>
  <c r="CE17" i="20"/>
  <c r="CK17" i="20" s="1"/>
  <c r="CF17" i="20"/>
  <c r="CE18" i="20"/>
  <c r="CK18" i="20" s="1"/>
  <c r="CL18" i="20" s="1"/>
  <c r="CF18" i="20"/>
  <c r="CE19" i="20"/>
  <c r="CK19" i="20" s="1"/>
  <c r="CF19" i="20"/>
  <c r="CE20" i="20"/>
  <c r="CK20" i="20" s="1"/>
  <c r="CL20" i="20" s="1"/>
  <c r="CF20" i="20"/>
  <c r="CE21" i="20"/>
  <c r="CK21" i="20" s="1"/>
  <c r="CL21" i="20" s="1"/>
  <c r="CF21" i="20"/>
  <c r="CE22" i="20"/>
  <c r="CK22" i="20" s="1"/>
  <c r="CL22" i="20" s="1"/>
  <c r="CF22" i="20"/>
  <c r="CE23" i="20"/>
  <c r="CK23" i="20" s="1"/>
  <c r="CF23" i="20"/>
  <c r="EA8" i="19"/>
  <c r="EA9" i="19"/>
  <c r="EA10" i="19"/>
  <c r="EA11" i="19"/>
  <c r="EU11" i="19" s="1"/>
  <c r="FE11" i="19" s="1"/>
  <c r="EA12" i="19"/>
  <c r="EA13" i="19"/>
  <c r="EU13" i="19" s="1"/>
  <c r="FE13" i="19" s="1"/>
  <c r="EA14" i="19"/>
  <c r="EU14" i="19" s="1"/>
  <c r="FE14" i="19" s="1"/>
  <c r="EA15" i="19"/>
  <c r="EA16" i="19"/>
  <c r="EA17" i="19"/>
  <c r="EA18" i="19"/>
  <c r="EA19" i="19"/>
  <c r="EU19" i="19" s="1"/>
  <c r="FE19" i="19" s="1"/>
  <c r="EA20" i="19"/>
  <c r="EA21" i="19"/>
  <c r="EU21" i="19" s="1"/>
  <c r="FE21" i="19" s="1"/>
  <c r="EA22" i="19"/>
  <c r="EU22" i="19" s="1"/>
  <c r="FE22" i="19" s="1"/>
  <c r="EA23" i="19"/>
  <c r="CE8" i="19"/>
  <c r="CE9" i="19"/>
  <c r="CE10" i="19"/>
  <c r="CE11" i="19"/>
  <c r="CE12" i="19"/>
  <c r="CY12" i="19" s="1"/>
  <c r="CE13" i="19"/>
  <c r="CE14" i="19"/>
  <c r="CE15" i="19"/>
  <c r="CE16" i="19"/>
  <c r="CE17" i="19"/>
  <c r="CE18" i="19"/>
  <c r="CE19" i="19"/>
  <c r="CE20" i="19"/>
  <c r="CY20" i="19" s="1"/>
  <c r="CE21" i="19"/>
  <c r="CE22" i="19"/>
  <c r="CE23" i="19"/>
  <c r="FG21" i="19" l="1"/>
  <c r="FH21" i="19" s="1"/>
  <c r="FA21" i="19"/>
  <c r="FB21" i="19" s="1"/>
  <c r="FG22" i="19"/>
  <c r="FH22" i="19" s="1"/>
  <c r="FA22" i="19"/>
  <c r="FB22" i="19" s="1"/>
  <c r="FG14" i="19"/>
  <c r="FH14" i="19" s="1"/>
  <c r="FA14" i="19"/>
  <c r="FB14" i="19" s="1"/>
  <c r="FG13" i="19"/>
  <c r="FH13" i="19" s="1"/>
  <c r="FA13" i="19"/>
  <c r="FB13" i="19" s="1"/>
  <c r="FG19" i="19"/>
  <c r="FH19" i="19" s="1"/>
  <c r="FA19" i="19"/>
  <c r="FB19" i="19" s="1"/>
  <c r="DI20" i="19"/>
  <c r="DM20" i="19" s="1"/>
  <c r="DN20" i="19" s="1"/>
  <c r="DE20" i="19"/>
  <c r="DF20" i="19" s="1"/>
  <c r="FG11" i="19"/>
  <c r="FH11" i="19" s="1"/>
  <c r="FA11" i="19"/>
  <c r="FB11" i="19" s="1"/>
  <c r="DI12" i="19"/>
  <c r="DM12" i="19" s="1"/>
  <c r="DN12" i="19" s="1"/>
  <c r="DE12" i="19"/>
  <c r="DF12" i="19" s="1"/>
  <c r="EU18" i="19"/>
  <c r="FE18" i="19" s="1"/>
  <c r="EU10" i="19"/>
  <c r="FE10" i="19" s="1"/>
  <c r="EU20" i="20"/>
  <c r="EU12" i="20"/>
  <c r="EU21" i="20"/>
  <c r="EU13" i="20"/>
  <c r="EU22" i="20"/>
  <c r="EU18" i="20"/>
  <c r="EU14" i="20"/>
  <c r="EU10" i="20"/>
  <c r="EV17" i="20"/>
  <c r="EV13" i="20"/>
  <c r="EV9" i="20"/>
  <c r="EU17" i="20"/>
  <c r="EU9" i="20"/>
  <c r="EV22" i="20"/>
  <c r="EV14" i="20"/>
  <c r="EV20" i="20"/>
  <c r="EV12" i="20"/>
  <c r="EV18" i="20"/>
  <c r="EV10" i="20"/>
  <c r="EV23" i="20"/>
  <c r="EV19" i="20"/>
  <c r="EV15" i="20"/>
  <c r="EV11" i="20"/>
  <c r="EU16" i="20"/>
  <c r="EU8" i="20"/>
  <c r="CY17" i="20"/>
  <c r="EU19" i="20"/>
  <c r="EU11" i="20"/>
  <c r="EV16" i="20"/>
  <c r="EV8" i="20"/>
  <c r="EU23" i="20"/>
  <c r="EU15" i="20"/>
  <c r="CZ8" i="20"/>
  <c r="CZ20" i="20"/>
  <c r="CZ12" i="20"/>
  <c r="CZ18" i="20"/>
  <c r="CY22" i="20"/>
  <c r="CY14" i="20"/>
  <c r="CZ14" i="20"/>
  <c r="CZ16" i="20"/>
  <c r="CZ21" i="20"/>
  <c r="CZ13" i="20"/>
  <c r="CZ22" i="20"/>
  <c r="CZ10" i="20"/>
  <c r="CY9" i="20"/>
  <c r="CY18" i="20"/>
  <c r="CZ17" i="20"/>
  <c r="CY21" i="20"/>
  <c r="CY13" i="20"/>
  <c r="CY20" i="20"/>
  <c r="CY16" i="20"/>
  <c r="CY12" i="20"/>
  <c r="CY8" i="20"/>
  <c r="CZ9" i="20"/>
  <c r="CZ23" i="20"/>
  <c r="CZ19" i="20"/>
  <c r="CZ15" i="20"/>
  <c r="CZ11" i="20"/>
  <c r="CY10" i="20"/>
  <c r="CY19" i="20"/>
  <c r="CY11" i="20"/>
  <c r="CY23" i="20"/>
  <c r="CY15" i="20"/>
  <c r="EU15" i="19"/>
  <c r="FE15" i="19" s="1"/>
  <c r="EU17" i="19"/>
  <c r="FE17" i="19" s="1"/>
  <c r="EU9" i="19"/>
  <c r="FE9" i="19" s="1"/>
  <c r="EU23" i="19"/>
  <c r="FE23" i="19" s="1"/>
  <c r="EU20" i="19"/>
  <c r="FE20" i="19" s="1"/>
  <c r="EU16" i="19"/>
  <c r="FE16" i="19" s="1"/>
  <c r="EU12" i="19"/>
  <c r="FE12" i="19" s="1"/>
  <c r="EU8" i="19"/>
  <c r="FE8" i="19" s="1"/>
  <c r="CY16" i="19"/>
  <c r="CY22" i="19"/>
  <c r="CY14" i="19"/>
  <c r="CY8" i="19"/>
  <c r="CY21" i="19"/>
  <c r="CY13" i="19"/>
  <c r="CY23" i="19"/>
  <c r="CY19" i="19"/>
  <c r="CY15" i="19"/>
  <c r="CY11" i="19"/>
  <c r="CY10" i="19"/>
  <c r="CY17" i="19"/>
  <c r="CY9" i="19"/>
  <c r="CY18" i="19"/>
  <c r="N6" i="11"/>
  <c r="AI8" i="19" s="1"/>
  <c r="FW8" i="19" s="1"/>
  <c r="N7" i="11"/>
  <c r="AI9" i="19" s="1"/>
  <c r="GM9" i="19" s="1"/>
  <c r="N8" i="11"/>
  <c r="AI10" i="19" s="1"/>
  <c r="FW10" i="19" s="1"/>
  <c r="N9" i="11"/>
  <c r="AI11" i="19" s="1"/>
  <c r="GM11" i="19" s="1"/>
  <c r="N10" i="11"/>
  <c r="AI12" i="19" s="1"/>
  <c r="FW12" i="19" s="1"/>
  <c r="N11" i="11"/>
  <c r="AI13" i="19" s="1"/>
  <c r="GM13" i="19" s="1"/>
  <c r="N12" i="11"/>
  <c r="AI14" i="19" s="1"/>
  <c r="FW14" i="19" s="1"/>
  <c r="N13" i="11"/>
  <c r="AI15" i="19" s="1"/>
  <c r="GM15" i="19" s="1"/>
  <c r="N14" i="11"/>
  <c r="AI16" i="19" s="1"/>
  <c r="FW16" i="19" s="1"/>
  <c r="N15" i="11"/>
  <c r="AI17" i="19" s="1"/>
  <c r="GM17" i="19" s="1"/>
  <c r="N16" i="11"/>
  <c r="AI18" i="19" s="1"/>
  <c r="FW18" i="19" s="1"/>
  <c r="N17" i="11"/>
  <c r="AI19" i="19" s="1"/>
  <c r="GM19" i="19" s="1"/>
  <c r="N18" i="11"/>
  <c r="AI20" i="19" s="1"/>
  <c r="FW20" i="19" s="1"/>
  <c r="N19" i="11"/>
  <c r="AI21" i="19" s="1"/>
  <c r="GM21" i="19" s="1"/>
  <c r="N20" i="11"/>
  <c r="AI22" i="19" s="1"/>
  <c r="FW22" i="19" s="1"/>
  <c r="N21" i="11"/>
  <c r="AI23" i="19" s="1"/>
  <c r="GM23" i="19" s="1"/>
  <c r="AD6" i="11"/>
  <c r="AE6" i="11"/>
  <c r="AD7" i="11"/>
  <c r="AE7" i="11"/>
  <c r="AD8" i="11"/>
  <c r="AE8" i="11"/>
  <c r="AD9" i="11"/>
  <c r="AE9" i="11"/>
  <c r="AD10" i="11"/>
  <c r="AE10" i="11"/>
  <c r="AD11" i="11"/>
  <c r="AE11" i="11"/>
  <c r="AD12" i="11"/>
  <c r="AE12" i="11"/>
  <c r="AD13" i="11"/>
  <c r="AE13" i="11"/>
  <c r="AD14" i="11"/>
  <c r="AE14" i="11"/>
  <c r="AD15" i="11"/>
  <c r="AE15" i="11"/>
  <c r="AD16" i="11"/>
  <c r="AE16" i="11"/>
  <c r="AD17" i="11"/>
  <c r="AE17" i="11"/>
  <c r="AD18" i="11"/>
  <c r="AE18" i="11"/>
  <c r="AD19" i="11"/>
  <c r="AE19" i="11"/>
  <c r="AD20" i="11"/>
  <c r="AE20" i="11"/>
  <c r="AD21" i="11"/>
  <c r="AE21" i="11"/>
  <c r="AT6" i="11"/>
  <c r="AU6" i="11"/>
  <c r="AT7" i="11"/>
  <c r="AU7" i="11"/>
  <c r="AT8" i="11"/>
  <c r="AU8" i="11"/>
  <c r="AT9" i="11"/>
  <c r="AU9" i="11"/>
  <c r="AT10" i="11"/>
  <c r="AU10" i="11"/>
  <c r="AT11" i="11"/>
  <c r="AU11" i="11"/>
  <c r="AT12" i="11"/>
  <c r="AU12" i="11"/>
  <c r="AT13" i="11"/>
  <c r="AU13" i="11"/>
  <c r="AT14" i="11"/>
  <c r="AU14" i="11"/>
  <c r="AT15" i="11"/>
  <c r="AU15" i="11"/>
  <c r="AT16" i="11"/>
  <c r="AU16" i="11"/>
  <c r="AT17" i="11"/>
  <c r="AU17" i="11"/>
  <c r="AT18" i="11"/>
  <c r="AU18" i="11"/>
  <c r="AT19" i="11"/>
  <c r="AU19" i="11"/>
  <c r="AT20" i="11"/>
  <c r="AU20" i="11"/>
  <c r="AT21" i="11"/>
  <c r="AU21" i="11"/>
  <c r="BZ6" i="11"/>
  <c r="BZ7" i="11"/>
  <c r="BZ8" i="11"/>
  <c r="BZ9" i="11"/>
  <c r="BZ10" i="11"/>
  <c r="BZ11" i="11"/>
  <c r="BZ12" i="11"/>
  <c r="BZ13" i="11"/>
  <c r="BZ14" i="11"/>
  <c r="BZ15" i="11"/>
  <c r="BZ16" i="11"/>
  <c r="BZ17" i="11"/>
  <c r="BZ18" i="11"/>
  <c r="BZ19" i="11"/>
  <c r="BZ20" i="11"/>
  <c r="BZ21" i="11"/>
  <c r="CP6" i="11"/>
  <c r="CP7" i="11"/>
  <c r="CP8" i="11"/>
  <c r="CP9" i="11"/>
  <c r="CP10" i="11"/>
  <c r="CP11" i="11"/>
  <c r="CP12" i="11"/>
  <c r="CP13" i="11"/>
  <c r="CP14" i="11"/>
  <c r="CP15" i="11"/>
  <c r="CP16" i="11"/>
  <c r="CP17" i="11"/>
  <c r="CP18" i="11"/>
  <c r="CP19" i="11"/>
  <c r="CP20" i="11"/>
  <c r="CP21" i="11"/>
  <c r="DF6" i="11"/>
  <c r="DF7" i="11"/>
  <c r="DF8" i="11"/>
  <c r="DF9" i="11"/>
  <c r="DF10" i="11"/>
  <c r="DF11" i="11"/>
  <c r="DF12" i="11"/>
  <c r="DF13" i="11"/>
  <c r="DF14" i="11"/>
  <c r="DF15" i="11"/>
  <c r="DF16" i="11"/>
  <c r="DF17" i="11"/>
  <c r="DF18" i="11"/>
  <c r="DF19" i="11"/>
  <c r="DF20" i="11"/>
  <c r="DF21" i="11"/>
  <c r="DV6" i="11"/>
  <c r="AI8" i="20" s="1"/>
  <c r="AJ8" i="20"/>
  <c r="FX8" i="20" s="1"/>
  <c r="DV7" i="11"/>
  <c r="AI9" i="20" s="1"/>
  <c r="AJ9" i="20"/>
  <c r="FX9" i="20" s="1"/>
  <c r="DV8" i="11"/>
  <c r="AI10" i="20" s="1"/>
  <c r="AJ10" i="20"/>
  <c r="FX10" i="20" s="1"/>
  <c r="DV9" i="11"/>
  <c r="AI11" i="20" s="1"/>
  <c r="AJ11" i="20"/>
  <c r="GN11" i="20" s="1"/>
  <c r="DV10" i="11"/>
  <c r="AI12" i="20" s="1"/>
  <c r="AJ12" i="20"/>
  <c r="GN12" i="20" s="1"/>
  <c r="DV11" i="11"/>
  <c r="AI13" i="20" s="1"/>
  <c r="AJ13" i="20"/>
  <c r="DV12" i="11"/>
  <c r="AI14" i="20" s="1"/>
  <c r="AJ14" i="20"/>
  <c r="GN14" i="20" s="1"/>
  <c r="DV13" i="11"/>
  <c r="AI15" i="20" s="1"/>
  <c r="AJ15" i="20"/>
  <c r="FX15" i="20" s="1"/>
  <c r="DV14" i="11"/>
  <c r="AI16" i="20" s="1"/>
  <c r="AJ16" i="20"/>
  <c r="FX16" i="20" s="1"/>
  <c r="DV15" i="11"/>
  <c r="AI17" i="20" s="1"/>
  <c r="AJ17" i="20"/>
  <c r="BD17" i="20" s="1"/>
  <c r="DV16" i="11"/>
  <c r="AI18" i="20" s="1"/>
  <c r="AJ18" i="20"/>
  <c r="DV17" i="11"/>
  <c r="AI19" i="20" s="1"/>
  <c r="AJ19" i="20"/>
  <c r="GN19" i="20" s="1"/>
  <c r="DV18" i="11"/>
  <c r="AI20" i="20" s="1"/>
  <c r="AJ20" i="20"/>
  <c r="GN20" i="20" s="1"/>
  <c r="DV19" i="11"/>
  <c r="AI21" i="20" s="1"/>
  <c r="AJ21" i="20"/>
  <c r="BD21" i="20" s="1"/>
  <c r="DV20" i="11"/>
  <c r="AI22" i="20" s="1"/>
  <c r="AJ22" i="20"/>
  <c r="GN22" i="20" s="1"/>
  <c r="DV21" i="11"/>
  <c r="AI23" i="20" s="1"/>
  <c r="AJ23" i="20"/>
  <c r="GN23" i="20" s="1"/>
  <c r="EK6" i="11"/>
  <c r="EK7" i="11"/>
  <c r="EK8" i="11"/>
  <c r="EK9" i="11"/>
  <c r="EK10" i="11"/>
  <c r="EK11" i="11"/>
  <c r="EK12" i="11"/>
  <c r="EK13" i="11"/>
  <c r="EK14" i="11"/>
  <c r="EK15" i="11"/>
  <c r="EK16" i="11"/>
  <c r="EK17" i="11"/>
  <c r="EK18" i="11"/>
  <c r="EK19" i="11"/>
  <c r="EK20" i="11"/>
  <c r="EK21" i="11"/>
  <c r="EZ6" i="11"/>
  <c r="EZ7" i="11"/>
  <c r="EZ8" i="11"/>
  <c r="EZ9" i="11"/>
  <c r="EZ10" i="11"/>
  <c r="EZ11" i="11"/>
  <c r="EZ12" i="11"/>
  <c r="EZ13" i="11"/>
  <c r="EZ14" i="11"/>
  <c r="EZ15" i="11"/>
  <c r="EZ16" i="11"/>
  <c r="EZ17" i="11"/>
  <c r="EZ18" i="11"/>
  <c r="EZ19" i="11"/>
  <c r="EZ20" i="11"/>
  <c r="EZ21" i="11"/>
  <c r="FO6" i="11"/>
  <c r="FO7" i="11"/>
  <c r="FO8" i="11"/>
  <c r="FO9" i="11"/>
  <c r="FO10" i="11"/>
  <c r="FO11" i="11"/>
  <c r="FO12" i="11"/>
  <c r="FO13" i="11"/>
  <c r="FO14" i="11"/>
  <c r="FO15" i="11"/>
  <c r="FO16" i="11"/>
  <c r="FO17" i="11"/>
  <c r="FO18" i="11"/>
  <c r="FO19" i="11"/>
  <c r="FO20" i="11"/>
  <c r="FO21" i="11"/>
  <c r="GD6" i="11"/>
  <c r="GD7" i="11"/>
  <c r="GD8" i="11"/>
  <c r="GD9" i="11"/>
  <c r="GD10" i="11"/>
  <c r="GD11" i="11"/>
  <c r="GD12" i="11"/>
  <c r="GD13" i="11"/>
  <c r="GD14" i="11"/>
  <c r="GD15" i="11"/>
  <c r="GD16" i="11"/>
  <c r="GD17" i="11"/>
  <c r="GD18" i="11"/>
  <c r="GD19" i="11"/>
  <c r="GD20" i="11"/>
  <c r="GD21" i="11"/>
  <c r="GT6" i="11"/>
  <c r="GT7" i="11"/>
  <c r="GT8" i="11"/>
  <c r="GT9" i="11"/>
  <c r="GT10" i="11"/>
  <c r="GT11" i="11"/>
  <c r="GT12" i="11"/>
  <c r="GT13" i="11"/>
  <c r="GT14" i="11"/>
  <c r="GT15" i="11"/>
  <c r="GT16" i="11"/>
  <c r="GT17" i="11"/>
  <c r="GT18" i="11"/>
  <c r="GT19" i="11"/>
  <c r="GT20" i="11"/>
  <c r="GT21" i="11"/>
  <c r="HI6" i="11"/>
  <c r="HI7" i="11"/>
  <c r="HI8" i="11"/>
  <c r="HI9" i="11"/>
  <c r="HI10" i="11"/>
  <c r="HI11" i="11"/>
  <c r="HI12" i="11"/>
  <c r="HI13" i="11"/>
  <c r="HI14" i="11"/>
  <c r="HI15" i="11"/>
  <c r="HI16" i="11"/>
  <c r="HI17" i="11"/>
  <c r="HI18" i="11"/>
  <c r="HI19" i="11"/>
  <c r="HI20" i="11"/>
  <c r="HI21" i="11"/>
  <c r="HX7" i="11"/>
  <c r="HX8" i="11"/>
  <c r="HX9" i="11"/>
  <c r="HX10" i="11"/>
  <c r="HX11" i="11"/>
  <c r="HX12" i="11"/>
  <c r="HX13" i="11"/>
  <c r="HX14" i="11"/>
  <c r="HX15" i="11"/>
  <c r="HX16" i="11"/>
  <c r="HX17" i="11"/>
  <c r="HX18" i="11"/>
  <c r="HX19" i="11"/>
  <c r="HX20" i="11"/>
  <c r="HX21" i="11"/>
  <c r="HX6" i="11"/>
  <c r="AD4" i="21"/>
  <c r="AU4" i="21"/>
  <c r="BL4" i="21"/>
  <c r="BM4" i="21"/>
  <c r="CC4" i="21"/>
  <c r="CT4" i="21"/>
  <c r="DK4" i="21"/>
  <c r="EB4" i="21"/>
  <c r="EC4" i="21"/>
  <c r="DG4" i="11" s="1"/>
  <c r="ET4" i="21"/>
  <c r="GM4" i="21"/>
  <c r="GN4" i="21"/>
  <c r="FP4" i="11" s="1"/>
  <c r="HB4" i="21"/>
  <c r="HC4" i="21"/>
  <c r="HS4" i="21"/>
  <c r="IH4" i="21"/>
  <c r="II4" i="21"/>
  <c r="IW4" i="21"/>
  <c r="IX4" i="21"/>
  <c r="N4" i="22"/>
  <c r="AD4" i="22"/>
  <c r="BJ4" i="22"/>
  <c r="BK4" i="22"/>
  <c r="BK4" i="11" s="1"/>
  <c r="BZ4" i="22"/>
  <c r="CP4" i="22"/>
  <c r="DF4" i="22"/>
  <c r="DV4" i="22"/>
  <c r="EZ4" i="22"/>
  <c r="FO4" i="22"/>
  <c r="GD4" i="22"/>
  <c r="GE4" i="22"/>
  <c r="GT4" i="22"/>
  <c r="GU4" i="22"/>
  <c r="HI4" i="22"/>
  <c r="HJ4" i="22"/>
  <c r="HX4" i="22"/>
  <c r="HY4" i="22"/>
  <c r="N4" i="23"/>
  <c r="AC4" i="23"/>
  <c r="AD4" i="23"/>
  <c r="EL4" i="11" s="1"/>
  <c r="AR4" i="23"/>
  <c r="AS4" i="23"/>
  <c r="BV4" i="23"/>
  <c r="CL4" i="23"/>
  <c r="CM4" i="23"/>
  <c r="DA4" i="23"/>
  <c r="DB4" i="23"/>
  <c r="DP4" i="23"/>
  <c r="DQ4" i="23"/>
  <c r="FG8" i="20" l="1"/>
  <c r="FE8" i="20"/>
  <c r="FG20" i="20"/>
  <c r="FE20" i="20"/>
  <c r="FG17" i="20"/>
  <c r="FE17" i="20"/>
  <c r="FG19" i="20"/>
  <c r="FE19" i="20"/>
  <c r="FG21" i="20"/>
  <c r="FE21" i="20"/>
  <c r="FG15" i="20"/>
  <c r="FE15" i="20"/>
  <c r="FG16" i="20"/>
  <c r="FE16" i="20"/>
  <c r="FG10" i="20"/>
  <c r="FE10" i="20"/>
  <c r="FG18" i="20"/>
  <c r="FE18" i="20"/>
  <c r="FG9" i="20"/>
  <c r="FE9" i="20"/>
  <c r="FG22" i="20"/>
  <c r="FE22" i="20"/>
  <c r="FG11" i="20"/>
  <c r="FE11" i="20"/>
  <c r="FG13" i="20"/>
  <c r="FE13" i="20"/>
  <c r="FG12" i="20"/>
  <c r="FE12" i="20"/>
  <c r="FG23" i="20"/>
  <c r="FE23" i="20"/>
  <c r="FG14" i="20"/>
  <c r="FE14" i="20"/>
  <c r="DI23" i="19"/>
  <c r="DM23" i="19" s="1"/>
  <c r="DN23" i="19" s="1"/>
  <c r="DE23" i="19"/>
  <c r="DF23" i="19" s="1"/>
  <c r="FG12" i="19"/>
  <c r="FH12" i="19" s="1"/>
  <c r="FA12" i="19"/>
  <c r="FB12" i="19" s="1"/>
  <c r="DI18" i="19"/>
  <c r="DM18" i="19" s="1"/>
  <c r="DN18" i="19" s="1"/>
  <c r="DE18" i="19"/>
  <c r="DF18" i="19" s="1"/>
  <c r="DI13" i="19"/>
  <c r="DM13" i="19" s="1"/>
  <c r="DN13" i="19" s="1"/>
  <c r="DE13" i="19"/>
  <c r="DF13" i="19" s="1"/>
  <c r="FG16" i="19"/>
  <c r="FH16" i="19" s="1"/>
  <c r="FA16" i="19"/>
  <c r="FB16" i="19" s="1"/>
  <c r="DI21" i="19"/>
  <c r="DM21" i="19" s="1"/>
  <c r="DN21" i="19" s="1"/>
  <c r="DE21" i="19"/>
  <c r="DF21" i="19" s="1"/>
  <c r="DI8" i="19"/>
  <c r="DM8" i="19" s="1"/>
  <c r="DN8" i="19" s="1"/>
  <c r="DE8" i="19"/>
  <c r="DF8" i="19" s="1"/>
  <c r="DI10" i="19"/>
  <c r="DM10" i="19" s="1"/>
  <c r="DN10" i="19" s="1"/>
  <c r="DE10" i="19"/>
  <c r="DF10" i="19" s="1"/>
  <c r="FG9" i="19"/>
  <c r="FH9" i="19" s="1"/>
  <c r="FA9" i="19"/>
  <c r="FB9" i="19" s="1"/>
  <c r="DI11" i="19"/>
  <c r="DM11" i="19" s="1"/>
  <c r="DN11" i="19" s="1"/>
  <c r="DE11" i="19"/>
  <c r="DF11" i="19" s="1"/>
  <c r="DI22" i="19"/>
  <c r="DM22" i="19" s="1"/>
  <c r="DN22" i="19" s="1"/>
  <c r="DE22" i="19"/>
  <c r="DF22" i="19" s="1"/>
  <c r="FG17" i="19"/>
  <c r="FH17" i="19" s="1"/>
  <c r="FA17" i="19"/>
  <c r="FB17" i="19" s="1"/>
  <c r="DI15" i="19"/>
  <c r="DM15" i="19" s="1"/>
  <c r="DN15" i="19" s="1"/>
  <c r="DE15" i="19"/>
  <c r="DF15" i="19" s="1"/>
  <c r="DI16" i="19"/>
  <c r="DM16" i="19" s="1"/>
  <c r="DN16" i="19" s="1"/>
  <c r="DE16" i="19"/>
  <c r="DF16" i="19" s="1"/>
  <c r="FG15" i="19"/>
  <c r="FH15" i="19" s="1"/>
  <c r="FA15" i="19"/>
  <c r="FB15" i="19" s="1"/>
  <c r="FA10" i="19"/>
  <c r="FB10" i="19" s="1"/>
  <c r="FG10" i="19"/>
  <c r="FH10" i="19" s="1"/>
  <c r="DI9" i="19"/>
  <c r="DM9" i="19" s="1"/>
  <c r="DN9" i="19" s="1"/>
  <c r="DE9" i="19"/>
  <c r="DF9" i="19" s="1"/>
  <c r="FG20" i="19"/>
  <c r="FH20" i="19" s="1"/>
  <c r="FA20" i="19"/>
  <c r="FB20" i="19" s="1"/>
  <c r="DI17" i="19"/>
  <c r="DM17" i="19" s="1"/>
  <c r="DN17" i="19" s="1"/>
  <c r="DE17" i="19"/>
  <c r="DF17" i="19" s="1"/>
  <c r="FG23" i="19"/>
  <c r="FH23" i="19" s="1"/>
  <c r="FA23" i="19"/>
  <c r="FB23" i="19" s="1"/>
  <c r="DI14" i="19"/>
  <c r="DM14" i="19" s="1"/>
  <c r="DN14" i="19" s="1"/>
  <c r="DE14" i="19"/>
  <c r="DF14" i="19" s="1"/>
  <c r="DI19" i="19"/>
  <c r="DM19" i="19" s="1"/>
  <c r="DN19" i="19" s="1"/>
  <c r="DE19" i="19"/>
  <c r="DF19" i="19" s="1"/>
  <c r="FG8" i="19"/>
  <c r="FH8" i="19" s="1"/>
  <c r="FA8" i="19"/>
  <c r="FB8" i="19" s="1"/>
  <c r="FG18" i="19"/>
  <c r="FH18" i="19" s="1"/>
  <c r="FA18" i="19"/>
  <c r="FB18" i="19" s="1"/>
  <c r="DI16" i="20"/>
  <c r="DM16" i="20" s="1"/>
  <c r="DE16" i="20"/>
  <c r="DF16" i="20" s="1"/>
  <c r="DI14" i="20"/>
  <c r="DM14" i="20" s="1"/>
  <c r="DE14" i="20"/>
  <c r="DF14" i="20" s="1"/>
  <c r="DI13" i="20"/>
  <c r="DM13" i="20" s="1"/>
  <c r="DE13" i="20"/>
  <c r="DF13" i="20" s="1"/>
  <c r="DI22" i="20"/>
  <c r="DM22" i="20" s="1"/>
  <c r="DE22" i="20"/>
  <c r="DF22" i="20" s="1"/>
  <c r="DI21" i="20"/>
  <c r="DM21" i="20" s="1"/>
  <c r="DE21" i="20"/>
  <c r="DF21" i="20" s="1"/>
  <c r="DI20" i="20"/>
  <c r="DM20" i="20" s="1"/>
  <c r="DE20" i="20"/>
  <c r="DF20" i="20" s="1"/>
  <c r="DI23" i="20"/>
  <c r="DM23" i="20" s="1"/>
  <c r="DE23" i="20"/>
  <c r="DF23" i="20" s="1"/>
  <c r="DI18" i="20"/>
  <c r="DM18" i="20" s="1"/>
  <c r="DE18" i="20"/>
  <c r="DF18" i="20" s="1"/>
  <c r="DI11" i="20"/>
  <c r="DM11" i="20" s="1"/>
  <c r="DE11" i="20"/>
  <c r="DF11" i="20" s="1"/>
  <c r="DI8" i="20"/>
  <c r="DM8" i="20" s="1"/>
  <c r="DE8" i="20"/>
  <c r="DF8" i="20" s="1"/>
  <c r="DI9" i="20"/>
  <c r="DM9" i="20" s="1"/>
  <c r="DE9" i="20"/>
  <c r="DF9" i="20" s="1"/>
  <c r="DI10" i="20"/>
  <c r="DM10" i="20" s="1"/>
  <c r="DE10" i="20"/>
  <c r="DF10" i="20" s="1"/>
  <c r="DI15" i="20"/>
  <c r="DM15" i="20" s="1"/>
  <c r="DE15" i="20"/>
  <c r="DF15" i="20" s="1"/>
  <c r="DI19" i="20"/>
  <c r="DM19" i="20" s="1"/>
  <c r="DE19" i="20"/>
  <c r="DF19" i="20" s="1"/>
  <c r="DI12" i="20"/>
  <c r="DM12" i="20" s="1"/>
  <c r="DE12" i="20"/>
  <c r="DF12" i="20" s="1"/>
  <c r="DI17" i="20"/>
  <c r="DM17" i="20" s="1"/>
  <c r="DE17" i="20"/>
  <c r="DF17" i="20" s="1"/>
  <c r="FA16" i="20"/>
  <c r="FB16" i="20" s="1"/>
  <c r="FA12" i="20"/>
  <c r="FB12" i="20" s="1"/>
  <c r="FA20" i="20"/>
  <c r="FB20" i="20" s="1"/>
  <c r="FA10" i="20"/>
  <c r="FB10" i="20" s="1"/>
  <c r="FA21" i="20"/>
  <c r="FB21" i="20" s="1"/>
  <c r="FA23" i="20"/>
  <c r="FB23" i="20" s="1"/>
  <c r="FA19" i="20"/>
  <c r="FB19" i="20" s="1"/>
  <c r="FA9" i="20"/>
  <c r="FB9" i="20" s="1"/>
  <c r="FA22" i="20"/>
  <c r="FB22" i="20" s="1"/>
  <c r="FA8" i="20"/>
  <c r="FB8" i="20" s="1"/>
  <c r="FA14" i="20"/>
  <c r="FB14" i="20" s="1"/>
  <c r="FA15" i="20"/>
  <c r="FB15" i="20" s="1"/>
  <c r="FA11" i="20"/>
  <c r="FB11" i="20" s="1"/>
  <c r="FA18" i="20"/>
  <c r="FB18" i="20" s="1"/>
  <c r="FA17" i="20"/>
  <c r="FB17" i="20" s="1"/>
  <c r="FA13" i="20"/>
  <c r="FB13" i="20" s="1"/>
  <c r="FW22" i="20"/>
  <c r="AO22" i="20"/>
  <c r="AP22" i="20" s="1"/>
  <c r="FW14" i="20"/>
  <c r="AO14" i="20"/>
  <c r="AP14" i="20" s="1"/>
  <c r="GM21" i="20"/>
  <c r="AO21" i="20"/>
  <c r="AP21" i="20" s="1"/>
  <c r="GM13" i="20"/>
  <c r="AO13" i="20"/>
  <c r="AP13" i="20" s="1"/>
  <c r="FW18" i="20"/>
  <c r="AO18" i="20"/>
  <c r="AP18" i="20" s="1"/>
  <c r="GM9" i="20"/>
  <c r="AO9" i="20"/>
  <c r="BC20" i="20"/>
  <c r="BM20" i="20" s="1"/>
  <c r="BQ20" i="20" s="1"/>
  <c r="AO20" i="20"/>
  <c r="AP20" i="20" s="1"/>
  <c r="BC12" i="20"/>
  <c r="BM12" i="20" s="1"/>
  <c r="BQ12" i="20" s="1"/>
  <c r="AO12" i="20"/>
  <c r="AP12" i="20" s="1"/>
  <c r="FW10" i="20"/>
  <c r="AO10" i="20"/>
  <c r="AP10" i="20" s="1"/>
  <c r="GM17" i="20"/>
  <c r="AO17" i="20"/>
  <c r="BC16" i="20"/>
  <c r="BM16" i="20" s="1"/>
  <c r="BQ16" i="20" s="1"/>
  <c r="AO16" i="20"/>
  <c r="FW8" i="20"/>
  <c r="AO8" i="20"/>
  <c r="GM23" i="20"/>
  <c r="AO23" i="20"/>
  <c r="GM19" i="20"/>
  <c r="AO19" i="20"/>
  <c r="GM15" i="20"/>
  <c r="AO15" i="20"/>
  <c r="AP15" i="20" s="1"/>
  <c r="GM11" i="20"/>
  <c r="AO11" i="20"/>
  <c r="AP11" i="20" s="1"/>
  <c r="BC8" i="19"/>
  <c r="BC12" i="19"/>
  <c r="BD14" i="20"/>
  <c r="FW15" i="20"/>
  <c r="FX14" i="20"/>
  <c r="FW13" i="19"/>
  <c r="BC10" i="19"/>
  <c r="BC20" i="19"/>
  <c r="FX12" i="20"/>
  <c r="GM18" i="19"/>
  <c r="FW21" i="19"/>
  <c r="BC18" i="19"/>
  <c r="BC22" i="19"/>
  <c r="BC19" i="20"/>
  <c r="BM19" i="20" s="1"/>
  <c r="BQ19" i="20" s="1"/>
  <c r="BD10" i="20"/>
  <c r="FX23" i="20"/>
  <c r="FW13" i="20"/>
  <c r="GN13" i="20"/>
  <c r="GN16" i="20"/>
  <c r="BD16" i="20"/>
  <c r="BC21" i="20"/>
  <c r="BM21" i="20" s="1"/>
  <c r="BQ21" i="20" s="1"/>
  <c r="BD19" i="20"/>
  <c r="FX13" i="20"/>
  <c r="GN21" i="20"/>
  <c r="GM10" i="19"/>
  <c r="CE6" i="20"/>
  <c r="CK6" i="20" s="1"/>
  <c r="CL6" i="20" s="1"/>
  <c r="GM20" i="20"/>
  <c r="GM12" i="20"/>
  <c r="BC15" i="19"/>
  <c r="BC16" i="19"/>
  <c r="BC9" i="19"/>
  <c r="BC14" i="19"/>
  <c r="BD20" i="20"/>
  <c r="BD22" i="20"/>
  <c r="BD9" i="20"/>
  <c r="BC14" i="20"/>
  <c r="BM14" i="20" s="1"/>
  <c r="BQ14" i="20" s="1"/>
  <c r="BD23" i="20"/>
  <c r="BD15" i="20"/>
  <c r="BC15" i="20"/>
  <c r="BM15" i="20" s="1"/>
  <c r="BQ15" i="20" s="1"/>
  <c r="FX11" i="20"/>
  <c r="FW16" i="20"/>
  <c r="FW17" i="20"/>
  <c r="FX17" i="20"/>
  <c r="FW19" i="20"/>
  <c r="FX18" i="20"/>
  <c r="GM22" i="19"/>
  <c r="GN15" i="20"/>
  <c r="FW15" i="19"/>
  <c r="FW23" i="19"/>
  <c r="GM14" i="20"/>
  <c r="GN8" i="20"/>
  <c r="GN18" i="20"/>
  <c r="GM12" i="19"/>
  <c r="FW12" i="20"/>
  <c r="CE6" i="19"/>
  <c r="BC13" i="19"/>
  <c r="BC23" i="19"/>
  <c r="BC17" i="19"/>
  <c r="BC11" i="19"/>
  <c r="BC19" i="19"/>
  <c r="BD8" i="20"/>
  <c r="BD13" i="20"/>
  <c r="BC17" i="20"/>
  <c r="BM17" i="20" s="1"/>
  <c r="BQ17" i="20" s="1"/>
  <c r="BC22" i="20"/>
  <c r="BM22" i="20" s="1"/>
  <c r="BQ22" i="20" s="1"/>
  <c r="BC9" i="20"/>
  <c r="BM9" i="20" s="1"/>
  <c r="BQ9" i="20" s="1"/>
  <c r="BD18" i="20"/>
  <c r="BC23" i="20"/>
  <c r="BM23" i="20" s="1"/>
  <c r="BQ23" i="20" s="1"/>
  <c r="BC10" i="20"/>
  <c r="BM10" i="20" s="1"/>
  <c r="BQ10" i="20" s="1"/>
  <c r="FW20" i="20"/>
  <c r="FX20" i="20"/>
  <c r="FW21" i="20"/>
  <c r="FX21" i="20"/>
  <c r="FW23" i="20"/>
  <c r="FX22" i="20"/>
  <c r="GM8" i="19"/>
  <c r="GN9" i="20"/>
  <c r="GN17" i="20"/>
  <c r="FW9" i="19"/>
  <c r="FW17" i="19"/>
  <c r="GM8" i="20"/>
  <c r="GM16" i="20"/>
  <c r="GN10" i="20"/>
  <c r="GM16" i="19"/>
  <c r="GM22" i="20"/>
  <c r="CF6" i="20"/>
  <c r="BC21" i="19"/>
  <c r="BD12" i="20"/>
  <c r="BC8" i="20"/>
  <c r="BM8" i="20" s="1"/>
  <c r="BQ8" i="20" s="1"/>
  <c r="BC11" i="20"/>
  <c r="BM11" i="20" s="1"/>
  <c r="BQ11" i="20" s="1"/>
  <c r="BC13" i="20"/>
  <c r="BM13" i="20" s="1"/>
  <c r="BQ13" i="20" s="1"/>
  <c r="BD11" i="20"/>
  <c r="BC18" i="20"/>
  <c r="BM18" i="20" s="1"/>
  <c r="BQ18" i="20" s="1"/>
  <c r="FX19" i="20"/>
  <c r="FW9" i="20"/>
  <c r="FW11" i="20"/>
  <c r="GM14" i="19"/>
  <c r="FW11" i="19"/>
  <c r="FW19" i="19"/>
  <c r="GM10" i="20"/>
  <c r="GM18" i="20"/>
  <c r="GM20" i="19"/>
  <c r="HY4" i="24"/>
  <c r="HY4" i="11" s="1"/>
  <c r="HX4" i="24"/>
  <c r="HX4" i="11" s="1"/>
  <c r="HI4" i="24"/>
  <c r="HI4" i="11" s="1"/>
  <c r="HJ4" i="24"/>
  <c r="HJ4" i="11" s="1"/>
  <c r="GT4" i="24"/>
  <c r="GU4" i="24"/>
  <c r="GU4" i="11" s="1"/>
  <c r="GD4" i="24"/>
  <c r="GD4" i="11" s="1"/>
  <c r="GE4" i="24"/>
  <c r="GE4" i="11" s="1"/>
  <c r="FO4" i="24"/>
  <c r="EZ4" i="24"/>
  <c r="DF4" i="24"/>
  <c r="DF4" i="11" s="1"/>
  <c r="CP4" i="24"/>
  <c r="CP4" i="11" s="1"/>
  <c r="BZ4" i="24"/>
  <c r="BZ4" i="11" s="1"/>
  <c r="CA4" i="24"/>
  <c r="CA4" i="11" s="1"/>
  <c r="BJ4" i="24"/>
  <c r="BJ4" i="11" s="1"/>
  <c r="AT4" i="24"/>
  <c r="AD4" i="24"/>
  <c r="AD4" i="11" s="1"/>
  <c r="AE4" i="11"/>
  <c r="N4" i="24"/>
  <c r="EA6" i="19" s="1"/>
  <c r="DV4" i="24"/>
  <c r="EA6" i="20" s="1"/>
  <c r="DW4" i="24"/>
  <c r="BM19" i="19" l="1"/>
  <c r="BQ19" i="19" s="1"/>
  <c r="BR19" i="19" s="1"/>
  <c r="BI19" i="19"/>
  <c r="BJ19" i="19" s="1"/>
  <c r="BI23" i="19"/>
  <c r="BJ23" i="19" s="1"/>
  <c r="BM23" i="19"/>
  <c r="BQ23" i="19" s="1"/>
  <c r="BR23" i="19" s="1"/>
  <c r="BM16" i="19"/>
  <c r="BQ16" i="19" s="1"/>
  <c r="BR16" i="19" s="1"/>
  <c r="BI16" i="19"/>
  <c r="BJ16" i="19" s="1"/>
  <c r="BM18" i="19"/>
  <c r="BQ18" i="19" s="1"/>
  <c r="BR18" i="19" s="1"/>
  <c r="BI18" i="19"/>
  <c r="BJ18" i="19" s="1"/>
  <c r="BM11" i="19"/>
  <c r="BQ11" i="19" s="1"/>
  <c r="BR11" i="19" s="1"/>
  <c r="BI11" i="19"/>
  <c r="BJ11" i="19" s="1"/>
  <c r="BM14" i="19"/>
  <c r="BQ14" i="19" s="1"/>
  <c r="BR14" i="19" s="1"/>
  <c r="BI14" i="19"/>
  <c r="BJ14" i="19" s="1"/>
  <c r="BM17" i="19"/>
  <c r="BQ17" i="19" s="1"/>
  <c r="BR17" i="19" s="1"/>
  <c r="BI17" i="19"/>
  <c r="BJ17" i="19" s="1"/>
  <c r="BM9" i="19"/>
  <c r="BQ9" i="19" s="1"/>
  <c r="BR9" i="19" s="1"/>
  <c r="BI9" i="19"/>
  <c r="BJ9" i="19" s="1"/>
  <c r="BM21" i="19"/>
  <c r="BQ21" i="19" s="1"/>
  <c r="BR21" i="19" s="1"/>
  <c r="BI21" i="19"/>
  <c r="BJ21" i="19" s="1"/>
  <c r="BM13" i="19"/>
  <c r="BQ13" i="19" s="1"/>
  <c r="BR13" i="19" s="1"/>
  <c r="BI13" i="19"/>
  <c r="BJ13" i="19" s="1"/>
  <c r="BM20" i="19"/>
  <c r="BQ20" i="19" s="1"/>
  <c r="BR20" i="19" s="1"/>
  <c r="BI20" i="19"/>
  <c r="BJ20" i="19" s="1"/>
  <c r="BM15" i="19"/>
  <c r="BQ15" i="19" s="1"/>
  <c r="BR15" i="19" s="1"/>
  <c r="BI15" i="19"/>
  <c r="BJ15" i="19" s="1"/>
  <c r="BM12" i="19"/>
  <c r="BQ12" i="19" s="1"/>
  <c r="BR12" i="19" s="1"/>
  <c r="BI12" i="19"/>
  <c r="BJ12" i="19" s="1"/>
  <c r="BM22" i="19"/>
  <c r="BQ22" i="19" s="1"/>
  <c r="BR22" i="19" s="1"/>
  <c r="BI22" i="19"/>
  <c r="BJ22" i="19" s="1"/>
  <c r="BM10" i="19"/>
  <c r="BQ10" i="19" s="1"/>
  <c r="BR10" i="19" s="1"/>
  <c r="BI10" i="19"/>
  <c r="BJ10" i="19" s="1"/>
  <c r="BM8" i="19"/>
  <c r="BQ8" i="19" s="1"/>
  <c r="BR8" i="19" s="1"/>
  <c r="BI8" i="19"/>
  <c r="BJ8" i="19" s="1"/>
  <c r="EB6" i="20"/>
  <c r="DW4" i="11"/>
  <c r="AJ6" i="20" s="1"/>
  <c r="BI17" i="20"/>
  <c r="BJ17" i="20" s="1"/>
  <c r="BI14" i="20"/>
  <c r="BJ14" i="20" s="1"/>
  <c r="BI12" i="20"/>
  <c r="BJ12" i="20" s="1"/>
  <c r="BI18" i="20"/>
  <c r="BJ18" i="20" s="1"/>
  <c r="BI10" i="20"/>
  <c r="BJ10" i="20" s="1"/>
  <c r="BI16" i="20"/>
  <c r="BJ16" i="20" s="1"/>
  <c r="BI20" i="20"/>
  <c r="BJ20" i="20" s="1"/>
  <c r="BI23" i="20"/>
  <c r="BJ23" i="20" s="1"/>
  <c r="BI11" i="20"/>
  <c r="BJ11" i="20" s="1"/>
  <c r="BI9" i="20"/>
  <c r="BJ9" i="20" s="1"/>
  <c r="BI21" i="20"/>
  <c r="BJ21" i="20" s="1"/>
  <c r="BI15" i="20"/>
  <c r="BJ15" i="20" s="1"/>
  <c r="BI13" i="20"/>
  <c r="BJ13" i="20" s="1"/>
  <c r="BI8" i="20"/>
  <c r="BJ8" i="20" s="1"/>
  <c r="BI22" i="20"/>
  <c r="BJ22" i="20" s="1"/>
  <c r="BI19" i="20"/>
  <c r="BJ19" i="20" s="1"/>
  <c r="EU6" i="20"/>
  <c r="CZ6" i="20"/>
  <c r="EU6" i="19"/>
  <c r="FE6" i="19" s="1"/>
  <c r="DV4" i="11"/>
  <c r="AI6" i="20" s="1"/>
  <c r="CY6" i="20"/>
  <c r="EV6" i="20"/>
  <c r="N4" i="11"/>
  <c r="AI6" i="19" s="1"/>
  <c r="BC6" i="19" s="1"/>
  <c r="BK19" i="19" s="1"/>
  <c r="CY6" i="19"/>
  <c r="BG4" i="23"/>
  <c r="FO4" i="11" s="1"/>
  <c r="EK4" i="22"/>
  <c r="EL4" i="22"/>
  <c r="AT4" i="22"/>
  <c r="AT4" i="11" s="1"/>
  <c r="AU4" i="11"/>
  <c r="FG6" i="20" l="1"/>
  <c r="FE6" i="20"/>
  <c r="BK13" i="19"/>
  <c r="BK17" i="19"/>
  <c r="BK15" i="19"/>
  <c r="BK22" i="19"/>
  <c r="BK10" i="19"/>
  <c r="BK21" i="19"/>
  <c r="BK20" i="19"/>
  <c r="BK23" i="19"/>
  <c r="BK8" i="19"/>
  <c r="BK11" i="19"/>
  <c r="BK12" i="19"/>
  <c r="BK9" i="19"/>
  <c r="BK16" i="19"/>
  <c r="FC6" i="19"/>
  <c r="FG6" i="19"/>
  <c r="FH6" i="19" s="1"/>
  <c r="FA6" i="19"/>
  <c r="FB6" i="19" s="1"/>
  <c r="FC19" i="19"/>
  <c r="FC21" i="19"/>
  <c r="FC13" i="19"/>
  <c r="FC22" i="19"/>
  <c r="FC11" i="19"/>
  <c r="FC14" i="19"/>
  <c r="FC9" i="19"/>
  <c r="FC17" i="19"/>
  <c r="FC23" i="19"/>
  <c r="FC15" i="19"/>
  <c r="FC8" i="19"/>
  <c r="FC12" i="19"/>
  <c r="FC16" i="19"/>
  <c r="FC20" i="19"/>
  <c r="FC18" i="19"/>
  <c r="FC10" i="19"/>
  <c r="BK18" i="19"/>
  <c r="DG6" i="19"/>
  <c r="DI6" i="19"/>
  <c r="DM6" i="19" s="1"/>
  <c r="DN6" i="19" s="1"/>
  <c r="DE6" i="19"/>
  <c r="DF6" i="19" s="1"/>
  <c r="DG12" i="19"/>
  <c r="DG20" i="19"/>
  <c r="DG16" i="19"/>
  <c r="DG19" i="19"/>
  <c r="DG23" i="19"/>
  <c r="DG9" i="19"/>
  <c r="DG13" i="19"/>
  <c r="DG8" i="19"/>
  <c r="DG11" i="19"/>
  <c r="DG15" i="19"/>
  <c r="DG14" i="19"/>
  <c r="DG10" i="19"/>
  <c r="DG17" i="19"/>
  <c r="DG18" i="19"/>
  <c r="DG21" i="19"/>
  <c r="DG22" i="19"/>
  <c r="BK6" i="19"/>
  <c r="BM6" i="19"/>
  <c r="BQ6" i="19" s="1"/>
  <c r="BR6" i="19" s="1"/>
  <c r="BI6" i="19"/>
  <c r="BJ6" i="19" s="1"/>
  <c r="BK14" i="19"/>
  <c r="DI6" i="20"/>
  <c r="DM6" i="20" s="1"/>
  <c r="DG6" i="20"/>
  <c r="DE6" i="20"/>
  <c r="DF6" i="20" s="1"/>
  <c r="DG11" i="20"/>
  <c r="DG17" i="20"/>
  <c r="DG13" i="20"/>
  <c r="DG19" i="20"/>
  <c r="DG16" i="20"/>
  <c r="DG9" i="20"/>
  <c r="DG22" i="20"/>
  <c r="DG23" i="20"/>
  <c r="DG10" i="20"/>
  <c r="DG12" i="20"/>
  <c r="DG8" i="20"/>
  <c r="DG18" i="20"/>
  <c r="DG14" i="20"/>
  <c r="DG15" i="20"/>
  <c r="DG21" i="20"/>
  <c r="DG20" i="20"/>
  <c r="FC6" i="20"/>
  <c r="FA6" i="20"/>
  <c r="FB6" i="20" s="1"/>
  <c r="FC15" i="20"/>
  <c r="FC10" i="20"/>
  <c r="FC20" i="20"/>
  <c r="FC16" i="20"/>
  <c r="FC19" i="20"/>
  <c r="FC17" i="20"/>
  <c r="FC8" i="20"/>
  <c r="FC11" i="20"/>
  <c r="FC23" i="20"/>
  <c r="FC12" i="20"/>
  <c r="FC21" i="20"/>
  <c r="FC9" i="20"/>
  <c r="FC13" i="20"/>
  <c r="FC14" i="20"/>
  <c r="FC18" i="20"/>
  <c r="FC22" i="20"/>
  <c r="BC6" i="20"/>
  <c r="BM6" i="20" s="1"/>
  <c r="BQ6" i="20" s="1"/>
  <c r="AO6" i="20"/>
  <c r="AP6" i="20" s="1"/>
  <c r="DL6" i="20"/>
  <c r="BD6" i="20"/>
  <c r="GM6" i="20"/>
  <c r="FW6" i="20"/>
  <c r="GM6" i="19"/>
  <c r="FW6" i="19"/>
  <c r="GN6" i="20"/>
  <c r="FX6" i="20"/>
  <c r="FY4" i="21"/>
  <c r="FA4" i="11" s="1"/>
  <c r="FX4" i="21"/>
  <c r="EZ4" i="11" s="1"/>
  <c r="FI4" i="21"/>
  <c r="EK4" i="11" s="1"/>
  <c r="BK6" i="20" l="1"/>
  <c r="BI6" i="20"/>
  <c r="BJ6" i="20" s="1"/>
  <c r="BK17" i="20"/>
  <c r="BK18" i="20"/>
  <c r="BK15" i="20"/>
  <c r="BK13" i="20"/>
  <c r="BK16" i="20"/>
  <c r="BK8" i="20"/>
  <c r="BK20" i="20"/>
  <c r="BK22" i="20"/>
  <c r="BK14" i="20"/>
  <c r="BK9" i="20"/>
  <c r="BK10" i="20"/>
  <c r="BK23" i="20"/>
  <c r="BK19" i="20"/>
  <c r="BK12" i="20"/>
  <c r="BK21" i="20"/>
  <c r="BK11" i="20"/>
  <c r="DZ8" i="20" l="1"/>
  <c r="DZ9" i="20"/>
  <c r="DZ10" i="20"/>
  <c r="ET10" i="20" s="1"/>
  <c r="DZ11" i="20"/>
  <c r="DZ12" i="20"/>
  <c r="ET12" i="20" s="1"/>
  <c r="DZ13" i="20"/>
  <c r="ET13" i="20" s="1"/>
  <c r="DZ14" i="20"/>
  <c r="DZ15" i="20"/>
  <c r="DZ16" i="20"/>
  <c r="DZ17" i="20"/>
  <c r="DZ18" i="20"/>
  <c r="ET18" i="20" s="1"/>
  <c r="DZ19" i="20"/>
  <c r="DZ20" i="20"/>
  <c r="ET20" i="20" s="1"/>
  <c r="DZ21" i="20"/>
  <c r="ET21" i="20" s="1"/>
  <c r="DZ22" i="20"/>
  <c r="DZ23" i="20"/>
  <c r="CD8" i="20"/>
  <c r="CD9" i="20"/>
  <c r="CD10" i="20"/>
  <c r="CD11" i="20"/>
  <c r="CD12" i="20"/>
  <c r="CD13" i="20"/>
  <c r="CD14" i="20"/>
  <c r="CD15" i="20"/>
  <c r="CD16" i="20"/>
  <c r="CD17" i="20"/>
  <c r="CD18" i="20"/>
  <c r="CD19" i="20"/>
  <c r="CD20" i="20"/>
  <c r="CD21" i="20"/>
  <c r="CD22" i="20"/>
  <c r="CD23" i="20"/>
  <c r="ET19" i="20" l="1"/>
  <c r="ET11" i="20"/>
  <c r="ET17" i="20"/>
  <c r="ET9" i="20"/>
  <c r="ET16" i="20"/>
  <c r="ET8" i="20"/>
  <c r="ET23" i="20"/>
  <c r="ET15" i="20"/>
  <c r="ET22" i="20"/>
  <c r="ET14" i="20"/>
  <c r="CX21" i="20"/>
  <c r="CX19" i="20"/>
  <c r="CX11" i="20"/>
  <c r="CX22" i="20"/>
  <c r="CX14" i="20"/>
  <c r="CX13" i="20"/>
  <c r="CX18" i="20"/>
  <c r="CX10" i="20"/>
  <c r="CX17" i="20"/>
  <c r="CX9" i="20"/>
  <c r="CX16" i="20"/>
  <c r="CX8" i="20"/>
  <c r="CX23" i="20"/>
  <c r="CX15" i="20"/>
  <c r="CX20" i="20"/>
  <c r="CX12" i="20"/>
  <c r="CD8" i="19"/>
  <c r="CD9" i="19"/>
  <c r="CD10" i="19"/>
  <c r="CX10" i="19" s="1"/>
  <c r="CD11" i="19"/>
  <c r="CD12" i="19"/>
  <c r="CD13" i="19"/>
  <c r="CD14" i="19"/>
  <c r="CD15" i="19"/>
  <c r="CD16" i="19"/>
  <c r="CD17" i="19"/>
  <c r="CD18" i="19"/>
  <c r="CX18" i="19" s="1"/>
  <c r="CD19" i="19"/>
  <c r="CD20" i="19"/>
  <c r="CD21" i="19"/>
  <c r="CD22" i="19"/>
  <c r="CD23" i="19"/>
  <c r="HW6" i="11"/>
  <c r="HW7" i="11"/>
  <c r="HW8" i="11"/>
  <c r="HW9" i="11"/>
  <c r="HW10" i="11"/>
  <c r="HW11" i="11"/>
  <c r="HW12" i="11"/>
  <c r="HW13" i="11"/>
  <c r="HW14" i="11"/>
  <c r="HW15" i="11"/>
  <c r="HW16" i="11"/>
  <c r="HW17" i="11"/>
  <c r="HW18" i="11"/>
  <c r="HW19" i="11"/>
  <c r="HW20" i="11"/>
  <c r="HW21" i="11"/>
  <c r="HH6" i="11"/>
  <c r="HH7" i="11"/>
  <c r="HH8" i="11"/>
  <c r="HH9" i="11"/>
  <c r="HH10" i="11"/>
  <c r="HH11" i="11"/>
  <c r="HH12" i="11"/>
  <c r="HH13" i="11"/>
  <c r="HH14" i="11"/>
  <c r="HH15" i="11"/>
  <c r="HH16" i="11"/>
  <c r="HH17" i="11"/>
  <c r="HH18" i="11"/>
  <c r="HH19" i="11"/>
  <c r="HH20" i="11"/>
  <c r="HH21" i="11"/>
  <c r="GS6" i="11"/>
  <c r="GS7" i="11"/>
  <c r="GS8" i="11"/>
  <c r="GS9" i="11"/>
  <c r="GS10" i="11"/>
  <c r="GS11" i="11"/>
  <c r="GS12" i="11"/>
  <c r="GS13" i="11"/>
  <c r="GS14" i="11"/>
  <c r="GS15" i="11"/>
  <c r="GS16" i="11"/>
  <c r="GS17" i="11"/>
  <c r="GS18" i="11"/>
  <c r="GS19" i="11"/>
  <c r="GS20" i="11"/>
  <c r="GS21" i="11"/>
  <c r="GC6" i="11"/>
  <c r="GC7" i="11"/>
  <c r="GC8" i="11"/>
  <c r="GC9" i="11"/>
  <c r="GC10" i="11"/>
  <c r="GC11" i="11"/>
  <c r="GC12" i="11"/>
  <c r="GC13" i="11"/>
  <c r="GC14" i="11"/>
  <c r="GC15" i="11"/>
  <c r="GC16" i="11"/>
  <c r="GC17" i="11"/>
  <c r="GC18" i="11"/>
  <c r="GC19" i="11"/>
  <c r="GC20" i="11"/>
  <c r="GC21" i="11"/>
  <c r="FN6" i="11"/>
  <c r="FN7" i="11"/>
  <c r="FN8" i="11"/>
  <c r="FN9" i="11"/>
  <c r="FN10" i="11"/>
  <c r="FN11" i="11"/>
  <c r="FN12" i="11"/>
  <c r="FN13" i="11"/>
  <c r="FN14" i="11"/>
  <c r="FN15" i="11"/>
  <c r="FN16" i="11"/>
  <c r="FN17" i="11"/>
  <c r="FN18" i="11"/>
  <c r="FN19" i="11"/>
  <c r="FN20" i="11"/>
  <c r="FN21" i="11"/>
  <c r="EY6" i="11"/>
  <c r="EY7" i="11"/>
  <c r="EY8" i="11"/>
  <c r="EY9" i="11"/>
  <c r="EY10" i="11"/>
  <c r="EY11" i="11"/>
  <c r="EY12" i="11"/>
  <c r="EY13" i="11"/>
  <c r="EY14" i="11"/>
  <c r="EY15" i="11"/>
  <c r="EY16" i="11"/>
  <c r="EY17" i="11"/>
  <c r="EY18" i="11"/>
  <c r="EY19" i="11"/>
  <c r="EY20" i="11"/>
  <c r="EY21" i="11"/>
  <c r="EJ6" i="11"/>
  <c r="EJ7" i="11"/>
  <c r="EJ8" i="11"/>
  <c r="EJ9" i="11"/>
  <c r="EJ10" i="11"/>
  <c r="EJ11" i="11"/>
  <c r="EJ12" i="11"/>
  <c r="EJ13" i="11"/>
  <c r="EJ14" i="11"/>
  <c r="EJ15" i="11"/>
  <c r="EJ16" i="11"/>
  <c r="EJ17" i="11"/>
  <c r="EJ18" i="11"/>
  <c r="EJ19" i="11"/>
  <c r="EJ20" i="11"/>
  <c r="EJ21" i="11"/>
  <c r="DU6" i="11"/>
  <c r="AH8" i="20" s="1"/>
  <c r="FV8" i="20" s="1"/>
  <c r="DU7" i="11"/>
  <c r="AH9" i="20" s="1"/>
  <c r="DU8" i="11"/>
  <c r="AH10" i="20" s="1"/>
  <c r="DU9" i="11"/>
  <c r="AH11" i="20" s="1"/>
  <c r="DU10" i="11"/>
  <c r="AH12" i="20" s="1"/>
  <c r="FV12" i="20" s="1"/>
  <c r="DU11" i="11"/>
  <c r="AH13" i="20" s="1"/>
  <c r="DU12" i="11"/>
  <c r="AH14" i="20" s="1"/>
  <c r="DU13" i="11"/>
  <c r="AH15" i="20" s="1"/>
  <c r="DU14" i="11"/>
  <c r="AH16" i="20" s="1"/>
  <c r="FV16" i="20" s="1"/>
  <c r="DU15" i="11"/>
  <c r="AH17" i="20" s="1"/>
  <c r="GL17" i="20" s="1"/>
  <c r="DU16" i="11"/>
  <c r="AH18" i="20" s="1"/>
  <c r="BB18" i="20" s="1"/>
  <c r="DU17" i="11"/>
  <c r="AH19" i="20" s="1"/>
  <c r="DU18" i="11"/>
  <c r="AH20" i="20" s="1"/>
  <c r="GL20" i="20" s="1"/>
  <c r="DU19" i="11"/>
  <c r="AH21" i="20" s="1"/>
  <c r="DU20" i="11"/>
  <c r="AH22" i="20" s="1"/>
  <c r="GL22" i="20" s="1"/>
  <c r="DU21" i="11"/>
  <c r="AH23" i="20" s="1"/>
  <c r="DE6" i="11"/>
  <c r="DE7" i="11"/>
  <c r="DE8" i="11"/>
  <c r="DE9" i="11"/>
  <c r="DE10" i="11"/>
  <c r="DE11" i="11"/>
  <c r="DE12" i="11"/>
  <c r="DE13" i="11"/>
  <c r="DE14" i="11"/>
  <c r="DE15" i="11"/>
  <c r="DE16" i="11"/>
  <c r="DE17" i="11"/>
  <c r="DE18" i="11"/>
  <c r="DE19" i="11"/>
  <c r="DE20" i="11"/>
  <c r="DE21" i="11"/>
  <c r="CO6" i="11"/>
  <c r="CO7" i="11"/>
  <c r="CO8" i="11"/>
  <c r="CO9" i="11"/>
  <c r="CO10" i="11"/>
  <c r="CO11" i="11"/>
  <c r="CO12" i="11"/>
  <c r="CO13" i="11"/>
  <c r="CO14" i="11"/>
  <c r="CO15" i="11"/>
  <c r="CO16" i="11"/>
  <c r="CO17" i="11"/>
  <c r="CO18" i="11"/>
  <c r="CO19" i="11"/>
  <c r="CO20" i="11"/>
  <c r="CO21" i="11"/>
  <c r="BY6" i="11"/>
  <c r="BY7" i="11"/>
  <c r="BY8" i="11"/>
  <c r="BY9" i="11"/>
  <c r="BY10" i="11"/>
  <c r="BY11" i="11"/>
  <c r="BY12" i="11"/>
  <c r="BY13" i="11"/>
  <c r="BY14" i="11"/>
  <c r="BY15" i="11"/>
  <c r="BY16" i="11"/>
  <c r="BY17" i="11"/>
  <c r="BY18" i="11"/>
  <c r="BY19" i="11"/>
  <c r="BY20" i="11"/>
  <c r="BY21" i="11"/>
  <c r="BI6" i="11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AS6" i="11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M6" i="11"/>
  <c r="AH8" i="19" s="1"/>
  <c r="M7" i="11"/>
  <c r="AH9" i="19" s="1"/>
  <c r="M8" i="11"/>
  <c r="AH10" i="19" s="1"/>
  <c r="M9" i="11"/>
  <c r="AH11" i="19" s="1"/>
  <c r="M10" i="11"/>
  <c r="AH12" i="19" s="1"/>
  <c r="M11" i="11"/>
  <c r="AH13" i="19" s="1"/>
  <c r="M12" i="11"/>
  <c r="AH14" i="19" s="1"/>
  <c r="M13" i="11"/>
  <c r="AH15" i="19" s="1"/>
  <c r="M14" i="11"/>
  <c r="AH16" i="19" s="1"/>
  <c r="M15" i="11"/>
  <c r="AH17" i="19" s="1"/>
  <c r="M16" i="11"/>
  <c r="AH18" i="19" s="1"/>
  <c r="M17" i="11"/>
  <c r="AH19" i="19" s="1"/>
  <c r="M18" i="11"/>
  <c r="AH20" i="19" s="1"/>
  <c r="M19" i="11"/>
  <c r="AH21" i="19" s="1"/>
  <c r="M20" i="11"/>
  <c r="AH22" i="19" s="1"/>
  <c r="M21" i="11"/>
  <c r="AH23" i="19" s="1"/>
  <c r="DZ8" i="19"/>
  <c r="DZ9" i="19"/>
  <c r="DZ10" i="19"/>
  <c r="DZ11" i="19"/>
  <c r="DZ12" i="19"/>
  <c r="DZ13" i="19"/>
  <c r="DZ14" i="19"/>
  <c r="DZ15" i="19"/>
  <c r="DZ16" i="19"/>
  <c r="DZ17" i="19"/>
  <c r="DZ18" i="19"/>
  <c r="DZ19" i="19"/>
  <c r="DZ20" i="19"/>
  <c r="DZ21" i="19"/>
  <c r="DZ22" i="19"/>
  <c r="DZ23" i="19"/>
  <c r="GL8" i="19" l="1"/>
  <c r="GL16" i="19"/>
  <c r="GL19" i="19"/>
  <c r="GL11" i="19"/>
  <c r="FV17" i="19"/>
  <c r="BB8" i="19"/>
  <c r="FV21" i="19"/>
  <c r="FV9" i="19"/>
  <c r="FV19" i="19"/>
  <c r="FV11" i="19"/>
  <c r="FV13" i="19"/>
  <c r="FV22" i="19"/>
  <c r="FV18" i="19"/>
  <c r="FV14" i="19"/>
  <c r="FV10" i="19"/>
  <c r="GL23" i="20"/>
  <c r="GL19" i="20"/>
  <c r="GL15" i="20"/>
  <c r="GL11" i="20"/>
  <c r="GL22" i="19"/>
  <c r="GL18" i="19"/>
  <c r="GL14" i="19"/>
  <c r="GL10" i="19"/>
  <c r="BB12" i="20"/>
  <c r="BB16" i="20"/>
  <c r="BB21" i="20"/>
  <c r="GL12" i="20"/>
  <c r="GL9" i="20"/>
  <c r="FV21" i="20"/>
  <c r="GL16" i="20"/>
  <c r="FV22" i="20"/>
  <c r="FV18" i="20"/>
  <c r="FV14" i="20"/>
  <c r="FV10" i="20"/>
  <c r="FV20" i="19"/>
  <c r="FV16" i="19"/>
  <c r="FV12" i="19"/>
  <c r="FV8" i="19"/>
  <c r="GL21" i="19"/>
  <c r="GL17" i="19"/>
  <c r="GL13" i="19"/>
  <c r="GL9" i="19"/>
  <c r="BB20" i="20"/>
  <c r="BB15" i="20"/>
  <c r="BB9" i="20"/>
  <c r="BB11" i="20"/>
  <c r="GL13" i="20"/>
  <c r="GL10" i="20"/>
  <c r="FV9" i="20"/>
  <c r="FV19" i="20"/>
  <c r="FV23" i="19"/>
  <c r="FV15" i="19"/>
  <c r="GL20" i="19"/>
  <c r="GL12" i="19"/>
  <c r="BB14" i="20"/>
  <c r="BB23" i="20"/>
  <c r="BB17" i="20"/>
  <c r="BB19" i="20"/>
  <c r="FV15" i="20"/>
  <c r="GL14" i="20"/>
  <c r="FV13" i="20"/>
  <c r="GL23" i="19"/>
  <c r="GL15" i="19"/>
  <c r="BB22" i="20"/>
  <c r="BB8" i="20"/>
  <c r="BB10" i="20"/>
  <c r="BB13" i="20"/>
  <c r="FV23" i="20"/>
  <c r="GL21" i="20"/>
  <c r="FV20" i="20"/>
  <c r="GL18" i="20"/>
  <c r="FV17" i="20"/>
  <c r="FV11" i="20"/>
  <c r="GL8" i="20"/>
  <c r="ET16" i="19"/>
  <c r="ET8" i="19"/>
  <c r="BB16" i="19"/>
  <c r="CX22" i="19"/>
  <c r="CX14" i="19"/>
  <c r="CX21" i="19"/>
  <c r="ET19" i="19"/>
  <c r="ET11" i="19"/>
  <c r="BB19" i="19"/>
  <c r="BB11" i="19"/>
  <c r="CX13" i="19"/>
  <c r="CX19" i="19"/>
  <c r="CX11" i="19"/>
  <c r="ET18" i="19"/>
  <c r="ET10" i="19"/>
  <c r="ET17" i="19"/>
  <c r="ET9" i="19"/>
  <c r="CX20" i="19"/>
  <c r="CX12" i="19"/>
  <c r="ET15" i="19"/>
  <c r="ET22" i="19"/>
  <c r="ET14" i="19"/>
  <c r="CX17" i="19"/>
  <c r="CX9" i="19"/>
  <c r="ET23" i="19"/>
  <c r="BB15" i="19"/>
  <c r="ET21" i="19"/>
  <c r="ET13" i="19"/>
  <c r="CX16" i="19"/>
  <c r="CX8" i="19"/>
  <c r="BB23" i="19"/>
  <c r="ET20" i="19"/>
  <c r="ET12" i="19"/>
  <c r="CX23" i="19"/>
  <c r="CX15" i="19"/>
  <c r="BB18" i="19"/>
  <c r="BB22" i="19"/>
  <c r="BB14" i="19"/>
  <c r="BB21" i="19"/>
  <c r="BB13" i="19"/>
  <c r="BB20" i="19"/>
  <c r="BB12" i="19"/>
  <c r="BB17" i="19"/>
  <c r="BB9" i="19"/>
  <c r="BB10" i="19"/>
  <c r="HW4" i="24"/>
  <c r="HH4" i="24"/>
  <c r="GS4" i="24"/>
  <c r="GR4" i="24"/>
  <c r="GC4" i="24"/>
  <c r="FN4" i="24"/>
  <c r="EY4" i="24"/>
  <c r="EJ4" i="24"/>
  <c r="DU4" i="24"/>
  <c r="DZ6" i="20" s="1"/>
  <c r="DE4" i="24"/>
  <c r="CO4" i="24"/>
  <c r="BY4" i="24"/>
  <c r="BI4" i="24"/>
  <c r="AS4" i="24"/>
  <c r="AC4" i="24"/>
  <c r="M4" i="24"/>
  <c r="DZ6" i="19" s="1"/>
  <c r="ET6" i="19" s="1"/>
  <c r="DO4" i="23"/>
  <c r="CZ4" i="23"/>
  <c r="CK4" i="23"/>
  <c r="BU4" i="23"/>
  <c r="BF4" i="23"/>
  <c r="AQ4" i="23"/>
  <c r="AB4" i="23"/>
  <c r="M4" i="23"/>
  <c r="HW4" i="22"/>
  <c r="HH4" i="22"/>
  <c r="GS4" i="22"/>
  <c r="GC4" i="22"/>
  <c r="FN4" i="22"/>
  <c r="EY4" i="22"/>
  <c r="EJ4" i="22"/>
  <c r="DU4" i="22"/>
  <c r="DE4" i="22"/>
  <c r="CO4" i="22"/>
  <c r="BY4" i="22"/>
  <c r="BI4" i="22"/>
  <c r="AS4" i="22"/>
  <c r="AC4" i="22"/>
  <c r="M4" i="22"/>
  <c r="ET6" i="20" l="1"/>
  <c r="IV4" i="21"/>
  <c r="HW4" i="11" s="1"/>
  <c r="IG4" i="21"/>
  <c r="HH4" i="11" s="1"/>
  <c r="HR4" i="21"/>
  <c r="HQ4" i="21"/>
  <c r="HA4" i="21"/>
  <c r="GC4" i="11" s="1"/>
  <c r="GL4" i="21"/>
  <c r="FN4" i="11" s="1"/>
  <c r="FW4" i="21"/>
  <c r="EY4" i="11" s="1"/>
  <c r="FH4" i="21"/>
  <c r="EJ4" i="11" s="1"/>
  <c r="ES4" i="21"/>
  <c r="EA4" i="21"/>
  <c r="DE4" i="11" s="1"/>
  <c r="DJ4" i="21"/>
  <c r="CO4" i="11" s="1"/>
  <c r="CS4" i="21"/>
  <c r="BY4" i="11" s="1"/>
  <c r="CB4" i="21"/>
  <c r="BI4" i="11" s="1"/>
  <c r="BK4" i="21"/>
  <c r="AS4" i="11" s="1"/>
  <c r="AT4" i="21"/>
  <c r="AC4" i="11" s="1"/>
  <c r="AC4" i="21"/>
  <c r="CD6" i="19" l="1"/>
  <c r="M4" i="11"/>
  <c r="AH6" i="19" s="1"/>
  <c r="CD6" i="20"/>
  <c r="DU4" i="11"/>
  <c r="AH6" i="20" s="1"/>
  <c r="H12" i="35"/>
  <c r="I12" i="35" s="1"/>
  <c r="P11" i="34"/>
  <c r="Q11" i="34" s="1"/>
  <c r="BB6" i="20" l="1"/>
  <c r="GL6" i="20"/>
  <c r="FV6" i="20"/>
  <c r="CX6" i="20"/>
  <c r="BB6" i="19"/>
  <c r="GL6" i="19"/>
  <c r="FV6" i="19"/>
  <c r="CX6" i="19"/>
  <c r="M13" i="34"/>
  <c r="M26" i="34"/>
  <c r="M16" i="34"/>
  <c r="L26" i="34"/>
  <c r="P13" i="34"/>
  <c r="Q13" i="34" s="1"/>
  <c r="P18" i="34"/>
  <c r="Q18" i="34" s="1"/>
  <c r="K10" i="35"/>
  <c r="K18" i="35"/>
  <c r="J24" i="34"/>
  <c r="J19" i="34"/>
  <c r="J27" i="34"/>
  <c r="P25" i="34"/>
  <c r="Q25" i="34" s="1"/>
  <c r="H16" i="35"/>
  <c r="I16" i="35" s="1"/>
  <c r="H17" i="35"/>
  <c r="I17" i="35" s="1"/>
  <c r="N21" i="34"/>
  <c r="H18" i="35"/>
  <c r="I18" i="35" s="1"/>
  <c r="N18" i="34"/>
  <c r="M18" i="34"/>
  <c r="J14" i="34"/>
  <c r="M19" i="34"/>
  <c r="M27" i="34"/>
  <c r="N26" i="34"/>
  <c r="N17" i="34"/>
  <c r="L19" i="34"/>
  <c r="J13" i="34"/>
  <c r="J20" i="34"/>
  <c r="K23" i="34"/>
  <c r="K17" i="35"/>
  <c r="K21" i="34"/>
  <c r="N14" i="34"/>
  <c r="P20" i="34"/>
  <c r="Q20" i="34" s="1"/>
  <c r="N19" i="34"/>
  <c r="N27" i="34"/>
  <c r="J15" i="34"/>
  <c r="L23" i="34"/>
  <c r="M21" i="34"/>
  <c r="M23" i="34"/>
  <c r="H10" i="35"/>
  <c r="I10" i="35" s="1"/>
  <c r="H24" i="35"/>
  <c r="I24" i="35" s="1"/>
  <c r="K16" i="35"/>
  <c r="K24" i="35"/>
  <c r="K12" i="35"/>
  <c r="K22" i="35"/>
  <c r="N13" i="34"/>
  <c r="N15" i="34"/>
  <c r="N20" i="34"/>
  <c r="N25" i="34"/>
  <c r="N22" i="34"/>
  <c r="N12" i="34"/>
  <c r="M24" i="34"/>
  <c r="M20" i="34"/>
  <c r="M22" i="34"/>
  <c r="M25" i="34"/>
  <c r="M15" i="34"/>
  <c r="L22" i="34"/>
  <c r="L21" i="34"/>
  <c r="L12" i="34"/>
  <c r="K12" i="34"/>
  <c r="P23" i="34"/>
  <c r="Q23" i="34" s="1"/>
  <c r="J16" i="34"/>
  <c r="J17" i="34"/>
  <c r="J21" i="34"/>
  <c r="P10" i="34"/>
  <c r="Q10" i="34" s="1"/>
  <c r="P24" i="34"/>
  <c r="Q24" i="34" s="1"/>
  <c r="J12" i="34"/>
  <c r="P15" i="34"/>
  <c r="Q15" i="34" s="1"/>
  <c r="P16" i="34"/>
  <c r="Q16" i="34" s="1"/>
  <c r="M17" i="34"/>
  <c r="M12" i="34"/>
  <c r="P22" i="34"/>
  <c r="Q22" i="34" s="1"/>
  <c r="J23" i="34"/>
  <c r="J25" i="34"/>
  <c r="L13" i="34"/>
  <c r="L20" i="34"/>
  <c r="P21" i="34"/>
  <c r="Q21" i="34" s="1"/>
  <c r="J22" i="34"/>
  <c r="N23" i="34"/>
  <c r="J26" i="34"/>
  <c r="P27" i="34"/>
  <c r="Q27" i="34" s="1"/>
  <c r="K13" i="34"/>
  <c r="P17" i="34"/>
  <c r="Q17" i="34" s="1"/>
  <c r="J18" i="34"/>
  <c r="K20" i="34"/>
  <c r="P12" i="34"/>
  <c r="Q12" i="34" s="1"/>
  <c r="P14" i="34"/>
  <c r="Q14" i="34" s="1"/>
  <c r="P19" i="34"/>
  <c r="Q19" i="34" s="1"/>
  <c r="L25" i="34"/>
  <c r="M14" i="34"/>
  <c r="N24" i="34"/>
  <c r="P26" i="34"/>
  <c r="Q26" i="34" s="1"/>
  <c r="N16" i="34"/>
  <c r="L27" i="33"/>
  <c r="K27" i="33"/>
  <c r="M27" i="33"/>
  <c r="N27" i="33" s="1"/>
  <c r="K26" i="33"/>
  <c r="J26" i="33"/>
  <c r="I26" i="33"/>
  <c r="M25" i="33"/>
  <c r="N25" i="33" s="1"/>
  <c r="L25" i="33"/>
  <c r="K25" i="33"/>
  <c r="J25" i="33"/>
  <c r="M24" i="33"/>
  <c r="N24" i="33" s="1"/>
  <c r="L23" i="33"/>
  <c r="K23" i="33"/>
  <c r="J23" i="33"/>
  <c r="I23" i="33"/>
  <c r="M22" i="33"/>
  <c r="N22" i="33" s="1"/>
  <c r="L22" i="33"/>
  <c r="K22" i="33"/>
  <c r="J21" i="33"/>
  <c r="M21" i="33"/>
  <c r="N21" i="33" s="1"/>
  <c r="L20" i="33"/>
  <c r="K20" i="33"/>
  <c r="J20" i="33"/>
  <c r="I20" i="33"/>
  <c r="L19" i="33"/>
  <c r="M19" i="33"/>
  <c r="N19" i="33" s="1"/>
  <c r="K18" i="33"/>
  <c r="J18" i="33"/>
  <c r="I18" i="33"/>
  <c r="L17" i="33"/>
  <c r="K17" i="33"/>
  <c r="J17" i="33"/>
  <c r="K16" i="33"/>
  <c r="M16" i="33"/>
  <c r="N16" i="33" s="1"/>
  <c r="L15" i="33"/>
  <c r="K15" i="33"/>
  <c r="J15" i="33"/>
  <c r="I15" i="33"/>
  <c r="I14" i="33"/>
  <c r="L14" i="33"/>
  <c r="M14" i="33"/>
  <c r="N14" i="33" s="1"/>
  <c r="L13" i="33"/>
  <c r="J13" i="33"/>
  <c r="M13" i="33"/>
  <c r="N13" i="33" s="1"/>
  <c r="L24" i="33"/>
  <c r="K19" i="33"/>
  <c r="I25" i="33"/>
  <c r="M11" i="33"/>
  <c r="N11" i="33" s="1"/>
  <c r="M10" i="33"/>
  <c r="N10" i="33" s="1"/>
  <c r="M18" i="33" l="1"/>
  <c r="N18" i="33" s="1"/>
  <c r="I22" i="33"/>
  <c r="J16" i="33"/>
  <c r="M17" i="33"/>
  <c r="N17" i="33" s="1"/>
  <c r="K12" i="33"/>
  <c r="J12" i="33"/>
  <c r="J19" i="33"/>
  <c r="K24" i="33"/>
  <c r="J27" i="33"/>
  <c r="K13" i="33"/>
  <c r="M15" i="33"/>
  <c r="N15" i="33" s="1"/>
  <c r="K21" i="33"/>
  <c r="M23" i="33"/>
  <c r="N23" i="33" s="1"/>
  <c r="I27" i="33"/>
  <c r="I16" i="33"/>
  <c r="I24" i="33"/>
  <c r="L12" i="33"/>
  <c r="I13" i="33"/>
  <c r="I21" i="33"/>
  <c r="I12" i="33"/>
  <c r="K14" i="33"/>
  <c r="L21" i="33"/>
  <c r="M26" i="33"/>
  <c r="N26" i="33" s="1"/>
  <c r="L18" i="33"/>
  <c r="I19" i="33"/>
  <c r="J24" i="33"/>
  <c r="L26" i="33"/>
  <c r="M12" i="33"/>
  <c r="N12" i="33" s="1"/>
  <c r="M20" i="33"/>
  <c r="N20" i="33" s="1"/>
  <c r="J14" i="33"/>
  <c r="L16" i="33"/>
  <c r="I17" i="33"/>
  <c r="DZ4" i="21"/>
  <c r="BJ4" i="21"/>
  <c r="DY8" i="20" l="1"/>
  <c r="DY9" i="20"/>
  <c r="DY10" i="20"/>
  <c r="DY11" i="20"/>
  <c r="DY12" i="20"/>
  <c r="DY13" i="20"/>
  <c r="DY14" i="20"/>
  <c r="DY15" i="20"/>
  <c r="DY16" i="20"/>
  <c r="DY17" i="20"/>
  <c r="DY18" i="20"/>
  <c r="DY19" i="20"/>
  <c r="DY20" i="20"/>
  <c r="DY21" i="20"/>
  <c r="DY22" i="20"/>
  <c r="DY23" i="20"/>
  <c r="CC8" i="20"/>
  <c r="CC9" i="20"/>
  <c r="CC10" i="20"/>
  <c r="CC11" i="20"/>
  <c r="CC12" i="20"/>
  <c r="CC13" i="20"/>
  <c r="CC14" i="20"/>
  <c r="CC15" i="20"/>
  <c r="CC16" i="20"/>
  <c r="CC17" i="20"/>
  <c r="CC18" i="20"/>
  <c r="CC19" i="20"/>
  <c r="CC20" i="20"/>
  <c r="CC21" i="20"/>
  <c r="CC22" i="20"/>
  <c r="CC23" i="20"/>
  <c r="DY8" i="19"/>
  <c r="DY9" i="19"/>
  <c r="DY10" i="19"/>
  <c r="DY11" i="19"/>
  <c r="DY12" i="19"/>
  <c r="DY13" i="19"/>
  <c r="DY14" i="19"/>
  <c r="DY15" i="19"/>
  <c r="DY16" i="19"/>
  <c r="DY17" i="19"/>
  <c r="DY18" i="19"/>
  <c r="DY19" i="19"/>
  <c r="DY20" i="19"/>
  <c r="DY21" i="19"/>
  <c r="DY22" i="19"/>
  <c r="DY23" i="19"/>
  <c r="CC8" i="19"/>
  <c r="CC9" i="19"/>
  <c r="CC10" i="19"/>
  <c r="CC11" i="19"/>
  <c r="CC12" i="19"/>
  <c r="CC13" i="19"/>
  <c r="CC14" i="19"/>
  <c r="CC15" i="19"/>
  <c r="CC16" i="19"/>
  <c r="CC17" i="19"/>
  <c r="CC18" i="19"/>
  <c r="CC19" i="19"/>
  <c r="CC20" i="19"/>
  <c r="CC21" i="19"/>
  <c r="CC22" i="19"/>
  <c r="CC23" i="19"/>
  <c r="HV6" i="11"/>
  <c r="HV7" i="11"/>
  <c r="HV8" i="11"/>
  <c r="HV9" i="11"/>
  <c r="HV10" i="11"/>
  <c r="HV11" i="11"/>
  <c r="HV12" i="11"/>
  <c r="HV13" i="11"/>
  <c r="HV14" i="11"/>
  <c r="HV15" i="11"/>
  <c r="HV16" i="11"/>
  <c r="HV17" i="11"/>
  <c r="HV18" i="11"/>
  <c r="HV19" i="11"/>
  <c r="HV20" i="11"/>
  <c r="HV21" i="11"/>
  <c r="HG6" i="11"/>
  <c r="HG7" i="11"/>
  <c r="HG8" i="11"/>
  <c r="HG9" i="11"/>
  <c r="HG10" i="11"/>
  <c r="HG11" i="11"/>
  <c r="HG12" i="11"/>
  <c r="HG13" i="11"/>
  <c r="HG14" i="11"/>
  <c r="HG15" i="11"/>
  <c r="HG16" i="11"/>
  <c r="HG17" i="11"/>
  <c r="HG18" i="11"/>
  <c r="HG19" i="11"/>
  <c r="HG20" i="11"/>
  <c r="HG21" i="11"/>
  <c r="GR6" i="11"/>
  <c r="GR7" i="11"/>
  <c r="GR8" i="11"/>
  <c r="GR9" i="11"/>
  <c r="GR10" i="11"/>
  <c r="GR11" i="11"/>
  <c r="GR12" i="11"/>
  <c r="GR13" i="11"/>
  <c r="GR14" i="11"/>
  <c r="GR15" i="11"/>
  <c r="GR16" i="11"/>
  <c r="GR17" i="11"/>
  <c r="GR18" i="11"/>
  <c r="GR19" i="11"/>
  <c r="GR20" i="11"/>
  <c r="GR21" i="11"/>
  <c r="GB6" i="11"/>
  <c r="GB7" i="11"/>
  <c r="GB8" i="11"/>
  <c r="GB9" i="11"/>
  <c r="GB10" i="11"/>
  <c r="GB11" i="11"/>
  <c r="GB12" i="11"/>
  <c r="GB13" i="11"/>
  <c r="GB14" i="11"/>
  <c r="GB15" i="11"/>
  <c r="GB16" i="11"/>
  <c r="GB17" i="11"/>
  <c r="GB18" i="11"/>
  <c r="GB19" i="11"/>
  <c r="GB20" i="11"/>
  <c r="GB21" i="11"/>
  <c r="FM6" i="11"/>
  <c r="FM7" i="11"/>
  <c r="FM8" i="11"/>
  <c r="FM9" i="11"/>
  <c r="FM10" i="11"/>
  <c r="FM11" i="11"/>
  <c r="FM12" i="11"/>
  <c r="FM13" i="11"/>
  <c r="FM14" i="11"/>
  <c r="FM15" i="11"/>
  <c r="FM16" i="11"/>
  <c r="FM17" i="11"/>
  <c r="FM18" i="11"/>
  <c r="FM19" i="11"/>
  <c r="FM20" i="11"/>
  <c r="FM21" i="11"/>
  <c r="EX6" i="11"/>
  <c r="EX7" i="11"/>
  <c r="EX8" i="11"/>
  <c r="EX9" i="11"/>
  <c r="EX10" i="11"/>
  <c r="EX11" i="11"/>
  <c r="EX12" i="11"/>
  <c r="EX13" i="11"/>
  <c r="EX14" i="11"/>
  <c r="EX15" i="11"/>
  <c r="EX16" i="11"/>
  <c r="EX17" i="11"/>
  <c r="EX18" i="11"/>
  <c r="EX19" i="11"/>
  <c r="EX20" i="11"/>
  <c r="EX21" i="11"/>
  <c r="EI6" i="11"/>
  <c r="EI7" i="11"/>
  <c r="EI8" i="11"/>
  <c r="EI9" i="11"/>
  <c r="EI10" i="11"/>
  <c r="EI11" i="11"/>
  <c r="EI12" i="11"/>
  <c r="EI13" i="11"/>
  <c r="EI14" i="11"/>
  <c r="EI15" i="11"/>
  <c r="EI16" i="11"/>
  <c r="EI17" i="11"/>
  <c r="EI18" i="11"/>
  <c r="EI19" i="11"/>
  <c r="EI20" i="11"/>
  <c r="EI21" i="11"/>
  <c r="DT6" i="11"/>
  <c r="AG8" i="20" s="1"/>
  <c r="DT7" i="11"/>
  <c r="AG9" i="20" s="1"/>
  <c r="DT8" i="11"/>
  <c r="AG10" i="20" s="1"/>
  <c r="DT9" i="11"/>
  <c r="AG11" i="20" s="1"/>
  <c r="DT10" i="11"/>
  <c r="AG12" i="20" s="1"/>
  <c r="DT11" i="11"/>
  <c r="AG13" i="20" s="1"/>
  <c r="DT12" i="11"/>
  <c r="AG14" i="20" s="1"/>
  <c r="DT13" i="11"/>
  <c r="AG15" i="20" s="1"/>
  <c r="DT14" i="11"/>
  <c r="AG16" i="20" s="1"/>
  <c r="DT15" i="11"/>
  <c r="AG17" i="20" s="1"/>
  <c r="DT16" i="11"/>
  <c r="AG18" i="20" s="1"/>
  <c r="DT17" i="11"/>
  <c r="AG19" i="20" s="1"/>
  <c r="DT18" i="11"/>
  <c r="AG20" i="20" s="1"/>
  <c r="DT19" i="11"/>
  <c r="AG21" i="20" s="1"/>
  <c r="DT20" i="11"/>
  <c r="AG22" i="20" s="1"/>
  <c r="DT21" i="11"/>
  <c r="AG23" i="20" s="1"/>
  <c r="DD6" i="11"/>
  <c r="DD7" i="11"/>
  <c r="DD8" i="11"/>
  <c r="DD9" i="11"/>
  <c r="DD10" i="11"/>
  <c r="DD11" i="11"/>
  <c r="DD12" i="11"/>
  <c r="DD13" i="11"/>
  <c r="DD14" i="11"/>
  <c r="DD15" i="11"/>
  <c r="DD16" i="11"/>
  <c r="DD17" i="11"/>
  <c r="DD18" i="11"/>
  <c r="DD19" i="11"/>
  <c r="DD20" i="11"/>
  <c r="DD21" i="11"/>
  <c r="CN6" i="11"/>
  <c r="CN7" i="11"/>
  <c r="CN8" i="11"/>
  <c r="CN9" i="11"/>
  <c r="CN10" i="11"/>
  <c r="CN11" i="11"/>
  <c r="CN12" i="11"/>
  <c r="CN13" i="11"/>
  <c r="CN14" i="11"/>
  <c r="CN15" i="11"/>
  <c r="CN16" i="11"/>
  <c r="CN17" i="11"/>
  <c r="CN18" i="11"/>
  <c r="CN19" i="11"/>
  <c r="CN20" i="11"/>
  <c r="CN21" i="11"/>
  <c r="BX6" i="11"/>
  <c r="BX7" i="11"/>
  <c r="BX8" i="11"/>
  <c r="BX9" i="11"/>
  <c r="BX10" i="11"/>
  <c r="BX11" i="11"/>
  <c r="BX12" i="11"/>
  <c r="BX13" i="11"/>
  <c r="BX14" i="11"/>
  <c r="BX15" i="11"/>
  <c r="BX16" i="11"/>
  <c r="BX17" i="11"/>
  <c r="BX18" i="11"/>
  <c r="BX19" i="11"/>
  <c r="BX20" i="11"/>
  <c r="BX21" i="11"/>
  <c r="BH6" i="11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L6" i="11"/>
  <c r="AG8" i="19" s="1"/>
  <c r="L7" i="11"/>
  <c r="AG9" i="19" s="1"/>
  <c r="L8" i="11"/>
  <c r="AG10" i="19" s="1"/>
  <c r="L9" i="11"/>
  <c r="AG11" i="19" s="1"/>
  <c r="L10" i="11"/>
  <c r="AG12" i="19" s="1"/>
  <c r="L11" i="11"/>
  <c r="AG13" i="19" s="1"/>
  <c r="L12" i="11"/>
  <c r="AG14" i="19" s="1"/>
  <c r="L13" i="11"/>
  <c r="AG15" i="19" s="1"/>
  <c r="L14" i="11"/>
  <c r="AG16" i="19" s="1"/>
  <c r="L15" i="11"/>
  <c r="AG17" i="19" s="1"/>
  <c r="L16" i="11"/>
  <c r="AG18" i="19" s="1"/>
  <c r="L17" i="11"/>
  <c r="AG19" i="19" s="1"/>
  <c r="L18" i="11"/>
  <c r="AG20" i="19" s="1"/>
  <c r="L19" i="11"/>
  <c r="AG21" i="19" s="1"/>
  <c r="L20" i="11"/>
  <c r="AG22" i="19" s="1"/>
  <c r="L21" i="11"/>
  <c r="AG23" i="19" s="1"/>
  <c r="HV4" i="24"/>
  <c r="HF4" i="24"/>
  <c r="HG4" i="24"/>
  <c r="GB4" i="24"/>
  <c r="FL4" i="24"/>
  <c r="FM4" i="24"/>
  <c r="EX4" i="24"/>
  <c r="EH4" i="24"/>
  <c r="EI4" i="24"/>
  <c r="DT4" i="24"/>
  <c r="DY6" i="20" s="1"/>
  <c r="DD4" i="24"/>
  <c r="CN4" i="24"/>
  <c r="BX4" i="24"/>
  <c r="BH4" i="24"/>
  <c r="AR4" i="24"/>
  <c r="AB4" i="24"/>
  <c r="L4" i="24"/>
  <c r="DY6" i="19" s="1"/>
  <c r="DN4" i="23"/>
  <c r="CY4" i="23"/>
  <c r="CJ4" i="23"/>
  <c r="BT4" i="23"/>
  <c r="BE4" i="23"/>
  <c r="AP4" i="23"/>
  <c r="AA4" i="23"/>
  <c r="L4" i="23"/>
  <c r="HV4" i="22"/>
  <c r="HG4" i="22"/>
  <c r="GQ4" i="22"/>
  <c r="GR4" i="22"/>
  <c r="GB4" i="22"/>
  <c r="FM4" i="22"/>
  <c r="EX4" i="22"/>
  <c r="EI4" i="22"/>
  <c r="DT4" i="22"/>
  <c r="DD4" i="22"/>
  <c r="DD4" i="11" s="1"/>
  <c r="CN4" i="22"/>
  <c r="BX4" i="22"/>
  <c r="BH4" i="22"/>
  <c r="AR4" i="22"/>
  <c r="AR4" i="11" s="1"/>
  <c r="AB4" i="22"/>
  <c r="L4" i="22"/>
  <c r="IU4" i="21"/>
  <c r="IF4" i="21"/>
  <c r="HG4" i="11" s="1"/>
  <c r="GZ4" i="21"/>
  <c r="GK4" i="21"/>
  <c r="FV4" i="21"/>
  <c r="FG4" i="21"/>
  <c r="ER4" i="21"/>
  <c r="DI4" i="21"/>
  <c r="CR4" i="21"/>
  <c r="CA4" i="21"/>
  <c r="AS4" i="21"/>
  <c r="AB4" i="21"/>
  <c r="ES18" i="20" l="1"/>
  <c r="FI18" i="20" s="1"/>
  <c r="CN4" i="11"/>
  <c r="BX4" i="11"/>
  <c r="BH4" i="11"/>
  <c r="AB4" i="11"/>
  <c r="BA22" i="20"/>
  <c r="FU15" i="20"/>
  <c r="ES23" i="20"/>
  <c r="FI23" i="20" s="1"/>
  <c r="ES15" i="20"/>
  <c r="FI15" i="20" s="1"/>
  <c r="ES22" i="20"/>
  <c r="FI22" i="20" s="1"/>
  <c r="ES14" i="20"/>
  <c r="FI14" i="20" s="1"/>
  <c r="GK11" i="20"/>
  <c r="ES16" i="20"/>
  <c r="FI16" i="20" s="1"/>
  <c r="EI4" i="11"/>
  <c r="CC6" i="19"/>
  <c r="GB4" i="11"/>
  <c r="ES9" i="20"/>
  <c r="FI9" i="20" s="1"/>
  <c r="DT4" i="11"/>
  <c r="AG6" i="20" s="1"/>
  <c r="ES8" i="20"/>
  <c r="FI8" i="20" s="1"/>
  <c r="EX4" i="11"/>
  <c r="FM4" i="11"/>
  <c r="GK19" i="20"/>
  <c r="ES17" i="20"/>
  <c r="FI17" i="20" s="1"/>
  <c r="HV4" i="11"/>
  <c r="CC6" i="20"/>
  <c r="ES6" i="20"/>
  <c r="FI6" i="20" s="1"/>
  <c r="GK20" i="20"/>
  <c r="GK12" i="20"/>
  <c r="BA14" i="20"/>
  <c r="ES10" i="20"/>
  <c r="FI10" i="20" s="1"/>
  <c r="FU23" i="20"/>
  <c r="FU10" i="20"/>
  <c r="FU18" i="20"/>
  <c r="GK13" i="19"/>
  <c r="FU15" i="19"/>
  <c r="FU17" i="19"/>
  <c r="FU9" i="19"/>
  <c r="FU8" i="19"/>
  <c r="GK21" i="19"/>
  <c r="GK16" i="19"/>
  <c r="GK8" i="19"/>
  <c r="FU14" i="19"/>
  <c r="FU16" i="19"/>
  <c r="GK18" i="19"/>
  <c r="GK10" i="19"/>
  <c r="GK19" i="19"/>
  <c r="GK11" i="19"/>
  <c r="GK20" i="19"/>
  <c r="GK12" i="19"/>
  <c r="FU22" i="19"/>
  <c r="GK22" i="19"/>
  <c r="GK14" i="19"/>
  <c r="FU23" i="19"/>
  <c r="GK23" i="19"/>
  <c r="GK15" i="19"/>
  <c r="GK17" i="19"/>
  <c r="GK9" i="19"/>
  <c r="GK10" i="20"/>
  <c r="L4" i="11"/>
  <c r="AG6" i="19" s="1"/>
  <c r="FU20" i="20"/>
  <c r="FU12" i="20"/>
  <c r="GK21" i="20"/>
  <c r="GK13" i="20"/>
  <c r="GK18" i="20"/>
  <c r="FU10" i="19"/>
  <c r="FU19" i="19"/>
  <c r="FU11" i="19"/>
  <c r="GK23" i="20"/>
  <c r="GK15" i="20"/>
  <c r="FU16" i="20"/>
  <c r="FU8" i="20"/>
  <c r="GK17" i="20"/>
  <c r="FU18" i="19"/>
  <c r="FU20" i="19"/>
  <c r="FU12" i="19"/>
  <c r="FU17" i="20"/>
  <c r="FU9" i="20"/>
  <c r="FU21" i="19"/>
  <c r="FU13" i="19"/>
  <c r="GK16" i="20"/>
  <c r="GK8" i="20"/>
  <c r="FU22" i="20"/>
  <c r="FU14" i="20"/>
  <c r="GK9" i="20"/>
  <c r="FU19" i="20"/>
  <c r="FU11" i="20"/>
  <c r="GK22" i="20"/>
  <c r="GK14" i="20"/>
  <c r="ES12" i="20"/>
  <c r="FI12" i="20" s="1"/>
  <c r="BA19" i="20"/>
  <c r="BA11" i="20"/>
  <c r="ES21" i="20"/>
  <c r="FI21" i="20" s="1"/>
  <c r="ES13" i="20"/>
  <c r="FI13" i="20" s="1"/>
  <c r="ES20" i="20"/>
  <c r="FI20" i="20" s="1"/>
  <c r="CW21" i="20"/>
  <c r="CW18" i="20"/>
  <c r="ES19" i="20"/>
  <c r="FI19" i="20" s="1"/>
  <c r="ES11" i="20"/>
  <c r="FI11" i="20" s="1"/>
  <c r="CW19" i="20"/>
  <c r="CW13" i="20"/>
  <c r="FU21" i="20"/>
  <c r="FU13" i="20"/>
  <c r="CW17" i="20"/>
  <c r="CW9" i="20"/>
  <c r="CW10" i="20"/>
  <c r="CW11" i="20"/>
  <c r="CW23" i="20"/>
  <c r="CW15" i="20"/>
  <c r="CW16" i="20"/>
  <c r="CW8" i="20"/>
  <c r="BA18" i="20"/>
  <c r="CW20" i="20"/>
  <c r="CW12" i="20"/>
  <c r="CW22" i="20"/>
  <c r="CW14" i="20"/>
  <c r="BA15" i="20"/>
  <c r="BA23" i="20"/>
  <c r="BA16" i="20"/>
  <c r="BA8" i="20"/>
  <c r="BA17" i="20"/>
  <c r="BA9" i="20"/>
  <c r="BA10" i="20"/>
  <c r="BA20" i="20"/>
  <c r="BA12" i="20"/>
  <c r="BA21" i="20"/>
  <c r="BA13" i="20"/>
  <c r="ES20" i="19"/>
  <c r="FI20" i="19" s="1"/>
  <c r="FJ20" i="19" s="1"/>
  <c r="ES6" i="19"/>
  <c r="FI6" i="19" s="1"/>
  <c r="FJ6" i="19" s="1"/>
  <c r="ES8" i="19"/>
  <c r="FI8" i="19" s="1"/>
  <c r="FJ8" i="19" s="1"/>
  <c r="ES9" i="19"/>
  <c r="FI9" i="19" s="1"/>
  <c r="FJ9" i="19" s="1"/>
  <c r="BA11" i="19"/>
  <c r="BA12" i="19"/>
  <c r="BA13" i="19"/>
  <c r="CW14" i="19"/>
  <c r="ES15" i="19"/>
  <c r="FI15" i="19" s="1"/>
  <c r="FJ15" i="19" s="1"/>
  <c r="ES16" i="19"/>
  <c r="FI16" i="19" s="1"/>
  <c r="FJ16" i="19" s="1"/>
  <c r="ES17" i="19"/>
  <c r="FI17" i="19" s="1"/>
  <c r="FJ17" i="19" s="1"/>
  <c r="BA19" i="19"/>
  <c r="BA20" i="19"/>
  <c r="BA21" i="19"/>
  <c r="CW22" i="19"/>
  <c r="ES23" i="19"/>
  <c r="FI23" i="19" s="1"/>
  <c r="FJ23" i="19" s="1"/>
  <c r="FH18" i="20" l="1"/>
  <c r="DL12" i="20"/>
  <c r="FH12" i="20"/>
  <c r="DL9" i="20"/>
  <c r="DL18" i="20"/>
  <c r="FH23" i="20"/>
  <c r="DL17" i="20"/>
  <c r="DL21" i="20"/>
  <c r="FH17" i="20"/>
  <c r="DL8" i="20"/>
  <c r="FH20" i="20"/>
  <c r="FH10" i="20"/>
  <c r="DL16" i="20"/>
  <c r="FH13" i="20"/>
  <c r="FH16" i="20"/>
  <c r="DL10" i="20"/>
  <c r="FH19" i="20"/>
  <c r="FH9" i="20"/>
  <c r="FH15" i="20"/>
  <c r="DL20" i="20"/>
  <c r="DL15" i="20"/>
  <c r="DL13" i="20"/>
  <c r="FH21" i="20"/>
  <c r="DL14" i="20"/>
  <c r="DL23" i="20"/>
  <c r="DL19" i="20"/>
  <c r="FH8" i="20"/>
  <c r="FH14" i="20"/>
  <c r="DL22" i="20"/>
  <c r="DL11" i="20"/>
  <c r="FH11" i="20"/>
  <c r="FH6" i="20"/>
  <c r="FH22" i="20"/>
  <c r="FU6" i="20"/>
  <c r="GK6" i="20"/>
  <c r="BA6" i="20"/>
  <c r="CW6" i="20"/>
  <c r="GK6" i="19"/>
  <c r="FU6" i="19"/>
  <c r="ES13" i="19"/>
  <c r="FI13" i="19" s="1"/>
  <c r="FJ13" i="19" s="1"/>
  <c r="ES21" i="19"/>
  <c r="FI21" i="19" s="1"/>
  <c r="FJ21" i="19" s="1"/>
  <c r="ES12" i="19"/>
  <c r="FI12" i="19" s="1"/>
  <c r="FJ12" i="19" s="1"/>
  <c r="ES19" i="19"/>
  <c r="FI19" i="19" s="1"/>
  <c r="FJ19" i="19" s="1"/>
  <c r="ES11" i="19"/>
  <c r="FI11" i="19" s="1"/>
  <c r="FJ11" i="19" s="1"/>
  <c r="CW18" i="19"/>
  <c r="ES18" i="19"/>
  <c r="FI18" i="19" s="1"/>
  <c r="FJ18" i="19" s="1"/>
  <c r="CW10" i="19"/>
  <c r="ES10" i="19"/>
  <c r="FI10" i="19" s="1"/>
  <c r="FJ10" i="19" s="1"/>
  <c r="ES22" i="19"/>
  <c r="FI22" i="19" s="1"/>
  <c r="FJ22" i="19" s="1"/>
  <c r="ES14" i="19"/>
  <c r="FI14" i="19" s="1"/>
  <c r="FJ14" i="19" s="1"/>
  <c r="BA14" i="19"/>
  <c r="CW19" i="19"/>
  <c r="CW12" i="19"/>
  <c r="BA22" i="19"/>
  <c r="BA18" i="19"/>
  <c r="BA10" i="19"/>
  <c r="CW11" i="19"/>
  <c r="CW20" i="19"/>
  <c r="BA23" i="19"/>
  <c r="CW23" i="19"/>
  <c r="BA15" i="19"/>
  <c r="CW15" i="19"/>
  <c r="BA6" i="19"/>
  <c r="CW6" i="19"/>
  <c r="CW21" i="19"/>
  <c r="CW13" i="19"/>
  <c r="BA16" i="19"/>
  <c r="CW16" i="19"/>
  <c r="BA8" i="19"/>
  <c r="CW8" i="19"/>
  <c r="BA17" i="19"/>
  <c r="CW17" i="19"/>
  <c r="BA9" i="19"/>
  <c r="CW9" i="19"/>
  <c r="DX23" i="20" l="1"/>
  <c r="DW23" i="20"/>
  <c r="DV23" i="20"/>
  <c r="DU23" i="20"/>
  <c r="DT23" i="20"/>
  <c r="DS23" i="20"/>
  <c r="DR23" i="20"/>
  <c r="DQ23" i="20"/>
  <c r="DP23" i="20"/>
  <c r="DX22" i="20"/>
  <c r="DW22" i="20"/>
  <c r="DV22" i="20"/>
  <c r="DU22" i="20"/>
  <c r="DT22" i="20"/>
  <c r="DS22" i="20"/>
  <c r="DR22" i="20"/>
  <c r="DQ22" i="20"/>
  <c r="DP22" i="20"/>
  <c r="DX21" i="20"/>
  <c r="DW21" i="20"/>
  <c r="DV21" i="20"/>
  <c r="DU21" i="20"/>
  <c r="DT21" i="20"/>
  <c r="DS21" i="20"/>
  <c r="DR21" i="20"/>
  <c r="DQ21" i="20"/>
  <c r="DP21" i="20"/>
  <c r="DX20" i="20"/>
  <c r="DW20" i="20"/>
  <c r="DV20" i="20"/>
  <c r="DU20" i="20"/>
  <c r="DT20" i="20"/>
  <c r="DS20" i="20"/>
  <c r="DR20" i="20"/>
  <c r="DQ20" i="20"/>
  <c r="DP20" i="20"/>
  <c r="DX19" i="20"/>
  <c r="DW19" i="20"/>
  <c r="DV19" i="20"/>
  <c r="DU19" i="20"/>
  <c r="DT19" i="20"/>
  <c r="DS19" i="20"/>
  <c r="DR19" i="20"/>
  <c r="DQ19" i="20"/>
  <c r="DP19" i="20"/>
  <c r="DX18" i="20"/>
  <c r="DW18" i="20"/>
  <c r="DV18" i="20"/>
  <c r="DU18" i="20"/>
  <c r="DT18" i="20"/>
  <c r="DS18" i="20"/>
  <c r="DR18" i="20"/>
  <c r="DQ18" i="20"/>
  <c r="DP18" i="20"/>
  <c r="DX17" i="20"/>
  <c r="DW17" i="20"/>
  <c r="DV17" i="20"/>
  <c r="DU17" i="20"/>
  <c r="DT17" i="20"/>
  <c r="DS17" i="20"/>
  <c r="DR17" i="20"/>
  <c r="DQ17" i="20"/>
  <c r="DP17" i="20"/>
  <c r="DX16" i="20"/>
  <c r="DW16" i="20"/>
  <c r="DV16" i="20"/>
  <c r="DU16" i="20"/>
  <c r="DT16" i="20"/>
  <c r="DS16" i="20"/>
  <c r="DR16" i="20"/>
  <c r="DQ16" i="20"/>
  <c r="DP16" i="20"/>
  <c r="DX15" i="20"/>
  <c r="DW15" i="20"/>
  <c r="DV15" i="20"/>
  <c r="DU15" i="20"/>
  <c r="DT15" i="20"/>
  <c r="DS15" i="20"/>
  <c r="DR15" i="20"/>
  <c r="DQ15" i="20"/>
  <c r="DP15" i="20"/>
  <c r="DX14" i="20"/>
  <c r="DW14" i="20"/>
  <c r="DV14" i="20"/>
  <c r="DU14" i="20"/>
  <c r="DT14" i="20"/>
  <c r="DS14" i="20"/>
  <c r="DR14" i="20"/>
  <c r="DQ14" i="20"/>
  <c r="DP14" i="20"/>
  <c r="DX13" i="20"/>
  <c r="DW13" i="20"/>
  <c r="DV13" i="20"/>
  <c r="DU13" i="20"/>
  <c r="DT13" i="20"/>
  <c r="DS13" i="20"/>
  <c r="DR13" i="20"/>
  <c r="DX12" i="20"/>
  <c r="DW12" i="20"/>
  <c r="DV12" i="20"/>
  <c r="DU12" i="20"/>
  <c r="DT12" i="20"/>
  <c r="DS12" i="20"/>
  <c r="DR12" i="20"/>
  <c r="DQ12" i="20"/>
  <c r="DP12" i="20"/>
  <c r="DX11" i="20"/>
  <c r="DW11" i="20"/>
  <c r="DV11" i="20"/>
  <c r="DU11" i="20"/>
  <c r="DT11" i="20"/>
  <c r="DS11" i="20"/>
  <c r="DR11" i="20"/>
  <c r="DQ11" i="20"/>
  <c r="DP11" i="20"/>
  <c r="DX10" i="20"/>
  <c r="DW10" i="20"/>
  <c r="DV10" i="20"/>
  <c r="DU10" i="20"/>
  <c r="DT10" i="20"/>
  <c r="DS10" i="20"/>
  <c r="DR10" i="20"/>
  <c r="DQ10" i="20"/>
  <c r="DP10" i="20"/>
  <c r="DX9" i="20"/>
  <c r="DW9" i="20"/>
  <c r="DV9" i="20"/>
  <c r="DU9" i="20"/>
  <c r="DT9" i="20"/>
  <c r="DS9" i="20"/>
  <c r="DR9" i="20"/>
  <c r="DQ9" i="20"/>
  <c r="DP9" i="20"/>
  <c r="DX8" i="20"/>
  <c r="DW8" i="20"/>
  <c r="DV8" i="20"/>
  <c r="DU8" i="20"/>
  <c r="DT8" i="20"/>
  <c r="DS8" i="20"/>
  <c r="DR8" i="20"/>
  <c r="DQ8" i="20"/>
  <c r="DP8" i="20"/>
  <c r="DO23" i="20"/>
  <c r="DO22" i="20"/>
  <c r="DO21" i="20"/>
  <c r="DO20" i="20"/>
  <c r="DO19" i="20"/>
  <c r="DO18" i="20"/>
  <c r="DO17" i="20"/>
  <c r="DO16" i="20"/>
  <c r="DO15" i="20"/>
  <c r="DO14" i="20"/>
  <c r="DO12" i="20"/>
  <c r="DO11" i="20"/>
  <c r="DO10" i="20"/>
  <c r="DO9" i="20"/>
  <c r="DO8" i="20"/>
  <c r="CB8" i="20"/>
  <c r="CB9" i="20"/>
  <c r="CB10" i="20"/>
  <c r="CB11" i="20"/>
  <c r="CB12" i="20"/>
  <c r="CB13" i="20"/>
  <c r="CB14" i="20"/>
  <c r="CB15" i="20"/>
  <c r="CB16" i="20"/>
  <c r="CB17" i="20"/>
  <c r="CB18" i="20"/>
  <c r="CB19" i="20"/>
  <c r="CB20" i="20"/>
  <c r="CB21" i="20"/>
  <c r="CB22" i="20"/>
  <c r="CB23" i="20"/>
  <c r="DX8" i="19" l="1"/>
  <c r="DX9" i="19"/>
  <c r="DX10" i="19"/>
  <c r="DX11" i="19"/>
  <c r="DX12" i="19"/>
  <c r="DX13" i="19"/>
  <c r="DX14" i="19"/>
  <c r="DX15" i="19"/>
  <c r="DX16" i="19"/>
  <c r="DX17" i="19"/>
  <c r="DX18" i="19"/>
  <c r="DX19" i="19"/>
  <c r="DX20" i="19"/>
  <c r="DX21" i="19"/>
  <c r="DX22" i="19"/>
  <c r="DX23" i="19"/>
  <c r="CB23" i="19" l="1"/>
  <c r="CA23" i="19"/>
  <c r="BZ23" i="19"/>
  <c r="BY23" i="19"/>
  <c r="BX23" i="19"/>
  <c r="BW23" i="19"/>
  <c r="BV23" i="19"/>
  <c r="BU23" i="19"/>
  <c r="BT23" i="19"/>
  <c r="BS23" i="19"/>
  <c r="CB22" i="19"/>
  <c r="CA22" i="19"/>
  <c r="BZ22" i="19"/>
  <c r="BY22" i="19"/>
  <c r="BX22" i="19"/>
  <c r="BW22" i="19"/>
  <c r="BV22" i="19"/>
  <c r="BU22" i="19"/>
  <c r="BT22" i="19"/>
  <c r="BS22" i="19"/>
  <c r="CB21" i="19"/>
  <c r="CA21" i="19"/>
  <c r="BZ21" i="19"/>
  <c r="BY21" i="19"/>
  <c r="BX21" i="19"/>
  <c r="BW21" i="19"/>
  <c r="BV21" i="19"/>
  <c r="BU21" i="19"/>
  <c r="BT21" i="19"/>
  <c r="BS21" i="19"/>
  <c r="CB20" i="19"/>
  <c r="CA20" i="19"/>
  <c r="BZ20" i="19"/>
  <c r="BY20" i="19"/>
  <c r="BX20" i="19"/>
  <c r="BW20" i="19"/>
  <c r="BV20" i="19"/>
  <c r="BU20" i="19"/>
  <c r="BT20" i="19"/>
  <c r="BS20" i="19"/>
  <c r="CB19" i="19"/>
  <c r="CA19" i="19"/>
  <c r="BZ19" i="19"/>
  <c r="BY19" i="19"/>
  <c r="BX19" i="19"/>
  <c r="BW19" i="19"/>
  <c r="BV19" i="19"/>
  <c r="BU19" i="19"/>
  <c r="BT19" i="19"/>
  <c r="BS19" i="19"/>
  <c r="CB18" i="19"/>
  <c r="CA18" i="19"/>
  <c r="BZ18" i="19"/>
  <c r="BY18" i="19"/>
  <c r="BX18" i="19"/>
  <c r="BW18" i="19"/>
  <c r="BV18" i="19"/>
  <c r="BU18" i="19"/>
  <c r="BT18" i="19"/>
  <c r="BS18" i="19"/>
  <c r="CB17" i="19"/>
  <c r="CA17" i="19"/>
  <c r="BZ17" i="19"/>
  <c r="BY17" i="19"/>
  <c r="BX17" i="19"/>
  <c r="BW17" i="19"/>
  <c r="BV17" i="19"/>
  <c r="BU17" i="19"/>
  <c r="BT17" i="19"/>
  <c r="BS17" i="19"/>
  <c r="CB16" i="19"/>
  <c r="CA16" i="19"/>
  <c r="BZ16" i="19"/>
  <c r="BY16" i="19"/>
  <c r="BX16" i="19"/>
  <c r="BW16" i="19"/>
  <c r="BV16" i="19"/>
  <c r="BU16" i="19"/>
  <c r="BT16" i="19"/>
  <c r="BS16" i="19"/>
  <c r="CB15" i="19"/>
  <c r="CA15" i="19"/>
  <c r="BZ15" i="19"/>
  <c r="BY15" i="19"/>
  <c r="BX15" i="19"/>
  <c r="BW15" i="19"/>
  <c r="BV15" i="19"/>
  <c r="BU15" i="19"/>
  <c r="BT15" i="19"/>
  <c r="BS15" i="19"/>
  <c r="CB14" i="19"/>
  <c r="CA14" i="19"/>
  <c r="BZ14" i="19"/>
  <c r="BY14" i="19"/>
  <c r="BX14" i="19"/>
  <c r="BW14" i="19"/>
  <c r="BV14" i="19"/>
  <c r="BU14" i="19"/>
  <c r="BT14" i="19"/>
  <c r="BS14" i="19"/>
  <c r="CB13" i="19"/>
  <c r="CA13" i="19"/>
  <c r="BZ13" i="19"/>
  <c r="BY13" i="19"/>
  <c r="BX13" i="19"/>
  <c r="BW13" i="19"/>
  <c r="BV13" i="19"/>
  <c r="BU13" i="19"/>
  <c r="BT13" i="19"/>
  <c r="BS13" i="19"/>
  <c r="CB12" i="19"/>
  <c r="CA12" i="19"/>
  <c r="BZ12" i="19"/>
  <c r="BY12" i="19"/>
  <c r="BX12" i="19"/>
  <c r="BW12" i="19"/>
  <c r="BV12" i="19"/>
  <c r="BU12" i="19"/>
  <c r="BT12" i="19"/>
  <c r="BS12" i="19"/>
  <c r="CB11" i="19"/>
  <c r="CA11" i="19"/>
  <c r="BZ11" i="19"/>
  <c r="BY11" i="19"/>
  <c r="BX11" i="19"/>
  <c r="BW11" i="19"/>
  <c r="BV11" i="19"/>
  <c r="BU11" i="19"/>
  <c r="BT11" i="19"/>
  <c r="BS11" i="19"/>
  <c r="CB10" i="19"/>
  <c r="CA10" i="19"/>
  <c r="BZ10" i="19"/>
  <c r="BY10" i="19"/>
  <c r="BX10" i="19"/>
  <c r="BW10" i="19"/>
  <c r="BV10" i="19"/>
  <c r="BU10" i="19"/>
  <c r="BT10" i="19"/>
  <c r="BS10" i="19"/>
  <c r="CB9" i="19"/>
  <c r="CA9" i="19"/>
  <c r="BZ9" i="19"/>
  <c r="BY9" i="19"/>
  <c r="BX9" i="19"/>
  <c r="BW9" i="19"/>
  <c r="BV9" i="19"/>
  <c r="BU9" i="19"/>
  <c r="BT9" i="19"/>
  <c r="BS9" i="19"/>
  <c r="CB8" i="19"/>
  <c r="CA8" i="19"/>
  <c r="BZ8" i="19"/>
  <c r="BY8" i="19"/>
  <c r="BX8" i="19"/>
  <c r="BW8" i="19"/>
  <c r="BV8" i="19"/>
  <c r="BU8" i="19"/>
  <c r="BT8" i="19"/>
  <c r="BS8" i="19"/>
  <c r="HN6" i="11" l="1"/>
  <c r="HO6" i="11"/>
  <c r="HP6" i="11"/>
  <c r="HQ6" i="11"/>
  <c r="HR6" i="11"/>
  <c r="HS6" i="11"/>
  <c r="HT6" i="11"/>
  <c r="HU6" i="11"/>
  <c r="HN7" i="11"/>
  <c r="HO7" i="11"/>
  <c r="HP7" i="11"/>
  <c r="HQ7" i="11"/>
  <c r="HR7" i="11"/>
  <c r="HS7" i="11"/>
  <c r="HT7" i="11"/>
  <c r="HU7" i="11"/>
  <c r="HN8" i="11"/>
  <c r="HO8" i="11"/>
  <c r="HP8" i="11"/>
  <c r="HQ8" i="11"/>
  <c r="HR8" i="11"/>
  <c r="HS8" i="11"/>
  <c r="HT8" i="11"/>
  <c r="HU8" i="11"/>
  <c r="HN9" i="11"/>
  <c r="HO9" i="11"/>
  <c r="HP9" i="11"/>
  <c r="HQ9" i="11"/>
  <c r="HR9" i="11"/>
  <c r="HS9" i="11"/>
  <c r="HT9" i="11"/>
  <c r="HU9" i="11"/>
  <c r="HN10" i="11"/>
  <c r="HO10" i="11"/>
  <c r="HP10" i="11"/>
  <c r="HQ10" i="11"/>
  <c r="HR10" i="11"/>
  <c r="HS10" i="11"/>
  <c r="HT10" i="11"/>
  <c r="HU10" i="11"/>
  <c r="HN11" i="11"/>
  <c r="HO11" i="11"/>
  <c r="HP11" i="11"/>
  <c r="HQ11" i="11"/>
  <c r="HR11" i="11"/>
  <c r="HS11" i="11"/>
  <c r="HT11" i="11"/>
  <c r="HU11" i="11"/>
  <c r="HN12" i="11"/>
  <c r="HO12" i="11"/>
  <c r="HP12" i="11"/>
  <c r="HQ12" i="11"/>
  <c r="HR12" i="11"/>
  <c r="HS12" i="11"/>
  <c r="HT12" i="11"/>
  <c r="HU12" i="11"/>
  <c r="HN13" i="11"/>
  <c r="HO13" i="11"/>
  <c r="HP13" i="11"/>
  <c r="HQ13" i="11"/>
  <c r="HR13" i="11"/>
  <c r="HS13" i="11"/>
  <c r="HT13" i="11"/>
  <c r="HU13" i="11"/>
  <c r="HN14" i="11"/>
  <c r="HO14" i="11"/>
  <c r="HP14" i="11"/>
  <c r="HQ14" i="11"/>
  <c r="HR14" i="11"/>
  <c r="HS14" i="11"/>
  <c r="HT14" i="11"/>
  <c r="HU14" i="11"/>
  <c r="HN15" i="11"/>
  <c r="HO15" i="11"/>
  <c r="HP15" i="11"/>
  <c r="HQ15" i="11"/>
  <c r="HR15" i="11"/>
  <c r="HS15" i="11"/>
  <c r="HT15" i="11"/>
  <c r="HU15" i="11"/>
  <c r="HN16" i="11"/>
  <c r="HO16" i="11"/>
  <c r="HP16" i="11"/>
  <c r="HQ16" i="11"/>
  <c r="HR16" i="11"/>
  <c r="HS16" i="11"/>
  <c r="HT16" i="11"/>
  <c r="HU16" i="11"/>
  <c r="HN17" i="11"/>
  <c r="HO17" i="11"/>
  <c r="HP17" i="11"/>
  <c r="HQ17" i="11"/>
  <c r="HR17" i="11"/>
  <c r="HS17" i="11"/>
  <c r="HT17" i="11"/>
  <c r="HU17" i="11"/>
  <c r="HN18" i="11"/>
  <c r="HO18" i="11"/>
  <c r="HP18" i="11"/>
  <c r="HQ18" i="11"/>
  <c r="HR18" i="11"/>
  <c r="HS18" i="11"/>
  <c r="HT18" i="11"/>
  <c r="HU18" i="11"/>
  <c r="HN19" i="11"/>
  <c r="HO19" i="11"/>
  <c r="HP19" i="11"/>
  <c r="HQ19" i="11"/>
  <c r="HR19" i="11"/>
  <c r="HS19" i="11"/>
  <c r="HT19" i="11"/>
  <c r="HU19" i="11"/>
  <c r="HN20" i="11"/>
  <c r="HO20" i="11"/>
  <c r="HP20" i="11"/>
  <c r="HQ20" i="11"/>
  <c r="HR20" i="11"/>
  <c r="HS20" i="11"/>
  <c r="HT20" i="11"/>
  <c r="HU20" i="11"/>
  <c r="HN21" i="11"/>
  <c r="HO21" i="11"/>
  <c r="HP21" i="11"/>
  <c r="HQ21" i="11"/>
  <c r="HR21" i="11"/>
  <c r="HS21" i="11"/>
  <c r="HT21" i="11"/>
  <c r="HU21" i="11"/>
  <c r="HM21" i="11"/>
  <c r="HM20" i="11"/>
  <c r="HM19" i="11"/>
  <c r="HM18" i="11"/>
  <c r="HM17" i="11"/>
  <c r="HM16" i="11"/>
  <c r="HM15" i="11"/>
  <c r="HM14" i="11"/>
  <c r="HM13" i="11"/>
  <c r="HM12" i="11"/>
  <c r="HM11" i="11"/>
  <c r="HM10" i="11"/>
  <c r="HM9" i="11"/>
  <c r="HM8" i="11"/>
  <c r="HM7" i="11"/>
  <c r="HM6" i="11"/>
  <c r="GY6" i="11"/>
  <c r="GZ6" i="11"/>
  <c r="HA6" i="11"/>
  <c r="HB6" i="11"/>
  <c r="HC6" i="11"/>
  <c r="HD6" i="11"/>
  <c r="HE6" i="11"/>
  <c r="HF6" i="11"/>
  <c r="GY7" i="11"/>
  <c r="GZ7" i="11"/>
  <c r="HA7" i="11"/>
  <c r="HB7" i="11"/>
  <c r="HC7" i="11"/>
  <c r="HD7" i="11"/>
  <c r="HE7" i="11"/>
  <c r="HF7" i="11"/>
  <c r="GY8" i="11"/>
  <c r="GZ8" i="11"/>
  <c r="HA8" i="11"/>
  <c r="HB8" i="11"/>
  <c r="HC8" i="11"/>
  <c r="HD8" i="11"/>
  <c r="HE8" i="11"/>
  <c r="HF8" i="11"/>
  <c r="GY9" i="11"/>
  <c r="GZ9" i="11"/>
  <c r="HA9" i="11"/>
  <c r="HB9" i="11"/>
  <c r="HC9" i="11"/>
  <c r="HD9" i="11"/>
  <c r="HE9" i="11"/>
  <c r="HF9" i="11"/>
  <c r="GY10" i="11"/>
  <c r="GZ10" i="11"/>
  <c r="HA10" i="11"/>
  <c r="HB10" i="11"/>
  <c r="HC10" i="11"/>
  <c r="HD10" i="11"/>
  <c r="HE10" i="11"/>
  <c r="HF10" i="11"/>
  <c r="GY11" i="11"/>
  <c r="GZ11" i="11"/>
  <c r="HA11" i="11"/>
  <c r="HB11" i="11"/>
  <c r="HC11" i="11"/>
  <c r="HD11" i="11"/>
  <c r="HE11" i="11"/>
  <c r="HF11" i="11"/>
  <c r="GY12" i="11"/>
  <c r="GZ12" i="11"/>
  <c r="HA12" i="11"/>
  <c r="HB12" i="11"/>
  <c r="HC12" i="11"/>
  <c r="HD12" i="11"/>
  <c r="HE12" i="11"/>
  <c r="HF12" i="11"/>
  <c r="GY13" i="11"/>
  <c r="GZ13" i="11"/>
  <c r="HA13" i="11"/>
  <c r="HB13" i="11"/>
  <c r="HC13" i="11"/>
  <c r="HD13" i="11"/>
  <c r="HE13" i="11"/>
  <c r="HF13" i="11"/>
  <c r="GY14" i="11"/>
  <c r="GZ14" i="11"/>
  <c r="HA14" i="11"/>
  <c r="HB14" i="11"/>
  <c r="HC14" i="11"/>
  <c r="HD14" i="11"/>
  <c r="HE14" i="11"/>
  <c r="HF14" i="11"/>
  <c r="GY15" i="11"/>
  <c r="GZ15" i="11"/>
  <c r="HA15" i="11"/>
  <c r="HB15" i="11"/>
  <c r="HC15" i="11"/>
  <c r="HD15" i="11"/>
  <c r="HE15" i="11"/>
  <c r="HF15" i="11"/>
  <c r="GY16" i="11"/>
  <c r="GZ16" i="11"/>
  <c r="HA16" i="11"/>
  <c r="HB16" i="11"/>
  <c r="HC16" i="11"/>
  <c r="HD16" i="11"/>
  <c r="HE16" i="11"/>
  <c r="HF16" i="11"/>
  <c r="GY17" i="11"/>
  <c r="GZ17" i="11"/>
  <c r="HA17" i="11"/>
  <c r="HB17" i="11"/>
  <c r="HC17" i="11"/>
  <c r="HD17" i="11"/>
  <c r="HE17" i="11"/>
  <c r="HF17" i="11"/>
  <c r="GY18" i="11"/>
  <c r="GZ18" i="11"/>
  <c r="HA18" i="11"/>
  <c r="HB18" i="11"/>
  <c r="HC18" i="11"/>
  <c r="HD18" i="11"/>
  <c r="HE18" i="11"/>
  <c r="HF18" i="11"/>
  <c r="GY19" i="11"/>
  <c r="GZ19" i="11"/>
  <c r="HA19" i="11"/>
  <c r="HB19" i="11"/>
  <c r="HC19" i="11"/>
  <c r="HD19" i="11"/>
  <c r="HE19" i="11"/>
  <c r="HF19" i="11"/>
  <c r="GY20" i="11"/>
  <c r="GZ20" i="11"/>
  <c r="HA20" i="11"/>
  <c r="HB20" i="11"/>
  <c r="HC20" i="11"/>
  <c r="HD20" i="11"/>
  <c r="HE20" i="11"/>
  <c r="HF20" i="11"/>
  <c r="GY21" i="11"/>
  <c r="GZ21" i="11"/>
  <c r="HA21" i="11"/>
  <c r="HB21" i="11"/>
  <c r="HC21" i="11"/>
  <c r="HD21" i="11"/>
  <c r="HE21" i="11"/>
  <c r="HF21" i="11"/>
  <c r="GX21" i="11"/>
  <c r="GX20" i="11"/>
  <c r="GX19" i="11"/>
  <c r="GX18" i="11"/>
  <c r="GX17" i="11"/>
  <c r="GX16" i="11"/>
  <c r="GX15" i="11"/>
  <c r="GX14" i="11"/>
  <c r="GX13" i="11"/>
  <c r="GX12" i="11"/>
  <c r="GX11" i="11"/>
  <c r="GX10" i="11"/>
  <c r="GX9" i="11"/>
  <c r="GX8" i="11"/>
  <c r="GX7" i="11"/>
  <c r="GX6" i="11"/>
  <c r="GI6" i="11"/>
  <c r="GJ6" i="11"/>
  <c r="GK6" i="11"/>
  <c r="GL6" i="11"/>
  <c r="GM6" i="11"/>
  <c r="GN6" i="11"/>
  <c r="GO6" i="11"/>
  <c r="GP6" i="11"/>
  <c r="GQ6" i="11"/>
  <c r="GI7" i="11"/>
  <c r="GJ7" i="11"/>
  <c r="GK7" i="11"/>
  <c r="GL7" i="11"/>
  <c r="GM7" i="11"/>
  <c r="GN7" i="11"/>
  <c r="GO7" i="11"/>
  <c r="GP7" i="11"/>
  <c r="GQ7" i="11"/>
  <c r="GI8" i="11"/>
  <c r="GJ8" i="11"/>
  <c r="GK8" i="11"/>
  <c r="GL8" i="11"/>
  <c r="GM8" i="11"/>
  <c r="GN8" i="11"/>
  <c r="GO8" i="11"/>
  <c r="GP8" i="11"/>
  <c r="GQ8" i="11"/>
  <c r="GI9" i="11"/>
  <c r="GJ9" i="11"/>
  <c r="GK9" i="11"/>
  <c r="GL9" i="11"/>
  <c r="GM9" i="11"/>
  <c r="GN9" i="11"/>
  <c r="GO9" i="11"/>
  <c r="GP9" i="11"/>
  <c r="GQ9" i="11"/>
  <c r="GI10" i="11"/>
  <c r="GJ10" i="11"/>
  <c r="GK10" i="11"/>
  <c r="GL10" i="11"/>
  <c r="GM10" i="11"/>
  <c r="GN10" i="11"/>
  <c r="GO10" i="11"/>
  <c r="GP10" i="11"/>
  <c r="GQ10" i="11"/>
  <c r="GI11" i="11"/>
  <c r="GK11" i="11"/>
  <c r="GL11" i="11"/>
  <c r="GM11" i="11"/>
  <c r="GN11" i="11"/>
  <c r="GO11" i="11"/>
  <c r="GP11" i="11"/>
  <c r="GQ11" i="11"/>
  <c r="GI12" i="11"/>
  <c r="GJ12" i="11"/>
  <c r="GK12" i="11"/>
  <c r="GL12" i="11"/>
  <c r="GM12" i="11"/>
  <c r="GN12" i="11"/>
  <c r="GO12" i="11"/>
  <c r="GP12" i="11"/>
  <c r="GQ12" i="11"/>
  <c r="GI13" i="11"/>
  <c r="GJ13" i="11"/>
  <c r="GK13" i="11"/>
  <c r="GL13" i="11"/>
  <c r="GM13" i="11"/>
  <c r="GN13" i="11"/>
  <c r="GO13" i="11"/>
  <c r="GP13" i="11"/>
  <c r="GQ13" i="11"/>
  <c r="GI14" i="11"/>
  <c r="GJ14" i="11"/>
  <c r="GK14" i="11"/>
  <c r="GL14" i="11"/>
  <c r="GM14" i="11"/>
  <c r="GN14" i="11"/>
  <c r="GO14" i="11"/>
  <c r="GP14" i="11"/>
  <c r="GQ14" i="11"/>
  <c r="GI15" i="11"/>
  <c r="GJ15" i="11"/>
  <c r="GK15" i="11"/>
  <c r="GL15" i="11"/>
  <c r="GM15" i="11"/>
  <c r="GN15" i="11"/>
  <c r="GO15" i="11"/>
  <c r="GP15" i="11"/>
  <c r="GQ15" i="11"/>
  <c r="GI16" i="11"/>
  <c r="GJ16" i="11"/>
  <c r="GK16" i="11"/>
  <c r="GL16" i="11"/>
  <c r="GM16" i="11"/>
  <c r="GN16" i="11"/>
  <c r="GO16" i="11"/>
  <c r="GP16" i="11"/>
  <c r="GQ16" i="11"/>
  <c r="GI17" i="11"/>
  <c r="GJ17" i="11"/>
  <c r="GK17" i="11"/>
  <c r="GL17" i="11"/>
  <c r="GM17" i="11"/>
  <c r="GN17" i="11"/>
  <c r="GO17" i="11"/>
  <c r="GP17" i="11"/>
  <c r="GQ17" i="11"/>
  <c r="GI18" i="11"/>
  <c r="GJ18" i="11"/>
  <c r="GK18" i="11"/>
  <c r="GL18" i="11"/>
  <c r="GM18" i="11"/>
  <c r="GN18" i="11"/>
  <c r="GO18" i="11"/>
  <c r="GP18" i="11"/>
  <c r="GQ18" i="11"/>
  <c r="GI19" i="11"/>
  <c r="GJ19" i="11"/>
  <c r="GK19" i="11"/>
  <c r="GL19" i="11"/>
  <c r="GM19" i="11"/>
  <c r="GN19" i="11"/>
  <c r="GO19" i="11"/>
  <c r="GP19" i="11"/>
  <c r="GQ19" i="11"/>
  <c r="GI20" i="11"/>
  <c r="GJ20" i="11"/>
  <c r="GK20" i="11"/>
  <c r="GL20" i="11"/>
  <c r="GM20" i="11"/>
  <c r="GN20" i="11"/>
  <c r="GO20" i="11"/>
  <c r="GP20" i="11"/>
  <c r="GQ20" i="11"/>
  <c r="GI21" i="11"/>
  <c r="GJ21" i="11"/>
  <c r="GK21" i="11"/>
  <c r="GL21" i="11"/>
  <c r="GM21" i="11"/>
  <c r="GN21" i="11"/>
  <c r="GO21" i="11"/>
  <c r="GP21" i="11"/>
  <c r="GQ21" i="11"/>
  <c r="GH21" i="11"/>
  <c r="GH20" i="11"/>
  <c r="GH19" i="11"/>
  <c r="GH18" i="11"/>
  <c r="GH17" i="11"/>
  <c r="GH16" i="11"/>
  <c r="GH15" i="11"/>
  <c r="GH14" i="11"/>
  <c r="GH13" i="11"/>
  <c r="GH12" i="11"/>
  <c r="GH11" i="11"/>
  <c r="GH10" i="11"/>
  <c r="GH9" i="11"/>
  <c r="GH8" i="11"/>
  <c r="GH7" i="11"/>
  <c r="GH6" i="11"/>
  <c r="FT6" i="11"/>
  <c r="FU6" i="11"/>
  <c r="FV6" i="11"/>
  <c r="FW6" i="11"/>
  <c r="FX6" i="11"/>
  <c r="FY6" i="11"/>
  <c r="FZ6" i="11"/>
  <c r="GA6" i="11"/>
  <c r="FT7" i="11"/>
  <c r="FU7" i="11"/>
  <c r="FV7" i="11"/>
  <c r="FW7" i="11"/>
  <c r="FX7" i="11"/>
  <c r="FY7" i="11"/>
  <c r="FZ7" i="11"/>
  <c r="GA7" i="11"/>
  <c r="FT8" i="11"/>
  <c r="FU8" i="11"/>
  <c r="FV8" i="11"/>
  <c r="FW8" i="11"/>
  <c r="FX8" i="11"/>
  <c r="FY8" i="11"/>
  <c r="FZ8" i="11"/>
  <c r="GA8" i="11"/>
  <c r="FT9" i="11"/>
  <c r="FU9" i="11"/>
  <c r="FV9" i="11"/>
  <c r="FW9" i="11"/>
  <c r="FX9" i="11"/>
  <c r="FY9" i="11"/>
  <c r="FZ9" i="11"/>
  <c r="GA9" i="11"/>
  <c r="FT10" i="11"/>
  <c r="FU10" i="11"/>
  <c r="FV10" i="11"/>
  <c r="FW10" i="11"/>
  <c r="FX10" i="11"/>
  <c r="FY10" i="11"/>
  <c r="FZ10" i="11"/>
  <c r="GA10" i="11"/>
  <c r="FT11" i="11"/>
  <c r="FU11" i="11"/>
  <c r="FV11" i="11"/>
  <c r="FW11" i="11"/>
  <c r="FX11" i="11"/>
  <c r="FY11" i="11"/>
  <c r="FZ11" i="11"/>
  <c r="GA11" i="11"/>
  <c r="FT12" i="11"/>
  <c r="FU12" i="11"/>
  <c r="FV12" i="11"/>
  <c r="FW12" i="11"/>
  <c r="FX12" i="11"/>
  <c r="FY12" i="11"/>
  <c r="FZ12" i="11"/>
  <c r="GA12" i="11"/>
  <c r="FT13" i="11"/>
  <c r="FU13" i="11"/>
  <c r="FV13" i="11"/>
  <c r="FW13" i="11"/>
  <c r="FX13" i="11"/>
  <c r="FY13" i="11"/>
  <c r="FZ13" i="11"/>
  <c r="GA13" i="11"/>
  <c r="FT14" i="11"/>
  <c r="FU14" i="11"/>
  <c r="FV14" i="11"/>
  <c r="FW14" i="11"/>
  <c r="FX14" i="11"/>
  <c r="FY14" i="11"/>
  <c r="FZ14" i="11"/>
  <c r="GA14" i="11"/>
  <c r="FT15" i="11"/>
  <c r="FU15" i="11"/>
  <c r="FV15" i="11"/>
  <c r="FW15" i="11"/>
  <c r="FX15" i="11"/>
  <c r="FY15" i="11"/>
  <c r="FZ15" i="11"/>
  <c r="GA15" i="11"/>
  <c r="FT16" i="11"/>
  <c r="FU16" i="11"/>
  <c r="FV16" i="11"/>
  <c r="FW16" i="11"/>
  <c r="FX16" i="11"/>
  <c r="FY16" i="11"/>
  <c r="FZ16" i="11"/>
  <c r="GA16" i="11"/>
  <c r="FT17" i="11"/>
  <c r="FU17" i="11"/>
  <c r="FV17" i="11"/>
  <c r="FW17" i="11"/>
  <c r="FX17" i="11"/>
  <c r="FY17" i="11"/>
  <c r="FZ17" i="11"/>
  <c r="GA17" i="11"/>
  <c r="FT18" i="11"/>
  <c r="FU18" i="11"/>
  <c r="FV18" i="11"/>
  <c r="FW18" i="11"/>
  <c r="FX18" i="11"/>
  <c r="FY18" i="11"/>
  <c r="FZ18" i="11"/>
  <c r="GA18" i="11"/>
  <c r="FT19" i="11"/>
  <c r="FU19" i="11"/>
  <c r="FV19" i="11"/>
  <c r="FW19" i="11"/>
  <c r="FX19" i="11"/>
  <c r="FY19" i="11"/>
  <c r="FZ19" i="11"/>
  <c r="GA19" i="11"/>
  <c r="FT20" i="11"/>
  <c r="FU20" i="11"/>
  <c r="FV20" i="11"/>
  <c r="FW20" i="11"/>
  <c r="FX20" i="11"/>
  <c r="FY20" i="11"/>
  <c r="FZ20" i="11"/>
  <c r="GA20" i="11"/>
  <c r="FT21" i="11"/>
  <c r="FU21" i="11"/>
  <c r="FV21" i="11"/>
  <c r="FW21" i="11"/>
  <c r="FX21" i="11"/>
  <c r="FY21" i="11"/>
  <c r="FZ21" i="11"/>
  <c r="GA21" i="11"/>
  <c r="FS21" i="11"/>
  <c r="FS20" i="11"/>
  <c r="FS19" i="11"/>
  <c r="FS18" i="11"/>
  <c r="FS17" i="11"/>
  <c r="FS16" i="11"/>
  <c r="FS15" i="11"/>
  <c r="FS14" i="11"/>
  <c r="FS13" i="11"/>
  <c r="FS12" i="11"/>
  <c r="FS11" i="11"/>
  <c r="FS10" i="11"/>
  <c r="FS9" i="11"/>
  <c r="FS8" i="11"/>
  <c r="FS7" i="11"/>
  <c r="FS6" i="11"/>
  <c r="FE6" i="11"/>
  <c r="FF6" i="11"/>
  <c r="FG6" i="11"/>
  <c r="FH6" i="11"/>
  <c r="FI6" i="11"/>
  <c r="FJ6" i="11"/>
  <c r="FK6" i="11"/>
  <c r="FL6" i="11"/>
  <c r="FE7" i="11"/>
  <c r="FF7" i="11"/>
  <c r="FG7" i="11"/>
  <c r="FH7" i="11"/>
  <c r="FI7" i="11"/>
  <c r="FJ7" i="11"/>
  <c r="FK7" i="11"/>
  <c r="FL7" i="11"/>
  <c r="FE8" i="11"/>
  <c r="FF8" i="11"/>
  <c r="FG8" i="11"/>
  <c r="FH8" i="11"/>
  <c r="FI8" i="11"/>
  <c r="FJ8" i="11"/>
  <c r="FK8" i="11"/>
  <c r="FL8" i="11"/>
  <c r="FE9" i="11"/>
  <c r="FF9" i="11"/>
  <c r="FG9" i="11"/>
  <c r="FH9" i="11"/>
  <c r="FI9" i="11"/>
  <c r="FJ9" i="11"/>
  <c r="FK9" i="11"/>
  <c r="FL9" i="11"/>
  <c r="FE10" i="11"/>
  <c r="FF10" i="11"/>
  <c r="FG10" i="11"/>
  <c r="FH10" i="11"/>
  <c r="FI10" i="11"/>
  <c r="FJ10" i="11"/>
  <c r="FK10" i="11"/>
  <c r="FL10" i="11"/>
  <c r="FE11" i="11"/>
  <c r="FF11" i="11"/>
  <c r="FG11" i="11"/>
  <c r="FH11" i="11"/>
  <c r="FI11" i="11"/>
  <c r="FJ11" i="11"/>
  <c r="FK11" i="11"/>
  <c r="FL11" i="11"/>
  <c r="FE12" i="11"/>
  <c r="FF12" i="11"/>
  <c r="FG12" i="11"/>
  <c r="FH12" i="11"/>
  <c r="FI12" i="11"/>
  <c r="FJ12" i="11"/>
  <c r="FK12" i="11"/>
  <c r="FL12" i="11"/>
  <c r="FE13" i="11"/>
  <c r="FF13" i="11"/>
  <c r="FG13" i="11"/>
  <c r="FH13" i="11"/>
  <c r="FI13" i="11"/>
  <c r="FJ13" i="11"/>
  <c r="FK13" i="11"/>
  <c r="FL13" i="11"/>
  <c r="FE14" i="11"/>
  <c r="FF14" i="11"/>
  <c r="FG14" i="11"/>
  <c r="FH14" i="11"/>
  <c r="FI14" i="11"/>
  <c r="FJ14" i="11"/>
  <c r="FK14" i="11"/>
  <c r="FL14" i="11"/>
  <c r="FE15" i="11"/>
  <c r="FF15" i="11"/>
  <c r="FG15" i="11"/>
  <c r="FH15" i="11"/>
  <c r="FI15" i="11"/>
  <c r="FJ15" i="11"/>
  <c r="FK15" i="11"/>
  <c r="FL15" i="11"/>
  <c r="FE16" i="11"/>
  <c r="FF16" i="11"/>
  <c r="FG16" i="11"/>
  <c r="FH16" i="11"/>
  <c r="FI16" i="11"/>
  <c r="FJ16" i="11"/>
  <c r="FK16" i="11"/>
  <c r="FL16" i="11"/>
  <c r="FE17" i="11"/>
  <c r="FF17" i="11"/>
  <c r="FG17" i="11"/>
  <c r="FH17" i="11"/>
  <c r="FI17" i="11"/>
  <c r="FJ17" i="11"/>
  <c r="FK17" i="11"/>
  <c r="FL17" i="11"/>
  <c r="FE18" i="11"/>
  <c r="FF18" i="11"/>
  <c r="FG18" i="11"/>
  <c r="FH18" i="11"/>
  <c r="FI18" i="11"/>
  <c r="FJ18" i="11"/>
  <c r="FK18" i="11"/>
  <c r="FL18" i="11"/>
  <c r="FE19" i="11"/>
  <c r="FF19" i="11"/>
  <c r="FG19" i="11"/>
  <c r="FH19" i="11"/>
  <c r="FI19" i="11"/>
  <c r="FJ19" i="11"/>
  <c r="FK19" i="11"/>
  <c r="FL19" i="11"/>
  <c r="FE20" i="11"/>
  <c r="FF20" i="11"/>
  <c r="FG20" i="11"/>
  <c r="FH20" i="11"/>
  <c r="FI20" i="11"/>
  <c r="FJ20" i="11"/>
  <c r="FK20" i="11"/>
  <c r="FL20" i="11"/>
  <c r="FE21" i="11"/>
  <c r="FF21" i="11"/>
  <c r="FG21" i="11"/>
  <c r="FH21" i="11"/>
  <c r="FI21" i="11"/>
  <c r="FJ21" i="11"/>
  <c r="FK21" i="11"/>
  <c r="FL21" i="11"/>
  <c r="FD21" i="11"/>
  <c r="FD20" i="11"/>
  <c r="FD19" i="11"/>
  <c r="FD18" i="11"/>
  <c r="FD17" i="11"/>
  <c r="FD16" i="11"/>
  <c r="FD15" i="11"/>
  <c r="FD14" i="11"/>
  <c r="FD13" i="11"/>
  <c r="FD12" i="11"/>
  <c r="FD11" i="11"/>
  <c r="FD10" i="11"/>
  <c r="FD9" i="11"/>
  <c r="FD8" i="11"/>
  <c r="FD7" i="11"/>
  <c r="FD6" i="11"/>
  <c r="EP6" i="11"/>
  <c r="EQ6" i="11"/>
  <c r="ER6" i="11"/>
  <c r="ES6" i="11"/>
  <c r="ET6" i="11"/>
  <c r="EU6" i="11"/>
  <c r="EV6" i="11"/>
  <c r="EW6" i="11"/>
  <c r="EP7" i="11"/>
  <c r="EQ7" i="11"/>
  <c r="ER7" i="11"/>
  <c r="ES7" i="11"/>
  <c r="ET7" i="11"/>
  <c r="EU7" i="11"/>
  <c r="EV7" i="11"/>
  <c r="EW7" i="11"/>
  <c r="EP8" i="11"/>
  <c r="EQ8" i="11"/>
  <c r="ER8" i="11"/>
  <c r="ES8" i="11"/>
  <c r="ET8" i="11"/>
  <c r="EU8" i="11"/>
  <c r="EV8" i="11"/>
  <c r="EW8" i="11"/>
  <c r="EP9" i="11"/>
  <c r="EQ9" i="11"/>
  <c r="ER9" i="11"/>
  <c r="ES9" i="11"/>
  <c r="ET9" i="11"/>
  <c r="EU9" i="11"/>
  <c r="EV9" i="11"/>
  <c r="EW9" i="11"/>
  <c r="EP10" i="11"/>
  <c r="EQ10" i="11"/>
  <c r="ER10" i="11"/>
  <c r="ES10" i="11"/>
  <c r="ET10" i="11"/>
  <c r="EU10" i="11"/>
  <c r="EV10" i="11"/>
  <c r="EW10" i="11"/>
  <c r="EP11" i="11"/>
  <c r="EQ11" i="11"/>
  <c r="ER11" i="11"/>
  <c r="ES11" i="11"/>
  <c r="ET11" i="11"/>
  <c r="EU11" i="11"/>
  <c r="EV11" i="11"/>
  <c r="EW11" i="11"/>
  <c r="EP12" i="11"/>
  <c r="EQ12" i="11"/>
  <c r="ER12" i="11"/>
  <c r="ES12" i="11"/>
  <c r="ET12" i="11"/>
  <c r="EU12" i="11"/>
  <c r="EV12" i="11"/>
  <c r="EW12" i="11"/>
  <c r="EP13" i="11"/>
  <c r="EQ13" i="11"/>
  <c r="ER13" i="11"/>
  <c r="ES13" i="11"/>
  <c r="ET13" i="11"/>
  <c r="EU13" i="11"/>
  <c r="EV13" i="11"/>
  <c r="EW13" i="11"/>
  <c r="EP14" i="11"/>
  <c r="EQ14" i="11"/>
  <c r="ER14" i="11"/>
  <c r="ES14" i="11"/>
  <c r="ET14" i="11"/>
  <c r="EU14" i="11"/>
  <c r="EV14" i="11"/>
  <c r="EW14" i="11"/>
  <c r="EP15" i="11"/>
  <c r="EQ15" i="11"/>
  <c r="ER15" i="11"/>
  <c r="ES15" i="11"/>
  <c r="ET15" i="11"/>
  <c r="EU15" i="11"/>
  <c r="EV15" i="11"/>
  <c r="EW15" i="11"/>
  <c r="EP16" i="11"/>
  <c r="EQ16" i="11"/>
  <c r="ER16" i="11"/>
  <c r="ES16" i="11"/>
  <c r="ET16" i="11"/>
  <c r="EU16" i="11"/>
  <c r="EV16" i="11"/>
  <c r="EW16" i="11"/>
  <c r="EP17" i="11"/>
  <c r="EQ17" i="11"/>
  <c r="ER17" i="11"/>
  <c r="ES17" i="11"/>
  <c r="ET17" i="11"/>
  <c r="EU17" i="11"/>
  <c r="EV17" i="11"/>
  <c r="EW17" i="11"/>
  <c r="EP18" i="11"/>
  <c r="EQ18" i="11"/>
  <c r="ER18" i="11"/>
  <c r="ES18" i="11"/>
  <c r="ET18" i="11"/>
  <c r="EU18" i="11"/>
  <c r="EV18" i="11"/>
  <c r="EW18" i="11"/>
  <c r="EP19" i="11"/>
  <c r="EQ19" i="11"/>
  <c r="ER19" i="11"/>
  <c r="ES19" i="11"/>
  <c r="ET19" i="11"/>
  <c r="EU19" i="11"/>
  <c r="EV19" i="11"/>
  <c r="EW19" i="11"/>
  <c r="EP20" i="11"/>
  <c r="EQ20" i="11"/>
  <c r="ER20" i="11"/>
  <c r="ES20" i="11"/>
  <c r="ET20" i="11"/>
  <c r="EU20" i="11"/>
  <c r="EV20" i="11"/>
  <c r="EW20" i="11"/>
  <c r="EP21" i="11"/>
  <c r="EQ21" i="11"/>
  <c r="ER21" i="11"/>
  <c r="ES21" i="11"/>
  <c r="ET21" i="11"/>
  <c r="EU21" i="11"/>
  <c r="EV21" i="11"/>
  <c r="EW21" i="11"/>
  <c r="EO21" i="11"/>
  <c r="EO20" i="11"/>
  <c r="EO19" i="11"/>
  <c r="EO18" i="11"/>
  <c r="EO17" i="11"/>
  <c r="EO16" i="11"/>
  <c r="EO15" i="11"/>
  <c r="EO14" i="11"/>
  <c r="EO13" i="11"/>
  <c r="EO12" i="11"/>
  <c r="EO11" i="11"/>
  <c r="EO10" i="11"/>
  <c r="EO9" i="11"/>
  <c r="EO8" i="11"/>
  <c r="EO7" i="11"/>
  <c r="EO6" i="11"/>
  <c r="EA6" i="11"/>
  <c r="EB6" i="11"/>
  <c r="EC6" i="11"/>
  <c r="ED6" i="11"/>
  <c r="EE6" i="11"/>
  <c r="EF6" i="11"/>
  <c r="EG6" i="11"/>
  <c r="EH6" i="11"/>
  <c r="EA7" i="11"/>
  <c r="EB7" i="11"/>
  <c r="EC7" i="11"/>
  <c r="ED7" i="11"/>
  <c r="EE7" i="11"/>
  <c r="EF7" i="11"/>
  <c r="EG7" i="11"/>
  <c r="EH7" i="11"/>
  <c r="EA8" i="11"/>
  <c r="EB8" i="11"/>
  <c r="EC8" i="11"/>
  <c r="ED8" i="11"/>
  <c r="EE8" i="11"/>
  <c r="EF8" i="11"/>
  <c r="EG8" i="11"/>
  <c r="EH8" i="11"/>
  <c r="EA9" i="11"/>
  <c r="EB9" i="11"/>
  <c r="EC9" i="11"/>
  <c r="ED9" i="11"/>
  <c r="EE9" i="11"/>
  <c r="EF9" i="11"/>
  <c r="EG9" i="11"/>
  <c r="EH9" i="11"/>
  <c r="EA10" i="11"/>
  <c r="EB10" i="11"/>
  <c r="EC10" i="11"/>
  <c r="ED10" i="11"/>
  <c r="EE10" i="11"/>
  <c r="EF10" i="11"/>
  <c r="EG10" i="11"/>
  <c r="EH10" i="11"/>
  <c r="EA11" i="11"/>
  <c r="EB11" i="11"/>
  <c r="EC11" i="11"/>
  <c r="ED11" i="11"/>
  <c r="EE11" i="11"/>
  <c r="EF11" i="11"/>
  <c r="EG11" i="11"/>
  <c r="EH11" i="11"/>
  <c r="EA12" i="11"/>
  <c r="EB12" i="11"/>
  <c r="EC12" i="11"/>
  <c r="ED12" i="11"/>
  <c r="EE12" i="11"/>
  <c r="EF12" i="11"/>
  <c r="EG12" i="11"/>
  <c r="EH12" i="11"/>
  <c r="EA13" i="11"/>
  <c r="EB13" i="11"/>
  <c r="EC13" i="11"/>
  <c r="ED13" i="11"/>
  <c r="EE13" i="11"/>
  <c r="EF13" i="11"/>
  <c r="EG13" i="11"/>
  <c r="EH13" i="11"/>
  <c r="EA14" i="11"/>
  <c r="EB14" i="11"/>
  <c r="EC14" i="11"/>
  <c r="ED14" i="11"/>
  <c r="EE14" i="11"/>
  <c r="EF14" i="11"/>
  <c r="EG14" i="11"/>
  <c r="EH14" i="11"/>
  <c r="EA15" i="11"/>
  <c r="EB15" i="11"/>
  <c r="EC15" i="11"/>
  <c r="ED15" i="11"/>
  <c r="EE15" i="11"/>
  <c r="EF15" i="11"/>
  <c r="EG15" i="11"/>
  <c r="EH15" i="11"/>
  <c r="EA16" i="11"/>
  <c r="EB16" i="11"/>
  <c r="EC16" i="11"/>
  <c r="ED16" i="11"/>
  <c r="EE16" i="11"/>
  <c r="EF16" i="11"/>
  <c r="EG16" i="11"/>
  <c r="EH16" i="11"/>
  <c r="EA17" i="11"/>
  <c r="EB17" i="11"/>
  <c r="EC17" i="11"/>
  <c r="ED17" i="11"/>
  <c r="EE17" i="11"/>
  <c r="EF17" i="11"/>
  <c r="EG17" i="11"/>
  <c r="EH17" i="11"/>
  <c r="EA18" i="11"/>
  <c r="EB18" i="11"/>
  <c r="EC18" i="11"/>
  <c r="ED18" i="11"/>
  <c r="EE18" i="11"/>
  <c r="EF18" i="11"/>
  <c r="EG18" i="11"/>
  <c r="EH18" i="11"/>
  <c r="EA19" i="11"/>
  <c r="EB19" i="11"/>
  <c r="EC19" i="11"/>
  <c r="ED19" i="11"/>
  <c r="EE19" i="11"/>
  <c r="EF19" i="11"/>
  <c r="EG19" i="11"/>
  <c r="EH19" i="11"/>
  <c r="EA20" i="11"/>
  <c r="EB20" i="11"/>
  <c r="EC20" i="11"/>
  <c r="ED20" i="11"/>
  <c r="EE20" i="11"/>
  <c r="EF20" i="11"/>
  <c r="EG20" i="11"/>
  <c r="EH20" i="11"/>
  <c r="EA21" i="11"/>
  <c r="EB21" i="11"/>
  <c r="EC21" i="11"/>
  <c r="ED21" i="11"/>
  <c r="EE21" i="11"/>
  <c r="EF21" i="11"/>
  <c r="EG21" i="11"/>
  <c r="EH21" i="11"/>
  <c r="DZ21" i="11"/>
  <c r="DZ20" i="11"/>
  <c r="DZ19" i="11"/>
  <c r="DZ18" i="11"/>
  <c r="DZ17" i="11"/>
  <c r="DZ16" i="11"/>
  <c r="DZ15" i="11"/>
  <c r="DZ14" i="11"/>
  <c r="DZ13" i="11"/>
  <c r="DZ12" i="11"/>
  <c r="DZ11" i="11"/>
  <c r="DZ10" i="11"/>
  <c r="DZ9" i="11"/>
  <c r="DZ8" i="11"/>
  <c r="DZ7" i="11"/>
  <c r="DZ6" i="11"/>
  <c r="DL6" i="11"/>
  <c r="DM6" i="11"/>
  <c r="DN6" i="11"/>
  <c r="DO6" i="11"/>
  <c r="DP6" i="11"/>
  <c r="DQ6" i="11"/>
  <c r="DR6" i="11"/>
  <c r="DS6" i="11"/>
  <c r="AF8" i="20" s="1"/>
  <c r="DL7" i="11"/>
  <c r="DM7" i="11"/>
  <c r="DN7" i="11"/>
  <c r="DO7" i="11"/>
  <c r="DP7" i="11"/>
  <c r="DQ7" i="11"/>
  <c r="DR7" i="11"/>
  <c r="DS7" i="11"/>
  <c r="AF9" i="20" s="1"/>
  <c r="DL8" i="11"/>
  <c r="DM8" i="11"/>
  <c r="DN8" i="11"/>
  <c r="DO8" i="11"/>
  <c r="DP8" i="11"/>
  <c r="DQ8" i="11"/>
  <c r="DR8" i="11"/>
  <c r="DS8" i="11"/>
  <c r="AF10" i="20" s="1"/>
  <c r="DL9" i="11"/>
  <c r="DM9" i="11"/>
  <c r="DN9" i="11"/>
  <c r="DO9" i="11"/>
  <c r="DP9" i="11"/>
  <c r="DQ9" i="11"/>
  <c r="DR9" i="11"/>
  <c r="DS9" i="11"/>
  <c r="AF11" i="20" s="1"/>
  <c r="DL10" i="11"/>
  <c r="DM10" i="11"/>
  <c r="DN10" i="11"/>
  <c r="DO10" i="11"/>
  <c r="DP10" i="11"/>
  <c r="DQ10" i="11"/>
  <c r="DR10" i="11"/>
  <c r="DS10" i="11"/>
  <c r="AF12" i="20" s="1"/>
  <c r="DM11" i="11"/>
  <c r="DN11" i="11"/>
  <c r="DO11" i="11"/>
  <c r="DP11" i="11"/>
  <c r="DQ11" i="11"/>
  <c r="DR11" i="11"/>
  <c r="DS11" i="11"/>
  <c r="AF13" i="20" s="1"/>
  <c r="DL12" i="11"/>
  <c r="DM12" i="11"/>
  <c r="DN12" i="11"/>
  <c r="DO12" i="11"/>
  <c r="DP12" i="11"/>
  <c r="DQ12" i="11"/>
  <c r="DR12" i="11"/>
  <c r="DS12" i="11"/>
  <c r="AF14" i="20" s="1"/>
  <c r="DL13" i="11"/>
  <c r="DM13" i="11"/>
  <c r="DN13" i="11"/>
  <c r="DO13" i="11"/>
  <c r="DP13" i="11"/>
  <c r="DQ13" i="11"/>
  <c r="DR13" i="11"/>
  <c r="DS13" i="11"/>
  <c r="AF15" i="20" s="1"/>
  <c r="DL14" i="11"/>
  <c r="DM14" i="11"/>
  <c r="DN14" i="11"/>
  <c r="DO14" i="11"/>
  <c r="DP14" i="11"/>
  <c r="DQ14" i="11"/>
  <c r="DR14" i="11"/>
  <c r="DS14" i="11"/>
  <c r="AF16" i="20" s="1"/>
  <c r="DL15" i="11"/>
  <c r="DM15" i="11"/>
  <c r="DN15" i="11"/>
  <c r="DO15" i="11"/>
  <c r="DP15" i="11"/>
  <c r="DQ15" i="11"/>
  <c r="DR15" i="11"/>
  <c r="DS15" i="11"/>
  <c r="AF17" i="20" s="1"/>
  <c r="DL16" i="11"/>
  <c r="DM16" i="11"/>
  <c r="DN16" i="11"/>
  <c r="DO16" i="11"/>
  <c r="DP16" i="11"/>
  <c r="DQ16" i="11"/>
  <c r="DR16" i="11"/>
  <c r="DS16" i="11"/>
  <c r="AF18" i="20" s="1"/>
  <c r="DL17" i="11"/>
  <c r="DM17" i="11"/>
  <c r="DN17" i="11"/>
  <c r="DO17" i="11"/>
  <c r="DP17" i="11"/>
  <c r="DQ17" i="11"/>
  <c r="DR17" i="11"/>
  <c r="DS17" i="11"/>
  <c r="AF19" i="20" s="1"/>
  <c r="DL18" i="11"/>
  <c r="DM18" i="11"/>
  <c r="DN18" i="11"/>
  <c r="DO18" i="11"/>
  <c r="DP18" i="11"/>
  <c r="DQ18" i="11"/>
  <c r="DR18" i="11"/>
  <c r="DS18" i="11"/>
  <c r="AF20" i="20" s="1"/>
  <c r="DL19" i="11"/>
  <c r="DM19" i="11"/>
  <c r="DN19" i="11"/>
  <c r="DO19" i="11"/>
  <c r="DP19" i="11"/>
  <c r="DQ19" i="11"/>
  <c r="DR19" i="11"/>
  <c r="DS19" i="11"/>
  <c r="AF21" i="20" s="1"/>
  <c r="DL20" i="11"/>
  <c r="DM20" i="11"/>
  <c r="DN20" i="11"/>
  <c r="DO20" i="11"/>
  <c r="DP20" i="11"/>
  <c r="DQ20" i="11"/>
  <c r="DR20" i="11"/>
  <c r="DS20" i="11"/>
  <c r="AF22" i="20" s="1"/>
  <c r="DL21" i="11"/>
  <c r="DM21" i="11"/>
  <c r="DN21" i="11"/>
  <c r="DO21" i="11"/>
  <c r="DP21" i="11"/>
  <c r="DQ21" i="11"/>
  <c r="DR21" i="11"/>
  <c r="DS21" i="11"/>
  <c r="AF23" i="20" s="1"/>
  <c r="DC21" i="11"/>
  <c r="DB21" i="11"/>
  <c r="DA21" i="11"/>
  <c r="CZ21" i="11"/>
  <c r="CY21" i="11"/>
  <c r="CX21" i="11"/>
  <c r="CW21" i="11"/>
  <c r="CV21" i="11"/>
  <c r="CU21" i="11"/>
  <c r="DC20" i="11"/>
  <c r="DB20" i="11"/>
  <c r="DA20" i="11"/>
  <c r="CZ20" i="11"/>
  <c r="CY20" i="11"/>
  <c r="CX20" i="11"/>
  <c r="CW20" i="11"/>
  <c r="CV20" i="11"/>
  <c r="CU20" i="11"/>
  <c r="DC19" i="11"/>
  <c r="DB19" i="11"/>
  <c r="DA19" i="11"/>
  <c r="CZ19" i="11"/>
  <c r="CY19" i="11"/>
  <c r="CX19" i="11"/>
  <c r="CW19" i="11"/>
  <c r="CV19" i="11"/>
  <c r="CU19" i="11"/>
  <c r="DC18" i="11"/>
  <c r="DB18" i="11"/>
  <c r="DA18" i="11"/>
  <c r="CZ18" i="11"/>
  <c r="CY18" i="11"/>
  <c r="CX18" i="11"/>
  <c r="CW18" i="11"/>
  <c r="CV18" i="11"/>
  <c r="CU18" i="11"/>
  <c r="DC17" i="11"/>
  <c r="DB17" i="11"/>
  <c r="DA17" i="11"/>
  <c r="CZ17" i="11"/>
  <c r="CY17" i="11"/>
  <c r="CX17" i="11"/>
  <c r="CW17" i="11"/>
  <c r="CV17" i="11"/>
  <c r="CU17" i="11"/>
  <c r="DC16" i="11"/>
  <c r="DB16" i="11"/>
  <c r="DA16" i="11"/>
  <c r="CZ16" i="11"/>
  <c r="CY16" i="11"/>
  <c r="CX16" i="11"/>
  <c r="CW16" i="11"/>
  <c r="CV16" i="11"/>
  <c r="CU16" i="11"/>
  <c r="DC15" i="11"/>
  <c r="DB15" i="11"/>
  <c r="DA15" i="11"/>
  <c r="CZ15" i="11"/>
  <c r="CY15" i="11"/>
  <c r="CX15" i="11"/>
  <c r="CW15" i="11"/>
  <c r="CV15" i="11"/>
  <c r="CU15" i="11"/>
  <c r="DC14" i="11"/>
  <c r="DB14" i="11"/>
  <c r="DA14" i="11"/>
  <c r="CZ14" i="11"/>
  <c r="CY14" i="11"/>
  <c r="CX14" i="11"/>
  <c r="CW14" i="11"/>
  <c r="CV14" i="11"/>
  <c r="CU14" i="11"/>
  <c r="DC13" i="11"/>
  <c r="DB13" i="11"/>
  <c r="DA13" i="11"/>
  <c r="CZ13" i="11"/>
  <c r="CY13" i="11"/>
  <c r="CX13" i="11"/>
  <c r="CW13" i="11"/>
  <c r="CV13" i="11"/>
  <c r="CU13" i="11"/>
  <c r="DC12" i="11"/>
  <c r="DB12" i="11"/>
  <c r="DA12" i="11"/>
  <c r="CZ12" i="11"/>
  <c r="CY12" i="11"/>
  <c r="CX12" i="11"/>
  <c r="CW12" i="11"/>
  <c r="CV12" i="11"/>
  <c r="CU12" i="11"/>
  <c r="DC11" i="11"/>
  <c r="DB11" i="11"/>
  <c r="DA11" i="11"/>
  <c r="CZ11" i="11"/>
  <c r="CY11" i="11"/>
  <c r="CX11" i="11"/>
  <c r="CW11" i="11"/>
  <c r="CV11" i="11"/>
  <c r="CU11" i="11"/>
  <c r="DC10" i="11"/>
  <c r="DB10" i="11"/>
  <c r="DA10" i="11"/>
  <c r="CZ10" i="11"/>
  <c r="CY10" i="11"/>
  <c r="CX10" i="11"/>
  <c r="CW10" i="11"/>
  <c r="CV10" i="11"/>
  <c r="CU10" i="11"/>
  <c r="DC9" i="11"/>
  <c r="DB9" i="11"/>
  <c r="DA9" i="11"/>
  <c r="CZ9" i="11"/>
  <c r="CY9" i="11"/>
  <c r="CX9" i="11"/>
  <c r="CW9" i="11"/>
  <c r="CV9" i="11"/>
  <c r="CU9" i="11"/>
  <c r="DC8" i="11"/>
  <c r="DB8" i="11"/>
  <c r="DA8" i="11"/>
  <c r="CZ8" i="11"/>
  <c r="CY8" i="11"/>
  <c r="CX8" i="11"/>
  <c r="CW8" i="11"/>
  <c r="CV8" i="11"/>
  <c r="CU8" i="11"/>
  <c r="DC7" i="11"/>
  <c r="DB7" i="11"/>
  <c r="DA7" i="11"/>
  <c r="CZ7" i="11"/>
  <c r="CY7" i="11"/>
  <c r="CX7" i="11"/>
  <c r="CW7" i="11"/>
  <c r="CV7" i="11"/>
  <c r="CU7" i="11"/>
  <c r="DC6" i="11"/>
  <c r="DB6" i="11"/>
  <c r="DA6" i="11"/>
  <c r="CZ6" i="11"/>
  <c r="CY6" i="11"/>
  <c r="CX6" i="11"/>
  <c r="CW6" i="11"/>
  <c r="CV6" i="11"/>
  <c r="CU6" i="11"/>
  <c r="CT21" i="11"/>
  <c r="CT20" i="11"/>
  <c r="CT19" i="11"/>
  <c r="CT18" i="11"/>
  <c r="CT17" i="11"/>
  <c r="CT16" i="11"/>
  <c r="CT15" i="11"/>
  <c r="CT14" i="11"/>
  <c r="CT13" i="11"/>
  <c r="CT12" i="11"/>
  <c r="CT11" i="11"/>
  <c r="CT10" i="11"/>
  <c r="CT9" i="11"/>
  <c r="CT8" i="11"/>
  <c r="CT7" i="11"/>
  <c r="CT6" i="11"/>
  <c r="CM21" i="11"/>
  <c r="CL21" i="11"/>
  <c r="CK21" i="11"/>
  <c r="CJ21" i="11"/>
  <c r="CI21" i="11"/>
  <c r="CH21" i="11"/>
  <c r="CG21" i="11"/>
  <c r="CF21" i="11"/>
  <c r="CE21" i="11"/>
  <c r="CM20" i="11"/>
  <c r="CL20" i="11"/>
  <c r="CK20" i="11"/>
  <c r="CJ20" i="11"/>
  <c r="CI20" i="11"/>
  <c r="CH20" i="11"/>
  <c r="CG20" i="11"/>
  <c r="CF20" i="11"/>
  <c r="CE20" i="11"/>
  <c r="CM19" i="11"/>
  <c r="CL19" i="11"/>
  <c r="CK19" i="11"/>
  <c r="CJ19" i="11"/>
  <c r="CI19" i="11"/>
  <c r="CH19" i="11"/>
  <c r="CG19" i="11"/>
  <c r="CF19" i="11"/>
  <c r="CE19" i="11"/>
  <c r="CM18" i="11"/>
  <c r="CL18" i="11"/>
  <c r="CK18" i="11"/>
  <c r="CJ18" i="11"/>
  <c r="CI18" i="11"/>
  <c r="CH18" i="11"/>
  <c r="CG18" i="11"/>
  <c r="CF18" i="11"/>
  <c r="CE18" i="11"/>
  <c r="CM17" i="11"/>
  <c r="CL17" i="11"/>
  <c r="CK17" i="11"/>
  <c r="CJ17" i="11"/>
  <c r="CI17" i="11"/>
  <c r="CH17" i="11"/>
  <c r="CG17" i="11"/>
  <c r="CF17" i="11"/>
  <c r="CE17" i="11"/>
  <c r="CM16" i="11"/>
  <c r="CL16" i="11"/>
  <c r="CK16" i="11"/>
  <c r="CJ16" i="11"/>
  <c r="CI16" i="11"/>
  <c r="CH16" i="11"/>
  <c r="CG16" i="11"/>
  <c r="CF16" i="11"/>
  <c r="CE16" i="11"/>
  <c r="CM15" i="11"/>
  <c r="CL15" i="11"/>
  <c r="CK15" i="11"/>
  <c r="CJ15" i="11"/>
  <c r="CI15" i="11"/>
  <c r="CH15" i="11"/>
  <c r="CG15" i="11"/>
  <c r="CF15" i="11"/>
  <c r="CE15" i="11"/>
  <c r="CM14" i="11"/>
  <c r="CL14" i="11"/>
  <c r="CK14" i="11"/>
  <c r="CJ14" i="11"/>
  <c r="CI14" i="11"/>
  <c r="CH14" i="11"/>
  <c r="CG14" i="11"/>
  <c r="CF14" i="11"/>
  <c r="CE14" i="11"/>
  <c r="CM13" i="11"/>
  <c r="CL13" i="11"/>
  <c r="CK13" i="11"/>
  <c r="CJ13" i="11"/>
  <c r="CI13" i="11"/>
  <c r="CH13" i="11"/>
  <c r="CG13" i="11"/>
  <c r="CF13" i="11"/>
  <c r="CE13" i="11"/>
  <c r="CM12" i="11"/>
  <c r="CL12" i="11"/>
  <c r="CK12" i="11"/>
  <c r="CJ12" i="11"/>
  <c r="CI12" i="11"/>
  <c r="CH12" i="11"/>
  <c r="CG12" i="11"/>
  <c r="CF12" i="11"/>
  <c r="CE12" i="11"/>
  <c r="CM11" i="11"/>
  <c r="CL11" i="11"/>
  <c r="CK11" i="11"/>
  <c r="CJ11" i="11"/>
  <c r="CI11" i="11"/>
  <c r="CH11" i="11"/>
  <c r="CG11" i="11"/>
  <c r="CF11" i="11"/>
  <c r="CE11" i="11"/>
  <c r="CM10" i="11"/>
  <c r="CL10" i="11"/>
  <c r="CK10" i="11"/>
  <c r="CJ10" i="11"/>
  <c r="CI10" i="11"/>
  <c r="CH10" i="11"/>
  <c r="CG10" i="11"/>
  <c r="CF10" i="11"/>
  <c r="CE10" i="11"/>
  <c r="CM9" i="11"/>
  <c r="CL9" i="11"/>
  <c r="CK9" i="11"/>
  <c r="CJ9" i="11"/>
  <c r="CI9" i="11"/>
  <c r="CH9" i="11"/>
  <c r="CG9" i="11"/>
  <c r="CF9" i="11"/>
  <c r="CE9" i="11"/>
  <c r="CM8" i="11"/>
  <c r="CL8" i="11"/>
  <c r="CK8" i="11"/>
  <c r="CJ8" i="11"/>
  <c r="CI8" i="11"/>
  <c r="CH8" i="11"/>
  <c r="CG8" i="11"/>
  <c r="CF8" i="11"/>
  <c r="CE8" i="11"/>
  <c r="CM7" i="11"/>
  <c r="CL7" i="11"/>
  <c r="CK7" i="11"/>
  <c r="CJ7" i="11"/>
  <c r="CI7" i="11"/>
  <c r="CH7" i="11"/>
  <c r="CG7" i="11"/>
  <c r="CF7" i="11"/>
  <c r="CE7" i="11"/>
  <c r="CM6" i="11"/>
  <c r="CL6" i="11"/>
  <c r="CK6" i="11"/>
  <c r="CJ6" i="11"/>
  <c r="CI6" i="11"/>
  <c r="CH6" i="11"/>
  <c r="CG6" i="11"/>
  <c r="CF6" i="11"/>
  <c r="CE6" i="11"/>
  <c r="CD21" i="11"/>
  <c r="CD20" i="11"/>
  <c r="CD19" i="11"/>
  <c r="CD18" i="11"/>
  <c r="CD17" i="11"/>
  <c r="CD16" i="11"/>
  <c r="CD15" i="11"/>
  <c r="CD14" i="11"/>
  <c r="CD13" i="11"/>
  <c r="CD12" i="11"/>
  <c r="CD11" i="11"/>
  <c r="CD10" i="11"/>
  <c r="CD9" i="11"/>
  <c r="CD8" i="11"/>
  <c r="CD7" i="11"/>
  <c r="CD6" i="11"/>
  <c r="BW21" i="11"/>
  <c r="BV21" i="11"/>
  <c r="BU21" i="11"/>
  <c r="BT21" i="11"/>
  <c r="BS21" i="11"/>
  <c r="BR21" i="11"/>
  <c r="BQ21" i="11"/>
  <c r="BP21" i="11"/>
  <c r="BO21" i="11"/>
  <c r="BW20" i="11"/>
  <c r="BV20" i="11"/>
  <c r="BU20" i="11"/>
  <c r="BT20" i="11"/>
  <c r="BS20" i="11"/>
  <c r="BR20" i="11"/>
  <c r="BQ20" i="11"/>
  <c r="BP20" i="11"/>
  <c r="BO20" i="11"/>
  <c r="BW19" i="11"/>
  <c r="BV19" i="11"/>
  <c r="BU19" i="11"/>
  <c r="BT19" i="11"/>
  <c r="BS19" i="11"/>
  <c r="BR19" i="11"/>
  <c r="BQ19" i="11"/>
  <c r="BP19" i="11"/>
  <c r="BO19" i="11"/>
  <c r="BW18" i="11"/>
  <c r="BV18" i="11"/>
  <c r="BU18" i="11"/>
  <c r="BT18" i="11"/>
  <c r="BS18" i="11"/>
  <c r="BR18" i="11"/>
  <c r="BQ18" i="11"/>
  <c r="BP18" i="11"/>
  <c r="BO18" i="11"/>
  <c r="BW17" i="11"/>
  <c r="BV17" i="11"/>
  <c r="BU17" i="11"/>
  <c r="BT17" i="11"/>
  <c r="BS17" i="11"/>
  <c r="BR17" i="11"/>
  <c r="BQ17" i="11"/>
  <c r="BP17" i="11"/>
  <c r="BO17" i="11"/>
  <c r="BW16" i="11"/>
  <c r="BV16" i="11"/>
  <c r="BU16" i="11"/>
  <c r="BT16" i="11"/>
  <c r="BS16" i="11"/>
  <c r="BR16" i="11"/>
  <c r="BQ16" i="11"/>
  <c r="BP16" i="11"/>
  <c r="BO16" i="11"/>
  <c r="BW15" i="11"/>
  <c r="BV15" i="11"/>
  <c r="BU15" i="11"/>
  <c r="BT15" i="11"/>
  <c r="BS15" i="11"/>
  <c r="BR15" i="11"/>
  <c r="BQ15" i="11"/>
  <c r="BP15" i="11"/>
  <c r="BO15" i="11"/>
  <c r="BW14" i="11"/>
  <c r="BV14" i="11"/>
  <c r="BU14" i="11"/>
  <c r="BT14" i="11"/>
  <c r="BS14" i="11"/>
  <c r="BR14" i="11"/>
  <c r="BQ14" i="11"/>
  <c r="BP14" i="11"/>
  <c r="BO14" i="11"/>
  <c r="BW13" i="11"/>
  <c r="BV13" i="11"/>
  <c r="BU13" i="11"/>
  <c r="BT13" i="11"/>
  <c r="BS13" i="11"/>
  <c r="BR13" i="11"/>
  <c r="BQ13" i="11"/>
  <c r="BP13" i="11"/>
  <c r="BO13" i="11"/>
  <c r="BW12" i="11"/>
  <c r="BV12" i="11"/>
  <c r="BU12" i="11"/>
  <c r="BT12" i="11"/>
  <c r="BS12" i="11"/>
  <c r="BR12" i="11"/>
  <c r="BQ12" i="11"/>
  <c r="BP12" i="11"/>
  <c r="BO12" i="11"/>
  <c r="BW11" i="11"/>
  <c r="BV11" i="11"/>
  <c r="BU11" i="11"/>
  <c r="BT11" i="11"/>
  <c r="BS11" i="11"/>
  <c r="BR11" i="11"/>
  <c r="BQ11" i="11"/>
  <c r="BP11" i="11"/>
  <c r="BO11" i="11"/>
  <c r="BW10" i="11"/>
  <c r="BV10" i="11"/>
  <c r="BU10" i="11"/>
  <c r="BT10" i="11"/>
  <c r="BS10" i="11"/>
  <c r="BR10" i="11"/>
  <c r="BQ10" i="11"/>
  <c r="BP10" i="11"/>
  <c r="BO10" i="11"/>
  <c r="BW9" i="11"/>
  <c r="BV9" i="11"/>
  <c r="BU9" i="11"/>
  <c r="BT9" i="11"/>
  <c r="BS9" i="11"/>
  <c r="BR9" i="11"/>
  <c r="BQ9" i="11"/>
  <c r="BP9" i="11"/>
  <c r="BO9" i="11"/>
  <c r="BW8" i="11"/>
  <c r="BV8" i="11"/>
  <c r="BU8" i="11"/>
  <c r="BT8" i="11"/>
  <c r="BS8" i="11"/>
  <c r="BR8" i="11"/>
  <c r="BQ8" i="11"/>
  <c r="BP8" i="11"/>
  <c r="BO8" i="11"/>
  <c r="BW7" i="11"/>
  <c r="BV7" i="11"/>
  <c r="BU7" i="11"/>
  <c r="BT7" i="11"/>
  <c r="BS7" i="11"/>
  <c r="BR7" i="11"/>
  <c r="BQ7" i="11"/>
  <c r="BP7" i="11"/>
  <c r="BO7" i="11"/>
  <c r="BW6" i="11"/>
  <c r="BV6" i="11"/>
  <c r="BU6" i="11"/>
  <c r="BT6" i="11"/>
  <c r="BS6" i="11"/>
  <c r="BR6" i="11"/>
  <c r="BQ6" i="11"/>
  <c r="BP6" i="11"/>
  <c r="BO6" i="11"/>
  <c r="BN21" i="11"/>
  <c r="BN20" i="11"/>
  <c r="BN19" i="11"/>
  <c r="BN18" i="11"/>
  <c r="BN17" i="11"/>
  <c r="BN16" i="11"/>
  <c r="BN15" i="11"/>
  <c r="BN14" i="11"/>
  <c r="BN13" i="11"/>
  <c r="BN12" i="11"/>
  <c r="BN11" i="11"/>
  <c r="BN10" i="11"/>
  <c r="BN9" i="11"/>
  <c r="BN8" i="11"/>
  <c r="BN7" i="11"/>
  <c r="BN6" i="11"/>
  <c r="BG21" i="11"/>
  <c r="BF21" i="11"/>
  <c r="BE21" i="11"/>
  <c r="BD21" i="11"/>
  <c r="BC21" i="11"/>
  <c r="BB21" i="11"/>
  <c r="BA21" i="11"/>
  <c r="AZ21" i="11"/>
  <c r="BG20" i="11"/>
  <c r="BF20" i="11"/>
  <c r="BE20" i="11"/>
  <c r="BD20" i="11"/>
  <c r="BC20" i="11"/>
  <c r="BB20" i="11"/>
  <c r="BA20" i="11"/>
  <c r="AZ20" i="11"/>
  <c r="BG19" i="11"/>
  <c r="BF19" i="11"/>
  <c r="BE19" i="11"/>
  <c r="BD19" i="11"/>
  <c r="BC19" i="11"/>
  <c r="BB19" i="11"/>
  <c r="BA19" i="11"/>
  <c r="AZ19" i="11"/>
  <c r="BG18" i="11"/>
  <c r="BF18" i="11"/>
  <c r="BE18" i="11"/>
  <c r="BD18" i="11"/>
  <c r="BC18" i="11"/>
  <c r="BB18" i="11"/>
  <c r="BA18" i="11"/>
  <c r="AZ18" i="11"/>
  <c r="BG17" i="11"/>
  <c r="BF17" i="11"/>
  <c r="BE17" i="11"/>
  <c r="BD17" i="11"/>
  <c r="BC17" i="11"/>
  <c r="BB17" i="11"/>
  <c r="BA17" i="11"/>
  <c r="AZ17" i="11"/>
  <c r="BG16" i="11"/>
  <c r="BF16" i="11"/>
  <c r="BE16" i="11"/>
  <c r="BD16" i="11"/>
  <c r="BC16" i="11"/>
  <c r="BB16" i="11"/>
  <c r="BA16" i="11"/>
  <c r="AZ16" i="11"/>
  <c r="BG15" i="11"/>
  <c r="BF15" i="11"/>
  <c r="BE15" i="11"/>
  <c r="BD15" i="11"/>
  <c r="BC15" i="11"/>
  <c r="BB15" i="11"/>
  <c r="BA15" i="11"/>
  <c r="AZ15" i="11"/>
  <c r="BG14" i="11"/>
  <c r="BF14" i="11"/>
  <c r="BE14" i="11"/>
  <c r="BD14" i="11"/>
  <c r="BC14" i="11"/>
  <c r="BB14" i="11"/>
  <c r="BA14" i="11"/>
  <c r="AZ14" i="11"/>
  <c r="BG13" i="11"/>
  <c r="BF13" i="11"/>
  <c r="BE13" i="11"/>
  <c r="BD13" i="11"/>
  <c r="BC13" i="11"/>
  <c r="BB13" i="11"/>
  <c r="BA13" i="11"/>
  <c r="AZ13" i="11"/>
  <c r="BG12" i="11"/>
  <c r="BF12" i="11"/>
  <c r="BE12" i="11"/>
  <c r="BD12" i="11"/>
  <c r="BC12" i="11"/>
  <c r="BB12" i="11"/>
  <c r="BA12" i="11"/>
  <c r="AZ12" i="11"/>
  <c r="BG11" i="11"/>
  <c r="BF11" i="11"/>
  <c r="BE11" i="11"/>
  <c r="BD11" i="11"/>
  <c r="BC11" i="11"/>
  <c r="BB11" i="11"/>
  <c r="BA11" i="11"/>
  <c r="AZ11" i="11"/>
  <c r="BG10" i="11"/>
  <c r="BF10" i="11"/>
  <c r="BE10" i="11"/>
  <c r="BD10" i="11"/>
  <c r="BC10" i="11"/>
  <c r="BB10" i="11"/>
  <c r="BA10" i="11"/>
  <c r="AZ10" i="11"/>
  <c r="BG9" i="11"/>
  <c r="BF9" i="11"/>
  <c r="BE9" i="11"/>
  <c r="BD9" i="11"/>
  <c r="BC9" i="11"/>
  <c r="BB9" i="11"/>
  <c r="BA9" i="11"/>
  <c r="AZ9" i="11"/>
  <c r="BG8" i="11"/>
  <c r="BF8" i="11"/>
  <c r="BE8" i="11"/>
  <c r="BD8" i="11"/>
  <c r="BC8" i="11"/>
  <c r="BB8" i="11"/>
  <c r="BA8" i="11"/>
  <c r="AZ8" i="11"/>
  <c r="BG7" i="11"/>
  <c r="BF7" i="11"/>
  <c r="BE7" i="11"/>
  <c r="BD7" i="11"/>
  <c r="BC7" i="11"/>
  <c r="BB7" i="11"/>
  <c r="BA7" i="11"/>
  <c r="AZ7" i="11"/>
  <c r="BG6" i="11"/>
  <c r="BF6" i="11"/>
  <c r="BE6" i="11"/>
  <c r="BD6" i="11"/>
  <c r="BC6" i="11"/>
  <c r="BB6" i="11"/>
  <c r="BA6" i="11"/>
  <c r="AZ6" i="11"/>
  <c r="AQ21" i="11"/>
  <c r="AP21" i="11"/>
  <c r="AO21" i="11"/>
  <c r="AN21" i="11"/>
  <c r="AM21" i="11"/>
  <c r="AL21" i="11"/>
  <c r="AK21" i="11"/>
  <c r="AJ21" i="11"/>
  <c r="AI21" i="11"/>
  <c r="AQ20" i="11"/>
  <c r="AP20" i="11"/>
  <c r="AO20" i="11"/>
  <c r="AN20" i="11"/>
  <c r="AM20" i="11"/>
  <c r="AL20" i="11"/>
  <c r="AK20" i="11"/>
  <c r="AJ20" i="11"/>
  <c r="AI20" i="11"/>
  <c r="AQ19" i="11"/>
  <c r="AP19" i="11"/>
  <c r="AO19" i="11"/>
  <c r="AN19" i="11"/>
  <c r="AM19" i="11"/>
  <c r="AL19" i="11"/>
  <c r="AK19" i="11"/>
  <c r="AJ19" i="11"/>
  <c r="AI19" i="11"/>
  <c r="AQ18" i="11"/>
  <c r="AP18" i="11"/>
  <c r="AO18" i="11"/>
  <c r="AN18" i="11"/>
  <c r="AM18" i="11"/>
  <c r="AL18" i="11"/>
  <c r="AK18" i="11"/>
  <c r="AJ18" i="11"/>
  <c r="AI18" i="11"/>
  <c r="AQ17" i="11"/>
  <c r="AP17" i="11"/>
  <c r="AO17" i="11"/>
  <c r="AN17" i="11"/>
  <c r="AM17" i="11"/>
  <c r="AL17" i="11"/>
  <c r="AK17" i="11"/>
  <c r="AJ17" i="11"/>
  <c r="AI17" i="11"/>
  <c r="AQ16" i="11"/>
  <c r="AP16" i="11"/>
  <c r="AO16" i="11"/>
  <c r="AN16" i="11"/>
  <c r="AM16" i="11"/>
  <c r="AL16" i="11"/>
  <c r="AK16" i="11"/>
  <c r="AJ16" i="11"/>
  <c r="AI16" i="11"/>
  <c r="AQ15" i="11"/>
  <c r="AP15" i="11"/>
  <c r="AO15" i="11"/>
  <c r="AN15" i="11"/>
  <c r="AM15" i="11"/>
  <c r="AL15" i="11"/>
  <c r="AK15" i="11"/>
  <c r="AJ15" i="11"/>
  <c r="AI15" i="11"/>
  <c r="AQ14" i="11"/>
  <c r="AP14" i="11"/>
  <c r="AO14" i="11"/>
  <c r="AN14" i="11"/>
  <c r="AM14" i="11"/>
  <c r="AL14" i="11"/>
  <c r="AK14" i="11"/>
  <c r="AJ14" i="11"/>
  <c r="AI14" i="11"/>
  <c r="AQ13" i="11"/>
  <c r="AP13" i="11"/>
  <c r="AO13" i="11"/>
  <c r="AN13" i="11"/>
  <c r="AM13" i="11"/>
  <c r="AL13" i="11"/>
  <c r="AK13" i="11"/>
  <c r="AJ13" i="11"/>
  <c r="AI13" i="11"/>
  <c r="AQ12" i="11"/>
  <c r="AP12" i="11"/>
  <c r="AO12" i="11"/>
  <c r="AN12" i="11"/>
  <c r="AM12" i="11"/>
  <c r="AL12" i="11"/>
  <c r="AK12" i="11"/>
  <c r="AJ12" i="11"/>
  <c r="AI12" i="11"/>
  <c r="AQ11" i="11"/>
  <c r="AP11" i="11"/>
  <c r="AO11" i="11"/>
  <c r="AN11" i="11"/>
  <c r="AM11" i="11"/>
  <c r="AL11" i="11"/>
  <c r="AK11" i="11"/>
  <c r="AJ11" i="11"/>
  <c r="AI11" i="11"/>
  <c r="AQ10" i="11"/>
  <c r="AP10" i="11"/>
  <c r="AO10" i="11"/>
  <c r="AN10" i="11"/>
  <c r="AM10" i="11"/>
  <c r="AL10" i="11"/>
  <c r="AK10" i="11"/>
  <c r="AJ10" i="11"/>
  <c r="AI10" i="11"/>
  <c r="AQ9" i="11"/>
  <c r="AP9" i="11"/>
  <c r="AO9" i="11"/>
  <c r="AN9" i="11"/>
  <c r="AM9" i="11"/>
  <c r="AL9" i="11"/>
  <c r="AK9" i="11"/>
  <c r="AJ9" i="11"/>
  <c r="AI9" i="11"/>
  <c r="AQ8" i="11"/>
  <c r="AP8" i="11"/>
  <c r="AO8" i="11"/>
  <c r="AN8" i="11"/>
  <c r="AM8" i="11"/>
  <c r="AL8" i="11"/>
  <c r="AK8" i="11"/>
  <c r="AJ8" i="11"/>
  <c r="AI8" i="11"/>
  <c r="AQ7" i="11"/>
  <c r="AP7" i="11"/>
  <c r="AO7" i="11"/>
  <c r="AN7" i="11"/>
  <c r="AM7" i="11"/>
  <c r="AL7" i="11"/>
  <c r="AK7" i="11"/>
  <c r="AJ7" i="11"/>
  <c r="AI7" i="11"/>
  <c r="AQ6" i="11"/>
  <c r="AP6" i="11"/>
  <c r="AO6" i="11"/>
  <c r="AN6" i="11"/>
  <c r="AM6" i="11"/>
  <c r="AL6" i="11"/>
  <c r="AK6" i="11"/>
  <c r="AJ6" i="11"/>
  <c r="AI6" i="11"/>
  <c r="AH21" i="11"/>
  <c r="AH20" i="11"/>
  <c r="AH19" i="11"/>
  <c r="AH18" i="11"/>
  <c r="AH17" i="11"/>
  <c r="AH16" i="11"/>
  <c r="AH15" i="11"/>
  <c r="AH14" i="11"/>
  <c r="AH13" i="11"/>
  <c r="AH12" i="11"/>
  <c r="AH11" i="11"/>
  <c r="AH10" i="11"/>
  <c r="AH9" i="11"/>
  <c r="AH8" i="11"/>
  <c r="AH7" i="11"/>
  <c r="AH6" i="11"/>
  <c r="AA21" i="11"/>
  <c r="Z21" i="11"/>
  <c r="Y21" i="11"/>
  <c r="X21" i="11"/>
  <c r="W21" i="11"/>
  <c r="V21" i="11"/>
  <c r="U21" i="11"/>
  <c r="T21" i="11"/>
  <c r="S21" i="11"/>
  <c r="AA20" i="11"/>
  <c r="Z20" i="11"/>
  <c r="Y20" i="11"/>
  <c r="X20" i="11"/>
  <c r="W20" i="11"/>
  <c r="V20" i="11"/>
  <c r="U20" i="11"/>
  <c r="T20" i="11"/>
  <c r="S20" i="11"/>
  <c r="AA19" i="11"/>
  <c r="Z19" i="11"/>
  <c r="Y19" i="11"/>
  <c r="X19" i="11"/>
  <c r="W19" i="11"/>
  <c r="V19" i="11"/>
  <c r="U19" i="11"/>
  <c r="T19" i="11"/>
  <c r="S19" i="11"/>
  <c r="AA18" i="11"/>
  <c r="Z18" i="11"/>
  <c r="Y18" i="11"/>
  <c r="X18" i="11"/>
  <c r="W18" i="11"/>
  <c r="V18" i="11"/>
  <c r="U18" i="11"/>
  <c r="T18" i="11"/>
  <c r="S18" i="11"/>
  <c r="AA17" i="11"/>
  <c r="Z17" i="11"/>
  <c r="Y17" i="11"/>
  <c r="X17" i="11"/>
  <c r="W17" i="11"/>
  <c r="V17" i="11"/>
  <c r="U17" i="11"/>
  <c r="T17" i="11"/>
  <c r="S17" i="11"/>
  <c r="AA16" i="11"/>
  <c r="Z16" i="11"/>
  <c r="Y16" i="11"/>
  <c r="X16" i="11"/>
  <c r="W16" i="11"/>
  <c r="V16" i="11"/>
  <c r="U16" i="11"/>
  <c r="T16" i="11"/>
  <c r="S16" i="11"/>
  <c r="AA15" i="11"/>
  <c r="Z15" i="11"/>
  <c r="Y15" i="11"/>
  <c r="X15" i="11"/>
  <c r="W15" i="11"/>
  <c r="V15" i="11"/>
  <c r="U15" i="11"/>
  <c r="T15" i="11"/>
  <c r="S15" i="11"/>
  <c r="AA14" i="11"/>
  <c r="Z14" i="11"/>
  <c r="Y14" i="11"/>
  <c r="X14" i="11"/>
  <c r="W14" i="11"/>
  <c r="V14" i="11"/>
  <c r="U14" i="11"/>
  <c r="T14" i="11"/>
  <c r="S14" i="11"/>
  <c r="AA13" i="11"/>
  <c r="Z13" i="11"/>
  <c r="Y13" i="11"/>
  <c r="X13" i="11"/>
  <c r="W13" i="11"/>
  <c r="V13" i="11"/>
  <c r="U13" i="11"/>
  <c r="T13" i="11"/>
  <c r="S13" i="11"/>
  <c r="AA12" i="11"/>
  <c r="Z12" i="11"/>
  <c r="Y12" i="11"/>
  <c r="X12" i="11"/>
  <c r="W12" i="11"/>
  <c r="V12" i="11"/>
  <c r="U12" i="11"/>
  <c r="T12" i="11"/>
  <c r="S12" i="11"/>
  <c r="AA11" i="11"/>
  <c r="Z11" i="11"/>
  <c r="Y11" i="11"/>
  <c r="X11" i="11"/>
  <c r="W11" i="11"/>
  <c r="V11" i="11"/>
  <c r="U11" i="11"/>
  <c r="T11" i="11"/>
  <c r="S11" i="11"/>
  <c r="AA10" i="11"/>
  <c r="Z10" i="11"/>
  <c r="Y10" i="11"/>
  <c r="X10" i="11"/>
  <c r="W10" i="11"/>
  <c r="V10" i="11"/>
  <c r="U10" i="11"/>
  <c r="T10" i="11"/>
  <c r="S10" i="11"/>
  <c r="AA9" i="11"/>
  <c r="Z9" i="11"/>
  <c r="Y9" i="11"/>
  <c r="X9" i="11"/>
  <c r="W9" i="11"/>
  <c r="V9" i="11"/>
  <c r="U9" i="11"/>
  <c r="T9" i="11"/>
  <c r="S9" i="11"/>
  <c r="AA8" i="11"/>
  <c r="Z8" i="11"/>
  <c r="Y8" i="11"/>
  <c r="X8" i="11"/>
  <c r="W8" i="11"/>
  <c r="V8" i="11"/>
  <c r="U8" i="11"/>
  <c r="T8" i="11"/>
  <c r="S8" i="11"/>
  <c r="AA7" i="11"/>
  <c r="Z7" i="11"/>
  <c r="Y7" i="11"/>
  <c r="X7" i="11"/>
  <c r="W7" i="11"/>
  <c r="V7" i="11"/>
  <c r="U7" i="11"/>
  <c r="T7" i="11"/>
  <c r="S7" i="11"/>
  <c r="AA6" i="11"/>
  <c r="Z6" i="11"/>
  <c r="Y6" i="11"/>
  <c r="X6" i="11"/>
  <c r="W6" i="11"/>
  <c r="V6" i="11"/>
  <c r="U6" i="11"/>
  <c r="T6" i="11"/>
  <c r="S6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K6" i="11"/>
  <c r="AF8" i="19" s="1"/>
  <c r="K7" i="11"/>
  <c r="AF9" i="19" s="1"/>
  <c r="K8" i="11"/>
  <c r="AF10" i="19" s="1"/>
  <c r="K9" i="11"/>
  <c r="AF11" i="19" s="1"/>
  <c r="K10" i="11"/>
  <c r="AF12" i="19" s="1"/>
  <c r="K11" i="11"/>
  <c r="AF13" i="19" s="1"/>
  <c r="K12" i="11"/>
  <c r="AF14" i="19" s="1"/>
  <c r="K13" i="11"/>
  <c r="AF15" i="19" s="1"/>
  <c r="K14" i="11"/>
  <c r="AF16" i="19" s="1"/>
  <c r="K15" i="11"/>
  <c r="AF17" i="19" s="1"/>
  <c r="K16" i="11"/>
  <c r="AF18" i="19" s="1"/>
  <c r="K17" i="11"/>
  <c r="AF19" i="19" s="1"/>
  <c r="K18" i="11"/>
  <c r="AF20" i="19" s="1"/>
  <c r="K19" i="11"/>
  <c r="AF21" i="19" s="1"/>
  <c r="K20" i="11"/>
  <c r="AF22" i="19" s="1"/>
  <c r="K21" i="11"/>
  <c r="AF23" i="19" s="1"/>
  <c r="J4" i="23"/>
  <c r="K4" i="23"/>
  <c r="DM4" i="23"/>
  <c r="CX4" i="23"/>
  <c r="CI4" i="23"/>
  <c r="BS4" i="23"/>
  <c r="BD4" i="23"/>
  <c r="AO4" i="23"/>
  <c r="Z4" i="23"/>
  <c r="DL4" i="23"/>
  <c r="DK4" i="23"/>
  <c r="DJ4" i="23"/>
  <c r="DI4" i="23"/>
  <c r="DH4" i="23"/>
  <c r="DG4" i="23"/>
  <c r="DF4" i="23"/>
  <c r="DE4" i="23"/>
  <c r="CW4" i="23"/>
  <c r="CV4" i="23"/>
  <c r="CU4" i="23"/>
  <c r="CT4" i="23"/>
  <c r="CS4" i="23"/>
  <c r="CR4" i="23"/>
  <c r="CQ4" i="23"/>
  <c r="CP4" i="23"/>
  <c r="CH4" i="23"/>
  <c r="CG4" i="23"/>
  <c r="CF4" i="23"/>
  <c r="CE4" i="23"/>
  <c r="CD4" i="23"/>
  <c r="CC4" i="23"/>
  <c r="CB4" i="23"/>
  <c r="CA4" i="23"/>
  <c r="BZ4" i="23"/>
  <c r="BR4" i="23"/>
  <c r="BQ4" i="23"/>
  <c r="BP4" i="23"/>
  <c r="BO4" i="23"/>
  <c r="BN4" i="23"/>
  <c r="BM4" i="23"/>
  <c r="BL4" i="23"/>
  <c r="BK4" i="23"/>
  <c r="BC4" i="23"/>
  <c r="BB4" i="23"/>
  <c r="BA4" i="23"/>
  <c r="AZ4" i="23"/>
  <c r="AY4" i="23"/>
  <c r="AX4" i="23"/>
  <c r="AW4" i="23"/>
  <c r="AV4" i="23"/>
  <c r="AN4" i="23"/>
  <c r="AM4" i="23"/>
  <c r="AL4" i="23"/>
  <c r="AK4" i="23"/>
  <c r="AJ4" i="23"/>
  <c r="AI4" i="23"/>
  <c r="AH4" i="23"/>
  <c r="AG4" i="23"/>
  <c r="Y4" i="23"/>
  <c r="X4" i="23"/>
  <c r="W4" i="23"/>
  <c r="V4" i="23"/>
  <c r="U4" i="23"/>
  <c r="T4" i="23"/>
  <c r="S4" i="23"/>
  <c r="R4" i="23"/>
  <c r="I4" i="23"/>
  <c r="H4" i="23"/>
  <c r="G4" i="23"/>
  <c r="F4" i="23"/>
  <c r="E4" i="23"/>
  <c r="D4" i="23"/>
  <c r="AZ19" i="20" l="1"/>
  <c r="AZ18" i="20"/>
  <c r="AZ17" i="20"/>
  <c r="AZ8" i="20"/>
  <c r="AZ16" i="20"/>
  <c r="AZ23" i="20"/>
  <c r="AZ12" i="20"/>
  <c r="AZ22" i="20"/>
  <c r="AZ13" i="20"/>
  <c r="AZ11" i="20"/>
  <c r="AZ14" i="20"/>
  <c r="AZ21" i="20"/>
  <c r="AZ10" i="20"/>
  <c r="AZ15" i="20"/>
  <c r="AZ20" i="20"/>
  <c r="AZ9" i="20"/>
  <c r="GJ23" i="19"/>
  <c r="AZ23" i="19"/>
  <c r="GJ15" i="19"/>
  <c r="AZ15" i="19"/>
  <c r="GJ16" i="19"/>
  <c r="AZ16" i="19"/>
  <c r="GJ8" i="19"/>
  <c r="AZ8" i="19"/>
  <c r="GJ17" i="19"/>
  <c r="AZ17" i="19"/>
  <c r="GJ9" i="19"/>
  <c r="AZ9" i="19"/>
  <c r="FT10" i="19"/>
  <c r="AZ10" i="19"/>
  <c r="GJ11" i="19"/>
  <c r="AZ11" i="19"/>
  <c r="FT12" i="19"/>
  <c r="AZ12" i="19"/>
  <c r="FT21" i="19"/>
  <c r="AZ21" i="19"/>
  <c r="FT13" i="19"/>
  <c r="AZ13" i="19"/>
  <c r="GJ18" i="19"/>
  <c r="AZ18" i="19"/>
  <c r="GJ19" i="19"/>
  <c r="AZ19" i="19"/>
  <c r="FT20" i="19"/>
  <c r="AZ20" i="19"/>
  <c r="GJ22" i="19"/>
  <c r="AZ22" i="19"/>
  <c r="GJ14" i="19"/>
  <c r="AZ14" i="19"/>
  <c r="FT8" i="19"/>
  <c r="FT16" i="19"/>
  <c r="FT11" i="19"/>
  <c r="GJ13" i="19"/>
  <c r="FT19" i="19"/>
  <c r="GJ21" i="19"/>
  <c r="GJ23" i="20"/>
  <c r="FT23" i="20"/>
  <c r="GJ15" i="20"/>
  <c r="FT15" i="20"/>
  <c r="GJ16" i="20"/>
  <c r="FT16" i="20"/>
  <c r="GJ8" i="20"/>
  <c r="FT8" i="20"/>
  <c r="GJ17" i="20"/>
  <c r="FT17" i="20"/>
  <c r="GJ9" i="20"/>
  <c r="FT9" i="20"/>
  <c r="GJ20" i="19"/>
  <c r="GJ12" i="19"/>
  <c r="FT23" i="19"/>
  <c r="FT15" i="19"/>
  <c r="FT22" i="19"/>
  <c r="FT14" i="19"/>
  <c r="FT9" i="19"/>
  <c r="GJ10" i="20"/>
  <c r="FT10" i="20"/>
  <c r="GJ19" i="20"/>
  <c r="FT19" i="20"/>
  <c r="GJ11" i="20"/>
  <c r="FT11" i="20"/>
  <c r="FT17" i="19"/>
  <c r="GJ20" i="20"/>
  <c r="FT20" i="20"/>
  <c r="GJ21" i="20"/>
  <c r="FT21" i="20"/>
  <c r="GJ13" i="20"/>
  <c r="FT13" i="20"/>
  <c r="FT18" i="19"/>
  <c r="GJ10" i="19"/>
  <c r="GJ18" i="20"/>
  <c r="FT18" i="20"/>
  <c r="GJ12" i="20"/>
  <c r="FT12" i="20"/>
  <c r="GJ22" i="20"/>
  <c r="FT22" i="20"/>
  <c r="GJ14" i="20"/>
  <c r="FT14" i="20"/>
  <c r="HU4" i="22"/>
  <c r="HF4" i="22"/>
  <c r="GA4" i="22"/>
  <c r="FL4" i="22"/>
  <c r="EW4" i="22"/>
  <c r="EH4" i="22"/>
  <c r="DS4" i="22"/>
  <c r="DC4" i="22"/>
  <c r="CM4" i="22"/>
  <c r="BW4" i="22"/>
  <c r="BG4" i="22"/>
  <c r="AQ4" i="22"/>
  <c r="AA4" i="22"/>
  <c r="K4" i="22"/>
  <c r="IT4" i="21" l="1"/>
  <c r="IE4" i="21"/>
  <c r="HP4" i="21"/>
  <c r="GY4" i="21"/>
  <c r="GJ4" i="21"/>
  <c r="FU4" i="21"/>
  <c r="FF4" i="21"/>
  <c r="EH4" i="11" s="1"/>
  <c r="EQ4" i="21"/>
  <c r="DY4" i="21"/>
  <c r="DH4" i="21"/>
  <c r="CQ4" i="21"/>
  <c r="BZ4" i="21"/>
  <c r="BI4" i="21"/>
  <c r="AR4" i="21"/>
  <c r="AA4" i="21"/>
  <c r="GJ11" i="24"/>
  <c r="GJ4" i="24" s="1"/>
  <c r="DK11" i="24"/>
  <c r="DJ11" i="24"/>
  <c r="DO13" i="20" s="1"/>
  <c r="HU4" i="24"/>
  <c r="HT4" i="24"/>
  <c r="HS4" i="24"/>
  <c r="HR4" i="24"/>
  <c r="HQ4" i="24"/>
  <c r="HP4" i="24"/>
  <c r="HO4" i="24"/>
  <c r="HN4" i="24"/>
  <c r="HM4" i="24"/>
  <c r="HE4" i="24"/>
  <c r="HD4" i="24"/>
  <c r="HC4" i="24"/>
  <c r="HB4" i="24"/>
  <c r="HA4" i="24"/>
  <c r="GZ4" i="24"/>
  <c r="GY4" i="24"/>
  <c r="GX4" i="24"/>
  <c r="GQ4" i="24"/>
  <c r="GP4" i="24"/>
  <c r="GO4" i="24"/>
  <c r="GN4" i="24"/>
  <c r="GM4" i="24"/>
  <c r="GL4" i="24"/>
  <c r="GK4" i="24"/>
  <c r="GI4" i="24"/>
  <c r="GH4" i="24"/>
  <c r="GA4" i="24"/>
  <c r="FZ4" i="24"/>
  <c r="FY4" i="24"/>
  <c r="FX4" i="24"/>
  <c r="FW4" i="24"/>
  <c r="FV4" i="24"/>
  <c r="FU4" i="24"/>
  <c r="FT4" i="24"/>
  <c r="FS4" i="24"/>
  <c r="FK4" i="24"/>
  <c r="FJ4" i="24"/>
  <c r="FI4" i="24"/>
  <c r="FH4" i="24"/>
  <c r="FG4" i="24"/>
  <c r="FF4" i="24"/>
  <c r="FE4" i="24"/>
  <c r="FD4" i="24"/>
  <c r="EW4" i="24"/>
  <c r="EV4" i="24"/>
  <c r="EU4" i="24"/>
  <c r="ET4" i="24"/>
  <c r="ES4" i="24"/>
  <c r="ER4" i="24"/>
  <c r="EQ4" i="24"/>
  <c r="EP4" i="24"/>
  <c r="EO4" i="24"/>
  <c r="EG4" i="24"/>
  <c r="EF4" i="24"/>
  <c r="EE4" i="24"/>
  <c r="ED4" i="24"/>
  <c r="EC4" i="24"/>
  <c r="EB4" i="24"/>
  <c r="EA4" i="24"/>
  <c r="DZ4" i="24"/>
  <c r="DS4" i="24"/>
  <c r="DX6" i="20" s="1"/>
  <c r="DR4" i="24"/>
  <c r="DW6" i="20" s="1"/>
  <c r="DQ4" i="24"/>
  <c r="DV6" i="20" s="1"/>
  <c r="DP4" i="24"/>
  <c r="DU6" i="20" s="1"/>
  <c r="DO4" i="24"/>
  <c r="DT6" i="20" s="1"/>
  <c r="DN4" i="24"/>
  <c r="DS6" i="20" s="1"/>
  <c r="DM4" i="24"/>
  <c r="DR6" i="20" s="1"/>
  <c r="DC4" i="24"/>
  <c r="DB4" i="24"/>
  <c r="DA4" i="24"/>
  <c r="CZ4" i="24"/>
  <c r="CY4" i="24"/>
  <c r="CX4" i="24"/>
  <c r="CW4" i="24"/>
  <c r="CV4" i="24"/>
  <c r="CU4" i="24"/>
  <c r="CT4" i="24"/>
  <c r="CM4" i="24"/>
  <c r="CL4" i="24"/>
  <c r="CK4" i="24"/>
  <c r="CJ4" i="24"/>
  <c r="CI4" i="24"/>
  <c r="CH4" i="24"/>
  <c r="CG4" i="24"/>
  <c r="CF4" i="24"/>
  <c r="CE4" i="24"/>
  <c r="CD4" i="24"/>
  <c r="BW4" i="24"/>
  <c r="BV4" i="24"/>
  <c r="BU4" i="24"/>
  <c r="BT4" i="24"/>
  <c r="BS4" i="24"/>
  <c r="BR4" i="24"/>
  <c r="BQ4" i="24"/>
  <c r="BP4" i="24"/>
  <c r="BO4" i="24"/>
  <c r="BN4" i="24"/>
  <c r="BG4" i="24"/>
  <c r="BF4" i="24"/>
  <c r="BE4" i="24"/>
  <c r="BD4" i="24"/>
  <c r="BC4" i="24"/>
  <c r="BB4" i="24"/>
  <c r="BA4" i="24"/>
  <c r="AZ4" i="24"/>
  <c r="AY4" i="24"/>
  <c r="AX4" i="24"/>
  <c r="AQ4" i="24"/>
  <c r="AP4" i="24"/>
  <c r="AO4" i="24"/>
  <c r="AN4" i="24"/>
  <c r="AM4" i="24"/>
  <c r="AL4" i="24"/>
  <c r="AK4" i="24"/>
  <c r="AJ4" i="24"/>
  <c r="AI4" i="24"/>
  <c r="AH4" i="24"/>
  <c r="AA4" i="24"/>
  <c r="Z4" i="24"/>
  <c r="Y4" i="24"/>
  <c r="X4" i="24"/>
  <c r="W4" i="24"/>
  <c r="V4" i="24"/>
  <c r="U4" i="24"/>
  <c r="T4" i="24"/>
  <c r="S4" i="24"/>
  <c r="R4" i="24"/>
  <c r="K4" i="24"/>
  <c r="DX6" i="19" s="1"/>
  <c r="J4" i="24"/>
  <c r="I4" i="24"/>
  <c r="H4" i="24"/>
  <c r="G4" i="24"/>
  <c r="F4" i="24"/>
  <c r="E4" i="24"/>
  <c r="D4" i="24"/>
  <c r="C4" i="24"/>
  <c r="B4" i="24"/>
  <c r="DL11" i="24" l="1"/>
  <c r="DP13" i="20"/>
  <c r="EJ13" i="20" s="1"/>
  <c r="DC4" i="11"/>
  <c r="DK4" i="24"/>
  <c r="DJ4" i="24"/>
  <c r="HU4" i="11"/>
  <c r="GA4" i="11"/>
  <c r="CM4" i="11"/>
  <c r="BW4" i="11"/>
  <c r="BG4" i="11"/>
  <c r="AQ4" i="11"/>
  <c r="AA4" i="11"/>
  <c r="HF4" i="11"/>
  <c r="CB6" i="20"/>
  <c r="DS4" i="11"/>
  <c r="AF6" i="20" s="1"/>
  <c r="CB6" i="19"/>
  <c r="K4" i="11"/>
  <c r="AF6" i="19" s="1"/>
  <c r="CV8" i="20"/>
  <c r="ER8" i="20"/>
  <c r="CV10" i="20"/>
  <c r="ER10" i="20"/>
  <c r="CV12" i="20"/>
  <c r="ER12" i="20"/>
  <c r="CV14" i="20"/>
  <c r="ER14" i="20"/>
  <c r="CV16" i="20"/>
  <c r="ER16" i="20"/>
  <c r="CV18" i="20"/>
  <c r="ER18" i="20"/>
  <c r="CV20" i="20"/>
  <c r="ER20" i="20"/>
  <c r="CV22" i="20"/>
  <c r="ER22" i="20"/>
  <c r="ER6" i="20"/>
  <c r="CV9" i="20"/>
  <c r="ER9" i="20"/>
  <c r="CV11" i="20"/>
  <c r="ER11" i="20"/>
  <c r="CV13" i="20"/>
  <c r="ER13" i="20"/>
  <c r="CV15" i="20"/>
  <c r="ER15" i="20"/>
  <c r="CV17" i="20"/>
  <c r="ER17" i="20"/>
  <c r="CV19" i="20"/>
  <c r="ER19" i="20"/>
  <c r="CV21" i="20"/>
  <c r="ER21" i="20"/>
  <c r="CV23" i="20"/>
  <c r="ER23" i="20"/>
  <c r="ER6" i="19"/>
  <c r="CV9" i="19"/>
  <c r="ER9" i="19"/>
  <c r="CV11" i="19"/>
  <c r="ER11" i="19"/>
  <c r="CV13" i="19"/>
  <c r="ER13" i="19"/>
  <c r="CV15" i="19"/>
  <c r="ER15" i="19"/>
  <c r="CV17" i="19"/>
  <c r="ER17" i="19"/>
  <c r="CV19" i="19"/>
  <c r="ER19" i="19"/>
  <c r="CV21" i="19"/>
  <c r="ER21" i="19"/>
  <c r="CV23" i="19"/>
  <c r="ER23" i="19"/>
  <c r="CV8" i="19"/>
  <c r="ER8" i="19"/>
  <c r="CV10" i="19"/>
  <c r="ER10" i="19"/>
  <c r="CV12" i="19"/>
  <c r="ER12" i="19"/>
  <c r="CV14" i="19"/>
  <c r="ER14" i="19"/>
  <c r="CV16" i="19"/>
  <c r="ER16" i="19"/>
  <c r="CV18" i="19"/>
  <c r="ER18" i="19"/>
  <c r="CV20" i="19"/>
  <c r="ER20" i="19"/>
  <c r="CV22" i="19"/>
  <c r="ER22" i="19"/>
  <c r="GQ4" i="11"/>
  <c r="FL4" i="11"/>
  <c r="EW4" i="11"/>
  <c r="Y4" i="21"/>
  <c r="Z4" i="21"/>
  <c r="J4" i="11" s="1"/>
  <c r="AE6" i="19" s="1"/>
  <c r="BZ12" i="20"/>
  <c r="CA12" i="20"/>
  <c r="CA8" i="20"/>
  <c r="CA9" i="20"/>
  <c r="CA10" i="20"/>
  <c r="CA11" i="20"/>
  <c r="CA13" i="20"/>
  <c r="CA14" i="20"/>
  <c r="CA15" i="20"/>
  <c r="CA16" i="20"/>
  <c r="CA17" i="20"/>
  <c r="CA18" i="20"/>
  <c r="CA19" i="20"/>
  <c r="CA20" i="20"/>
  <c r="CA21" i="20"/>
  <c r="CA22" i="20"/>
  <c r="CA23" i="20"/>
  <c r="EQ9" i="20"/>
  <c r="EQ19" i="20"/>
  <c r="EQ22" i="20"/>
  <c r="EQ23" i="20"/>
  <c r="DW6" i="19"/>
  <c r="DW8" i="19"/>
  <c r="DW9" i="19"/>
  <c r="DW10" i="19"/>
  <c r="DW11" i="19"/>
  <c r="DW12" i="19"/>
  <c r="DW13" i="19"/>
  <c r="DW14" i="19"/>
  <c r="DW15" i="19"/>
  <c r="DW16" i="19"/>
  <c r="DW17" i="19"/>
  <c r="DW18" i="19"/>
  <c r="DW19" i="19"/>
  <c r="DW20" i="19"/>
  <c r="DW21" i="19"/>
  <c r="DW22" i="19"/>
  <c r="DW23" i="19"/>
  <c r="EQ12" i="20"/>
  <c r="EQ17" i="20"/>
  <c r="EQ15" i="20"/>
  <c r="EQ11" i="20"/>
  <c r="EQ6" i="20"/>
  <c r="AE12" i="20"/>
  <c r="AE8" i="20"/>
  <c r="AE10" i="20"/>
  <c r="AE11" i="20"/>
  <c r="AE13" i="20"/>
  <c r="AE14" i="20"/>
  <c r="AE15" i="20"/>
  <c r="AE17" i="20"/>
  <c r="AE19" i="20"/>
  <c r="AE20" i="20"/>
  <c r="AE21" i="20"/>
  <c r="AE22" i="20"/>
  <c r="AE23" i="20"/>
  <c r="J6" i="11"/>
  <c r="AE8" i="19" s="1"/>
  <c r="J7" i="11"/>
  <c r="AE9" i="19" s="1"/>
  <c r="J8" i="11"/>
  <c r="J9" i="11"/>
  <c r="AE11" i="19" s="1"/>
  <c r="J10" i="11"/>
  <c r="J11" i="11"/>
  <c r="AE13" i="19" s="1"/>
  <c r="J12" i="11"/>
  <c r="J13" i="11"/>
  <c r="AE15" i="19" s="1"/>
  <c r="J14" i="11"/>
  <c r="J15" i="11"/>
  <c r="AE17" i="19" s="1"/>
  <c r="J16" i="11"/>
  <c r="J17" i="11"/>
  <c r="AE19" i="19" s="1"/>
  <c r="J18" i="11"/>
  <c r="J19" i="11"/>
  <c r="AE21" i="19" s="1"/>
  <c r="J20" i="11"/>
  <c r="J21" i="11"/>
  <c r="AE23" i="19" s="1"/>
  <c r="HT4" i="22"/>
  <c r="HS4" i="22"/>
  <c r="HE4" i="22"/>
  <c r="GP4" i="22"/>
  <c r="FZ4" i="22"/>
  <c r="FK4" i="22"/>
  <c r="EV4" i="22"/>
  <c r="EG4" i="22"/>
  <c r="DB4" i="22"/>
  <c r="CL4" i="22"/>
  <c r="BV4" i="22"/>
  <c r="BF4" i="22"/>
  <c r="AP4" i="22"/>
  <c r="Z4" i="22"/>
  <c r="J4" i="22"/>
  <c r="DR4" i="22"/>
  <c r="IS4" i="21"/>
  <c r="HT4" i="11" s="1"/>
  <c r="ID4" i="21"/>
  <c r="HO4" i="21"/>
  <c r="GX4" i="21"/>
  <c r="GI4" i="21"/>
  <c r="FT4" i="21"/>
  <c r="FE4" i="21"/>
  <c r="EP4" i="21"/>
  <c r="DX4" i="21"/>
  <c r="DB4" i="11" s="1"/>
  <c r="DG4" i="21"/>
  <c r="CL4" i="11" s="1"/>
  <c r="CP4" i="21"/>
  <c r="BV4" i="11" s="1"/>
  <c r="BY4" i="21"/>
  <c r="BF4" i="11" s="1"/>
  <c r="BH4" i="21"/>
  <c r="AP4" i="11" s="1"/>
  <c r="AQ4" i="21"/>
  <c r="Z4" i="11" s="1"/>
  <c r="BZ8" i="20"/>
  <c r="EO4" i="21"/>
  <c r="AA8" i="20"/>
  <c r="AU8" i="20" s="1"/>
  <c r="AD9" i="20"/>
  <c r="AA10" i="20"/>
  <c r="AU10" i="20" s="1"/>
  <c r="AD11" i="20"/>
  <c r="AA12" i="20"/>
  <c r="AU12" i="20" s="1"/>
  <c r="AA14" i="20"/>
  <c r="AU14" i="20" s="1"/>
  <c r="AC14" i="20"/>
  <c r="AW14" i="20" s="1"/>
  <c r="Y15" i="20"/>
  <c r="AS15" i="20" s="1"/>
  <c r="Z16" i="20"/>
  <c r="AT16" i="20" s="1"/>
  <c r="AB16" i="20"/>
  <c r="AV16" i="20" s="1"/>
  <c r="AD16" i="20"/>
  <c r="Y17" i="20"/>
  <c r="AS17" i="20" s="1"/>
  <c r="AC17" i="20"/>
  <c r="AW17" i="20" s="1"/>
  <c r="AD18" i="20"/>
  <c r="Y19" i="20"/>
  <c r="AS19" i="20" s="1"/>
  <c r="AC19" i="20"/>
  <c r="AW19" i="20" s="1"/>
  <c r="AA20" i="20"/>
  <c r="AU20" i="20" s="1"/>
  <c r="AC20" i="20"/>
  <c r="AW20" i="20" s="1"/>
  <c r="AB21" i="20"/>
  <c r="AV21" i="20" s="1"/>
  <c r="AD21" i="20"/>
  <c r="AA22" i="20"/>
  <c r="AU22" i="20" s="1"/>
  <c r="AC22" i="20"/>
  <c r="AW22" i="20" s="1"/>
  <c r="Z23" i="20"/>
  <c r="AT23" i="20" s="1"/>
  <c r="AD23" i="20"/>
  <c r="C6" i="11"/>
  <c r="D6" i="11"/>
  <c r="E6" i="11"/>
  <c r="F6" i="11"/>
  <c r="AA8" i="19" s="1"/>
  <c r="G6" i="11"/>
  <c r="H6" i="11"/>
  <c r="I6" i="11"/>
  <c r="C7" i="11"/>
  <c r="D7" i="11"/>
  <c r="E7" i="11"/>
  <c r="Z9" i="19" s="1"/>
  <c r="F7" i="11"/>
  <c r="G7" i="11"/>
  <c r="AB9" i="19" s="1"/>
  <c r="H7" i="11"/>
  <c r="AC9" i="19" s="1"/>
  <c r="AW9" i="19" s="1"/>
  <c r="I7" i="11"/>
  <c r="AD9" i="19" s="1"/>
  <c r="C8" i="11"/>
  <c r="D8" i="11"/>
  <c r="Y10" i="19" s="1"/>
  <c r="E8" i="11"/>
  <c r="F8" i="11"/>
  <c r="AA10" i="19" s="1"/>
  <c r="AU10" i="19" s="1"/>
  <c r="G8" i="11"/>
  <c r="H8" i="11"/>
  <c r="AC10" i="19" s="1"/>
  <c r="I8" i="11"/>
  <c r="AD10" i="19" s="1"/>
  <c r="C9" i="11"/>
  <c r="D9" i="11"/>
  <c r="E9" i="11"/>
  <c r="F9" i="11"/>
  <c r="G9" i="11"/>
  <c r="AB11" i="19" s="1"/>
  <c r="AV11" i="19" s="1"/>
  <c r="H9" i="11"/>
  <c r="I9" i="11"/>
  <c r="AD11" i="19" s="1"/>
  <c r="C10" i="11"/>
  <c r="D10" i="11"/>
  <c r="E10" i="11"/>
  <c r="F10" i="11"/>
  <c r="G10" i="11"/>
  <c r="H10" i="11"/>
  <c r="AC12" i="19" s="1"/>
  <c r="I10" i="11"/>
  <c r="AD12" i="19" s="1"/>
  <c r="C11" i="11"/>
  <c r="X13" i="19" s="1"/>
  <c r="D11" i="11"/>
  <c r="E11" i="11"/>
  <c r="F11" i="11"/>
  <c r="G11" i="11"/>
  <c r="H11" i="11"/>
  <c r="AC13" i="19" s="1"/>
  <c r="I11" i="11"/>
  <c r="AD13" i="19" s="1"/>
  <c r="C12" i="11"/>
  <c r="D12" i="11"/>
  <c r="E12" i="11"/>
  <c r="F12" i="11"/>
  <c r="G12" i="11"/>
  <c r="H12" i="11"/>
  <c r="I12" i="11"/>
  <c r="C13" i="11"/>
  <c r="X15" i="19" s="1"/>
  <c r="D13" i="11"/>
  <c r="E13" i="11"/>
  <c r="Z15" i="19" s="1"/>
  <c r="AT15" i="19" s="1"/>
  <c r="F13" i="11"/>
  <c r="G13" i="11"/>
  <c r="AB15" i="19" s="1"/>
  <c r="AV15" i="19" s="1"/>
  <c r="H13" i="11"/>
  <c r="I13" i="11"/>
  <c r="C14" i="11"/>
  <c r="D14" i="11"/>
  <c r="Y16" i="19" s="1"/>
  <c r="AS16" i="19" s="1"/>
  <c r="E14" i="11"/>
  <c r="F14" i="11"/>
  <c r="AA16" i="19" s="1"/>
  <c r="AU16" i="19" s="1"/>
  <c r="G14" i="11"/>
  <c r="H14" i="11"/>
  <c r="I14" i="11"/>
  <c r="C15" i="11"/>
  <c r="D15" i="11"/>
  <c r="Y17" i="19" s="1"/>
  <c r="E15" i="11"/>
  <c r="Z17" i="19" s="1"/>
  <c r="F15" i="11"/>
  <c r="G15" i="11"/>
  <c r="AB17" i="19" s="1"/>
  <c r="H15" i="11"/>
  <c r="I15" i="11"/>
  <c r="AD17" i="19" s="1"/>
  <c r="C16" i="11"/>
  <c r="D16" i="11"/>
  <c r="E16" i="11"/>
  <c r="F16" i="11"/>
  <c r="G16" i="11"/>
  <c r="H16" i="11"/>
  <c r="AC18" i="19" s="1"/>
  <c r="AW18" i="19" s="1"/>
  <c r="I16" i="11"/>
  <c r="C17" i="11"/>
  <c r="D17" i="11"/>
  <c r="E17" i="11"/>
  <c r="F17" i="11"/>
  <c r="G17" i="11"/>
  <c r="AB19" i="19" s="1"/>
  <c r="H17" i="11"/>
  <c r="I17" i="11"/>
  <c r="C18" i="11"/>
  <c r="D18" i="11"/>
  <c r="Y20" i="19" s="1"/>
  <c r="E18" i="11"/>
  <c r="Z20" i="19" s="1"/>
  <c r="F18" i="11"/>
  <c r="AA20" i="19" s="1"/>
  <c r="AU20" i="19" s="1"/>
  <c r="G18" i="11"/>
  <c r="AB20" i="19" s="1"/>
  <c r="H18" i="11"/>
  <c r="AC20" i="19" s="1"/>
  <c r="I18" i="11"/>
  <c r="AD20" i="19" s="1"/>
  <c r="C19" i="11"/>
  <c r="D19" i="11"/>
  <c r="Y21" i="19" s="1"/>
  <c r="AS21" i="19" s="1"/>
  <c r="E19" i="11"/>
  <c r="F19" i="11"/>
  <c r="G19" i="11"/>
  <c r="AB21" i="19" s="1"/>
  <c r="H19" i="11"/>
  <c r="AC21" i="19" s="1"/>
  <c r="I19" i="11"/>
  <c r="C20" i="11"/>
  <c r="X22" i="19" s="1"/>
  <c r="D20" i="11"/>
  <c r="E20" i="11"/>
  <c r="F20" i="11"/>
  <c r="AA22" i="19" s="1"/>
  <c r="AU22" i="19" s="1"/>
  <c r="G20" i="11"/>
  <c r="AB22" i="19" s="1"/>
  <c r="H20" i="11"/>
  <c r="AC22" i="19" s="1"/>
  <c r="AW22" i="19" s="1"/>
  <c r="I20" i="11"/>
  <c r="C21" i="11"/>
  <c r="D21" i="11"/>
  <c r="Y23" i="19" s="1"/>
  <c r="AS23" i="19" s="1"/>
  <c r="E21" i="11"/>
  <c r="F21" i="11"/>
  <c r="AA23" i="19" s="1"/>
  <c r="AU23" i="19" s="1"/>
  <c r="G21" i="11"/>
  <c r="AB23" i="19" s="1"/>
  <c r="H21" i="11"/>
  <c r="AC23" i="19" s="1"/>
  <c r="AW23" i="19" s="1"/>
  <c r="I21" i="11"/>
  <c r="B21" i="11"/>
  <c r="W23" i="19" s="1"/>
  <c r="B20" i="11"/>
  <c r="B19" i="11"/>
  <c r="B18" i="11"/>
  <c r="B17" i="11"/>
  <c r="W19" i="19" s="1"/>
  <c r="B16" i="11"/>
  <c r="B15" i="11"/>
  <c r="W17" i="19" s="1"/>
  <c r="B14" i="11"/>
  <c r="B13" i="11"/>
  <c r="B12" i="11"/>
  <c r="B11" i="11"/>
  <c r="B10" i="11"/>
  <c r="B9" i="11"/>
  <c r="B8" i="11"/>
  <c r="B7" i="11"/>
  <c r="W9" i="19" s="1"/>
  <c r="B6" i="11"/>
  <c r="DV23" i="19"/>
  <c r="DV22" i="19"/>
  <c r="DV21" i="19"/>
  <c r="CT20" i="19"/>
  <c r="DV20" i="19"/>
  <c r="DV19" i="19"/>
  <c r="DV18" i="19"/>
  <c r="DV17" i="19"/>
  <c r="CT16" i="19"/>
  <c r="DV16" i="19"/>
  <c r="DV15" i="19"/>
  <c r="CT14" i="19"/>
  <c r="DV14" i="19"/>
  <c r="DV13" i="19"/>
  <c r="DV12" i="19"/>
  <c r="DV11" i="19"/>
  <c r="CT10" i="19"/>
  <c r="DV10" i="19"/>
  <c r="DV9" i="19"/>
  <c r="DV8" i="19"/>
  <c r="DO23" i="19"/>
  <c r="EI23" i="19" s="1"/>
  <c r="DO22" i="19"/>
  <c r="EI22" i="19" s="1"/>
  <c r="DO21" i="19"/>
  <c r="EI21" i="19" s="1"/>
  <c r="DO20" i="19"/>
  <c r="EI20" i="19" s="1"/>
  <c r="DO19" i="19"/>
  <c r="EI19" i="19" s="1"/>
  <c r="DO18" i="19"/>
  <c r="EI18" i="19" s="1"/>
  <c r="DO17" i="19"/>
  <c r="EI17" i="19" s="1"/>
  <c r="DO16" i="19"/>
  <c r="EI16" i="19" s="1"/>
  <c r="DO15" i="19"/>
  <c r="EI15" i="19" s="1"/>
  <c r="DO14" i="19"/>
  <c r="EI14" i="19" s="1"/>
  <c r="DO13" i="19"/>
  <c r="EI13" i="19" s="1"/>
  <c r="DO12" i="19"/>
  <c r="EI12" i="19" s="1"/>
  <c r="DO11" i="19"/>
  <c r="EI11" i="19" s="1"/>
  <c r="DO10" i="19"/>
  <c r="EI10" i="19" s="1"/>
  <c r="DO9" i="19"/>
  <c r="EI9" i="19" s="1"/>
  <c r="DO8" i="19"/>
  <c r="EI8" i="19" s="1"/>
  <c r="DU23" i="19"/>
  <c r="EO23" i="19" s="1"/>
  <c r="DU22" i="19"/>
  <c r="EO22" i="19" s="1"/>
  <c r="DU21" i="19"/>
  <c r="EO21" i="19" s="1"/>
  <c r="DU20" i="19"/>
  <c r="EO20" i="19" s="1"/>
  <c r="DU19" i="19"/>
  <c r="EO19" i="19" s="1"/>
  <c r="DU18" i="19"/>
  <c r="EO18" i="19" s="1"/>
  <c r="DU17" i="19"/>
  <c r="EO17" i="19" s="1"/>
  <c r="DU16" i="19"/>
  <c r="EO16" i="19" s="1"/>
  <c r="DU15" i="19"/>
  <c r="EO15" i="19" s="1"/>
  <c r="DU14" i="19"/>
  <c r="EO14" i="19" s="1"/>
  <c r="DU13" i="19"/>
  <c r="EO13" i="19" s="1"/>
  <c r="DU12" i="19"/>
  <c r="EO12" i="19" s="1"/>
  <c r="DU11" i="19"/>
  <c r="EO11" i="19" s="1"/>
  <c r="DU10" i="19"/>
  <c r="EO10" i="19" s="1"/>
  <c r="DU9" i="19"/>
  <c r="EO9" i="19" s="1"/>
  <c r="DU8" i="19"/>
  <c r="EO8" i="19" s="1"/>
  <c r="DQ23" i="19"/>
  <c r="EK23" i="19" s="1"/>
  <c r="DQ22" i="19"/>
  <c r="EK22" i="19" s="1"/>
  <c r="DQ21" i="19"/>
  <c r="EK21" i="19" s="1"/>
  <c r="DQ20" i="19"/>
  <c r="EK20" i="19" s="1"/>
  <c r="DQ19" i="19"/>
  <c r="EK19" i="19" s="1"/>
  <c r="DQ18" i="19"/>
  <c r="EK18" i="19" s="1"/>
  <c r="DQ17" i="19"/>
  <c r="EK17" i="19" s="1"/>
  <c r="DQ16" i="19"/>
  <c r="EK16" i="19" s="1"/>
  <c r="DQ15" i="19"/>
  <c r="EK15" i="19" s="1"/>
  <c r="DQ14" i="19"/>
  <c r="EK14" i="19" s="1"/>
  <c r="DQ13" i="19"/>
  <c r="EK13" i="19" s="1"/>
  <c r="DQ12" i="19"/>
  <c r="EK12" i="19" s="1"/>
  <c r="DQ11" i="19"/>
  <c r="EK11" i="19" s="1"/>
  <c r="DQ10" i="19"/>
  <c r="EK10" i="19" s="1"/>
  <c r="DQ9" i="19"/>
  <c r="EK9" i="19" s="1"/>
  <c r="DQ8" i="19"/>
  <c r="EK8" i="19" s="1"/>
  <c r="BZ23" i="20"/>
  <c r="BZ22" i="20"/>
  <c r="BZ21" i="20"/>
  <c r="BZ20" i="20"/>
  <c r="BZ19" i="20"/>
  <c r="BZ18" i="20"/>
  <c r="BZ17" i="20"/>
  <c r="BZ16" i="20"/>
  <c r="BZ15" i="20"/>
  <c r="BZ14" i="20"/>
  <c r="BZ13" i="20"/>
  <c r="BZ11" i="20"/>
  <c r="BZ10" i="20"/>
  <c r="BZ9" i="20"/>
  <c r="EK23" i="20"/>
  <c r="EK22" i="20"/>
  <c r="EK21" i="20"/>
  <c r="EK20" i="20"/>
  <c r="EK19" i="20"/>
  <c r="EK18" i="20"/>
  <c r="EK17" i="20"/>
  <c r="EK16" i="20"/>
  <c r="EK12" i="20"/>
  <c r="EK11" i="20"/>
  <c r="EK10" i="20"/>
  <c r="EK8" i="20"/>
  <c r="EO23" i="20"/>
  <c r="EO22" i="20"/>
  <c r="EO21" i="20"/>
  <c r="EO20" i="20"/>
  <c r="EO19" i="20"/>
  <c r="EO17" i="20"/>
  <c r="EO16" i="20"/>
  <c r="EO15" i="20"/>
  <c r="EO14" i="20"/>
  <c r="EO13" i="20"/>
  <c r="EO12" i="20"/>
  <c r="EO11" i="20"/>
  <c r="EO10" i="20"/>
  <c r="EO9" i="20"/>
  <c r="EO8" i="20"/>
  <c r="BU23" i="20"/>
  <c r="CO23" i="20" s="1"/>
  <c r="BU22" i="20"/>
  <c r="CO22" i="20" s="1"/>
  <c r="BU21" i="20"/>
  <c r="CO21" i="20" s="1"/>
  <c r="BU20" i="20"/>
  <c r="CO20" i="20" s="1"/>
  <c r="BU19" i="20"/>
  <c r="CO19" i="20" s="1"/>
  <c r="BU18" i="20"/>
  <c r="CO18" i="20" s="1"/>
  <c r="BU17" i="20"/>
  <c r="CO17" i="20" s="1"/>
  <c r="BU16" i="20"/>
  <c r="CO16" i="20" s="1"/>
  <c r="BU15" i="20"/>
  <c r="CO15" i="20" s="1"/>
  <c r="BU14" i="20"/>
  <c r="CO14" i="20" s="1"/>
  <c r="BU12" i="20"/>
  <c r="CO12" i="20" s="1"/>
  <c r="BU11" i="20"/>
  <c r="CO11" i="20" s="1"/>
  <c r="BU10" i="20"/>
  <c r="CO10" i="20" s="1"/>
  <c r="BU9" i="20"/>
  <c r="CO9" i="20" s="1"/>
  <c r="BU8" i="20"/>
  <c r="CO8" i="20" s="1"/>
  <c r="BY23" i="20"/>
  <c r="CS23" i="20" s="1"/>
  <c r="BY22" i="20"/>
  <c r="CS22" i="20" s="1"/>
  <c r="BY21" i="20"/>
  <c r="CS21" i="20" s="1"/>
  <c r="BY20" i="20"/>
  <c r="CS20" i="20" s="1"/>
  <c r="BY19" i="20"/>
  <c r="CS19" i="20" s="1"/>
  <c r="BY18" i="20"/>
  <c r="CS18" i="20" s="1"/>
  <c r="BY17" i="20"/>
  <c r="CS17" i="20" s="1"/>
  <c r="BY16" i="20"/>
  <c r="CS16" i="20" s="1"/>
  <c r="BY15" i="20"/>
  <c r="CS15" i="20" s="1"/>
  <c r="BY14" i="20"/>
  <c r="CS14" i="20" s="1"/>
  <c r="BY13" i="20"/>
  <c r="CS13" i="20" s="1"/>
  <c r="BY12" i="20"/>
  <c r="CS12" i="20" s="1"/>
  <c r="BY11" i="20"/>
  <c r="CS11" i="20" s="1"/>
  <c r="BY10" i="20"/>
  <c r="CS10" i="20" s="1"/>
  <c r="BY9" i="20"/>
  <c r="CS9" i="20" s="1"/>
  <c r="BY8" i="20"/>
  <c r="CS8" i="20" s="1"/>
  <c r="AD22" i="20"/>
  <c r="IR4" i="21"/>
  <c r="IC4" i="21"/>
  <c r="HN4" i="21"/>
  <c r="GW4" i="21"/>
  <c r="GH4" i="21"/>
  <c r="FS4" i="21"/>
  <c r="FD4" i="21"/>
  <c r="DW4" i="21"/>
  <c r="DF4" i="21"/>
  <c r="CO4" i="21"/>
  <c r="BX4" i="21"/>
  <c r="BG4" i="21"/>
  <c r="BF4" i="21"/>
  <c r="AP4" i="21"/>
  <c r="IQ4" i="21"/>
  <c r="IP4" i="21"/>
  <c r="IO4" i="21"/>
  <c r="IN4" i="21"/>
  <c r="IM4" i="21"/>
  <c r="IL4" i="21"/>
  <c r="IB4" i="21"/>
  <c r="IA4" i="21"/>
  <c r="HZ4" i="21"/>
  <c r="HY4" i="21"/>
  <c r="HX4" i="21"/>
  <c r="HW4" i="21"/>
  <c r="HM4" i="21"/>
  <c r="HL4" i="21"/>
  <c r="HK4" i="21"/>
  <c r="HJ4" i="21"/>
  <c r="HH4" i="21"/>
  <c r="HG4" i="21"/>
  <c r="HF4" i="21"/>
  <c r="GV4" i="21"/>
  <c r="GU4" i="21"/>
  <c r="GT4" i="21"/>
  <c r="GS4" i="21"/>
  <c r="GR4" i="21"/>
  <c r="GQ4" i="21"/>
  <c r="GG4" i="21"/>
  <c r="GF4" i="21"/>
  <c r="GE4" i="21"/>
  <c r="GD4" i="21"/>
  <c r="GC4" i="21"/>
  <c r="GB4" i="21"/>
  <c r="FR4" i="21"/>
  <c r="FQ4" i="21"/>
  <c r="FP4" i="21"/>
  <c r="FO4" i="21"/>
  <c r="FN4" i="21"/>
  <c r="FM4" i="21"/>
  <c r="FC4" i="21"/>
  <c r="FB4" i="21"/>
  <c r="FA4" i="21"/>
  <c r="EZ4" i="21"/>
  <c r="EY4" i="21"/>
  <c r="EX4" i="21"/>
  <c r="EN4" i="21"/>
  <c r="EM4" i="21"/>
  <c r="EL4" i="21"/>
  <c r="EK4" i="21"/>
  <c r="DV4" i="21"/>
  <c r="DU4" i="21"/>
  <c r="DT4" i="21"/>
  <c r="DS4" i="21"/>
  <c r="DR4" i="21"/>
  <c r="DQ4" i="21"/>
  <c r="DP4" i="21"/>
  <c r="DO4" i="21"/>
  <c r="DE4" i="21"/>
  <c r="DD4" i="21"/>
  <c r="DC4" i="21"/>
  <c r="DB4" i="21"/>
  <c r="DA4" i="21"/>
  <c r="CZ4" i="21"/>
  <c r="CY4" i="21"/>
  <c r="CM4" i="21"/>
  <c r="CN4" i="21"/>
  <c r="BW4" i="21"/>
  <c r="AO4" i="21"/>
  <c r="HD4" i="22"/>
  <c r="GO4" i="22"/>
  <c r="FY4" i="22"/>
  <c r="FJ4" i="22"/>
  <c r="EU4" i="22"/>
  <c r="EF4" i="22"/>
  <c r="DQ4" i="22"/>
  <c r="DA4" i="22"/>
  <c r="CK4" i="22"/>
  <c r="BU4" i="22"/>
  <c r="BE4" i="22"/>
  <c r="Y4" i="22"/>
  <c r="AO4" i="22"/>
  <c r="I4" i="22"/>
  <c r="HR4" i="22"/>
  <c r="HQ4" i="22"/>
  <c r="HP4" i="22"/>
  <c r="HO4" i="22"/>
  <c r="HN4" i="22"/>
  <c r="HM4" i="22"/>
  <c r="HC4" i="22"/>
  <c r="HB4" i="22"/>
  <c r="HA4" i="22"/>
  <c r="GZ4" i="22"/>
  <c r="GT4" i="11" s="1"/>
  <c r="GY4" i="22"/>
  <c r="GX4" i="22"/>
  <c r="GR4" i="11" s="1"/>
  <c r="GN4" i="22"/>
  <c r="GM4" i="22"/>
  <c r="GL4" i="22"/>
  <c r="GK4" i="22"/>
  <c r="GJ4" i="22"/>
  <c r="GI4" i="22"/>
  <c r="GH4" i="22"/>
  <c r="GH4" i="11" s="1"/>
  <c r="FX4" i="22"/>
  <c r="FW4" i="22"/>
  <c r="FV4" i="22"/>
  <c r="FU4" i="22"/>
  <c r="FT4" i="22"/>
  <c r="FS4" i="22"/>
  <c r="FI4" i="22"/>
  <c r="FH4" i="22"/>
  <c r="FH4" i="11" s="1"/>
  <c r="FG4" i="22"/>
  <c r="FF4" i="22"/>
  <c r="FE4" i="22"/>
  <c r="FD4" i="22"/>
  <c r="ET4" i="22"/>
  <c r="ES4" i="22"/>
  <c r="ER4" i="22"/>
  <c r="EQ4" i="22"/>
  <c r="EP4" i="22"/>
  <c r="EO4" i="22"/>
  <c r="EE4" i="22"/>
  <c r="ED4" i="22"/>
  <c r="EC4" i="22"/>
  <c r="EB4" i="22"/>
  <c r="EA4" i="22"/>
  <c r="DZ4" i="22"/>
  <c r="DP4" i="22"/>
  <c r="DO4" i="22"/>
  <c r="DN4" i="22"/>
  <c r="DM4" i="22"/>
  <c r="DL4" i="22"/>
  <c r="DK4" i="22"/>
  <c r="DJ4" i="22"/>
  <c r="CZ4" i="22"/>
  <c r="CY4" i="22"/>
  <c r="CX4" i="22"/>
  <c r="CW4" i="22"/>
  <c r="CV4" i="22"/>
  <c r="CU4" i="22"/>
  <c r="CT4" i="22"/>
  <c r="CJ4" i="22"/>
  <c r="CI4" i="22"/>
  <c r="CH4" i="22"/>
  <c r="CG4" i="22"/>
  <c r="CF4" i="22"/>
  <c r="CE4" i="22"/>
  <c r="CD4" i="22"/>
  <c r="BT4" i="22"/>
  <c r="BS4" i="22"/>
  <c r="BR4" i="22"/>
  <c r="BQ4" i="22"/>
  <c r="BP4" i="22"/>
  <c r="BO4" i="22"/>
  <c r="BN4" i="22"/>
  <c r="BD4" i="22"/>
  <c r="BC4" i="22"/>
  <c r="BB4" i="22"/>
  <c r="BA4" i="22"/>
  <c r="AZ4" i="22"/>
  <c r="AY4" i="22"/>
  <c r="AX4" i="22"/>
  <c r="AN4" i="22"/>
  <c r="AM4" i="22"/>
  <c r="AL4" i="22"/>
  <c r="AK4" i="22"/>
  <c r="AJ4" i="22"/>
  <c r="AI4" i="22"/>
  <c r="AH4" i="22"/>
  <c r="V4" i="22"/>
  <c r="W4" i="22"/>
  <c r="X4" i="22"/>
  <c r="U4" i="22"/>
  <c r="T4" i="22"/>
  <c r="H4" i="22"/>
  <c r="X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EI23" i="20"/>
  <c r="EI22" i="20"/>
  <c r="EI21" i="20"/>
  <c r="EI20" i="20"/>
  <c r="EI18" i="20"/>
  <c r="EI17" i="20"/>
  <c r="EI16" i="20"/>
  <c r="EI15" i="20"/>
  <c r="EI14" i="20"/>
  <c r="EI12" i="20"/>
  <c r="EI11" i="20"/>
  <c r="EI10" i="20"/>
  <c r="EI8" i="20"/>
  <c r="BS23" i="20"/>
  <c r="CM23" i="20" s="1"/>
  <c r="BS22" i="20"/>
  <c r="CM22" i="20" s="1"/>
  <c r="BS21" i="20"/>
  <c r="CM21" i="20" s="1"/>
  <c r="BS20" i="20"/>
  <c r="CM20" i="20" s="1"/>
  <c r="BS19" i="20"/>
  <c r="CM19" i="20" s="1"/>
  <c r="BS18" i="20"/>
  <c r="CM18" i="20" s="1"/>
  <c r="BS17" i="20"/>
  <c r="CM17" i="20" s="1"/>
  <c r="BS16" i="20"/>
  <c r="CM16" i="20" s="1"/>
  <c r="BS14" i="20"/>
  <c r="CM14" i="20" s="1"/>
  <c r="BS12" i="20"/>
  <c r="CM12" i="20" s="1"/>
  <c r="BS11" i="20"/>
  <c r="CM11" i="20" s="1"/>
  <c r="BS10" i="20"/>
  <c r="CM10" i="20" s="1"/>
  <c r="BS9" i="20"/>
  <c r="CM9" i="20" s="1"/>
  <c r="BS8" i="20"/>
  <c r="CM8" i="20" s="1"/>
  <c r="EN23" i="20"/>
  <c r="EN22" i="20"/>
  <c r="EN21" i="20"/>
  <c r="EN20" i="20"/>
  <c r="EN19" i="20"/>
  <c r="EN18" i="20"/>
  <c r="EN17" i="20"/>
  <c r="EN16" i="20"/>
  <c r="EN15" i="20"/>
  <c r="BX18" i="20"/>
  <c r="CR18" i="20" s="1"/>
  <c r="BX23" i="20"/>
  <c r="CR23" i="20" s="1"/>
  <c r="BX22" i="20"/>
  <c r="CR22" i="20" s="1"/>
  <c r="BX21" i="20"/>
  <c r="CR21" i="20" s="1"/>
  <c r="BX20" i="20"/>
  <c r="CR20" i="20" s="1"/>
  <c r="BX19" i="20"/>
  <c r="CR19" i="20" s="1"/>
  <c r="BX17" i="20"/>
  <c r="CR17" i="20" s="1"/>
  <c r="BX16" i="20"/>
  <c r="CR16" i="20" s="1"/>
  <c r="BX15" i="20"/>
  <c r="CR15" i="20" s="1"/>
  <c r="BX14" i="20"/>
  <c r="CR14" i="20" s="1"/>
  <c r="BX13" i="20"/>
  <c r="CR13" i="20" s="1"/>
  <c r="BX12" i="20"/>
  <c r="CR12" i="20" s="1"/>
  <c r="BX11" i="20"/>
  <c r="CR11" i="20" s="1"/>
  <c r="BX10" i="20"/>
  <c r="CR10" i="20" s="1"/>
  <c r="BX9" i="20"/>
  <c r="BX8" i="20"/>
  <c r="CR8" i="20" s="1"/>
  <c r="DT8" i="19"/>
  <c r="DT9" i="19"/>
  <c r="EN9" i="19" s="1"/>
  <c r="DT10" i="19"/>
  <c r="EN10" i="19" s="1"/>
  <c r="DT11" i="19"/>
  <c r="EN11" i="19" s="1"/>
  <c r="DT12" i="19"/>
  <c r="EN12" i="19" s="1"/>
  <c r="DT13" i="19"/>
  <c r="DT14" i="19"/>
  <c r="EN14" i="19" s="1"/>
  <c r="DT15" i="19"/>
  <c r="DT16" i="19"/>
  <c r="EN16" i="19" s="1"/>
  <c r="DT17" i="19"/>
  <c r="DT18" i="19"/>
  <c r="EN18" i="19" s="1"/>
  <c r="DT19" i="19"/>
  <c r="DT20" i="19"/>
  <c r="EN20" i="19" s="1"/>
  <c r="DT21" i="19"/>
  <c r="DT22" i="19"/>
  <c r="EN22" i="19" s="1"/>
  <c r="DT23" i="19"/>
  <c r="B13" i="23"/>
  <c r="DJ13" i="11" s="1"/>
  <c r="EH11" i="21"/>
  <c r="R4" i="21"/>
  <c r="B4" i="22"/>
  <c r="W4" i="21"/>
  <c r="G4" i="22"/>
  <c r="BE4" i="21"/>
  <c r="AB8" i="20"/>
  <c r="V4" i="21"/>
  <c r="F4" i="22"/>
  <c r="C4" i="22"/>
  <c r="D4" i="22"/>
  <c r="E4" i="22"/>
  <c r="C13" i="23"/>
  <c r="DK13" i="11" s="1"/>
  <c r="S4" i="22"/>
  <c r="R4" i="22"/>
  <c r="HI11" i="21"/>
  <c r="GJ11" i="11" s="1"/>
  <c r="CX4" i="21"/>
  <c r="CL4" i="21"/>
  <c r="CK4" i="21"/>
  <c r="CJ4" i="21"/>
  <c r="CI4" i="21"/>
  <c r="CH4" i="21"/>
  <c r="CG4" i="21"/>
  <c r="BV4" i="21"/>
  <c r="BU4" i="21"/>
  <c r="BT4" i="21"/>
  <c r="BS4" i="21"/>
  <c r="BR4" i="21"/>
  <c r="BQ4" i="21"/>
  <c r="BP4" i="21"/>
  <c r="BD4" i="21"/>
  <c r="BC4" i="21"/>
  <c r="BB4" i="21"/>
  <c r="BA4" i="21"/>
  <c r="AZ4" i="21"/>
  <c r="AY4" i="21"/>
  <c r="AN4" i="21"/>
  <c r="AM4" i="21"/>
  <c r="AL4" i="21"/>
  <c r="AK4" i="21"/>
  <c r="AJ4" i="21"/>
  <c r="AI4" i="21"/>
  <c r="AH4" i="21"/>
  <c r="U4" i="21"/>
  <c r="BV6" i="19" s="1"/>
  <c r="T4" i="21"/>
  <c r="S4" i="21"/>
  <c r="Q4" i="21"/>
  <c r="BW23" i="20"/>
  <c r="BW22" i="20"/>
  <c r="BW21" i="20"/>
  <c r="BW20" i="20"/>
  <c r="BW19" i="20"/>
  <c r="BW18" i="20"/>
  <c r="BW17" i="20"/>
  <c r="BW16" i="20"/>
  <c r="BW15" i="20"/>
  <c r="BW14" i="20"/>
  <c r="BW13" i="20"/>
  <c r="BW12" i="20"/>
  <c r="BW11" i="20"/>
  <c r="BW10" i="20"/>
  <c r="CQ10" i="20" s="1"/>
  <c r="BW9" i="20"/>
  <c r="BW8" i="20"/>
  <c r="DS23" i="19"/>
  <c r="EM23" i="19" s="1"/>
  <c r="DS22" i="19"/>
  <c r="EM22" i="19" s="1"/>
  <c r="DS21" i="19"/>
  <c r="EM21" i="19" s="1"/>
  <c r="DS20" i="19"/>
  <c r="EM20" i="19" s="1"/>
  <c r="DS19" i="19"/>
  <c r="EM19" i="19" s="1"/>
  <c r="DS18" i="19"/>
  <c r="EM18" i="19" s="1"/>
  <c r="DS17" i="19"/>
  <c r="EM17" i="19" s="1"/>
  <c r="DS16" i="19"/>
  <c r="EM16" i="19" s="1"/>
  <c r="DS15" i="19"/>
  <c r="EM15" i="19" s="1"/>
  <c r="DS14" i="19"/>
  <c r="EM14" i="19" s="1"/>
  <c r="DS13" i="19"/>
  <c r="EM13" i="19" s="1"/>
  <c r="DS12" i="19"/>
  <c r="EM12" i="19" s="1"/>
  <c r="DS11" i="19"/>
  <c r="EM11" i="19" s="1"/>
  <c r="DS10" i="19"/>
  <c r="EM10" i="19" s="1"/>
  <c r="DS9" i="19"/>
  <c r="EM9" i="19" s="1"/>
  <c r="DS8" i="19"/>
  <c r="EM8" i="19" s="1"/>
  <c r="B4" i="21"/>
  <c r="EL9" i="20"/>
  <c r="EL10" i="20"/>
  <c r="EL11" i="20"/>
  <c r="EL12" i="20"/>
  <c r="EL13" i="20"/>
  <c r="EL14" i="20"/>
  <c r="EL15" i="20"/>
  <c r="EL16" i="20"/>
  <c r="EL17" i="20"/>
  <c r="EL18" i="20"/>
  <c r="EL19" i="20"/>
  <c r="EL20" i="20"/>
  <c r="EL21" i="20"/>
  <c r="EL22" i="20"/>
  <c r="EL23" i="20"/>
  <c r="EL8" i="20"/>
  <c r="BV8" i="20"/>
  <c r="CP8" i="20" s="1"/>
  <c r="BV9" i="20"/>
  <c r="CP9" i="20" s="1"/>
  <c r="BV10" i="20"/>
  <c r="CP10" i="20" s="1"/>
  <c r="BV11" i="20"/>
  <c r="CP11" i="20" s="1"/>
  <c r="BV12" i="20"/>
  <c r="CP12" i="20" s="1"/>
  <c r="BV13" i="20"/>
  <c r="CP13" i="20" s="1"/>
  <c r="BV14" i="20"/>
  <c r="CP14" i="20" s="1"/>
  <c r="BV15" i="20"/>
  <c r="CP15" i="20" s="1"/>
  <c r="BV16" i="20"/>
  <c r="CP16" i="20" s="1"/>
  <c r="BV17" i="20"/>
  <c r="CP17" i="20" s="1"/>
  <c r="BV18" i="20"/>
  <c r="CP18" i="20" s="1"/>
  <c r="BV19" i="20"/>
  <c r="CP19" i="20" s="1"/>
  <c r="BV20" i="20"/>
  <c r="CP20" i="20" s="1"/>
  <c r="BV21" i="20"/>
  <c r="CP21" i="20" s="1"/>
  <c r="BV22" i="20"/>
  <c r="CP22" i="20" s="1"/>
  <c r="BV23" i="20"/>
  <c r="CP23" i="20" s="1"/>
  <c r="DR9" i="19"/>
  <c r="EL9" i="19" s="1"/>
  <c r="DR10" i="19"/>
  <c r="EL10" i="19" s="1"/>
  <c r="DR11" i="19"/>
  <c r="EL11" i="19" s="1"/>
  <c r="DR12" i="19"/>
  <c r="EL12" i="19" s="1"/>
  <c r="DR13" i="19"/>
  <c r="EL13" i="19" s="1"/>
  <c r="DR14" i="19"/>
  <c r="EL14" i="19" s="1"/>
  <c r="DR15" i="19"/>
  <c r="EL15" i="19" s="1"/>
  <c r="DR16" i="19"/>
  <c r="EL16" i="19" s="1"/>
  <c r="DR17" i="19"/>
  <c r="EL17" i="19" s="1"/>
  <c r="DR18" i="19"/>
  <c r="EL18" i="19" s="1"/>
  <c r="DR19" i="19"/>
  <c r="EL19" i="19" s="1"/>
  <c r="DR20" i="19"/>
  <c r="EL20" i="19" s="1"/>
  <c r="DR21" i="19"/>
  <c r="EL21" i="19" s="1"/>
  <c r="DR22" i="19"/>
  <c r="EL22" i="19" s="1"/>
  <c r="DR23" i="19"/>
  <c r="EL23" i="19" s="1"/>
  <c r="DR8" i="19"/>
  <c r="EL8" i="19" s="1"/>
  <c r="Z10" i="20"/>
  <c r="EJ23" i="20"/>
  <c r="BT23" i="20"/>
  <c r="CN23" i="20" s="1"/>
  <c r="EJ22" i="20"/>
  <c r="BT22" i="20"/>
  <c r="CN22" i="20" s="1"/>
  <c r="EJ21" i="20"/>
  <c r="BT21" i="20"/>
  <c r="CN21" i="20" s="1"/>
  <c r="EJ20" i="20"/>
  <c r="BT20" i="20"/>
  <c r="CN20" i="20" s="1"/>
  <c r="EJ19" i="20"/>
  <c r="BT19" i="20"/>
  <c r="CN19" i="20" s="1"/>
  <c r="EJ18" i="20"/>
  <c r="BT18" i="20"/>
  <c r="CN18" i="20" s="1"/>
  <c r="EJ17" i="20"/>
  <c r="BT17" i="20"/>
  <c r="CN17" i="20" s="1"/>
  <c r="EJ16" i="20"/>
  <c r="BT16" i="20"/>
  <c r="CN16" i="20" s="1"/>
  <c r="EJ15" i="20"/>
  <c r="X14" i="20"/>
  <c r="AR14" i="20" s="1"/>
  <c r="BT14" i="20"/>
  <c r="X12" i="20"/>
  <c r="BT12" i="20"/>
  <c r="CN12" i="20" s="1"/>
  <c r="EJ11" i="20"/>
  <c r="BT11" i="20"/>
  <c r="CN11" i="20" s="1"/>
  <c r="BT10" i="20"/>
  <c r="CN10" i="20" s="1"/>
  <c r="EJ9" i="20"/>
  <c r="BT9" i="20"/>
  <c r="CN9" i="20" s="1"/>
  <c r="EJ8" i="20"/>
  <c r="BT8" i="20"/>
  <c r="CN8" i="20" s="1"/>
  <c r="DP8" i="19"/>
  <c r="EJ8" i="19" s="1"/>
  <c r="DP9" i="19"/>
  <c r="EJ9" i="19" s="1"/>
  <c r="DP10" i="19"/>
  <c r="EJ10" i="19" s="1"/>
  <c r="DP11" i="19"/>
  <c r="EJ11" i="19" s="1"/>
  <c r="DP12" i="19"/>
  <c r="EJ12" i="19" s="1"/>
  <c r="DP13" i="19"/>
  <c r="EJ13" i="19" s="1"/>
  <c r="DP14" i="19"/>
  <c r="EJ14" i="19" s="1"/>
  <c r="DP15" i="19"/>
  <c r="EJ15" i="19" s="1"/>
  <c r="DP16" i="19"/>
  <c r="EJ16" i="19" s="1"/>
  <c r="DP17" i="19"/>
  <c r="EJ17" i="19" s="1"/>
  <c r="DP18" i="19"/>
  <c r="EJ18" i="19" s="1"/>
  <c r="DP19" i="19"/>
  <c r="EJ19" i="19" s="1"/>
  <c r="DP20" i="19"/>
  <c r="EJ20" i="19" s="1"/>
  <c r="DP21" i="19"/>
  <c r="EJ21" i="19" s="1"/>
  <c r="DP22" i="19"/>
  <c r="EJ22" i="19" s="1"/>
  <c r="DP23" i="19"/>
  <c r="EJ23" i="19" s="1"/>
  <c r="EI13" i="20"/>
  <c r="EO6" i="20"/>
  <c r="DQ6" i="19"/>
  <c r="EK6" i="19" s="1"/>
  <c r="EP6" i="20"/>
  <c r="DU6" i="19"/>
  <c r="EO6" i="19" s="1"/>
  <c r="DO6" i="19"/>
  <c r="EI6" i="19" s="1"/>
  <c r="DV6" i="19"/>
  <c r="Z20" i="20"/>
  <c r="AB12" i="20"/>
  <c r="AC23" i="20"/>
  <c r="AD20" i="20"/>
  <c r="X8" i="20"/>
  <c r="AR8" i="20" s="1"/>
  <c r="Z22" i="20"/>
  <c r="Z8" i="20"/>
  <c r="AA18" i="20"/>
  <c r="AB17" i="20"/>
  <c r="AV17" i="20" s="1"/>
  <c r="W21" i="20"/>
  <c r="Y9" i="20"/>
  <c r="Y18" i="20"/>
  <c r="AA15" i="20"/>
  <c r="AA19" i="20"/>
  <c r="AU19" i="20" s="1"/>
  <c r="W10" i="20"/>
  <c r="W16" i="20"/>
  <c r="W20" i="20"/>
  <c r="X18" i="20"/>
  <c r="Z9" i="20"/>
  <c r="Y14" i="20"/>
  <c r="CT12" i="19"/>
  <c r="AD13" i="20"/>
  <c r="AB13" i="20"/>
  <c r="AC12" i="20"/>
  <c r="AW12" i="20" s="1"/>
  <c r="Y12" i="20"/>
  <c r="AB11" i="20"/>
  <c r="Z11" i="20"/>
  <c r="Y10" i="20"/>
  <c r="AS10" i="20" s="1"/>
  <c r="Y8" i="20"/>
  <c r="AS8" i="20" s="1"/>
  <c r="CT11" i="19"/>
  <c r="CT13" i="19"/>
  <c r="CT15" i="19"/>
  <c r="CT22" i="19"/>
  <c r="X16" i="20"/>
  <c r="AR16" i="20" s="1"/>
  <c r="Z21" i="20"/>
  <c r="AT21" i="20" s="1"/>
  <c r="AB9" i="20"/>
  <c r="AC15" i="20"/>
  <c r="AC8" i="20"/>
  <c r="AD19" i="20"/>
  <c r="CN18" i="19"/>
  <c r="CP18" i="19"/>
  <c r="CR18" i="19"/>
  <c r="CM19" i="19"/>
  <c r="CO19" i="19"/>
  <c r="CQ19" i="19"/>
  <c r="CS19" i="19"/>
  <c r="CN22" i="19"/>
  <c r="CP22" i="19"/>
  <c r="CR22" i="19"/>
  <c r="CM23" i="19"/>
  <c r="CO23" i="19"/>
  <c r="CQ23" i="19"/>
  <c r="CS23" i="19"/>
  <c r="CM18" i="19"/>
  <c r="CN19" i="19"/>
  <c r="CP19" i="19"/>
  <c r="CR19" i="19"/>
  <c r="CM22" i="19"/>
  <c r="CN23" i="19"/>
  <c r="CP23" i="19"/>
  <c r="CR23" i="19"/>
  <c r="EP18" i="20"/>
  <c r="CR17" i="19"/>
  <c r="CP17" i="19"/>
  <c r="CN17" i="19"/>
  <c r="CS16" i="19"/>
  <c r="CQ16" i="19"/>
  <c r="CO16" i="19"/>
  <c r="CM16" i="19"/>
  <c r="CR15" i="19"/>
  <c r="CP15" i="19"/>
  <c r="CN15" i="19"/>
  <c r="CS14" i="19"/>
  <c r="CQ14" i="19"/>
  <c r="CO14" i="19"/>
  <c r="CM14" i="19"/>
  <c r="CR13" i="19"/>
  <c r="CP13" i="19"/>
  <c r="CN13" i="19"/>
  <c r="CS12" i="19"/>
  <c r="CQ12" i="19"/>
  <c r="CO12" i="19"/>
  <c r="CM12" i="19"/>
  <c r="CR11" i="19"/>
  <c r="CP11" i="19"/>
  <c r="CN11" i="19"/>
  <c r="CS10" i="19"/>
  <c r="CQ10" i="19"/>
  <c r="CO10" i="19"/>
  <c r="CM10" i="19"/>
  <c r="CR9" i="19"/>
  <c r="CP9" i="19"/>
  <c r="CN9" i="19"/>
  <c r="CS8" i="19"/>
  <c r="CQ8" i="19"/>
  <c r="CO8" i="19"/>
  <c r="CM8" i="19"/>
  <c r="CS18" i="19"/>
  <c r="CQ18" i="19"/>
  <c r="CO22" i="19"/>
  <c r="CS22" i="19"/>
  <c r="EM6" i="20"/>
  <c r="EI9" i="20"/>
  <c r="EM11" i="20"/>
  <c r="CQ22" i="19"/>
  <c r="CO18" i="19"/>
  <c r="EP20" i="20"/>
  <c r="CT19" i="19"/>
  <c r="CT23" i="19"/>
  <c r="CR21" i="19"/>
  <c r="CP21" i="19"/>
  <c r="CN21" i="19"/>
  <c r="CS20" i="19"/>
  <c r="CQ20" i="19"/>
  <c r="CO20" i="19"/>
  <c r="CM20" i="19"/>
  <c r="CS21" i="19"/>
  <c r="CQ21" i="19"/>
  <c r="CO21" i="19"/>
  <c r="CM21" i="19"/>
  <c r="CR20" i="19"/>
  <c r="CP20" i="19"/>
  <c r="CN20" i="19"/>
  <c r="CS17" i="19"/>
  <c r="CQ17" i="19"/>
  <c r="CO17" i="19"/>
  <c r="CM17" i="19"/>
  <c r="CR16" i="19"/>
  <c r="CP16" i="19"/>
  <c r="CN16" i="19"/>
  <c r="CS15" i="19"/>
  <c r="CQ15" i="19"/>
  <c r="CO15" i="19"/>
  <c r="CM15" i="19"/>
  <c r="CR14" i="19"/>
  <c r="CP14" i="19"/>
  <c r="CN14" i="19"/>
  <c r="CS13" i="19"/>
  <c r="CQ13" i="19"/>
  <c r="CO13" i="19"/>
  <c r="CM13" i="19"/>
  <c r="CR12" i="19"/>
  <c r="CP12" i="19"/>
  <c r="CN12" i="19"/>
  <c r="CS11" i="19"/>
  <c r="CQ11" i="19"/>
  <c r="CO11" i="19"/>
  <c r="CM11" i="19"/>
  <c r="CR10" i="19"/>
  <c r="CP10" i="19"/>
  <c r="CN10" i="19"/>
  <c r="CS9" i="19"/>
  <c r="CQ9" i="19"/>
  <c r="CO9" i="19"/>
  <c r="CM9" i="19"/>
  <c r="CR8" i="19"/>
  <c r="CP8" i="19"/>
  <c r="CN8" i="19"/>
  <c r="EP16" i="20"/>
  <c r="EP22" i="20"/>
  <c r="EP14" i="20"/>
  <c r="EJ10" i="20"/>
  <c r="EK15" i="20"/>
  <c r="EP8" i="20"/>
  <c r="CU23" i="19"/>
  <c r="CU21" i="19"/>
  <c r="CU19" i="19"/>
  <c r="CU17" i="19"/>
  <c r="CU15" i="19"/>
  <c r="CU13" i="19"/>
  <c r="CU11" i="19"/>
  <c r="CU9" i="19"/>
  <c r="CU22" i="19"/>
  <c r="CU20" i="19"/>
  <c r="CU18" i="19"/>
  <c r="CU16" i="19"/>
  <c r="CU14" i="19"/>
  <c r="CU12" i="19"/>
  <c r="CU10" i="19"/>
  <c r="CU8" i="19"/>
  <c r="EK9" i="20"/>
  <c r="Y23" i="20"/>
  <c r="AD14" i="20"/>
  <c r="AC16" i="20"/>
  <c r="W11" i="20"/>
  <c r="AQ11" i="20" s="1"/>
  <c r="AB10" i="20"/>
  <c r="AA9" i="20"/>
  <c r="AU9" i="20" s="1"/>
  <c r="Z15" i="20"/>
  <c r="AT15" i="20" s="1"/>
  <c r="X17" i="20"/>
  <c r="AR17" i="20" s="1"/>
  <c r="AD10" i="20"/>
  <c r="W14" i="20"/>
  <c r="AA11" i="20"/>
  <c r="AU11" i="20" s="1"/>
  <c r="W9" i="20"/>
  <c r="AQ9" i="20" s="1"/>
  <c r="AC9" i="20"/>
  <c r="AD8" i="20"/>
  <c r="EP10" i="20"/>
  <c r="Y21" i="20"/>
  <c r="AS21" i="20" s="1"/>
  <c r="Y16" i="20"/>
  <c r="AS16" i="20" s="1"/>
  <c r="Y11" i="20"/>
  <c r="AC11" i="20"/>
  <c r="AC21" i="20"/>
  <c r="AW21" i="20" s="1"/>
  <c r="W17" i="20"/>
  <c r="AQ17" i="20" s="1"/>
  <c r="AB20" i="20"/>
  <c r="AV20" i="20" s="1"/>
  <c r="AB14" i="20"/>
  <c r="AA23" i="20"/>
  <c r="AU23" i="20" s="1"/>
  <c r="AA13" i="20"/>
  <c r="AU13" i="20" s="1"/>
  <c r="Z12" i="20"/>
  <c r="AT12" i="20" s="1"/>
  <c r="Z19" i="20"/>
  <c r="AT19" i="20" s="1"/>
  <c r="X20" i="20"/>
  <c r="AR20" i="20" s="1"/>
  <c r="X10" i="20"/>
  <c r="AD15" i="20"/>
  <c r="AC13" i="20"/>
  <c r="W23" i="20"/>
  <c r="AB19" i="20"/>
  <c r="AA21" i="20"/>
  <c r="AU21" i="20" s="1"/>
  <c r="Z14" i="20"/>
  <c r="AT14" i="20" s="1"/>
  <c r="X19" i="20"/>
  <c r="AA16" i="20"/>
  <c r="AU16" i="20" s="1"/>
  <c r="AB22" i="20"/>
  <c r="AV22" i="20" s="1"/>
  <c r="W19" i="20"/>
  <c r="AQ19" i="20" s="1"/>
  <c r="AC18" i="20"/>
  <c r="AW18" i="20" s="1"/>
  <c r="AD12" i="20"/>
  <c r="EO18" i="20"/>
  <c r="EI19" i="20"/>
  <c r="EK14" i="20"/>
  <c r="EP12" i="20"/>
  <c r="EP13" i="20"/>
  <c r="EP15" i="20"/>
  <c r="EP21" i="20"/>
  <c r="EP23" i="20"/>
  <c r="X22" i="20"/>
  <c r="Z17" i="20"/>
  <c r="AB15" i="20"/>
  <c r="AV15" i="20" s="1"/>
  <c r="AD17" i="20"/>
  <c r="DP6" i="19"/>
  <c r="EJ6" i="19" s="1"/>
  <c r="EJ12" i="20"/>
  <c r="DR6" i="19"/>
  <c r="DS6" i="19"/>
  <c r="EM6" i="19" s="1"/>
  <c r="DT6" i="19"/>
  <c r="EN6" i="19" s="1"/>
  <c r="EP9" i="20"/>
  <c r="CT8" i="19"/>
  <c r="EJ14" i="20"/>
  <c r="EP11" i="20"/>
  <c r="EQ13" i="20"/>
  <c r="EQ21" i="20"/>
  <c r="EQ8" i="20"/>
  <c r="EQ16" i="20"/>
  <c r="EQ18" i="20"/>
  <c r="EQ10" i="20"/>
  <c r="HP4" i="11" l="1"/>
  <c r="HD4" i="11"/>
  <c r="BT15" i="20"/>
  <c r="CN15" i="20" s="1"/>
  <c r="BY6" i="20"/>
  <c r="CS6" i="20" s="1"/>
  <c r="I4" i="11"/>
  <c r="AD6" i="19" s="1"/>
  <c r="GH6" i="19" s="1"/>
  <c r="AY4" i="11"/>
  <c r="AX4" i="11"/>
  <c r="DJ11" i="11"/>
  <c r="W13" i="20" s="1"/>
  <c r="DO6" i="20"/>
  <c r="EI6" i="20" s="1"/>
  <c r="DP6" i="20"/>
  <c r="EJ6" i="20" s="1"/>
  <c r="BS13" i="20"/>
  <c r="CM13" i="20" s="1"/>
  <c r="FZ4" i="11"/>
  <c r="BS6" i="19"/>
  <c r="CM6" i="19" s="1"/>
  <c r="EH4" i="21"/>
  <c r="DJ4" i="11" s="1"/>
  <c r="AM4" i="11"/>
  <c r="EI11" i="21"/>
  <c r="BT13" i="20" s="1"/>
  <c r="CN13" i="20" s="1"/>
  <c r="EV4" i="11"/>
  <c r="BB4" i="11"/>
  <c r="FK4" i="11"/>
  <c r="U4" i="11"/>
  <c r="AL4" i="11"/>
  <c r="AK4" i="11"/>
  <c r="BT6" i="19"/>
  <c r="CN6" i="19" s="1"/>
  <c r="T4" i="11"/>
  <c r="BC4" i="11"/>
  <c r="BU6" i="19"/>
  <c r="CO6" i="19" s="1"/>
  <c r="FG4" i="11"/>
  <c r="F4" i="11"/>
  <c r="AA6" i="19" s="1"/>
  <c r="BX6" i="19"/>
  <c r="CR6" i="19" s="1"/>
  <c r="GX4" i="11"/>
  <c r="FE4" i="11"/>
  <c r="FY4" i="11"/>
  <c r="BW6" i="20"/>
  <c r="CQ6" i="20" s="1"/>
  <c r="EP4" i="11"/>
  <c r="GY4" i="11"/>
  <c r="GS4" i="11"/>
  <c r="ES4" i="11"/>
  <c r="GI4" i="11"/>
  <c r="HA4" i="11"/>
  <c r="GO4" i="11"/>
  <c r="DQ4" i="11"/>
  <c r="AD6" i="20" s="1"/>
  <c r="AX6" i="20" s="1"/>
  <c r="AY23" i="19"/>
  <c r="AY19" i="20"/>
  <c r="AY13" i="20"/>
  <c r="BP13" i="20" s="1"/>
  <c r="EQ21" i="19"/>
  <c r="EQ17" i="19"/>
  <c r="EQ13" i="19"/>
  <c r="EQ9" i="19"/>
  <c r="CU22" i="20"/>
  <c r="DN22" i="20" s="1"/>
  <c r="CD4" i="11"/>
  <c r="CT4" i="11"/>
  <c r="EC4" i="11"/>
  <c r="ET4" i="11"/>
  <c r="FT4" i="11"/>
  <c r="GK4" i="11"/>
  <c r="HB4" i="11"/>
  <c r="EQ20" i="19"/>
  <c r="EQ16" i="19"/>
  <c r="EQ12" i="19"/>
  <c r="EQ8" i="19"/>
  <c r="CU17" i="20"/>
  <c r="DN17" i="20" s="1"/>
  <c r="CU13" i="20"/>
  <c r="CU4" i="11"/>
  <c r="FU4" i="11"/>
  <c r="FJ4" i="11"/>
  <c r="AY17" i="19"/>
  <c r="AY13" i="19"/>
  <c r="AY9" i="19"/>
  <c r="AY15" i="20"/>
  <c r="EQ23" i="19"/>
  <c r="EQ19" i="19"/>
  <c r="EQ15" i="19"/>
  <c r="EQ11" i="19"/>
  <c r="EQ6" i="19"/>
  <c r="CU20" i="20"/>
  <c r="DN20" i="20" s="1"/>
  <c r="CU16" i="20"/>
  <c r="DN16" i="20" s="1"/>
  <c r="CU11" i="20"/>
  <c r="AY6" i="19"/>
  <c r="ER4" i="11"/>
  <c r="FI4" i="11"/>
  <c r="GZ4" i="11"/>
  <c r="HQ4" i="11"/>
  <c r="AY8" i="19"/>
  <c r="EQ22" i="19"/>
  <c r="EQ18" i="19"/>
  <c r="EQ14" i="19"/>
  <c r="EQ10" i="19"/>
  <c r="CU23" i="20"/>
  <c r="CU10" i="20"/>
  <c r="DN10" i="20" s="1"/>
  <c r="FJ11" i="20"/>
  <c r="FJ9" i="20"/>
  <c r="FJ10" i="20"/>
  <c r="FJ15" i="20"/>
  <c r="FJ22" i="20"/>
  <c r="FJ6" i="20"/>
  <c r="FJ19" i="20"/>
  <c r="FJ18" i="20"/>
  <c r="FJ16" i="20"/>
  <c r="FJ12" i="20"/>
  <c r="FJ17" i="20"/>
  <c r="FJ8" i="20"/>
  <c r="FJ13" i="20"/>
  <c r="FJ21" i="20"/>
  <c r="FJ23" i="20"/>
  <c r="EP20" i="19"/>
  <c r="BN4" i="11"/>
  <c r="CE4" i="11"/>
  <c r="FD4" i="11"/>
  <c r="GL4" i="11"/>
  <c r="HC4" i="11"/>
  <c r="AN4" i="11"/>
  <c r="HE4" i="11"/>
  <c r="AX14" i="20"/>
  <c r="BR14" i="20" s="1"/>
  <c r="AX13" i="20"/>
  <c r="BR13" i="20" s="1"/>
  <c r="HI4" i="21"/>
  <c r="GJ4" i="11" s="1"/>
  <c r="W4" i="11"/>
  <c r="BO4" i="11"/>
  <c r="CF4" i="11"/>
  <c r="CV4" i="11"/>
  <c r="DN4" i="11"/>
  <c r="AA6" i="20" s="1"/>
  <c r="AU6" i="20" s="1"/>
  <c r="EE4" i="11"/>
  <c r="FV4" i="11"/>
  <c r="GM4" i="11"/>
  <c r="HM4" i="11"/>
  <c r="AO4" i="11"/>
  <c r="AX20" i="20"/>
  <c r="BR20" i="20" s="1"/>
  <c r="AX19" i="20"/>
  <c r="BR19" i="20" s="1"/>
  <c r="ED4" i="11"/>
  <c r="AX10" i="20"/>
  <c r="BR10" i="20" s="1"/>
  <c r="CG4" i="11"/>
  <c r="EO4" i="11"/>
  <c r="GN4" i="11"/>
  <c r="AX15" i="20"/>
  <c r="BR15" i="20" s="1"/>
  <c r="HO4" i="11"/>
  <c r="EG4" i="11"/>
  <c r="CV6" i="20"/>
  <c r="GP4" i="11"/>
  <c r="AX12" i="20"/>
  <c r="BR12" i="20" s="1"/>
  <c r="DM4" i="11"/>
  <c r="Z6" i="20" s="1"/>
  <c r="BP4" i="11"/>
  <c r="DO4" i="11"/>
  <c r="AB6" i="20" s="1"/>
  <c r="AV6" i="20" s="1"/>
  <c r="FW4" i="11"/>
  <c r="BE4" i="11"/>
  <c r="AX17" i="20"/>
  <c r="BR17" i="20" s="1"/>
  <c r="FS4" i="11"/>
  <c r="EQ4" i="11"/>
  <c r="EU4" i="11"/>
  <c r="V4" i="11"/>
  <c r="CW4" i="11"/>
  <c r="FF4" i="11"/>
  <c r="HN4" i="11"/>
  <c r="EP8" i="19"/>
  <c r="AX8" i="20"/>
  <c r="BR8" i="20" s="1"/>
  <c r="AX12" i="19"/>
  <c r="AX10" i="19"/>
  <c r="AX20" i="19"/>
  <c r="AX11" i="19"/>
  <c r="AX17" i="19"/>
  <c r="AX9" i="19"/>
  <c r="AX13" i="19"/>
  <c r="BS15" i="20"/>
  <c r="CM15" i="20" s="1"/>
  <c r="W15" i="20"/>
  <c r="AQ15" i="20" s="1"/>
  <c r="BW6" i="19"/>
  <c r="CQ6" i="19" s="1"/>
  <c r="BS4" i="11"/>
  <c r="EB4" i="11"/>
  <c r="HR4" i="11"/>
  <c r="EF4" i="11"/>
  <c r="BZ6" i="19"/>
  <c r="FR6" i="19" s="1"/>
  <c r="DL4" i="24"/>
  <c r="DQ6" i="20" s="1"/>
  <c r="EK6" i="20" s="1"/>
  <c r="DQ13" i="20"/>
  <c r="EK13" i="20" s="1"/>
  <c r="E4" i="11"/>
  <c r="Z6" i="19" s="1"/>
  <c r="AT6" i="19" s="1"/>
  <c r="BY6" i="19"/>
  <c r="CS6" i="19" s="1"/>
  <c r="BZ6" i="20"/>
  <c r="G4" i="11"/>
  <c r="AB6" i="19" s="1"/>
  <c r="BV6" i="20"/>
  <c r="CP6" i="20" s="1"/>
  <c r="S4" i="11"/>
  <c r="AJ4" i="11"/>
  <c r="BT4" i="11"/>
  <c r="CJ4" i="11"/>
  <c r="CZ4" i="11"/>
  <c r="EA4" i="11"/>
  <c r="DA4" i="11"/>
  <c r="CA6" i="19"/>
  <c r="CA6" i="20"/>
  <c r="DR4" i="11"/>
  <c r="AE6" i="20" s="1"/>
  <c r="C4" i="11"/>
  <c r="X6" i="19" s="1"/>
  <c r="H4" i="11"/>
  <c r="AC6" i="19" s="1"/>
  <c r="R4" i="11"/>
  <c r="AI4" i="11"/>
  <c r="BA4" i="11"/>
  <c r="BR4" i="11"/>
  <c r="BD4" i="11"/>
  <c r="CI4" i="11"/>
  <c r="CY4" i="11"/>
  <c r="DZ4" i="11"/>
  <c r="CK4" i="11"/>
  <c r="HS4" i="11"/>
  <c r="C4" i="23"/>
  <c r="Y4" i="11"/>
  <c r="AH4" i="11"/>
  <c r="AZ4" i="11"/>
  <c r="BQ4" i="11"/>
  <c r="X4" i="11"/>
  <c r="CH4" i="11"/>
  <c r="CX4" i="11"/>
  <c r="DP4" i="11"/>
  <c r="AC6" i="20" s="1"/>
  <c r="GG6" i="20" s="1"/>
  <c r="FX4" i="11"/>
  <c r="BU4" i="11"/>
  <c r="GE15" i="20"/>
  <c r="AU15" i="20"/>
  <c r="FS12" i="20"/>
  <c r="AY12" i="20"/>
  <c r="GC23" i="20"/>
  <c r="AS23" i="20"/>
  <c r="GF9" i="20"/>
  <c r="AV9" i="20"/>
  <c r="GD20" i="20"/>
  <c r="AT20" i="20"/>
  <c r="GD10" i="20"/>
  <c r="AT10" i="20"/>
  <c r="AX18" i="20"/>
  <c r="BR18" i="20" s="1"/>
  <c r="GI20" i="20"/>
  <c r="AY20" i="20"/>
  <c r="GI8" i="20"/>
  <c r="AY8" i="20"/>
  <c r="GG13" i="20"/>
  <c r="AW13" i="20"/>
  <c r="GF14" i="20"/>
  <c r="AV14" i="20"/>
  <c r="GG15" i="20"/>
  <c r="AW15" i="20"/>
  <c r="GF12" i="20"/>
  <c r="AV12" i="20"/>
  <c r="GI21" i="20"/>
  <c r="AY21" i="20"/>
  <c r="GI10" i="20"/>
  <c r="AY10" i="20"/>
  <c r="GC9" i="20"/>
  <c r="AS9" i="20"/>
  <c r="AX23" i="20"/>
  <c r="BR23" i="20" s="1"/>
  <c r="GI22" i="20"/>
  <c r="AY22" i="20"/>
  <c r="GJ6" i="20"/>
  <c r="AZ6" i="20"/>
  <c r="GF13" i="20"/>
  <c r="AV13" i="20"/>
  <c r="GC18" i="20"/>
  <c r="AS18" i="20"/>
  <c r="GI23" i="20"/>
  <c r="AY23" i="20"/>
  <c r="GC11" i="20"/>
  <c r="AS11" i="20"/>
  <c r="GG9" i="20"/>
  <c r="AW9" i="20"/>
  <c r="GF10" i="20"/>
  <c r="AV10" i="20"/>
  <c r="GB18" i="20"/>
  <c r="AR18" i="20"/>
  <c r="AX9" i="20"/>
  <c r="BR9" i="20" s="1"/>
  <c r="GI14" i="20"/>
  <c r="AY14" i="20"/>
  <c r="GG16" i="20"/>
  <c r="AW16" i="20"/>
  <c r="GG8" i="20"/>
  <c r="AW8" i="20"/>
  <c r="GG23" i="20"/>
  <c r="AW23" i="20"/>
  <c r="GI11" i="20"/>
  <c r="AY11" i="20"/>
  <c r="GF19" i="20"/>
  <c r="AV19" i="20"/>
  <c r="GG11" i="20"/>
  <c r="AW11" i="20"/>
  <c r="GC12" i="20"/>
  <c r="AS12" i="20"/>
  <c r="GD9" i="20"/>
  <c r="AT9" i="20"/>
  <c r="GD22" i="20"/>
  <c r="AT22" i="20"/>
  <c r="GF8" i="20"/>
  <c r="AV8" i="20"/>
  <c r="AX16" i="20"/>
  <c r="BR16" i="20" s="1"/>
  <c r="GD17" i="20"/>
  <c r="AT17" i="20"/>
  <c r="GB10" i="20"/>
  <c r="AR10" i="20"/>
  <c r="GD11" i="20"/>
  <c r="AT11" i="20"/>
  <c r="GE18" i="20"/>
  <c r="AU18" i="20"/>
  <c r="AX22" i="20"/>
  <c r="BR22" i="20" s="1"/>
  <c r="GB22" i="20"/>
  <c r="AR22" i="20"/>
  <c r="GB19" i="20"/>
  <c r="AR19" i="20"/>
  <c r="GF11" i="20"/>
  <c r="AV11" i="20"/>
  <c r="GC14" i="20"/>
  <c r="AS14" i="20"/>
  <c r="GD8" i="20"/>
  <c r="AT8" i="20"/>
  <c r="GB12" i="20"/>
  <c r="AR12" i="20"/>
  <c r="AX21" i="20"/>
  <c r="BR21" i="20" s="1"/>
  <c r="AX11" i="20"/>
  <c r="BR11" i="20" s="1"/>
  <c r="GI17" i="20"/>
  <c r="AY17" i="20"/>
  <c r="GA16" i="20"/>
  <c r="AQ16" i="20"/>
  <c r="GA20" i="20"/>
  <c r="AQ20" i="20"/>
  <c r="GA23" i="20"/>
  <c r="AQ23" i="20"/>
  <c r="GA21" i="20"/>
  <c r="AQ21" i="20"/>
  <c r="GA14" i="20"/>
  <c r="AQ14" i="20"/>
  <c r="GA10" i="20"/>
  <c r="AQ10" i="20"/>
  <c r="FK23" i="19"/>
  <c r="AQ23" i="19"/>
  <c r="FP20" i="19"/>
  <c r="AV20" i="19"/>
  <c r="GG13" i="19"/>
  <c r="AW13" i="19"/>
  <c r="FP23" i="19"/>
  <c r="AV23" i="19"/>
  <c r="GC20" i="19"/>
  <c r="AS20" i="19"/>
  <c r="FK9" i="19"/>
  <c r="AQ9" i="19"/>
  <c r="FK17" i="19"/>
  <c r="AQ17" i="19"/>
  <c r="FP22" i="19"/>
  <c r="AV22" i="19"/>
  <c r="FN20" i="19"/>
  <c r="AT20" i="19"/>
  <c r="FS19" i="19"/>
  <c r="AY19" i="19"/>
  <c r="FS11" i="19"/>
  <c r="AY11" i="19"/>
  <c r="FP21" i="19"/>
  <c r="AV21" i="19"/>
  <c r="FM10" i="19"/>
  <c r="AS10" i="19"/>
  <c r="FP19" i="19"/>
  <c r="AV19" i="19"/>
  <c r="FN17" i="19"/>
  <c r="AT17" i="19"/>
  <c r="FL15" i="19"/>
  <c r="AR15" i="19"/>
  <c r="FQ12" i="19"/>
  <c r="AW12" i="19"/>
  <c r="FS15" i="19"/>
  <c r="AY15" i="19"/>
  <c r="FP17" i="19"/>
  <c r="AV17" i="19"/>
  <c r="FL13" i="19"/>
  <c r="AR13" i="19"/>
  <c r="FQ10" i="19"/>
  <c r="AW10" i="19"/>
  <c r="FP9" i="19"/>
  <c r="AV9" i="19"/>
  <c r="FO8" i="19"/>
  <c r="AU8" i="19"/>
  <c r="GG21" i="19"/>
  <c r="AW21" i="19"/>
  <c r="FM17" i="19"/>
  <c r="AS17" i="19"/>
  <c r="FS21" i="19"/>
  <c r="AY21" i="19"/>
  <c r="FQ20" i="19"/>
  <c r="AW20" i="19"/>
  <c r="FN9" i="19"/>
  <c r="AT9" i="19"/>
  <c r="FL22" i="19"/>
  <c r="AR22" i="19"/>
  <c r="GJ6" i="19"/>
  <c r="AZ6" i="19"/>
  <c r="FK19" i="19"/>
  <c r="AQ19" i="19"/>
  <c r="W20" i="19"/>
  <c r="FO18" i="20"/>
  <c r="AC11" i="19"/>
  <c r="AC19" i="19"/>
  <c r="AA9" i="19"/>
  <c r="FO9" i="19" s="1"/>
  <c r="GI15" i="19"/>
  <c r="Y15" i="19"/>
  <c r="FT6" i="20"/>
  <c r="FT6" i="19"/>
  <c r="CV6" i="19"/>
  <c r="GE20" i="19"/>
  <c r="EP16" i="19"/>
  <c r="GD15" i="19"/>
  <c r="EP12" i="19"/>
  <c r="GC21" i="19"/>
  <c r="GI17" i="19"/>
  <c r="GI9" i="19"/>
  <c r="W13" i="19"/>
  <c r="AB10" i="19"/>
  <c r="FP8" i="20"/>
  <c r="AA17" i="19"/>
  <c r="FM9" i="20"/>
  <c r="FS14" i="20"/>
  <c r="FS23" i="20"/>
  <c r="AB18" i="19"/>
  <c r="Z8" i="19"/>
  <c r="W21" i="19"/>
  <c r="CT12" i="20"/>
  <c r="FN14" i="20"/>
  <c r="X14" i="19"/>
  <c r="Z16" i="19"/>
  <c r="FQ21" i="20"/>
  <c r="GI12" i="20"/>
  <c r="FS19" i="20"/>
  <c r="W14" i="19"/>
  <c r="FS22" i="20"/>
  <c r="AA14" i="19"/>
  <c r="FQ18" i="20"/>
  <c r="CT9" i="20"/>
  <c r="FL16" i="20"/>
  <c r="Y11" i="19"/>
  <c r="W22" i="19"/>
  <c r="Y19" i="19"/>
  <c r="FO19" i="20"/>
  <c r="Y8" i="19"/>
  <c r="FL20" i="20"/>
  <c r="Z21" i="19"/>
  <c r="AA19" i="19"/>
  <c r="Y12" i="19"/>
  <c r="X10" i="19"/>
  <c r="CU19" i="20"/>
  <c r="CU14" i="20"/>
  <c r="AB14" i="19"/>
  <c r="AA21" i="19"/>
  <c r="FN21" i="20"/>
  <c r="X23" i="19"/>
  <c r="AD21" i="19"/>
  <c r="FS15" i="20"/>
  <c r="FS8" i="20"/>
  <c r="Y9" i="19"/>
  <c r="X16" i="19"/>
  <c r="CT14" i="20"/>
  <c r="AA18" i="19"/>
  <c r="X17" i="19"/>
  <c r="CT11" i="20"/>
  <c r="FS20" i="20"/>
  <c r="FS10" i="20"/>
  <c r="AB12" i="19"/>
  <c r="FN9" i="20"/>
  <c r="FP22" i="20"/>
  <c r="Z10" i="19"/>
  <c r="W18" i="19"/>
  <c r="X11" i="19"/>
  <c r="FS21" i="20"/>
  <c r="AD14" i="19"/>
  <c r="X8" i="19"/>
  <c r="FQ15" i="20"/>
  <c r="Y18" i="19"/>
  <c r="Z11" i="19"/>
  <c r="AD22" i="19"/>
  <c r="W11" i="19"/>
  <c r="AQ11" i="19" s="1"/>
  <c r="AC16" i="19"/>
  <c r="FQ12" i="20"/>
  <c r="Z13" i="19"/>
  <c r="FR13" i="20"/>
  <c r="AC8" i="19"/>
  <c r="FL14" i="20"/>
  <c r="AD23" i="19"/>
  <c r="FK10" i="20"/>
  <c r="FN12" i="20"/>
  <c r="W15" i="19"/>
  <c r="X12" i="19"/>
  <c r="CN14" i="20"/>
  <c r="FM10" i="20"/>
  <c r="AB8" i="19"/>
  <c r="GF8" i="19" s="1"/>
  <c r="Z18" i="19"/>
  <c r="FM21" i="20"/>
  <c r="FS13" i="20"/>
  <c r="Z22" i="19"/>
  <c r="CT10" i="20"/>
  <c r="W10" i="19"/>
  <c r="AA11" i="19"/>
  <c r="X19" i="19"/>
  <c r="Z14" i="19"/>
  <c r="FQ23" i="19"/>
  <c r="GG23" i="19"/>
  <c r="GH19" i="20"/>
  <c r="CT16" i="20"/>
  <c r="CT15" i="20"/>
  <c r="GH17" i="20"/>
  <c r="GH13" i="20"/>
  <c r="CT22" i="20"/>
  <c r="FN20" i="20"/>
  <c r="FP15" i="20"/>
  <c r="AD16" i="19"/>
  <c r="FM8" i="20"/>
  <c r="GF17" i="19"/>
  <c r="FM20" i="19"/>
  <c r="GA17" i="19"/>
  <c r="GI15" i="20"/>
  <c r="FP12" i="20"/>
  <c r="FR22" i="20"/>
  <c r="FP20" i="20"/>
  <c r="X20" i="19"/>
  <c r="AB16" i="19"/>
  <c r="AD19" i="19"/>
  <c r="AC14" i="19"/>
  <c r="W8" i="19"/>
  <c r="X9" i="19"/>
  <c r="AD15" i="19"/>
  <c r="FR8" i="20"/>
  <c r="FS11" i="20"/>
  <c r="AA13" i="19"/>
  <c r="AD8" i="19"/>
  <c r="Y14" i="19"/>
  <c r="W12" i="19"/>
  <c r="Z12" i="19"/>
  <c r="AT12" i="19" s="1"/>
  <c r="GC10" i="20"/>
  <c r="FR19" i="20"/>
  <c r="FN15" i="20"/>
  <c r="AB13" i="19"/>
  <c r="Y13" i="19"/>
  <c r="AS13" i="19" s="1"/>
  <c r="AD18" i="19"/>
  <c r="CT13" i="20"/>
  <c r="FR15" i="20"/>
  <c r="CT18" i="20"/>
  <c r="FQ8" i="20"/>
  <c r="AA15" i="19"/>
  <c r="AC17" i="19"/>
  <c r="CT8" i="20"/>
  <c r="AA12" i="19"/>
  <c r="W16" i="19"/>
  <c r="Z23" i="19"/>
  <c r="AT23" i="19" s="1"/>
  <c r="GH14" i="20"/>
  <c r="GH20" i="20"/>
  <c r="CT21" i="20"/>
  <c r="CT20" i="20"/>
  <c r="FR12" i="20"/>
  <c r="GH10" i="20"/>
  <c r="CT17" i="20"/>
  <c r="Y22" i="19"/>
  <c r="AS22" i="19" s="1"/>
  <c r="FS17" i="20"/>
  <c r="AC15" i="19"/>
  <c r="FM12" i="20"/>
  <c r="FK16" i="20"/>
  <c r="X21" i="19"/>
  <c r="FL17" i="20"/>
  <c r="GD17" i="19"/>
  <c r="FM14" i="20"/>
  <c r="GD21" i="20"/>
  <c r="X18" i="19"/>
  <c r="Z19" i="19"/>
  <c r="GF23" i="19"/>
  <c r="EP22" i="19"/>
  <c r="EP21" i="19"/>
  <c r="FS9" i="19"/>
  <c r="GF19" i="19"/>
  <c r="GC10" i="19"/>
  <c r="GG20" i="19"/>
  <c r="GG12" i="19"/>
  <c r="EP6" i="19"/>
  <c r="GI13" i="19"/>
  <c r="GA19" i="19"/>
  <c r="GG10" i="19"/>
  <c r="EP19" i="19"/>
  <c r="GF22" i="19"/>
  <c r="EP10" i="19"/>
  <c r="GG9" i="19"/>
  <c r="EP13" i="19"/>
  <c r="EP23" i="19"/>
  <c r="GI21" i="19"/>
  <c r="EP14" i="19"/>
  <c r="GC23" i="19"/>
  <c r="EP9" i="19"/>
  <c r="EM9" i="20"/>
  <c r="EM13" i="20"/>
  <c r="EM15" i="20"/>
  <c r="EM17" i="20"/>
  <c r="EM19" i="20"/>
  <c r="EM21" i="20"/>
  <c r="EM23" i="20"/>
  <c r="EM8" i="20"/>
  <c r="EM10" i="20"/>
  <c r="EM12" i="20"/>
  <c r="EM14" i="20"/>
  <c r="EM16" i="20"/>
  <c r="EM18" i="20"/>
  <c r="EM20" i="20"/>
  <c r="EM22" i="20"/>
  <c r="GB8" i="20"/>
  <c r="EQ20" i="20"/>
  <c r="EQ14" i="20"/>
  <c r="CQ8" i="20"/>
  <c r="CQ12" i="20"/>
  <c r="CQ14" i="20"/>
  <c r="CQ16" i="20"/>
  <c r="CQ18" i="20"/>
  <c r="CQ20" i="20"/>
  <c r="CQ22" i="20"/>
  <c r="CQ9" i="20"/>
  <c r="CQ11" i="20"/>
  <c r="CQ13" i="20"/>
  <c r="CQ15" i="20"/>
  <c r="CQ17" i="20"/>
  <c r="CQ19" i="20"/>
  <c r="CQ21" i="20"/>
  <c r="CQ23" i="20"/>
  <c r="CU21" i="20"/>
  <c r="CU15" i="20"/>
  <c r="CU8" i="20"/>
  <c r="GI19" i="20"/>
  <c r="GI13" i="20"/>
  <c r="GE13" i="20"/>
  <c r="GE11" i="20"/>
  <c r="FO15" i="20"/>
  <c r="GE21" i="20"/>
  <c r="GE23" i="20"/>
  <c r="GE9" i="20"/>
  <c r="GE19" i="20"/>
  <c r="GB14" i="20"/>
  <c r="GH21" i="20"/>
  <c r="GD16" i="20"/>
  <c r="GE10" i="20"/>
  <c r="GE20" i="20"/>
  <c r="GG19" i="20"/>
  <c r="GH18" i="20"/>
  <c r="GG17" i="20"/>
  <c r="GE8" i="20"/>
  <c r="GB13" i="19"/>
  <c r="GI23" i="19"/>
  <c r="GI19" i="19"/>
  <c r="FS17" i="19"/>
  <c r="FS13" i="19"/>
  <c r="GI11" i="19"/>
  <c r="GI6" i="19"/>
  <c r="FO23" i="19"/>
  <c r="FO20" i="19"/>
  <c r="GE22" i="19"/>
  <c r="GH9" i="19"/>
  <c r="GH11" i="19"/>
  <c r="FR17" i="19"/>
  <c r="GH12" i="19"/>
  <c r="GH10" i="19"/>
  <c r="GH13" i="19"/>
  <c r="GA9" i="19"/>
  <c r="FK21" i="20"/>
  <c r="GH23" i="20"/>
  <c r="FR23" i="20"/>
  <c r="GD23" i="20"/>
  <c r="FQ22" i="20"/>
  <c r="GG22" i="20"/>
  <c r="FO22" i="20"/>
  <c r="GE22" i="20"/>
  <c r="GF21" i="20"/>
  <c r="FP21" i="20"/>
  <c r="FQ20" i="20"/>
  <c r="GG20" i="20"/>
  <c r="FM19" i="20"/>
  <c r="GC19" i="20"/>
  <c r="FM17" i="20"/>
  <c r="GC17" i="20"/>
  <c r="GH16" i="20"/>
  <c r="FR16" i="20"/>
  <c r="GF16" i="20"/>
  <c r="FP16" i="20"/>
  <c r="FM15" i="20"/>
  <c r="GC15" i="20"/>
  <c r="FQ14" i="20"/>
  <c r="GG14" i="20"/>
  <c r="FO14" i="20"/>
  <c r="GE14" i="20"/>
  <c r="GE12" i="20"/>
  <c r="FO12" i="20"/>
  <c r="FR11" i="20"/>
  <c r="GH11" i="20"/>
  <c r="FR9" i="20"/>
  <c r="GH9" i="20"/>
  <c r="FN23" i="20"/>
  <c r="FQ17" i="20"/>
  <c r="FL12" i="20"/>
  <c r="FL18" i="20"/>
  <c r="FL8" i="20"/>
  <c r="FK20" i="20"/>
  <c r="FR21" i="20"/>
  <c r="FN11" i="20"/>
  <c r="FR20" i="20"/>
  <c r="FQ23" i="20"/>
  <c r="FQ11" i="20"/>
  <c r="FQ19" i="20"/>
  <c r="GC8" i="20"/>
  <c r="FM18" i="20"/>
  <c r="FR18" i="20"/>
  <c r="FP17" i="20"/>
  <c r="FK19" i="20"/>
  <c r="FO16" i="20"/>
  <c r="FK17" i="20"/>
  <c r="FM16" i="20"/>
  <c r="FK9" i="20"/>
  <c r="FK11" i="20"/>
  <c r="Y22" i="20"/>
  <c r="AC10" i="20"/>
  <c r="AW10" i="20" s="1"/>
  <c r="AB23" i="20"/>
  <c r="AV23" i="20" s="1"/>
  <c r="Z18" i="20"/>
  <c r="X23" i="20"/>
  <c r="X11" i="20"/>
  <c r="Y20" i="20"/>
  <c r="AB18" i="20"/>
  <c r="AV18" i="20" s="1"/>
  <c r="Z13" i="20"/>
  <c r="W22" i="20"/>
  <c r="W18" i="20"/>
  <c r="W12" i="20"/>
  <c r="AQ12" i="20" s="1"/>
  <c r="W8" i="20"/>
  <c r="AA17" i="20"/>
  <c r="AU17" i="20" s="1"/>
  <c r="X9" i="20"/>
  <c r="AR9" i="20" s="1"/>
  <c r="X21" i="20"/>
  <c r="AR21" i="20" s="1"/>
  <c r="CU12" i="20"/>
  <c r="BX6" i="20"/>
  <c r="CR6" i="20" s="1"/>
  <c r="GD14" i="20"/>
  <c r="FQ16" i="20"/>
  <c r="GE8" i="19"/>
  <c r="FK23" i="20"/>
  <c r="GC21" i="20"/>
  <c r="GH8" i="20"/>
  <c r="FO13" i="20"/>
  <c r="GB20" i="20"/>
  <c r="GA17" i="20"/>
  <c r="FQ13" i="19"/>
  <c r="FL19" i="20"/>
  <c r="GH15" i="20"/>
  <c r="FQ9" i="20"/>
  <c r="FP10" i="20"/>
  <c r="CU18" i="20"/>
  <c r="GD19" i="20"/>
  <c r="GG21" i="20"/>
  <c r="GB22" i="19"/>
  <c r="FR11" i="19"/>
  <c r="GC16" i="20"/>
  <c r="GD12" i="20"/>
  <c r="GA19" i="20"/>
  <c r="FM23" i="20"/>
  <c r="GE16" i="20"/>
  <c r="FP14" i="20"/>
  <c r="GF15" i="20"/>
  <c r="FO8" i="20"/>
  <c r="FO10" i="20"/>
  <c r="FO20" i="20"/>
  <c r="FP13" i="20"/>
  <c r="FL22" i="20"/>
  <c r="FP19" i="20"/>
  <c r="GH12" i="20"/>
  <c r="FQ13" i="20"/>
  <c r="GD15" i="20"/>
  <c r="D4" i="11"/>
  <c r="GD9" i="19"/>
  <c r="GD20" i="19"/>
  <c r="GF20" i="19"/>
  <c r="FN15" i="19"/>
  <c r="GG18" i="20"/>
  <c r="GG12" i="20"/>
  <c r="FO9" i="20"/>
  <c r="FN19" i="20"/>
  <c r="FR14" i="20"/>
  <c r="GB17" i="20"/>
  <c r="FO23" i="20"/>
  <c r="GA11" i="20"/>
  <c r="FR10" i="19"/>
  <c r="FR13" i="19"/>
  <c r="FN17" i="20"/>
  <c r="GF22" i="20"/>
  <c r="B4" i="11"/>
  <c r="FN10" i="20"/>
  <c r="GA23" i="19"/>
  <c r="FR9" i="19"/>
  <c r="FO22" i="19"/>
  <c r="FQ18" i="19"/>
  <c r="GG18" i="19"/>
  <c r="FO16" i="19"/>
  <c r="GE16" i="19"/>
  <c r="GA9" i="20"/>
  <c r="FK14" i="20"/>
  <c r="FR20" i="19"/>
  <c r="GH20" i="19"/>
  <c r="FQ22" i="19"/>
  <c r="GG22" i="19"/>
  <c r="GI8" i="19"/>
  <c r="FS8" i="19"/>
  <c r="FM23" i="19"/>
  <c r="GB15" i="19"/>
  <c r="GH17" i="19"/>
  <c r="FO21" i="20"/>
  <c r="FO11" i="20"/>
  <c r="GF20" i="20"/>
  <c r="FM11" i="20"/>
  <c r="FL10" i="20"/>
  <c r="FM21" i="19"/>
  <c r="GF21" i="19"/>
  <c r="FN16" i="20"/>
  <c r="FP9" i="20"/>
  <c r="GB16" i="20"/>
  <c r="FP11" i="20"/>
  <c r="GF17" i="20"/>
  <c r="FN8" i="20"/>
  <c r="EN6" i="20"/>
  <c r="GE23" i="19"/>
  <c r="GF9" i="19"/>
  <c r="EN8" i="20"/>
  <c r="EN9" i="20"/>
  <c r="EN10" i="20"/>
  <c r="EN11" i="20"/>
  <c r="EN12" i="20"/>
  <c r="EN13" i="20"/>
  <c r="EN14" i="20"/>
  <c r="EP19" i="20"/>
  <c r="EN23" i="19"/>
  <c r="EN21" i="19"/>
  <c r="EN19" i="19"/>
  <c r="EN17" i="19"/>
  <c r="EN15" i="19"/>
  <c r="EN13" i="19"/>
  <c r="EN8" i="19"/>
  <c r="CR9" i="20"/>
  <c r="EP17" i="20"/>
  <c r="CT19" i="20"/>
  <c r="CT23" i="20"/>
  <c r="CT9" i="19"/>
  <c r="EP11" i="19"/>
  <c r="EP15" i="19"/>
  <c r="EP17" i="19"/>
  <c r="CT17" i="19"/>
  <c r="EP18" i="19"/>
  <c r="CT18" i="19"/>
  <c r="CT21" i="19"/>
  <c r="CU9" i="20"/>
  <c r="FS23" i="19"/>
  <c r="FR17" i="20"/>
  <c r="EL6" i="19"/>
  <c r="FR12" i="19"/>
  <c r="FN22" i="20"/>
  <c r="EL6" i="20"/>
  <c r="GH22" i="20"/>
  <c r="GF15" i="19"/>
  <c r="FP15" i="19"/>
  <c r="GF11" i="19"/>
  <c r="FP11" i="19"/>
  <c r="FO10" i="19"/>
  <c r="GE10" i="19"/>
  <c r="GC16" i="19"/>
  <c r="FM16" i="19"/>
  <c r="FQ21" i="19"/>
  <c r="GC17" i="19"/>
  <c r="FQ9" i="19"/>
  <c r="FR10" i="20"/>
  <c r="CP6" i="19"/>
  <c r="B4" i="23"/>
  <c r="AE18" i="19"/>
  <c r="AE16" i="19"/>
  <c r="AE14" i="19"/>
  <c r="AE12" i="19"/>
  <c r="AE22" i="19"/>
  <c r="AE20" i="19"/>
  <c r="AE10" i="19"/>
  <c r="AE18" i="20"/>
  <c r="AE16" i="20"/>
  <c r="AE9" i="20"/>
  <c r="AX6" i="19" l="1"/>
  <c r="EI4" i="21"/>
  <c r="DK4" i="11"/>
  <c r="X6" i="20" s="1"/>
  <c r="AR6" i="20" s="1"/>
  <c r="AQ13" i="20"/>
  <c r="FK13" i="20"/>
  <c r="GA13" i="20"/>
  <c r="EJ11" i="21"/>
  <c r="DK11" i="11"/>
  <c r="X13" i="20" s="1"/>
  <c r="AR13" i="20" s="1"/>
  <c r="BT6" i="20"/>
  <c r="CN6" i="20" s="1"/>
  <c r="BP19" i="20"/>
  <c r="DN13" i="20"/>
  <c r="DN11" i="20"/>
  <c r="DN23" i="20"/>
  <c r="BP15" i="20"/>
  <c r="GH6" i="20"/>
  <c r="AY22" i="19"/>
  <c r="AY18" i="20"/>
  <c r="AY12" i="19"/>
  <c r="AY6" i="20"/>
  <c r="AY10" i="19"/>
  <c r="AY14" i="19"/>
  <c r="CU6" i="20"/>
  <c r="AY9" i="20"/>
  <c r="BP9" i="20" s="1"/>
  <c r="AY20" i="19"/>
  <c r="AY16" i="19"/>
  <c r="AY16" i="20"/>
  <c r="AY18" i="19"/>
  <c r="BP22" i="20"/>
  <c r="BP8" i="20"/>
  <c r="DN9" i="20"/>
  <c r="DN18" i="20"/>
  <c r="BP21" i="20"/>
  <c r="DN19" i="20"/>
  <c r="DN8" i="20"/>
  <c r="DN15" i="20"/>
  <c r="FJ20" i="20"/>
  <c r="DN14" i="20"/>
  <c r="BP23" i="20"/>
  <c r="DN21" i="20"/>
  <c r="BP11" i="20"/>
  <c r="BP14" i="20"/>
  <c r="BP10" i="20"/>
  <c r="DN12" i="20"/>
  <c r="BP17" i="20"/>
  <c r="BP20" i="20"/>
  <c r="FJ14" i="20"/>
  <c r="BP12" i="20"/>
  <c r="AW6" i="20"/>
  <c r="CT6" i="20"/>
  <c r="FO6" i="20"/>
  <c r="GE6" i="20"/>
  <c r="GF6" i="20"/>
  <c r="FR6" i="20"/>
  <c r="FQ6" i="20"/>
  <c r="H10" i="34"/>
  <c r="CT6" i="19"/>
  <c r="GI6" i="20"/>
  <c r="FS6" i="19"/>
  <c r="FS6" i="20"/>
  <c r="FN6" i="20"/>
  <c r="AT6" i="20"/>
  <c r="GD18" i="20"/>
  <c r="AT18" i="20"/>
  <c r="GB23" i="20"/>
  <c r="AR23" i="20"/>
  <c r="GB11" i="20"/>
  <c r="AR11" i="20"/>
  <c r="FN13" i="20"/>
  <c r="AT13" i="20"/>
  <c r="GC22" i="20"/>
  <c r="AS22" i="20"/>
  <c r="GC20" i="20"/>
  <c r="AS20" i="20"/>
  <c r="GA8" i="20"/>
  <c r="AQ8" i="20"/>
  <c r="FK22" i="20"/>
  <c r="AQ22" i="20"/>
  <c r="GA18" i="20"/>
  <c r="AQ18" i="20"/>
  <c r="FL18" i="19"/>
  <c r="AR18" i="19"/>
  <c r="FQ15" i="19"/>
  <c r="AW15" i="19"/>
  <c r="FK12" i="19"/>
  <c r="AQ12" i="19"/>
  <c r="FK10" i="19"/>
  <c r="AQ10" i="19"/>
  <c r="GD11" i="19"/>
  <c r="AT11" i="19"/>
  <c r="FL16" i="19"/>
  <c r="AR16" i="19"/>
  <c r="FO21" i="19"/>
  <c r="AU21" i="19"/>
  <c r="GD21" i="19"/>
  <c r="AT21" i="19"/>
  <c r="FM11" i="19"/>
  <c r="AS11" i="19"/>
  <c r="FN19" i="19"/>
  <c r="AT19" i="19"/>
  <c r="GE6" i="19"/>
  <c r="AU6" i="19"/>
  <c r="FL20" i="19"/>
  <c r="AR20" i="19"/>
  <c r="GE11" i="19"/>
  <c r="AU11" i="19"/>
  <c r="FP8" i="19"/>
  <c r="AV8" i="19"/>
  <c r="AX22" i="19"/>
  <c r="GE19" i="19"/>
  <c r="AU19" i="19"/>
  <c r="FK22" i="19"/>
  <c r="AQ22" i="19"/>
  <c r="GE15" i="19"/>
  <c r="AU15" i="19"/>
  <c r="FP16" i="19"/>
  <c r="AV16" i="19"/>
  <c r="FL19" i="19"/>
  <c r="AR19" i="19"/>
  <c r="FN18" i="19"/>
  <c r="AT18" i="19"/>
  <c r="AX23" i="19"/>
  <c r="FP12" i="19"/>
  <c r="AV12" i="19"/>
  <c r="GE18" i="19"/>
  <c r="AU18" i="19"/>
  <c r="FL23" i="19"/>
  <c r="AR23" i="19"/>
  <c r="FM12" i="19"/>
  <c r="AS12" i="19"/>
  <c r="GC19" i="19"/>
  <c r="AS19" i="19"/>
  <c r="FK14" i="19"/>
  <c r="AQ14" i="19"/>
  <c r="FL14" i="19"/>
  <c r="AR14" i="19"/>
  <c r="FQ11" i="19"/>
  <c r="AW11" i="19"/>
  <c r="GG16" i="19"/>
  <c r="AW16" i="19"/>
  <c r="AX21" i="19"/>
  <c r="GA13" i="19"/>
  <c r="AQ13" i="19"/>
  <c r="GG19" i="19"/>
  <c r="AW19" i="19"/>
  <c r="FL10" i="19"/>
  <c r="AR10" i="19"/>
  <c r="FP6" i="19"/>
  <c r="AV6" i="19"/>
  <c r="GE12" i="19"/>
  <c r="AU12" i="19"/>
  <c r="FP13" i="19"/>
  <c r="AV13" i="19"/>
  <c r="FO13" i="19"/>
  <c r="AU13" i="19"/>
  <c r="FK8" i="19"/>
  <c r="AQ8" i="19"/>
  <c r="FK15" i="19"/>
  <c r="AQ15" i="19"/>
  <c r="FN13" i="19"/>
  <c r="AT13" i="19"/>
  <c r="GD10" i="19"/>
  <c r="AT10" i="19"/>
  <c r="FN8" i="19"/>
  <c r="AT8" i="19"/>
  <c r="AX19" i="19"/>
  <c r="FN14" i="19"/>
  <c r="AT14" i="19"/>
  <c r="FL17" i="19"/>
  <c r="AR17" i="19"/>
  <c r="FP18" i="19"/>
  <c r="AV18" i="19"/>
  <c r="GE14" i="19"/>
  <c r="AU14" i="19"/>
  <c r="GE9" i="19"/>
  <c r="AU9" i="19"/>
  <c r="FK16" i="19"/>
  <c r="AQ16" i="19"/>
  <c r="FR8" i="19"/>
  <c r="AX8" i="19"/>
  <c r="FL9" i="19"/>
  <c r="AR9" i="19"/>
  <c r="FR16" i="19"/>
  <c r="AX16" i="19"/>
  <c r="GD22" i="19"/>
  <c r="AT22" i="19"/>
  <c r="FL12" i="19"/>
  <c r="AR12" i="19"/>
  <c r="FK18" i="19"/>
  <c r="AQ18" i="19"/>
  <c r="GC8" i="19"/>
  <c r="AS8" i="19"/>
  <c r="GG6" i="19"/>
  <c r="AW6" i="19"/>
  <c r="FK21" i="19"/>
  <c r="AQ21" i="19"/>
  <c r="FO17" i="19"/>
  <c r="AU17" i="19"/>
  <c r="FL21" i="19"/>
  <c r="AR21" i="19"/>
  <c r="FQ17" i="19"/>
  <c r="AW17" i="19"/>
  <c r="FR14" i="19"/>
  <c r="AX14" i="19"/>
  <c r="FQ14" i="19"/>
  <c r="AW14" i="19"/>
  <c r="FL8" i="19"/>
  <c r="AR8" i="19"/>
  <c r="FN16" i="19"/>
  <c r="AT16" i="19"/>
  <c r="FP10" i="19"/>
  <c r="AV10" i="19"/>
  <c r="FR18" i="19"/>
  <c r="AX18" i="19"/>
  <c r="FM14" i="19"/>
  <c r="AS14" i="19"/>
  <c r="AX15" i="19"/>
  <c r="FL6" i="19"/>
  <c r="AR6" i="19"/>
  <c r="FQ8" i="19"/>
  <c r="AW8" i="19"/>
  <c r="FM18" i="19"/>
  <c r="AS18" i="19"/>
  <c r="FL11" i="19"/>
  <c r="AR11" i="19"/>
  <c r="GC9" i="19"/>
  <c r="AS9" i="19"/>
  <c r="FP14" i="19"/>
  <c r="AV14" i="19"/>
  <c r="FM15" i="19"/>
  <c r="AS15" i="19"/>
  <c r="FK20" i="19"/>
  <c r="AQ20" i="19"/>
  <c r="GE17" i="19"/>
  <c r="GC15" i="19"/>
  <c r="GA20" i="19"/>
  <c r="FQ19" i="19"/>
  <c r="GG11" i="19"/>
  <c r="GA21" i="19"/>
  <c r="FK13" i="19"/>
  <c r="GB8" i="19"/>
  <c r="GD8" i="19"/>
  <c r="FR19" i="19"/>
  <c r="GF10" i="19"/>
  <c r="GD16" i="19"/>
  <c r="GF16" i="19"/>
  <c r="FO14" i="19"/>
  <c r="GH14" i="19"/>
  <c r="GF18" i="19"/>
  <c r="GB10" i="19"/>
  <c r="GB21" i="19"/>
  <c r="GB14" i="19"/>
  <c r="FO11" i="19"/>
  <c r="GA14" i="19"/>
  <c r="FQ6" i="19"/>
  <c r="GA22" i="19"/>
  <c r="GG17" i="19"/>
  <c r="GG14" i="19"/>
  <c r="FO18" i="19"/>
  <c r="FR23" i="19"/>
  <c r="GF12" i="19"/>
  <c r="FN21" i="19"/>
  <c r="GE21" i="19"/>
  <c r="FO19" i="19"/>
  <c r="GC18" i="19"/>
  <c r="GG8" i="19"/>
  <c r="GH23" i="19"/>
  <c r="GB19" i="19"/>
  <c r="FM9" i="19"/>
  <c r="GB11" i="19"/>
  <c r="GB18" i="19"/>
  <c r="GB17" i="19"/>
  <c r="FM19" i="19"/>
  <c r="GH16" i="19"/>
  <c r="FM8" i="19"/>
  <c r="FO6" i="19"/>
  <c r="GB23" i="19"/>
  <c r="GA10" i="19"/>
  <c r="GA12" i="19"/>
  <c r="GH21" i="19"/>
  <c r="FO12" i="19"/>
  <c r="GF14" i="19"/>
  <c r="GC12" i="19"/>
  <c r="FR21" i="19"/>
  <c r="GC11" i="19"/>
  <c r="GA15" i="19"/>
  <c r="GF13" i="19"/>
  <c r="GD18" i="19"/>
  <c r="FN22" i="19"/>
  <c r="GH18" i="19"/>
  <c r="GD14" i="19"/>
  <c r="GH19" i="19"/>
  <c r="GE13" i="19"/>
  <c r="GD13" i="19"/>
  <c r="FN11" i="19"/>
  <c r="GA18" i="19"/>
  <c r="GB12" i="19"/>
  <c r="GB9" i="19"/>
  <c r="GH22" i="19"/>
  <c r="FN10" i="19"/>
  <c r="GA16" i="19"/>
  <c r="GB16" i="19"/>
  <c r="GB6" i="19"/>
  <c r="GA8" i="19"/>
  <c r="FR22" i="19"/>
  <c r="FK11" i="19"/>
  <c r="GA11" i="19"/>
  <c r="FK8" i="20"/>
  <c r="FQ16" i="19"/>
  <c r="GG15" i="19"/>
  <c r="FN23" i="19"/>
  <c r="GD23" i="19"/>
  <c r="GH15" i="19"/>
  <c r="GH8" i="19"/>
  <c r="GD19" i="19"/>
  <c r="FR15" i="19"/>
  <c r="GB20" i="19"/>
  <c r="FL23" i="20"/>
  <c r="GC14" i="19"/>
  <c r="FM13" i="19"/>
  <c r="GC13" i="19"/>
  <c r="FN12" i="19"/>
  <c r="GD12" i="19"/>
  <c r="FM22" i="19"/>
  <c r="GC22" i="19"/>
  <c r="FO15" i="19"/>
  <c r="GF6" i="19"/>
  <c r="FK18" i="20"/>
  <c r="FM22" i="20"/>
  <c r="GA22" i="20"/>
  <c r="FN18" i="20"/>
  <c r="GB21" i="20"/>
  <c r="FL21" i="20"/>
  <c r="GE17" i="20"/>
  <c r="FO17" i="20"/>
  <c r="GA12" i="20"/>
  <c r="FK12" i="20"/>
  <c r="GF18" i="20"/>
  <c r="FP18" i="20"/>
  <c r="FQ10" i="20"/>
  <c r="GG10" i="20"/>
  <c r="GD6" i="20"/>
  <c r="FL11" i="20"/>
  <c r="FL9" i="20"/>
  <c r="GB9" i="20"/>
  <c r="GD13" i="20"/>
  <c r="GF23" i="20"/>
  <c r="FP23" i="20"/>
  <c r="FM20" i="20"/>
  <c r="FP6" i="20"/>
  <c r="X15" i="20"/>
  <c r="AR15" i="20" s="1"/>
  <c r="CU6" i="19"/>
  <c r="Y6" i="19"/>
  <c r="AS6" i="19" s="1"/>
  <c r="GA15" i="20"/>
  <c r="FK15" i="20"/>
  <c r="W6" i="19"/>
  <c r="AQ6" i="19" s="1"/>
  <c r="FN6" i="19"/>
  <c r="GD6" i="19"/>
  <c r="FS16" i="20"/>
  <c r="GI16" i="20"/>
  <c r="FS9" i="20"/>
  <c r="GI9" i="20"/>
  <c r="GI18" i="20"/>
  <c r="FS18" i="20"/>
  <c r="GI10" i="19"/>
  <c r="FS10" i="19"/>
  <c r="FS20" i="19"/>
  <c r="GI20" i="19"/>
  <c r="FS22" i="19"/>
  <c r="GI22" i="19"/>
  <c r="GI12" i="19"/>
  <c r="FS12" i="19"/>
  <c r="FS14" i="19"/>
  <c r="GI14" i="19"/>
  <c r="GI16" i="19"/>
  <c r="FS16" i="19"/>
  <c r="GI18" i="19"/>
  <c r="FS18" i="19"/>
  <c r="BS6" i="20"/>
  <c r="EJ4" i="21" l="1"/>
  <c r="BU13" i="20"/>
  <c r="CO13" i="20" s="1"/>
  <c r="DL11" i="11"/>
  <c r="Y13" i="20" s="1"/>
  <c r="AS13" i="20" s="1"/>
  <c r="DN6" i="20"/>
  <c r="H14" i="33"/>
  <c r="BP18" i="20"/>
  <c r="BP6" i="20"/>
  <c r="BP16" i="20"/>
  <c r="GB6" i="20"/>
  <c r="FL6" i="20"/>
  <c r="H24" i="34"/>
  <c r="I24" i="34"/>
  <c r="H15" i="34"/>
  <c r="I15" i="34"/>
  <c r="H17" i="34"/>
  <c r="I17" i="34"/>
  <c r="H21" i="34"/>
  <c r="I21" i="34"/>
  <c r="H14" i="34"/>
  <c r="I14" i="34"/>
  <c r="H26" i="34"/>
  <c r="I26" i="34"/>
  <c r="H25" i="34"/>
  <c r="I25" i="34"/>
  <c r="H20" i="34"/>
  <c r="I20" i="34"/>
  <c r="H23" i="34"/>
  <c r="I23" i="34"/>
  <c r="H22" i="34"/>
  <c r="I22" i="34"/>
  <c r="H13" i="34"/>
  <c r="I13" i="34"/>
  <c r="H19" i="34"/>
  <c r="I19" i="34"/>
  <c r="H27" i="34"/>
  <c r="I27" i="34"/>
  <c r="H18" i="34"/>
  <c r="I18" i="34"/>
  <c r="H12" i="34"/>
  <c r="I12" i="34"/>
  <c r="H16" i="34"/>
  <c r="I16" i="34"/>
  <c r="G21" i="33"/>
  <c r="H21" i="33"/>
  <c r="G17" i="33"/>
  <c r="H17" i="33"/>
  <c r="H10" i="33"/>
  <c r="G16" i="33"/>
  <c r="H16" i="33"/>
  <c r="G24" i="33"/>
  <c r="H24" i="33"/>
  <c r="G13" i="33"/>
  <c r="H13" i="33"/>
  <c r="GB15" i="20"/>
  <c r="FL15" i="20"/>
  <c r="BR6" i="20"/>
  <c r="GC6" i="19"/>
  <c r="FM6" i="19"/>
  <c r="FL13" i="20"/>
  <c r="GB13" i="20"/>
  <c r="FK6" i="19"/>
  <c r="GA6" i="19"/>
  <c r="W6" i="20"/>
  <c r="CM6" i="20"/>
  <c r="FM13" i="20" l="1"/>
  <c r="GC13" i="20"/>
  <c r="BU6" i="20"/>
  <c r="DL4" i="11"/>
  <c r="Y6" i="20" s="1"/>
  <c r="G14" i="33"/>
  <c r="G10" i="33"/>
  <c r="G15" i="33"/>
  <c r="H15" i="33"/>
  <c r="I10" i="34"/>
  <c r="G18" i="33"/>
  <c r="H27" i="33"/>
  <c r="G27" i="33"/>
  <c r="G22" i="33"/>
  <c r="G20" i="33"/>
  <c r="H20" i="33"/>
  <c r="G12" i="33"/>
  <c r="H12" i="33"/>
  <c r="H23" i="33"/>
  <c r="G25" i="33"/>
  <c r="GA6" i="20"/>
  <c r="AQ6" i="20"/>
  <c r="FK6" i="20"/>
  <c r="CO6" i="20" l="1"/>
  <c r="FM6" i="20"/>
  <c r="AS6" i="20"/>
  <c r="GC6" i="20"/>
  <c r="G26" i="33"/>
  <c r="H26" i="33"/>
  <c r="G23" i="33"/>
  <c r="H22" i="33"/>
  <c r="G19" i="33"/>
  <c r="H25" i="33"/>
  <c r="H19" i="33"/>
  <c r="H18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E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3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3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4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4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4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4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4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4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5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5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5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5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5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5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5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9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9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9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9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9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9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9" authorId="0" shapeId="0" xr:uid="{00000000-0006-0000-0200-00001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0" authorId="0" shapeId="0" xr:uid="{00000000-0006-0000-0200-00001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0" authorId="0" shapeId="0" xr:uid="{00000000-0006-0000-0200-00001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0" authorId="0" shapeId="0" xr:uid="{00000000-0006-0000-02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0" authorId="0" shapeId="0" xr:uid="{00000000-0006-0000-0200-00002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0" authorId="0" shapeId="0" xr:uid="{00000000-0006-0000-0200-00002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0" authorId="0" shapeId="0" xr:uid="{00000000-0006-0000-02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0" authorId="0" shapeId="0" xr:uid="{00000000-0006-0000-0200-00002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1" authorId="0" shapeId="0" xr:uid="{00000000-0006-0000-02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1" authorId="0" shapeId="0" xr:uid="{00000000-0006-0000-0200-00002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1" authorId="0" shapeId="0" xr:uid="{00000000-0006-0000-02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1" authorId="0" shapeId="0" xr:uid="{00000000-0006-0000-0200-00002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1" authorId="0" shapeId="0" xr:uid="{00000000-0006-0000-02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1" authorId="0" shapeId="0" xr:uid="{00000000-0006-0000-0200-00002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1" authorId="0" shapeId="0" xr:uid="{00000000-0006-0000-0200-00002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2" authorId="0" shapeId="0" xr:uid="{00000000-0006-0000-0200-00002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2" authorId="0" shapeId="0" xr:uid="{00000000-0006-0000-0200-00002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3" authorId="0" shapeId="0" xr:uid="{00000000-0006-0000-02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3" authorId="0" shapeId="0" xr:uid="{00000000-0006-0000-0200-00002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3" authorId="0" shapeId="0" xr:uid="{00000000-0006-0000-02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3" authorId="0" shapeId="0" xr:uid="{00000000-0006-0000-0200-00003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3" authorId="0" shapeId="0" xr:uid="{00000000-0006-0000-0200-00003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3" authorId="0" shapeId="0" xr:uid="{00000000-0006-0000-0200-00003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3" authorId="0" shapeId="0" xr:uid="{00000000-0006-0000-02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5" authorId="0" shapeId="0" xr:uid="{00000000-0006-0000-0200-00003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5" authorId="0" shapeId="0" xr:uid="{00000000-0006-0000-02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5" authorId="0" shapeId="0" xr:uid="{00000000-0006-0000-0200-00003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5" authorId="0" shapeId="0" xr:uid="{00000000-0006-0000-0200-00003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5" authorId="0" shapeId="0" xr:uid="{00000000-0006-0000-0200-00003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5" authorId="0" shapeId="0" xr:uid="{00000000-0006-0000-0200-00003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5" authorId="0" shapeId="0" xr:uid="{00000000-0006-0000-0200-00003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6" authorId="0" shapeId="0" xr:uid="{00000000-0006-0000-0200-00003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6" authorId="0" shapeId="0" xr:uid="{00000000-0006-0000-02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6" authorId="0" shapeId="0" xr:uid="{00000000-0006-0000-0200-00003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6" authorId="0" shapeId="0" xr:uid="{00000000-0006-0000-0200-00003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6" authorId="0" shapeId="0" xr:uid="{00000000-0006-0000-0200-00004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6" authorId="0" shapeId="0" xr:uid="{00000000-0006-0000-0200-00004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6" authorId="0" shapeId="0" xr:uid="{00000000-0006-0000-0200-00004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7" authorId="0" shapeId="0" xr:uid="{00000000-0006-0000-0200-00004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7" authorId="0" shapeId="0" xr:uid="{00000000-0006-0000-0200-00004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7" authorId="0" shapeId="0" xr:uid="{00000000-0006-0000-0200-00004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7" authorId="0" shapeId="0" xr:uid="{00000000-0006-0000-0200-00004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7" authorId="0" shapeId="0" xr:uid="{00000000-0006-0000-0200-00004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7" authorId="0" shapeId="0" xr:uid="{00000000-0006-0000-0200-00004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7" authorId="0" shapeId="0" xr:uid="{00000000-0006-0000-0200-00004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M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DI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FE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M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DI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FE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FH4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I4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J4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W4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X4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Y4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M4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N4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O4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B4" authorId="0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C4" authorId="0" shapeId="0" xr:uid="{00000000-0006-0000-05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D4" authorId="0" shapeId="0" xr:uid="{00000000-0006-0000-05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Q4" authorId="0" shapeId="0" xr:uid="{00000000-0006-0000-05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R4" authorId="0" shapeId="0" xr:uid="{00000000-0006-0000-05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S4" authorId="0" shapeId="0" xr:uid="{00000000-0006-0000-05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H22" authorId="0" shapeId="0" xr:uid="{00000000-0006-0000-05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I22" authorId="0" shapeId="0" xr:uid="{00000000-0006-0000-05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J22" authorId="0" shapeId="0" xr:uid="{00000000-0006-0000-05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W22" authorId="0" shapeId="0" xr:uid="{00000000-0006-0000-05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X22" authorId="0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Y22" authorId="0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W23" authorId="0" shapeId="0" xr:uid="{00000000-0006-0000-05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X23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Y23" authorId="0" shapeId="0" xr:uid="{00000000-0006-0000-05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EG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Lexington Only</t>
        </r>
      </text>
    </comment>
    <comment ref="FP22" authorId="1" shapeId="0" xr:uid="{00000000-0006-0000-06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Q22" authorId="1" shapeId="0" xr:uid="{00000000-0006-0000-06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R22" authorId="1" shapeId="0" xr:uid="{00000000-0006-0000-06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DL4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FS22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HI6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institutions left category</t>
        </r>
      </text>
    </comment>
    <comment ref="HX6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DW7" authorId="0" shapeId="0" xr:uid="{00000000-0006-0000-0B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new institution entered category</t>
        </r>
      </text>
    </comment>
    <comment ref="GC7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AN9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F9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FD9" authorId="0" shapeId="0" xr:uid="{00000000-0006-0000-0B00-00000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FQ9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FR9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FS9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GH9" authorId="0" shapeId="0" xr:uid="{00000000-0006-0000-0B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AH10" authorId="0" shapeId="0" xr:uid="{00000000-0006-0000-0B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estimated based on ratios for 2001-02</t>
        </r>
      </text>
    </comment>
    <comment ref="AZ10" authorId="0" shapeId="0" xr:uid="{00000000-0006-0000-0B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Q10" authorId="0" shapeId="0" xr:uid="{00000000-0006-0000-0B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H10" authorId="0" shapeId="0" xr:uid="{00000000-0006-0000-0B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Y10" authorId="0" shapeId="0" xr:uid="{00000000-0006-0000-0B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P10" authorId="0" shapeId="0" xr:uid="{00000000-0006-0000-0B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U10" authorId="1" shapeId="0" xr:uid="{00000000-0006-0000-0B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DV10" authorId="1" shapeId="0" xr:uid="{00000000-0006-0000-0B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FB10" authorId="1" shapeId="0" xr:uid="{00000000-0006-0000-0B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GG10" authorId="0" shapeId="0" xr:uid="{00000000-0006-0000-0B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GH10" authorId="0" shapeId="0" xr:uid="{00000000-0006-0000-0B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GV10" authorId="1" shapeId="0" xr:uid="{00000000-0006-0000-0B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left category</t>
        </r>
      </text>
    </comment>
    <comment ref="GW10" authorId="1" shapeId="0" xr:uid="{00000000-0006-0000-0B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IA10" authorId="0" shapeId="0" xr:uid="{00000000-0006-0000-0B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IB10" authorId="0" shapeId="0" xr:uid="{00000000-0006-0000-0B00-00001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IP10" authorId="0" shapeId="0" xr:uid="{00000000-0006-0000-0B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IQ10" authorId="0" shapeId="0" xr:uid="{00000000-0006-0000-0B00-00001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AO11" authorId="0" shapeId="0" xr:uid="{00000000-0006-0000-0B00-00001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EI11" authorId="0" shapeId="0" xr:uid="{00000000-0006-0000-0B00-00001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EJ11" authorId="0" shapeId="0" xr:uid="{00000000-0006-0000-0B00-00001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GH11" authorId="0" shapeId="0" xr:uid="{00000000-0006-0000-0B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 &amp; one left category</t>
        </r>
      </text>
    </comment>
    <comment ref="GW11" authorId="0" shapeId="0" xr:uid="{00000000-0006-0000-0B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one left category</t>
        </r>
      </text>
    </comment>
    <comment ref="HI11" authorId="0" shapeId="0" xr:uid="{00000000-0006-0000-0B00-00002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IC11" authorId="0" shapeId="0" xr:uid="{00000000-0006-0000-0B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BV12" authorId="1" shapeId="0" xr:uid="{00000000-0006-0000-0B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M12" authorId="0" shapeId="0" xr:uid="{00000000-0006-0000-0B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left &amp; one entered category</t>
        </r>
      </text>
    </comment>
    <comment ref="DA12" authorId="0" shapeId="0" xr:uid="{00000000-0006-0000-0B00-00002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DD12" authorId="0" shapeId="0" xr:uid="{00000000-0006-0000-0B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BX13" authorId="1" shapeId="0" xr:uid="{00000000-0006-0000-0B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N13" authorId="0" shapeId="0" xr:uid="{00000000-0006-0000-0B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CO13" authorId="1" shapeId="0" xr:uid="{00000000-0006-0000-0B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GG13" authorId="1" shapeId="0" xr:uid="{00000000-0006-0000-0B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GV13" authorId="1" shapeId="0" xr:uid="{00000000-0006-0000-0B00-00002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left category</t>
        </r>
      </text>
    </comment>
    <comment ref="AJ14" authorId="0" shapeId="0" xr:uid="{00000000-0006-0000-0B00-00002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AN14" authorId="0" shapeId="0" xr:uid="{00000000-0006-0000-0B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BB14" authorId="0" shapeId="0" xr:uid="{00000000-0006-0000-0B00-00002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BF14" authorId="0" shapeId="0" xr:uid="{00000000-0006-0000-0B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BF15" authorId="0" shapeId="0" xr:uid="{00000000-0006-0000-0B00-00003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W15" authorId="1" shapeId="0" xr:uid="{00000000-0006-0000-0B00-00003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CJ15" authorId="0" shapeId="0" xr:uid="{00000000-0006-0000-0B00-00003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DE15" authorId="0" shapeId="0" xr:uid="{00000000-0006-0000-0B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DV15" authorId="1" shapeId="0" xr:uid="{00000000-0006-0000-0B00-00003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FQ15" authorId="0" shapeId="0" xr:uid="{00000000-0006-0000-0B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GF15" authorId="0" shapeId="0" xr:uid="{00000000-0006-0000-0B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BV16" authorId="1" shapeId="0" xr:uid="{00000000-0006-0000-0B00-00003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DV16" authorId="1" shapeId="0" xr:uid="{00000000-0006-0000-0B00-00003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FC16" authorId="1" shapeId="0" xr:uid="{00000000-0006-0000-0B00-00003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FD16" authorId="0" shapeId="0" xr:uid="{00000000-0006-0000-0B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HH16" authorId="0" shapeId="0" xr:uid="{00000000-0006-0000-0B00-00003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HI16" authorId="0" shapeId="0" xr:uid="{00000000-0006-0000-0B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from Funding03 file</t>
        </r>
      </text>
    </comment>
    <comment ref="HJ16" authorId="0" shapeId="0" xr:uid="{00000000-0006-0000-0B00-00003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suppressed since no FTE data were reported.
</t>
        </r>
      </text>
    </comment>
    <comment ref="AH17" authorId="0" shapeId="0" xr:uid="{00000000-0006-0000-0B00-00003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Q17" authorId="0" shapeId="0" xr:uid="{00000000-0006-0000-0B00-00004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U17" authorId="1" shapeId="0" xr:uid="{00000000-0006-0000-0B00-00004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H17" authorId="0" shapeId="0" xr:uid="{00000000-0006-0000-0B00-00004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L17" authorId="1" shapeId="0" xr:uid="{00000000-0006-0000-0B00-00004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CY17" authorId="0" shapeId="0" xr:uid="{00000000-0006-0000-0B00-00004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P17" authorId="0" shapeId="0" xr:uid="{00000000-0006-0000-0B00-00004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GH17" authorId="0" shapeId="0" xr:uid="{00000000-0006-0000-0B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two left category</t>
        </r>
      </text>
    </comment>
    <comment ref="GW17" authorId="0" shapeId="0" xr:uid="{00000000-0006-0000-0B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one left category</t>
        </r>
      </text>
    </comment>
    <comment ref="AH18" authorId="0" shapeId="0" xr:uid="{00000000-0006-0000-0B00-00004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AZ18" authorId="0" shapeId="0" xr:uid="{00000000-0006-0000-0B00-00004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Q18" authorId="0" shapeId="0" xr:uid="{00000000-0006-0000-0B00-00004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H18" authorId="0" shapeId="0" xr:uid="{00000000-0006-0000-0B00-00004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Y18" authorId="0" shapeId="0" xr:uid="{00000000-0006-0000-0B00-00004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D18" authorId="0" shapeId="0" xr:uid="{00000000-0006-0000-0B00-00004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AN19" authorId="0" shapeId="0" xr:uid="{00000000-0006-0000-0B00-00004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AO19" authorId="0" shapeId="0" xr:uid="{00000000-0006-0000-0B00-00004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F19" authorId="0" shapeId="0" xr:uid="{00000000-0006-0000-0B00-00005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BG19" authorId="0" shapeId="0" xr:uid="{00000000-0006-0000-0B00-00005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&amp; one entered
category</t>
        </r>
      </text>
    </comment>
    <comment ref="BX19" authorId="1" shapeId="0" xr:uid="{00000000-0006-0000-0B00-00005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
category</t>
        </r>
      </text>
    </comment>
    <comment ref="DD19" authorId="0" shapeId="0" xr:uid="{00000000-0006-0000-0B00-00005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DU19" authorId="1" shapeId="0" xr:uid="{00000000-0006-0000-0B00-00005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FR19" authorId="0" shapeId="0" xr:uid="{00000000-0006-0000-0B00-00005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GG19" authorId="0" shapeId="0" xr:uid="{00000000-0006-0000-0B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GV19" authorId="0" shapeId="0" xr:uid="{00000000-0006-0000-0B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AO20" authorId="0" shapeId="0" xr:uid="{00000000-0006-0000-0B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BG20" authorId="0" shapeId="0" xr:uid="{00000000-0006-0000-0B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DA20" authorId="0" shapeId="0" xr:uid="{00000000-0006-0000-0B00-00005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DR20" authorId="0" shapeId="0" xr:uid="{00000000-0006-0000-0B00-00005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caegory</t>
        </r>
      </text>
    </comment>
    <comment ref="DT20" authorId="1" shapeId="0" xr:uid="{00000000-0006-0000-0B00-00005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GW20" authorId="1" shapeId="0" xr:uid="{00000000-0006-0000-0B00-00005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AH21" authorId="0" shapeId="0" xr:uid="{00000000-0006-0000-0B00-00005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Q21" authorId="0" shapeId="0" xr:uid="{00000000-0006-0000-0B00-00005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T1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AJ14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DN15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funds for non-credit continuing ed separately identified for the first time</t>
        </r>
      </text>
    </comment>
    <comment ref="ER15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ed. separately identified for the first time</t>
        </r>
      </text>
    </comment>
    <comment ref="FG15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 separately identified for the first time</t>
        </r>
      </text>
    </comment>
    <comment ref="FV15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 separately identified for the first time</t>
        </r>
      </text>
    </comment>
    <comment ref="BB17" authorId="1" shapeId="0" xr:uid="{00000000-0006-0000-0C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agency reclassified item as statewide not campus</t>
        </r>
      </text>
    </comment>
  </commentList>
</comments>
</file>

<file path=xl/sharedStrings.xml><?xml version="1.0" encoding="utf-8"?>
<sst xmlns="http://schemas.openxmlformats.org/spreadsheetml/2006/main" count="9088" uniqueCount="247">
  <si>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</si>
  <si>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</si>
  <si>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</si>
  <si>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</si>
  <si>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</si>
  <si>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</si>
  <si>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</si>
  <si>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</si>
  <si>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</si>
  <si>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</si>
  <si>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</si>
  <si>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</si>
  <si>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</si>
  <si>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</si>
  <si>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</si>
  <si>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All Four-Year</t>
  </si>
  <si>
    <t>NA</t>
  </si>
  <si>
    <t xml:space="preserve">Source: </t>
  </si>
  <si>
    <t>SREB-State Data Exchange.</t>
  </si>
  <si>
    <t>Delaware</t>
  </si>
  <si>
    <t>SREB states</t>
  </si>
  <si>
    <t>Two-Year 1</t>
  </si>
  <si>
    <t>2000-01</t>
  </si>
  <si>
    <t>2001-02</t>
  </si>
  <si>
    <t>Total</t>
  </si>
  <si>
    <t>All Two-Year</t>
  </si>
  <si>
    <t>Local</t>
  </si>
  <si>
    <t>Four-Year 1</t>
  </si>
  <si>
    <t>Four-Year 2</t>
  </si>
  <si>
    <t>Four-Year 3</t>
  </si>
  <si>
    <t>Four-Year 4</t>
  </si>
  <si>
    <t>Four-Year 5</t>
  </si>
  <si>
    <t>Four-Year 6</t>
  </si>
  <si>
    <t>Two-Year with Bachelor's</t>
  </si>
  <si>
    <t>Two-Year 2</t>
  </si>
  <si>
    <t>Two-Year 3</t>
  </si>
  <si>
    <t>State</t>
  </si>
  <si>
    <t>Purpose</t>
  </si>
  <si>
    <t>Educational</t>
  </si>
  <si>
    <t>Dollars</t>
  </si>
  <si>
    <t>Percent</t>
  </si>
  <si>
    <t>at Public Two-Year Colleges</t>
  </si>
  <si>
    <t>at Public Four-Year Colleges and Universities</t>
  </si>
  <si>
    <t>—</t>
  </si>
  <si>
    <t>at Public Technical Institutes or Colleges</t>
  </si>
  <si>
    <t xml:space="preserve"> </t>
  </si>
  <si>
    <r>
      <t>(adjusted for inflation)</t>
    </r>
    <r>
      <rPr>
        <vertAlign val="superscript"/>
        <sz val="10"/>
        <rFont val="Arial"/>
        <family val="2"/>
      </rPr>
      <t>3</t>
    </r>
  </si>
  <si>
    <t>General-</t>
  </si>
  <si>
    <t>Revenues</t>
  </si>
  <si>
    <t>Special-Purpose</t>
  </si>
  <si>
    <t>"NA" indicates not applicable. There was no institution of this type or no funding of this type in the state.</t>
  </si>
  <si>
    <t>State Gen Purp</t>
  </si>
  <si>
    <t>State Ed Sp Purp</t>
  </si>
  <si>
    <t>Tuition revenues available for operations</t>
  </si>
  <si>
    <t>All Tech Institutes</t>
  </si>
  <si>
    <t>Tech Institute 1</t>
  </si>
  <si>
    <t>Tech Institute 2</t>
  </si>
  <si>
    <t>1999-00</t>
  </si>
  <si>
    <t>Funding02 File</t>
  </si>
  <si>
    <t>Funding01 file</t>
  </si>
  <si>
    <t>Funding01 File</t>
  </si>
  <si>
    <t>FTE</t>
  </si>
  <si>
    <t>2002-03</t>
  </si>
  <si>
    <t>Funding03 File (Feb04)</t>
  </si>
  <si>
    <t>Aggregate Four-Year  (excluding Specialized)  (000s)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</si>
  <si>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</si>
  <si>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</si>
  <si>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</si>
  <si>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</si>
  <si>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</si>
  <si>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</si>
  <si>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</si>
  <si>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</si>
  <si>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</si>
  <si>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</si>
  <si>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</si>
  <si>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</si>
  <si>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</si>
  <si>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</si>
  <si>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SREB-State Data Exchange</t>
  </si>
  <si>
    <r>
      <t>Total Public Funds Available for E&amp;G Operations</t>
    </r>
    <r>
      <rPr>
        <sz val="10"/>
        <rFont val="Arial"/>
        <family val="2"/>
      </rPr>
      <t xml:space="preserve"> (excluding health professions education and specialized institutions and other special purpose funds)</t>
    </r>
  </si>
  <si>
    <t>Dollars Per FTE</t>
  </si>
  <si>
    <t>Percent of SREB</t>
  </si>
  <si>
    <r>
      <t>Public Four-Year Colleges</t>
    </r>
    <r>
      <rPr>
        <sz val="10"/>
        <rFont val="Arial"/>
        <family val="2"/>
      </rPr>
      <t xml:space="preserve"> (aggregate)</t>
    </r>
  </si>
  <si>
    <r>
      <t xml:space="preserve">State Appropriations </t>
    </r>
    <r>
      <rPr>
        <sz val="10"/>
        <rFont val="Arial"/>
        <family val="2"/>
      </rPr>
      <t>(state general purpose appropriations + educational special purpose)</t>
    </r>
  </si>
  <si>
    <t>Tuition and fees revenue available for operations</t>
  </si>
  <si>
    <t>FTE$91 file</t>
  </si>
  <si>
    <t>2003-04</t>
  </si>
  <si>
    <t>Funding04 File</t>
  </si>
  <si>
    <t>Tuition</t>
  </si>
  <si>
    <r>
      <t>Funds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Educational and General Operations Per Full-Time-Equivalent Student</t>
    </r>
    <r>
      <rPr>
        <vertAlign val="superscript"/>
        <sz val="10"/>
        <rFont val="Arial"/>
        <family val="2"/>
      </rPr>
      <t xml:space="preserve">2 </t>
    </r>
  </si>
  <si>
    <t>and Fee</t>
  </si>
  <si>
    <r>
      <t xml:space="preserve">Total Funding </t>
    </r>
    <r>
      <rPr>
        <sz val="10"/>
        <rFont val="Arial"/>
        <family val="2"/>
      </rPr>
      <t>(state general purpose appropriations + educational special purpose+tuition and fees revenue)</t>
    </r>
  </si>
  <si>
    <t>2004-05</t>
  </si>
  <si>
    <t>Funding05 File</t>
  </si>
  <si>
    <t>a65256598</t>
  </si>
  <si>
    <t>a63162961.5</t>
  </si>
  <si>
    <t>a61069325</t>
  </si>
  <si>
    <t>a64372566</t>
  </si>
  <si>
    <t>a3303241</t>
  </si>
  <si>
    <t>2004-050</t>
  </si>
  <si>
    <t>Percent of Funding</t>
  </si>
  <si>
    <t>1984-85</t>
  </si>
  <si>
    <t>2005-06</t>
  </si>
  <si>
    <t>Funding06 File</t>
  </si>
  <si>
    <t>Change in Total</t>
  </si>
  <si>
    <t>Total Public Funds Available for E&amp;G Operations (state general purpose + special purpose + tuition)</t>
  </si>
  <si>
    <t>2006-07</t>
  </si>
  <si>
    <t>Funding07 File</t>
  </si>
  <si>
    <t>2007-08</t>
  </si>
  <si>
    <t>Funding08 File</t>
  </si>
  <si>
    <t xml:space="preserve"> "NA" indicates not applicable. There was no institution of this type in the state.</t>
  </si>
  <si>
    <t xml:space="preserve"> "—" indicaates not reported.</t>
  </si>
  <si>
    <r>
      <t>Funds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for Educational and General Operations Per Full-Time-Equivalent Student</t>
    </r>
    <r>
      <rPr>
        <vertAlign val="superscript"/>
        <sz val="10"/>
        <rFont val="Arial"/>
        <family val="2"/>
      </rPr>
      <t>2</t>
    </r>
  </si>
  <si>
    <t>2008-09</t>
  </si>
  <si>
    <t>#</t>
  </si>
  <si>
    <t>%</t>
  </si>
  <si>
    <t>Funding09 File-Amounts Pivot Table</t>
  </si>
  <si>
    <t>Check figs</t>
  </si>
  <si>
    <t>check figs</t>
  </si>
  <si>
    <t>*See the State General Purpose Tab for applicable notes amd comment cells.</t>
  </si>
  <si>
    <t>2009-10</t>
  </si>
  <si>
    <t>2008-10</t>
  </si>
  <si>
    <t>Funding10 File-Amounts Pivot Table</t>
  </si>
  <si>
    <t>$</t>
  </si>
  <si>
    <t xml:space="preserve">One-Year Change </t>
  </si>
  <si>
    <t>Public Two-Year Colleges (aggregate)</t>
  </si>
  <si>
    <t>Total Funding (state general purpose appropriations + educational special purpose+tuition and fees revenue)</t>
  </si>
  <si>
    <t>State/Local Appropriations (state general purpose appropriations + educational special purpose+local)</t>
  </si>
  <si>
    <t>Adjusted for Inflation (HEPI)</t>
  </si>
  <si>
    <t>"—" indicates not available.</t>
  </si>
  <si>
    <t>2010-11</t>
  </si>
  <si>
    <t>From FB11_39_40</t>
  </si>
  <si>
    <t>DEFunding11 File-Amounts Pivot Table</t>
  </si>
  <si>
    <t>Funding09 File</t>
  </si>
  <si>
    <t>Funding10 File</t>
  </si>
  <si>
    <t>DEFunding11-116s</t>
  </si>
  <si>
    <t>DEFunding11-117s</t>
  </si>
  <si>
    <t>DEFunding11-118s</t>
  </si>
  <si>
    <t>DEFunding11-119s</t>
  </si>
  <si>
    <t>DEFunding11-120s</t>
  </si>
  <si>
    <t>DEFunding11-121s</t>
  </si>
  <si>
    <t>DEFunding11-122s</t>
  </si>
  <si>
    <t>DEFunding11-123s</t>
  </si>
  <si>
    <t>DEFunding11-124s</t>
  </si>
  <si>
    <t>DEFunding11-125s</t>
  </si>
  <si>
    <t>DEFunding11-126s</t>
  </si>
  <si>
    <t>DEFunding11-127s</t>
  </si>
  <si>
    <t>DEFunding11-129s</t>
  </si>
  <si>
    <t>DEFunding11-130s</t>
  </si>
  <si>
    <t>DEFunding11-131s</t>
  </si>
  <si>
    <t>DEFunding09-89</t>
  </si>
  <si>
    <t>DEFunding08-89</t>
  </si>
  <si>
    <t>DEFunding07-89</t>
  </si>
  <si>
    <t>DEFunding06-89</t>
  </si>
  <si>
    <t>DEFunding05-89</t>
  </si>
  <si>
    <t>See "St Gen Purp per FTE" tab for sources.</t>
  </si>
  <si>
    <t xml:space="preserve">Three-Year Change </t>
  </si>
  <si>
    <t>2011-12</t>
  </si>
  <si>
    <t>DEFunding12-116s</t>
  </si>
  <si>
    <t>DEFunding12-117s</t>
  </si>
  <si>
    <t>DEFunding12-118s</t>
  </si>
  <si>
    <t>DEFunding12-119s</t>
  </si>
  <si>
    <t>DEFunding12-120s</t>
  </si>
  <si>
    <t>DEFunding12-121s</t>
  </si>
  <si>
    <t>DEFunding12-122s</t>
  </si>
  <si>
    <t>DEFunding12-123s</t>
  </si>
  <si>
    <t>DEFunding12-124s</t>
  </si>
  <si>
    <t>DEFunding12-125s</t>
  </si>
  <si>
    <t>DEFunding12-126s</t>
  </si>
  <si>
    <t>DEFunding12-127s</t>
  </si>
  <si>
    <t>DEFunding12-129s</t>
  </si>
  <si>
    <t>DEFunding12-130s</t>
  </si>
  <si>
    <t>DEFunding12-131s</t>
  </si>
  <si>
    <t>----being revised----</t>
  </si>
  <si>
    <t>DEFunding12 File-Amounts Pivot Table</t>
  </si>
  <si>
    <t>2012-13</t>
  </si>
  <si>
    <t>2013-14</t>
  </si>
  <si>
    <t>DEFunding13-131s</t>
  </si>
  <si>
    <t>DEFunding14-131s</t>
  </si>
  <si>
    <t>DEFunding13-129s</t>
  </si>
  <si>
    <t>DEFunding14-129s</t>
  </si>
  <si>
    <t>DEFunding14File-Amounts Pivot Table</t>
  </si>
  <si>
    <t>DEFunding14 File-Amounts Pivot Table</t>
  </si>
  <si>
    <t>DEFunding13 File-Amounts Pivot Table</t>
  </si>
  <si>
    <t>What about Two-Year Size Unknown? Code 11?</t>
  </si>
  <si>
    <t>23012-13</t>
  </si>
  <si>
    <t>One-Year Change
2012-13 to
2013-14</t>
  </si>
  <si>
    <t>Three-Year Change
2010-11 to
2013-14</t>
  </si>
  <si>
    <r>
      <t xml:space="preserve">1 </t>
    </r>
    <r>
      <rPr>
        <sz val="10"/>
        <rFont val="Arial"/>
        <family val="2"/>
      </rPr>
      <t>Include state and local tax revenues allocated to colleges and universities for operating expenses related to higher education; other funds, such as earnings from state-funded endowments, used for operating purposes; earmarked revenues, such as from lotteries, used for operating purposes; and tuition and fee revenues. Excluded are funds appropriated for capital construction and debt payments, tuition and fee revenues dedicated to debt service, medicine and health-professions education programs (including teaching hospitals and schools of veterinary medicine), statewide financial aid programs for students, statewide coordinating and governing boards, and private colleges and universities.</t>
    </r>
  </si>
  <si>
    <r>
      <t xml:space="preserve">4 </t>
    </r>
    <r>
      <rPr>
        <sz val="10"/>
        <rFont val="Arial"/>
        <family val="2"/>
      </rPr>
      <t>Because of rounding, amounts that appear the same may not have the same regional rank.</t>
    </r>
  </si>
  <si>
    <t>2014-15</t>
  </si>
  <si>
    <t>2015-16</t>
  </si>
  <si>
    <t>DEFunding16-116s</t>
  </si>
  <si>
    <t>DEFunding16-117s</t>
  </si>
  <si>
    <t>DEFunding16-118s</t>
  </si>
  <si>
    <t>DEFunding16-119s</t>
  </si>
  <si>
    <t>DEFunding16-120s</t>
  </si>
  <si>
    <t>DEFunding16-121s</t>
  </si>
  <si>
    <t>DEFunding16-122s</t>
  </si>
  <si>
    <t>DEFunding16-124s</t>
  </si>
  <si>
    <t>DEFunding16-125s</t>
  </si>
  <si>
    <t>DEFunding16-127s</t>
  </si>
  <si>
    <t>DEFunding16-129s</t>
  </si>
  <si>
    <t>DEFunding16-130s</t>
  </si>
  <si>
    <t>DEFunding16-131s</t>
  </si>
  <si>
    <t>DEFunding16 File-Amounts Pivot Table (categpry 1-6)</t>
  </si>
  <si>
    <t>DEFunding16 File-Amounts Pivot Table (categpry 1)</t>
  </si>
  <si>
    <t>DEFunding16 File-Amounts Pivot Table (category 2)</t>
  </si>
  <si>
    <t>DEFunding16 File-Amounts Pivot Table (category 3)</t>
  </si>
  <si>
    <t>DEFunding16 File-Amounts Pivot Table (category 4)</t>
  </si>
  <si>
    <t>DEFunding16 File-Amounts Pivot Table (category5)</t>
  </si>
  <si>
    <t>DEFunding16 File-Amounts Pivot Table (category 6)</t>
  </si>
  <si>
    <t>DEFunding16 File-Amounts Pivot Table (category 7-11)</t>
  </si>
  <si>
    <t>DEFunding16 File-Amounts Pivot Table (category 7)</t>
  </si>
  <si>
    <t>DEFunding16 File-Amounts Pivot Table (category 8)</t>
  </si>
  <si>
    <t>23014-15</t>
  </si>
  <si>
    <t>DEFunding16 File-Amounts Pivot Table (category 9)</t>
  </si>
  <si>
    <t>DEFunding16 File-Amounts Pivot Table (category 10)</t>
  </si>
  <si>
    <t>DEFunding16 File-Amounts Pivot Table (category 12-15)</t>
  </si>
  <si>
    <t>DEFunding16 File-Amounts Pivot Table (category 12)</t>
  </si>
  <si>
    <t>DEFunding16 File-Amounts Pivot Table (category 13)</t>
  </si>
  <si>
    <t>2012-14</t>
  </si>
  <si>
    <t>2012-15</t>
  </si>
  <si>
    <t>2012-16</t>
  </si>
  <si>
    <t>2014-15 to
2015-16</t>
  </si>
  <si>
    <t>2012-13 to
2015-16</t>
  </si>
  <si>
    <t>Dollars Per FTE in 2015-16 $</t>
  </si>
  <si>
    <t>One-Year Change
2014-15 to
2015-16</t>
  </si>
  <si>
    <t>Three-Year Change
2012-13 to
2015-16</t>
  </si>
  <si>
    <t>2012-13 to 2015-16</t>
  </si>
  <si>
    <r>
      <t>Ranks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, 2015-16</t>
    </r>
  </si>
  <si>
    <r>
      <t xml:space="preserve">3 </t>
    </r>
    <r>
      <rPr>
        <sz val="10"/>
        <rFont val="Arial"/>
        <family val="2"/>
      </rPr>
      <t>The Common Fund Institute Higher Education Price Index (HEPI) increased by 7.1 percent from 2012-13 to 2015-16.</t>
    </r>
  </si>
  <si>
    <t>March 2017</t>
  </si>
  <si>
    <t xml:space="preserve"> March 2017</t>
  </si>
  <si>
    <t>2012-13 in 2015-16$</t>
  </si>
  <si>
    <t>Table 91</t>
  </si>
  <si>
    <r>
      <t xml:space="preserve">2 </t>
    </r>
    <r>
      <rPr>
        <sz val="10"/>
        <rFont val="Arial"/>
        <family val="2"/>
      </rPr>
      <t>Full-time-equivalent (FTE) enrollments are calculated according to the following procedures: first, undergraduate credit-hour FTE equals estimated annual undergraduate credit-hours divided by 30 for semester systems or 45 for quarter systems; second, graduate FTE (including law students) equals estimated annual graduate credit-hours divided by 24 for semester systems or 36 for quarter systems. Undergraduate and graduate FTE enrollments are added together to derive the total.</t>
    </r>
  </si>
  <si>
    <r>
      <t xml:space="preserve">2 </t>
    </r>
    <r>
      <rPr>
        <sz val="10"/>
        <rFont val="Arial"/>
        <family val="2"/>
      </rPr>
      <t>Full-time-equivalent (FTE) enrollments are calculated according to the following procedures: first, undergraduate credit-hour FTE enrollment equals estimated annual undergraduate credit-hours divided by 30 for semester systems or 45 for quarter systems; second, undergraduate contact-hour FTE enrollment equals estimated annual undergraduate contact-hours divided by 900; and third, total undergraduate FTE enrollment equals the sum of undergraduate credit-hour and contact-hour FTE.</t>
    </r>
  </si>
  <si>
    <r>
      <t>Funds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for Educational and General Operations Per Full-Time-Equivalent Student</t>
    </r>
    <r>
      <rPr>
        <vertAlign val="superscript"/>
        <sz val="12"/>
        <rFont val="Arial"/>
        <family val="2"/>
      </rPr>
      <t>2</t>
    </r>
  </si>
  <si>
    <r>
      <t>(adjusted for inflation)</t>
    </r>
    <r>
      <rPr>
        <vertAlign val="superscript"/>
        <sz val="12"/>
        <rFont val="Arial"/>
        <family val="2"/>
      </rPr>
      <t>3</t>
    </r>
  </si>
  <si>
    <t>1 Include state and local tax revenues allocated to colleges and universities for operating expenses related to higher education; other funds, such as earnings from state-funded endowments, used for operating purposes; earmarked revenues, such as from lotteries, used for operating purposes; and tuition and fee revenues. Excluded are funds appropriated for capital construction and debt payments, tuition and fee revenues dedicated to debt service, medicine and health-professions education programs (including teaching hospitals and schools of veterinary medicine), statewide financial aid programs for students, statewide coordinating and governing boards, and private colleges and universities.</t>
  </si>
  <si>
    <t>2 Full-time-equivalent (FTE) enrollments are calculated according to the following procedures: first, undergraduate credit-hour FTE equals estimated annual undergraduate credit-hours divided by 30 for semester systems or 45 for quarter systems; second, undergraduate contact-hour FTE equals estimated annual undergraduate contact-hours divided by 900; and third, total undergraduate FTE equals the sum of undergraduate credit-hour and contact-hour FTE.</t>
  </si>
  <si>
    <r>
      <t xml:space="preserve">3 </t>
    </r>
    <r>
      <rPr>
        <sz val="12"/>
        <rFont val="Arial"/>
        <family val="2"/>
      </rPr>
      <t>The Common Fund Institute Higher Education Price Index (HEPI) increased by 7.1 percent from 2012-13 to 2015-16.</t>
    </r>
  </si>
  <si>
    <t>Table 89 (OLD Table 90)</t>
  </si>
  <si>
    <t>"NA" indicates not applicable. There was no institution of this type or no funding of this type in this state.</t>
  </si>
  <si>
    <t>Table 91 (OLD Table 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</si>
</sst>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$-409]#,##0"/>
    <numFmt numFmtId="165" formatCode="0.0"/>
    <numFmt numFmtId="166" formatCode="&quot;$&quot;#,##0"/>
    <numFmt numFmtId="167" formatCode="#,##0.0"/>
    <numFmt numFmtId="168" formatCode="_(* #,##0_);_(* \(#,##0\);_(* &quot;-&quot;??_);_(@_)"/>
    <numFmt numFmtId="169" formatCode="#,##0.0_);\(#,##0.0\)"/>
    <numFmt numFmtId="170" formatCode="&quot;$&quot;#,##0.00"/>
    <numFmt numFmtId="171" formatCode="0_)"/>
    <numFmt numFmtId="172" formatCode="General_)"/>
  </numFmts>
  <fonts count="62"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AGaramond"/>
      <family val="3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2"/>
      <color indexed="16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3399"/>
      <name val="Arial"/>
      <family val="2"/>
    </font>
    <font>
      <b/>
      <sz val="10"/>
      <color rgb="FFFF0000"/>
      <name val="Arial"/>
      <family val="2"/>
    </font>
    <font>
      <b/>
      <sz val="12"/>
      <color indexed="16"/>
      <name val="Arial"/>
      <family val="2"/>
    </font>
    <font>
      <b/>
      <sz val="11"/>
      <color rgb="FFFF3399"/>
      <name val="Arial"/>
      <family val="2"/>
    </font>
    <font>
      <b/>
      <sz val="12"/>
      <color indexed="10"/>
      <name val="Arial"/>
      <family val="2"/>
    </font>
    <font>
      <sz val="10"/>
      <color rgb="FF0000FF"/>
      <name val="SWISS-C"/>
    </font>
    <font>
      <i/>
      <sz val="12"/>
      <color rgb="FFC00000"/>
      <name val="Arial"/>
      <family val="2"/>
    </font>
    <font>
      <sz val="6"/>
      <name val="Arial"/>
      <family val="2"/>
    </font>
    <font>
      <sz val="10"/>
      <name val="Courier"/>
    </font>
    <font>
      <sz val="12"/>
      <name val="AGaramond"/>
      <family val="1"/>
    </font>
    <font>
      <sz val="11"/>
      <color indexed="8"/>
      <name val="Calibri"/>
      <family val="2"/>
    </font>
    <font>
      <sz val="10"/>
      <name val="Helv"/>
    </font>
    <font>
      <sz val="10"/>
      <color rgb="FF00000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999999"/>
      </left>
      <right/>
      <top/>
      <bottom/>
      <diagonal/>
    </border>
  </borders>
  <cellStyleXfs count="13556">
    <xf numFmtId="0" fontId="0" fillId="0" borderId="0">
      <alignment horizontal="left" wrapText="1"/>
    </xf>
    <xf numFmtId="43" fontId="7" fillId="0" borderId="0" applyFont="0" applyFill="0" applyBorder="0" applyAlignment="0" applyProtection="0"/>
    <xf numFmtId="37" fontId="14" fillId="0" borderId="0"/>
    <xf numFmtId="9" fontId="6" fillId="0" borderId="0" applyFont="0" applyFill="0" applyBorder="0" applyAlignment="0" applyProtection="0"/>
    <xf numFmtId="0" fontId="37" fillId="0" borderId="0">
      <alignment horizontal="left" wrapText="1"/>
    </xf>
    <xf numFmtId="43" fontId="3" fillId="0" borderId="0" applyFont="0" applyFill="0" applyBorder="0" applyAlignment="0" applyProtection="0"/>
    <xf numFmtId="0" fontId="37" fillId="0" borderId="0">
      <alignment horizontal="left" wrapText="1"/>
    </xf>
    <xf numFmtId="0" fontId="3" fillId="10" borderId="56" applyNumberFormat="0" applyFont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/>
    <xf numFmtId="171" fontId="6" fillId="0" borderId="0"/>
    <xf numFmtId="171" fontId="38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>
      <alignment horizontal="left" wrapText="1"/>
    </xf>
    <xf numFmtId="0" fontId="13" fillId="0" borderId="0"/>
    <xf numFmtId="0" fontId="13" fillId="0" borderId="0"/>
    <xf numFmtId="0" fontId="2" fillId="0" borderId="0"/>
    <xf numFmtId="0" fontId="13" fillId="0" borderId="0"/>
    <xf numFmtId="171" fontId="38" fillId="0" borderId="0"/>
    <xf numFmtId="3" fontId="3" fillId="0" borderId="58" applyFont="0"/>
    <xf numFmtId="171" fontId="9" fillId="0" borderId="57" applyNumberFormat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8" fillId="0" borderId="0"/>
    <xf numFmtId="171" fontId="38" fillId="0" borderId="0"/>
    <xf numFmtId="171" fontId="38" fillId="0" borderId="0"/>
    <xf numFmtId="9" fontId="38" fillId="0" borderId="0" applyFont="0" applyFill="0" applyBorder="0" applyAlignment="0" applyProtection="0"/>
    <xf numFmtId="171" fontId="38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5" fillId="0" borderId="0"/>
    <xf numFmtId="43" fontId="38" fillId="0" borderId="0" applyFont="0" applyFill="0" applyBorder="0" applyAlignment="0" applyProtection="0"/>
    <xf numFmtId="172" fontId="40" fillId="0" borderId="0"/>
    <xf numFmtId="172" fontId="40" fillId="0" borderId="0"/>
    <xf numFmtId="3" fontId="3" fillId="0" borderId="58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6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171" fontId="3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3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8" borderId="0" applyNumberFormat="0" applyBorder="0" applyAlignment="0" applyProtection="0"/>
    <xf numFmtId="0" fontId="43" fillId="12" borderId="0" applyNumberFormat="0" applyBorder="0" applyAlignment="0" applyProtection="0"/>
    <xf numFmtId="0" fontId="44" fillId="29" borderId="59" applyNumberFormat="0" applyAlignment="0" applyProtection="0"/>
    <xf numFmtId="0" fontId="45" fillId="30" borderId="60" applyNumberFormat="0" applyAlignment="0" applyProtection="0"/>
    <xf numFmtId="43" fontId="3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50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1" fillId="16" borderId="59" applyNumberFormat="0" applyAlignment="0" applyProtection="0"/>
    <xf numFmtId="0" fontId="52" fillId="0" borderId="64" applyNumberFormat="0" applyFill="0" applyAlignment="0" applyProtection="0"/>
    <xf numFmtId="0" fontId="53" fillId="31" borderId="0" applyNumberFormat="0" applyBorder="0" applyAlignment="0" applyProtection="0"/>
    <xf numFmtId="0" fontId="39" fillId="0" borderId="0"/>
    <xf numFmtId="0" fontId="3" fillId="10" borderId="56" applyNumberFormat="0" applyFont="0" applyAlignment="0" applyProtection="0"/>
    <xf numFmtId="0" fontId="39" fillId="10" borderId="56" applyNumberFormat="0" applyFont="0" applyAlignment="0" applyProtection="0"/>
    <xf numFmtId="0" fontId="54" fillId="29" borderId="65" applyNumberFormat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6" applyNumberFormat="0" applyFill="0" applyAlignment="0" applyProtection="0"/>
    <xf numFmtId="0" fontId="57" fillId="0" borderId="0" applyNumberFormat="0" applyFill="0" applyBorder="0" applyAlignment="0" applyProtection="0"/>
    <xf numFmtId="0" fontId="39" fillId="10" borderId="56" applyNumberFormat="0" applyFont="0" applyAlignment="0" applyProtection="0"/>
    <xf numFmtId="0" fontId="3" fillId="10" borderId="56" applyNumberFormat="0" applyFont="0" applyAlignment="0" applyProtection="0"/>
    <xf numFmtId="0" fontId="51" fillId="16" borderId="59" applyNumberFormat="0" applyAlignment="0" applyProtection="0"/>
    <xf numFmtId="0" fontId="44" fillId="29" borderId="59" applyNumberFormat="0" applyAlignment="0" applyProtection="0"/>
    <xf numFmtId="0" fontId="54" fillId="29" borderId="65" applyNumberFormat="0" applyAlignment="0" applyProtection="0"/>
    <xf numFmtId="0" fontId="56" fillId="0" borderId="6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2" fontId="4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171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2" fontId="40" fillId="0" borderId="0"/>
    <xf numFmtId="172" fontId="40" fillId="0" borderId="0"/>
    <xf numFmtId="172" fontId="40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171" fontId="38" fillId="0" borderId="0"/>
    <xf numFmtId="171" fontId="38" fillId="0" borderId="0"/>
    <xf numFmtId="172" fontId="40" fillId="0" borderId="0"/>
    <xf numFmtId="172" fontId="40" fillId="0" borderId="0"/>
    <xf numFmtId="172" fontId="40" fillId="0" borderId="0"/>
    <xf numFmtId="171" fontId="38" fillId="0" borderId="0"/>
  </cellStyleXfs>
  <cellXfs count="832">
    <xf numFmtId="0" fontId="0" fillId="0" borderId="0" xfId="0" applyAlignment="1"/>
    <xf numFmtId="3" fontId="3" fillId="0" borderId="0" xfId="0" applyNumberFormat="1" applyFont="1" applyAlignment="1"/>
    <xf numFmtId="3" fontId="3" fillId="0" borderId="0" xfId="0" applyNumberFormat="1" applyFont="1" applyFill="1" applyAlignment="1"/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Fill="1" applyBorder="1" applyAlignment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Continuous"/>
    </xf>
    <xf numFmtId="167" fontId="3" fillId="0" borderId="0" xfId="0" applyNumberFormat="1" applyFont="1" applyAlignment="1"/>
    <xf numFmtId="3" fontId="3" fillId="0" borderId="2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3" xfId="0" applyNumberFormat="1" applyFont="1" applyBorder="1" applyAlignment="1">
      <alignment horizontal="right"/>
    </xf>
    <xf numFmtId="167" fontId="3" fillId="0" borderId="0" xfId="0" applyNumberFormat="1" applyFont="1" applyBorder="1" applyAlignment="1"/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3" fontId="3" fillId="0" borderId="3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centerContinuous"/>
    </xf>
    <xf numFmtId="3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Border="1" applyAlignment="1"/>
    <xf numFmtId="167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5" xfId="0" applyFont="1" applyBorder="1" applyAlignment="1">
      <alignment horizontal="centerContinuous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8" fontId="9" fillId="0" borderId="4" xfId="1" applyNumberFormat="1" applyFont="1" applyFill="1" applyBorder="1" applyAlignment="1"/>
    <xf numFmtId="0" fontId="3" fillId="0" borderId="2" xfId="0" applyFont="1" applyFill="1" applyBorder="1" applyAlignment="1"/>
    <xf numFmtId="168" fontId="3" fillId="0" borderId="2" xfId="1" applyNumberFormat="1" applyFont="1" applyFill="1" applyBorder="1" applyAlignment="1">
      <alignment wrapText="1"/>
    </xf>
    <xf numFmtId="168" fontId="3" fillId="0" borderId="2" xfId="0" applyNumberFormat="1" applyFont="1" applyFill="1" applyBorder="1" applyAlignment="1"/>
    <xf numFmtId="0" fontId="3" fillId="0" borderId="0" xfId="0" applyFont="1" applyFill="1" applyBorder="1" applyAlignment="1" applyProtection="1"/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/>
    <xf numFmtId="168" fontId="3" fillId="0" borderId="3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8" fontId="3" fillId="0" borderId="0" xfId="1" applyNumberFormat="1" applyFont="1" applyFill="1"/>
    <xf numFmtId="168" fontId="9" fillId="0" borderId="2" xfId="1" applyNumberFormat="1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168" fontId="3" fillId="0" borderId="2" xfId="1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>
      <alignment vertical="top"/>
    </xf>
    <xf numFmtId="0" fontId="0" fillId="0" borderId="0" xfId="0" applyBorder="1" applyAlignment="1"/>
    <xf numFmtId="0" fontId="3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168" fontId="3" fillId="0" borderId="0" xfId="1" applyNumberFormat="1" applyFont="1" applyFill="1" applyBorder="1" applyAlignment="1">
      <alignment horizontal="right" vertical="top"/>
    </xf>
    <xf numFmtId="168" fontId="3" fillId="0" borderId="0" xfId="1" applyNumberFormat="1" applyFont="1" applyFill="1" applyBorder="1" applyAlignment="1" applyProtection="1">
      <alignment horizontal="right" vertical="top"/>
    </xf>
    <xf numFmtId="168" fontId="3" fillId="0" borderId="3" xfId="1" applyNumberFormat="1" applyFont="1" applyFill="1" applyBorder="1" applyAlignment="1" applyProtection="1">
      <alignment horizontal="right" vertical="top"/>
    </xf>
    <xf numFmtId="0" fontId="9" fillId="0" borderId="16" xfId="0" applyFont="1" applyBorder="1" applyAlignment="1"/>
    <xf numFmtId="0" fontId="9" fillId="0" borderId="0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3" fillId="0" borderId="18" xfId="0" applyFont="1" applyBorder="1" applyAlignment="1"/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2" xfId="0" applyFont="1" applyBorder="1" applyAlignment="1"/>
    <xf numFmtId="0" fontId="3" fillId="0" borderId="13" xfId="0" applyFont="1" applyBorder="1" applyAlignment="1"/>
    <xf numFmtId="168" fontId="3" fillId="0" borderId="3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168" fontId="3" fillId="0" borderId="2" xfId="0" applyNumberFormat="1" applyFont="1" applyBorder="1" applyAlignment="1"/>
    <xf numFmtId="0" fontId="9" fillId="0" borderId="2" xfId="0" applyFont="1" applyFill="1" applyBorder="1" applyAlignment="1">
      <alignment horizontal="centerContinuous"/>
    </xf>
    <xf numFmtId="0" fontId="9" fillId="0" borderId="16" xfId="0" applyFont="1" applyFill="1" applyBorder="1" applyAlignment="1"/>
    <xf numFmtId="3" fontId="3" fillId="0" borderId="3" xfId="0" applyNumberFormat="1" applyFont="1" applyFill="1" applyBorder="1" applyAlignment="1">
      <alignment vertical="top"/>
    </xf>
    <xf numFmtId="168" fontId="3" fillId="0" borderId="20" xfId="1" quotePrefix="1" applyNumberFormat="1" applyFont="1" applyFill="1" applyBorder="1" applyAlignment="1">
      <alignment vertical="top"/>
    </xf>
    <xf numFmtId="168" fontId="3" fillId="0" borderId="18" xfId="1" quotePrefix="1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168" fontId="8" fillId="0" borderId="0" xfId="1" applyNumberFormat="1" applyFont="1" applyFill="1" applyBorder="1" applyAlignment="1">
      <alignment horizontal="right"/>
    </xf>
    <xf numFmtId="168" fontId="3" fillId="0" borderId="13" xfId="1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>
      <alignment horizontal="right"/>
    </xf>
    <xf numFmtId="168" fontId="3" fillId="0" borderId="13" xfId="1" quotePrefix="1" applyNumberFormat="1" applyFont="1" applyFill="1" applyBorder="1" applyAlignment="1">
      <alignment vertical="top"/>
    </xf>
    <xf numFmtId="0" fontId="9" fillId="0" borderId="2" xfId="0" applyFont="1" applyFill="1" applyBorder="1" applyAlignment="1"/>
    <xf numFmtId="168" fontId="3" fillId="0" borderId="13" xfId="1" applyNumberFormat="1" applyFont="1" applyFill="1" applyBorder="1" applyAlignment="1">
      <alignment vertical="top"/>
    </xf>
    <xf numFmtId="168" fontId="3" fillId="0" borderId="0" xfId="1" quotePrefix="1" applyNumberFormat="1" applyFont="1" applyFill="1" applyBorder="1" applyAlignment="1">
      <alignment vertical="top"/>
    </xf>
    <xf numFmtId="168" fontId="3" fillId="0" borderId="2" xfId="0" applyNumberFormat="1" applyFont="1" applyBorder="1" applyAlignment="1">
      <alignment horizontal="centerContinuous"/>
    </xf>
    <xf numFmtId="9" fontId="3" fillId="0" borderId="0" xfId="3" applyFont="1" applyAlignment="1">
      <alignment vertical="top"/>
    </xf>
    <xf numFmtId="9" fontId="3" fillId="0" borderId="0" xfId="3" applyFont="1" applyBorder="1" applyAlignment="1">
      <alignment vertical="top"/>
    </xf>
    <xf numFmtId="9" fontId="3" fillId="0" borderId="3" xfId="3" applyFont="1" applyBorder="1" applyAlignment="1">
      <alignment vertical="top"/>
    </xf>
    <xf numFmtId="9" fontId="3" fillId="0" borderId="4" xfId="3" applyFont="1" applyBorder="1" applyAlignment="1">
      <alignment vertical="top"/>
    </xf>
    <xf numFmtId="9" fontId="3" fillId="0" borderId="2" xfId="3" applyFont="1" applyBorder="1" applyAlignment="1">
      <alignment vertical="top"/>
    </xf>
    <xf numFmtId="9" fontId="3" fillId="0" borderId="0" xfId="0" applyNumberFormat="1" applyFont="1" applyFill="1" applyAlignment="1">
      <alignment vertical="top"/>
    </xf>
    <xf numFmtId="9" fontId="3" fillId="0" borderId="3" xfId="3" applyFont="1" applyFill="1" applyBorder="1" applyAlignment="1">
      <alignment vertical="top"/>
    </xf>
    <xf numFmtId="9" fontId="3" fillId="0" borderId="0" xfId="3" applyFont="1" applyFill="1" applyAlignment="1">
      <alignment vertical="top"/>
    </xf>
    <xf numFmtId="9" fontId="3" fillId="0" borderId="0" xfId="3" applyFont="1" applyFill="1" applyBorder="1" applyAlignment="1">
      <alignment vertical="top"/>
    </xf>
    <xf numFmtId="3" fontId="3" fillId="0" borderId="0" xfId="1" applyNumberFormat="1" applyFont="1" applyFill="1" applyBorder="1" applyAlignment="1" applyProtection="1">
      <alignment horizontal="left"/>
    </xf>
    <xf numFmtId="3" fontId="3" fillId="0" borderId="3" xfId="1" applyNumberFormat="1" applyFont="1" applyFill="1" applyBorder="1" applyAlignment="1">
      <alignment vertical="top"/>
    </xf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vertical="top"/>
    </xf>
    <xf numFmtId="3" fontId="3" fillId="0" borderId="18" xfId="1" applyNumberFormat="1" applyFont="1" applyFill="1" applyBorder="1" applyAlignment="1">
      <alignment vertical="top"/>
    </xf>
    <xf numFmtId="3" fontId="3" fillId="0" borderId="18" xfId="1" quotePrefix="1" applyNumberFormat="1" applyFont="1" applyFill="1" applyBorder="1" applyAlignment="1">
      <alignment vertical="top"/>
    </xf>
    <xf numFmtId="3" fontId="3" fillId="0" borderId="0" xfId="1" quotePrefix="1" applyNumberFormat="1" applyFont="1" applyFill="1" applyBorder="1" applyAlignment="1">
      <alignment vertical="top"/>
    </xf>
    <xf numFmtId="3" fontId="3" fillId="0" borderId="0" xfId="1" applyNumberFormat="1" applyFont="1" applyBorder="1" applyAlignment="1">
      <alignment vertical="top"/>
    </xf>
    <xf numFmtId="3" fontId="3" fillId="0" borderId="0" xfId="1" applyNumberFormat="1" applyFont="1" applyFill="1" applyAlignment="1">
      <alignment vertical="top"/>
    </xf>
    <xf numFmtId="3" fontId="3" fillId="0" borderId="0" xfId="1" applyNumberFormat="1" applyFont="1" applyFill="1"/>
    <xf numFmtId="3" fontId="3" fillId="0" borderId="2" xfId="1" applyNumberFormat="1" applyFont="1" applyFill="1" applyBorder="1" applyAlignment="1" applyProtection="1">
      <alignment horizontal="left"/>
    </xf>
    <xf numFmtId="3" fontId="3" fillId="0" borderId="4" xfId="1" applyNumberFormat="1" applyFont="1" applyFill="1" applyBorder="1" applyAlignment="1">
      <alignment vertical="top"/>
    </xf>
    <xf numFmtId="3" fontId="3" fillId="0" borderId="2" xfId="1" applyNumberFormat="1" applyFont="1" applyFill="1" applyBorder="1"/>
    <xf numFmtId="3" fontId="3" fillId="0" borderId="2" xfId="1" applyNumberFormat="1" applyFont="1" applyFill="1" applyBorder="1" applyAlignment="1">
      <alignment vertical="top"/>
    </xf>
    <xf numFmtId="3" fontId="3" fillId="0" borderId="16" xfId="1" quotePrefix="1" applyNumberFormat="1" applyFont="1" applyFill="1" applyBorder="1" applyAlignment="1">
      <alignment vertical="top"/>
    </xf>
    <xf numFmtId="3" fontId="3" fillId="0" borderId="2" xfId="1" quotePrefix="1" applyNumberFormat="1" applyFont="1" applyFill="1" applyBorder="1" applyAlignment="1">
      <alignment vertical="top"/>
    </xf>
    <xf numFmtId="3" fontId="3" fillId="0" borderId="31" xfId="1" quotePrefix="1" applyNumberFormat="1" applyFont="1" applyFill="1" applyBorder="1" applyAlignment="1">
      <alignment vertical="top"/>
    </xf>
    <xf numFmtId="0" fontId="13" fillId="0" borderId="0" xfId="0" applyFont="1" applyFill="1" applyAlignment="1"/>
    <xf numFmtId="37" fontId="16" fillId="0" borderId="3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 vertical="top"/>
    </xf>
    <xf numFmtId="0" fontId="3" fillId="2" borderId="0" xfId="0" applyFont="1" applyFill="1" applyAlignment="1"/>
    <xf numFmtId="3" fontId="3" fillId="2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 vertical="top"/>
    </xf>
    <xf numFmtId="168" fontId="3" fillId="0" borderId="12" xfId="1" applyNumberFormat="1" applyFont="1" applyFill="1" applyBorder="1" applyAlignment="1" applyProtection="1">
      <alignment horizontal="right" vertical="top"/>
    </xf>
    <xf numFmtId="166" fontId="3" fillId="0" borderId="0" xfId="1" applyNumberFormat="1" applyFont="1" applyFill="1" applyBorder="1" applyAlignment="1"/>
    <xf numFmtId="166" fontId="3" fillId="0" borderId="3" xfId="1" applyNumberFormat="1" applyFont="1" applyFill="1" applyBorder="1" applyAlignment="1"/>
    <xf numFmtId="167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/>
    <xf numFmtId="0" fontId="13" fillId="0" borderId="0" xfId="0" applyFont="1" applyFill="1" applyBorder="1" applyAlignment="1"/>
    <xf numFmtId="164" fontId="3" fillId="0" borderId="3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vertical="top"/>
    </xf>
    <xf numFmtId="164" fontId="3" fillId="0" borderId="3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/>
    </xf>
    <xf numFmtId="3" fontId="3" fillId="0" borderId="2" xfId="1" applyNumberFormat="1" applyFont="1" applyFill="1" applyBorder="1" applyAlignment="1" applyProtection="1">
      <alignment horizontal="right" vertical="top"/>
    </xf>
    <xf numFmtId="37" fontId="3" fillId="0" borderId="0" xfId="0" applyNumberFormat="1" applyFont="1" applyBorder="1" applyAlignment="1"/>
    <xf numFmtId="0" fontId="8" fillId="0" borderId="2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horizontal="right"/>
    </xf>
    <xf numFmtId="168" fontId="8" fillId="0" borderId="0" xfId="0" applyNumberFormat="1" applyFont="1" applyFill="1" applyBorder="1" applyAlignment="1"/>
    <xf numFmtId="168" fontId="8" fillId="0" borderId="2" xfId="0" applyNumberFormat="1" applyFont="1" applyFill="1" applyBorder="1" applyAlignment="1"/>
    <xf numFmtId="0" fontId="19" fillId="0" borderId="0" xfId="0" applyFont="1" applyBorder="1" applyAlignment="1"/>
    <xf numFmtId="0" fontId="19" fillId="0" borderId="0" xfId="0" applyFont="1" applyAlignment="1"/>
    <xf numFmtId="0" fontId="8" fillId="0" borderId="2" xfId="0" applyFont="1" applyBorder="1" applyAlignment="1"/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/>
    <xf numFmtId="168" fontId="8" fillId="0" borderId="2" xfId="0" applyNumberFormat="1" applyFont="1" applyBorder="1" applyAlignment="1">
      <alignment horizontal="centerContinuous"/>
    </xf>
    <xf numFmtId="0" fontId="8" fillId="0" borderId="0" xfId="0" applyFont="1" applyBorder="1" applyAlignment="1"/>
    <xf numFmtId="0" fontId="8" fillId="0" borderId="5" xfId="0" applyFont="1" applyBorder="1" applyAlignment="1">
      <alignment horizontal="centerContinuous"/>
    </xf>
    <xf numFmtId="0" fontId="13" fillId="0" borderId="0" xfId="0" applyFont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166" fontId="3" fillId="2" borderId="0" xfId="0" applyNumberFormat="1" applyFont="1" applyFill="1" applyAlignment="1"/>
    <xf numFmtId="168" fontId="3" fillId="0" borderId="12" xfId="1" applyNumberFormat="1" applyFont="1" applyFill="1" applyBorder="1" applyAlignment="1">
      <alignment vertical="top"/>
    </xf>
    <xf numFmtId="164" fontId="12" fillId="0" borderId="15" xfId="0" applyNumberFormat="1" applyFont="1" applyFill="1" applyBorder="1" applyAlignment="1">
      <alignment horizontal="right" vertical="top"/>
    </xf>
    <xf numFmtId="166" fontId="12" fillId="0" borderId="0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Alignment="1">
      <alignment vertical="top"/>
    </xf>
    <xf numFmtId="164" fontId="12" fillId="0" borderId="0" xfId="0" applyNumberFormat="1" applyFont="1" applyFill="1" applyBorder="1" applyAlignment="1">
      <alignment vertical="top"/>
    </xf>
    <xf numFmtId="164" fontId="12" fillId="0" borderId="3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12" xfId="0" applyNumberFormat="1" applyFont="1" applyFill="1" applyBorder="1" applyAlignment="1">
      <alignment horizontal="right" vertical="top"/>
    </xf>
    <xf numFmtId="164" fontId="12" fillId="0" borderId="22" xfId="0" applyNumberFormat="1" applyFont="1" applyFill="1" applyBorder="1" applyAlignment="1">
      <alignment horizontal="right" vertical="top"/>
    </xf>
    <xf numFmtId="164" fontId="12" fillId="0" borderId="13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/>
    <xf numFmtId="0" fontId="9" fillId="0" borderId="35" xfId="0" applyFont="1" applyBorder="1" applyAlignment="1"/>
    <xf numFmtId="0" fontId="15" fillId="0" borderId="2" xfId="0" applyFont="1" applyFill="1" applyBorder="1" applyAlignment="1"/>
    <xf numFmtId="0" fontId="22" fillId="0" borderId="0" xfId="0" applyFont="1" applyBorder="1" applyAlignment="1"/>
    <xf numFmtId="0" fontId="22" fillId="0" borderId="0" xfId="0" applyFont="1" applyAlignment="1"/>
    <xf numFmtId="0" fontId="20" fillId="0" borderId="2" xfId="0" applyFont="1" applyFill="1" applyBorder="1" applyAlignment="1">
      <alignment horizontal="left"/>
    </xf>
    <xf numFmtId="168" fontId="15" fillId="0" borderId="2" xfId="0" applyNumberFormat="1" applyFont="1" applyFill="1" applyBorder="1" applyAlignment="1"/>
    <xf numFmtId="0" fontId="15" fillId="0" borderId="0" xfId="0" applyFont="1" applyFill="1" applyAlignment="1"/>
    <xf numFmtId="0" fontId="22" fillId="0" borderId="0" xfId="0" applyFont="1" applyFill="1" applyAlignment="1"/>
    <xf numFmtId="167" fontId="3" fillId="0" borderId="0" xfId="1" applyNumberFormat="1" applyFont="1" applyFill="1" applyBorder="1" applyAlignment="1"/>
    <xf numFmtId="166" fontId="3" fillId="0" borderId="0" xfId="1" applyNumberFormat="1" applyFont="1" applyFill="1" applyBorder="1" applyAlignment="1">
      <alignment horizontal="right"/>
    </xf>
    <xf numFmtId="168" fontId="8" fillId="0" borderId="0" xfId="0" applyNumberFormat="1" applyFont="1" applyFill="1" applyAlignment="1"/>
    <xf numFmtId="3" fontId="3" fillId="0" borderId="18" xfId="1" applyNumberFormat="1" applyFont="1" applyBorder="1" applyAlignment="1">
      <alignment vertical="top"/>
    </xf>
    <xf numFmtId="3" fontId="3" fillId="0" borderId="18" xfId="1" quotePrefix="1" applyNumberFormat="1" applyFont="1" applyBorder="1" applyAlignment="1">
      <alignment vertical="top"/>
    </xf>
    <xf numFmtId="3" fontId="3" fillId="0" borderId="0" xfId="1" quotePrefix="1" applyNumberFormat="1" applyFont="1" applyBorder="1" applyAlignment="1">
      <alignment vertical="top"/>
    </xf>
    <xf numFmtId="3" fontId="3" fillId="0" borderId="16" xfId="1" applyNumberFormat="1" applyFont="1" applyBorder="1" applyAlignment="1">
      <alignment vertical="top"/>
    </xf>
    <xf numFmtId="3" fontId="3" fillId="0" borderId="2" xfId="1" applyNumberFormat="1" applyFont="1" applyBorder="1" applyAlignment="1">
      <alignment vertical="top"/>
    </xf>
    <xf numFmtId="3" fontId="3" fillId="0" borderId="16" xfId="1" quotePrefix="1" applyNumberFormat="1" applyFont="1" applyBorder="1" applyAlignment="1">
      <alignment vertical="top"/>
    </xf>
    <xf numFmtId="3" fontId="3" fillId="0" borderId="2" xfId="1" quotePrefix="1" applyNumberFormat="1" applyFont="1" applyBorder="1" applyAlignment="1">
      <alignment vertical="top"/>
    </xf>
    <xf numFmtId="3" fontId="3" fillId="0" borderId="31" xfId="1" quotePrefix="1" applyNumberFormat="1" applyFont="1" applyBorder="1" applyAlignment="1">
      <alignment vertical="top"/>
    </xf>
    <xf numFmtId="2" fontId="3" fillId="0" borderId="0" xfId="0" applyNumberFormat="1" applyFont="1" applyFill="1" applyAlignment="1">
      <alignment horizontal="right"/>
    </xf>
    <xf numFmtId="9" fontId="3" fillId="0" borderId="13" xfId="3" applyFont="1" applyBorder="1" applyAlignment="1">
      <alignment vertical="top"/>
    </xf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wrapText="1"/>
    </xf>
    <xf numFmtId="3" fontId="3" fillId="0" borderId="2" xfId="1" applyNumberFormat="1" applyFont="1" applyFill="1" applyBorder="1" applyAlignment="1">
      <alignment wrapText="1"/>
    </xf>
    <xf numFmtId="3" fontId="3" fillId="3" borderId="0" xfId="0" applyNumberFormat="1" applyFont="1" applyFill="1" applyAlignment="1"/>
    <xf numFmtId="166" fontId="3" fillId="3" borderId="0" xfId="1" applyNumberFormat="1" applyFont="1" applyFill="1" applyBorder="1" applyAlignment="1"/>
    <xf numFmtId="166" fontId="3" fillId="3" borderId="0" xfId="1" applyNumberFormat="1" applyFont="1" applyFill="1" applyBorder="1" applyAlignment="1">
      <alignment horizontal="right"/>
    </xf>
    <xf numFmtId="166" fontId="3" fillId="3" borderId="3" xfId="1" applyNumberFormat="1" applyFont="1" applyFill="1" applyBorder="1" applyAlignment="1"/>
    <xf numFmtId="167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/>
    <xf numFmtId="167" fontId="3" fillId="3" borderId="0" xfId="0" applyNumberFormat="1" applyFont="1" applyFill="1" applyBorder="1" applyAlignment="1"/>
    <xf numFmtId="3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/>
    <xf numFmtId="0" fontId="3" fillId="3" borderId="0" xfId="0" applyFont="1" applyFill="1" applyAlignment="1"/>
    <xf numFmtId="167" fontId="3" fillId="3" borderId="0" xfId="1" applyNumberFormat="1" applyFont="1" applyFill="1" applyBorder="1" applyAlignment="1"/>
    <xf numFmtId="0" fontId="3" fillId="3" borderId="0" xfId="0" applyFont="1" applyFill="1" applyAlignment="1">
      <alignment horizontal="right"/>
    </xf>
    <xf numFmtId="0" fontId="9" fillId="0" borderId="0" xfId="0" applyFont="1" applyFill="1" applyBorder="1" applyAlignment="1"/>
    <xf numFmtId="3" fontId="9" fillId="0" borderId="2" xfId="0" applyNumberFormat="1" applyFont="1" applyFill="1" applyBorder="1" applyAlignment="1"/>
    <xf numFmtId="0" fontId="20" fillId="0" borderId="2" xfId="0" applyFont="1" applyFill="1" applyBorder="1" applyAlignment="1"/>
    <xf numFmtId="168" fontId="20" fillId="0" borderId="2" xfId="1" applyNumberFormat="1" applyFont="1" applyFill="1" applyBorder="1" applyAlignment="1"/>
    <xf numFmtId="0" fontId="9" fillId="0" borderId="2" xfId="0" applyFont="1" applyFill="1" applyBorder="1" applyAlignment="1">
      <alignment horizontal="right"/>
    </xf>
    <xf numFmtId="168" fontId="9" fillId="0" borderId="2" xfId="1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/>
    </xf>
    <xf numFmtId="168" fontId="9" fillId="0" borderId="2" xfId="0" applyNumberFormat="1" applyFont="1" applyFill="1" applyBorder="1" applyAlignment="1">
      <alignment horizontal="right"/>
    </xf>
    <xf numFmtId="168" fontId="20" fillId="0" borderId="2" xfId="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9" fontId="9" fillId="0" borderId="0" xfId="3" applyFont="1" applyFill="1" applyAlignment="1">
      <alignment horizontal="left"/>
    </xf>
    <xf numFmtId="168" fontId="9" fillId="0" borderId="5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168" fontId="20" fillId="0" borderId="2" xfId="1" applyNumberFormat="1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8" fontId="9" fillId="0" borderId="2" xfId="1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168" fontId="9" fillId="0" borderId="5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right"/>
    </xf>
    <xf numFmtId="168" fontId="9" fillId="0" borderId="0" xfId="1" applyNumberFormat="1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68" fontId="9" fillId="0" borderId="4" xfId="1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right"/>
    </xf>
    <xf numFmtId="168" fontId="9" fillId="0" borderId="5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vertical="top"/>
    </xf>
    <xf numFmtId="3" fontId="3" fillId="0" borderId="26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Protection="1"/>
    <xf numFmtId="3" fontId="3" fillId="0" borderId="29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15" xfId="1" applyNumberFormat="1" applyFont="1" applyFill="1" applyBorder="1" applyAlignment="1">
      <alignment horizontal="right" wrapText="1"/>
    </xf>
    <xf numFmtId="3" fontId="3" fillId="0" borderId="3" xfId="1" applyNumberFormat="1" applyFont="1" applyFill="1" applyBorder="1" applyAlignment="1">
      <alignment horizontal="right"/>
    </xf>
    <xf numFmtId="3" fontId="3" fillId="0" borderId="15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/>
    <xf numFmtId="3" fontId="3" fillId="0" borderId="25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 vertical="top"/>
    </xf>
    <xf numFmtId="3" fontId="3" fillId="0" borderId="4" xfId="1" applyNumberFormat="1" applyFont="1" applyFill="1" applyBorder="1" applyAlignment="1">
      <alignment horizontal="right"/>
    </xf>
    <xf numFmtId="3" fontId="3" fillId="0" borderId="8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 wrapText="1"/>
    </xf>
    <xf numFmtId="168" fontId="9" fillId="0" borderId="2" xfId="1" applyNumberFormat="1" applyFont="1" applyFill="1" applyBorder="1" applyAlignment="1">
      <alignment horizontal="right"/>
    </xf>
    <xf numFmtId="168" fontId="9" fillId="0" borderId="6" xfId="1" applyNumberFormat="1" applyFont="1" applyFill="1" applyBorder="1" applyAlignment="1"/>
    <xf numFmtId="0" fontId="9" fillId="0" borderId="6" xfId="0" applyFont="1" applyFill="1" applyBorder="1" applyAlignment="1"/>
    <xf numFmtId="0" fontId="9" fillId="0" borderId="14" xfId="0" applyFont="1" applyFill="1" applyBorder="1" applyAlignment="1"/>
    <xf numFmtId="0" fontId="9" fillId="0" borderId="5" xfId="0" applyFont="1" applyFill="1" applyBorder="1" applyAlignment="1"/>
    <xf numFmtId="168" fontId="9" fillId="0" borderId="6" xfId="1" applyNumberFormat="1" applyFont="1" applyFill="1" applyBorder="1" applyAlignment="1">
      <alignment horizontal="right" wrapText="1"/>
    </xf>
    <xf numFmtId="3" fontId="3" fillId="0" borderId="3" xfId="1" applyNumberFormat="1" applyFont="1" applyFill="1" applyBorder="1"/>
    <xf numFmtId="3" fontId="3" fillId="0" borderId="15" xfId="1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4" xfId="1" applyNumberFormat="1" applyFont="1" applyFill="1" applyBorder="1"/>
    <xf numFmtId="3" fontId="3" fillId="0" borderId="8" xfId="1" applyNumberFormat="1" applyFont="1" applyFill="1" applyBorder="1"/>
    <xf numFmtId="3" fontId="3" fillId="0" borderId="8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vertical="top"/>
    </xf>
    <xf numFmtId="166" fontId="12" fillId="0" borderId="3" xfId="0" applyNumberFormat="1" applyFont="1" applyFill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166" fontId="12" fillId="0" borderId="0" xfId="0" applyNumberFormat="1" applyFont="1" applyFill="1" applyAlignment="1">
      <alignment vertical="top"/>
    </xf>
    <xf numFmtId="166" fontId="12" fillId="0" borderId="13" xfId="0" applyNumberFormat="1" applyFont="1" applyBorder="1" applyAlignment="1"/>
    <xf numFmtId="166" fontId="12" fillId="0" borderId="0" xfId="0" applyNumberFormat="1" applyFont="1" applyBorder="1" applyAlignment="1"/>
    <xf numFmtId="166" fontId="12" fillId="0" borderId="3" xfId="0" applyNumberFormat="1" applyFont="1" applyFill="1" applyBorder="1" applyAlignment="1">
      <alignment horizontal="right" vertical="top"/>
    </xf>
    <xf numFmtId="166" fontId="12" fillId="0" borderId="0" xfId="0" applyNumberFormat="1" applyFont="1" applyFill="1" applyAlignment="1">
      <alignment horizontal="right" vertical="top"/>
    </xf>
    <xf numFmtId="166" fontId="12" fillId="0" borderId="0" xfId="0" applyNumberFormat="1" applyFont="1" applyFill="1" applyBorder="1" applyAlignment="1">
      <alignment horizontal="right" vertical="top"/>
    </xf>
    <xf numFmtId="166" fontId="12" fillId="0" borderId="13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5" xfId="0" applyNumberFormat="1" applyFont="1" applyFill="1" applyBorder="1" applyAlignment="1">
      <alignment vertical="top"/>
    </xf>
    <xf numFmtId="166" fontId="12" fillId="0" borderId="12" xfId="0" applyNumberFormat="1" applyFont="1" applyFill="1" applyBorder="1" applyAlignment="1">
      <alignment vertical="top"/>
    </xf>
    <xf numFmtId="166" fontId="12" fillId="0" borderId="13" xfId="0" applyNumberFormat="1" applyFont="1" applyFill="1" applyBorder="1" applyAlignment="1">
      <alignment vertical="top"/>
    </xf>
    <xf numFmtId="166" fontId="12" fillId="0" borderId="23" xfId="0" applyNumberFormat="1" applyFont="1" applyFill="1" applyBorder="1" applyAlignment="1">
      <alignment vertical="top"/>
    </xf>
    <xf numFmtId="166" fontId="3" fillId="0" borderId="0" xfId="0" applyNumberFormat="1" applyFont="1" applyFill="1" applyAlignment="1"/>
    <xf numFmtId="3" fontId="24" fillId="0" borderId="1" xfId="0" applyNumberFormat="1" applyFont="1" applyFill="1" applyBorder="1" applyAlignment="1"/>
    <xf numFmtId="3" fontId="25" fillId="0" borderId="1" xfId="0" applyNumberFormat="1" applyFont="1" applyFill="1" applyBorder="1" applyAlignment="1"/>
    <xf numFmtId="168" fontId="9" fillId="0" borderId="3" xfId="1" applyNumberFormat="1" applyFont="1" applyFill="1" applyBorder="1" applyAlignment="1"/>
    <xf numFmtId="168" fontId="9" fillId="0" borderId="0" xfId="1" applyNumberFormat="1" applyFont="1" applyFill="1" applyBorder="1" applyAlignment="1"/>
    <xf numFmtId="168" fontId="9" fillId="0" borderId="0" xfId="1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8" fontId="20" fillId="0" borderId="5" xfId="1" applyNumberFormat="1" applyFont="1" applyFill="1" applyBorder="1" applyAlignment="1">
      <alignment horizontal="left" wrapText="1"/>
    </xf>
    <xf numFmtId="168" fontId="9" fillId="0" borderId="5" xfId="1" applyNumberFormat="1" applyFont="1" applyFill="1" applyBorder="1" applyAlignment="1">
      <alignment wrapText="1"/>
    </xf>
    <xf numFmtId="0" fontId="9" fillId="0" borderId="5" xfId="0" applyFont="1" applyFill="1" applyBorder="1" applyAlignment="1">
      <alignment horizontal="right"/>
    </xf>
    <xf numFmtId="168" fontId="9" fillId="0" borderId="2" xfId="0" applyNumberFormat="1" applyFont="1" applyFill="1" applyBorder="1" applyAlignment="1"/>
    <xf numFmtId="168" fontId="20" fillId="0" borderId="2" xfId="0" applyNumberFormat="1" applyFont="1" applyFill="1" applyBorder="1" applyAlignment="1"/>
    <xf numFmtId="168" fontId="9" fillId="0" borderId="8" xfId="1" applyNumberFormat="1" applyFont="1" applyFill="1" applyBorder="1" applyAlignment="1">
      <alignment horizontal="right" wrapText="1"/>
    </xf>
    <xf numFmtId="168" fontId="9" fillId="0" borderId="2" xfId="1" applyNumberFormat="1" applyFont="1" applyFill="1" applyBorder="1" applyAlignment="1">
      <alignment wrapText="1"/>
    </xf>
    <xf numFmtId="168" fontId="9" fillId="0" borderId="14" xfId="1" applyNumberFormat="1" applyFont="1" applyFill="1" applyBorder="1" applyAlignment="1">
      <alignment horizontal="right" wrapText="1"/>
    </xf>
    <xf numFmtId="3" fontId="12" fillId="0" borderId="3" xfId="1" applyNumberFormat="1" applyFont="1" applyFill="1" applyBorder="1"/>
    <xf numFmtId="3" fontId="23" fillId="0" borderId="3" xfId="1" applyNumberFormat="1" applyFont="1" applyFill="1" applyBorder="1"/>
    <xf numFmtId="3" fontId="12" fillId="0" borderId="15" xfId="1" applyNumberFormat="1" applyFont="1" applyFill="1" applyBorder="1"/>
    <xf numFmtId="3" fontId="12" fillId="0" borderId="0" xfId="1" applyNumberFormat="1" applyFont="1" applyFill="1" applyBorder="1" applyAlignment="1">
      <alignment horizontal="right"/>
    </xf>
    <xf numFmtId="3" fontId="15" fillId="0" borderId="15" xfId="1" applyNumberFormat="1" applyFont="1" applyFill="1" applyBorder="1"/>
    <xf numFmtId="3" fontId="15" fillId="0" borderId="0" xfId="1" applyNumberFormat="1" applyFont="1" applyFill="1" applyBorder="1"/>
    <xf numFmtId="3" fontId="15" fillId="0" borderId="3" xfId="1" applyNumberFormat="1" applyFont="1" applyFill="1" applyBorder="1"/>
    <xf numFmtId="3" fontId="8" fillId="0" borderId="0" xfId="1" applyNumberFormat="1" applyFont="1" applyFill="1" applyBorder="1"/>
    <xf numFmtId="3" fontId="12" fillId="0" borderId="4" xfId="1" applyNumberFormat="1" applyFont="1" applyFill="1" applyBorder="1"/>
    <xf numFmtId="3" fontId="3" fillId="0" borderId="2" xfId="0" applyNumberFormat="1" applyFont="1" applyFill="1" applyBorder="1" applyAlignment="1" applyProtection="1">
      <alignment horizontal="right"/>
    </xf>
    <xf numFmtId="166" fontId="12" fillId="0" borderId="22" xfId="0" applyNumberFormat="1" applyFont="1" applyFill="1" applyBorder="1" applyAlignment="1">
      <alignment vertical="top"/>
    </xf>
    <xf numFmtId="166" fontId="12" fillId="0" borderId="13" xfId="0" applyNumberFormat="1" applyFont="1" applyFill="1" applyBorder="1" applyAlignment="1"/>
    <xf numFmtId="166" fontId="12" fillId="0" borderId="12" xfId="0" applyNumberFormat="1" applyFont="1" applyFill="1" applyBorder="1" applyAlignment="1">
      <alignment horizontal="right" vertical="top"/>
    </xf>
    <xf numFmtId="166" fontId="12" fillId="0" borderId="13" xfId="0" applyNumberFormat="1" applyFont="1" applyFill="1" applyBorder="1" applyAlignment="1">
      <alignment horizontal="right" vertical="top"/>
    </xf>
    <xf numFmtId="168" fontId="27" fillId="0" borderId="0" xfId="1" applyNumberFormat="1" applyFont="1" applyFill="1" applyBorder="1" applyAlignment="1">
      <alignment vertical="top"/>
    </xf>
    <xf numFmtId="164" fontId="27" fillId="0" borderId="0" xfId="0" applyNumberFormat="1" applyFont="1" applyFill="1" applyBorder="1" applyAlignment="1">
      <alignment vertical="top"/>
    </xf>
    <xf numFmtId="164" fontId="27" fillId="0" borderId="12" xfId="0" applyNumberFormat="1" applyFont="1" applyFill="1" applyBorder="1" applyAlignment="1">
      <alignment vertical="top"/>
    </xf>
    <xf numFmtId="168" fontId="27" fillId="0" borderId="0" xfId="1" applyNumberFormat="1" applyFont="1" applyFill="1" applyBorder="1"/>
    <xf numFmtId="164" fontId="27" fillId="0" borderId="22" xfId="0" applyNumberFormat="1" applyFont="1" applyFill="1" applyBorder="1" applyAlignment="1">
      <alignment vertical="top"/>
    </xf>
    <xf numFmtId="164" fontId="27" fillId="0" borderId="13" xfId="0" applyNumberFormat="1" applyFont="1" applyFill="1" applyBorder="1" applyAlignment="1">
      <alignment vertical="top"/>
    </xf>
    <xf numFmtId="164" fontId="27" fillId="0" borderId="3" xfId="0" applyNumberFormat="1" applyFont="1" applyFill="1" applyBorder="1" applyAlignment="1">
      <alignment vertical="top"/>
    </xf>
    <xf numFmtId="0" fontId="27" fillId="0" borderId="0" xfId="0" applyFont="1" applyFill="1" applyBorder="1" applyAlignment="1"/>
    <xf numFmtId="168" fontId="9" fillId="0" borderId="13" xfId="1" applyNumberFormat="1" applyFont="1" applyFill="1" applyBorder="1" applyAlignment="1">
      <alignment horizontal="right" wrapText="1"/>
    </xf>
    <xf numFmtId="9" fontId="2" fillId="0" borderId="0" xfId="3" applyFont="1" applyAlignment="1">
      <alignment vertical="top"/>
    </xf>
    <xf numFmtId="0" fontId="12" fillId="0" borderId="12" xfId="0" applyFont="1" applyFill="1" applyBorder="1" applyAlignment="1">
      <alignment horizontal="centerContinuous"/>
    </xf>
    <xf numFmtId="0" fontId="9" fillId="0" borderId="2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9" fillId="0" borderId="5" xfId="0" applyFont="1" applyBorder="1" applyAlignment="1">
      <alignment horizontal="centerContinuous" wrapText="1"/>
    </xf>
    <xf numFmtId="0" fontId="9" fillId="0" borderId="4" xfId="0" applyFont="1" applyFill="1" applyBorder="1" applyAlignment="1">
      <alignment horizontal="centerContinuous" wrapText="1"/>
    </xf>
    <xf numFmtId="0" fontId="9" fillId="0" borderId="16" xfId="0" applyFont="1" applyBorder="1" applyAlignment="1">
      <alignment horizontal="centerContinuous" wrapText="1"/>
    </xf>
    <xf numFmtId="0" fontId="9" fillId="0" borderId="4" xfId="0" applyFont="1" applyFill="1" applyBorder="1" applyAlignment="1">
      <alignment horizontal="center"/>
    </xf>
    <xf numFmtId="3" fontId="3" fillId="4" borderId="13" xfId="0" applyNumberFormat="1" applyFont="1" applyFill="1" applyBorder="1" applyAlignment="1" applyProtection="1">
      <alignment horizontal="right" vertical="top"/>
    </xf>
    <xf numFmtId="37" fontId="3" fillId="4" borderId="13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7" fontId="3" fillId="4" borderId="0" xfId="0" applyNumberFormat="1" applyFont="1" applyFill="1" applyBorder="1" applyAlignment="1" applyProtection="1">
      <alignment horizontal="right" vertical="top"/>
    </xf>
    <xf numFmtId="0" fontId="28" fillId="5" borderId="4" xfId="0" applyFont="1" applyFill="1" applyBorder="1" applyAlignment="1">
      <alignment horizontal="centerContinuous" wrapText="1"/>
    </xf>
    <xf numFmtId="3" fontId="27" fillId="5" borderId="12" xfId="0" applyNumberFormat="1" applyFont="1" applyFill="1" applyBorder="1" applyAlignment="1">
      <alignment vertical="top"/>
    </xf>
    <xf numFmtId="3" fontId="27" fillId="5" borderId="3" xfId="0" applyNumberFormat="1" applyFont="1" applyFill="1" applyBorder="1" applyAlignment="1">
      <alignment vertical="top"/>
    </xf>
    <xf numFmtId="0" fontId="28" fillId="5" borderId="6" xfId="0" applyFont="1" applyFill="1" applyBorder="1" applyAlignment="1">
      <alignment horizontal="centerContinuous" wrapText="1"/>
    </xf>
    <xf numFmtId="165" fontId="27" fillId="5" borderId="23" xfId="0" applyNumberFormat="1" applyFont="1" applyFill="1" applyBorder="1" applyAlignment="1">
      <alignment vertical="top"/>
    </xf>
    <xf numFmtId="3" fontId="27" fillId="5" borderId="3" xfId="1" applyNumberFormat="1" applyFont="1" applyFill="1" applyBorder="1" applyAlignment="1">
      <alignment vertical="top"/>
    </xf>
    <xf numFmtId="0" fontId="28" fillId="5" borderId="4" xfId="0" applyFont="1" applyFill="1" applyBorder="1" applyAlignment="1">
      <alignment horizontal="center" wrapText="1"/>
    </xf>
    <xf numFmtId="165" fontId="27" fillId="5" borderId="13" xfId="0" applyNumberFormat="1" applyFont="1" applyFill="1" applyBorder="1" applyAlignment="1">
      <alignment vertical="top"/>
    </xf>
    <xf numFmtId="165" fontId="27" fillId="5" borderId="0" xfId="0" applyNumberFormat="1" applyFont="1" applyFill="1" applyBorder="1" applyAlignment="1">
      <alignment vertical="top"/>
    </xf>
    <xf numFmtId="37" fontId="27" fillId="5" borderId="12" xfId="0" applyNumberFormat="1" applyFont="1" applyFill="1" applyBorder="1" applyAlignment="1" applyProtection="1">
      <alignment horizontal="right" vertical="top"/>
    </xf>
    <xf numFmtId="37" fontId="27" fillId="5" borderId="3" xfId="0" applyNumberFormat="1" applyFont="1" applyFill="1" applyBorder="1" applyAlignment="1" applyProtection="1">
      <alignment horizontal="right" vertical="top"/>
    </xf>
    <xf numFmtId="3" fontId="27" fillId="5" borderId="3" xfId="0" applyNumberFormat="1" applyFont="1" applyFill="1" applyBorder="1" applyAlignment="1" applyProtection="1">
      <alignment horizontal="right" vertical="top"/>
    </xf>
    <xf numFmtId="169" fontId="27" fillId="5" borderId="0" xfId="0" applyNumberFormat="1" applyFont="1" applyFill="1" applyBorder="1" applyAlignment="1" applyProtection="1">
      <alignment horizontal="right" vertical="top"/>
    </xf>
    <xf numFmtId="167" fontId="27" fillId="5" borderId="0" xfId="0" applyNumberFormat="1" applyFont="1" applyFill="1" applyBorder="1" applyAlignment="1" applyProtection="1">
      <alignment horizontal="right" vertical="top"/>
    </xf>
    <xf numFmtId="0" fontId="28" fillId="5" borderId="3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8" fillId="5" borderId="43" xfId="0" applyFont="1" applyFill="1" applyBorder="1" applyAlignment="1">
      <alignment horizontal="centerContinuous" wrapText="1"/>
    </xf>
    <xf numFmtId="165" fontId="8" fillId="0" borderId="0" xfId="0" applyNumberFormat="1" applyFont="1" applyBorder="1" applyAlignment="1">
      <alignment horizontal="centerContinuous"/>
    </xf>
    <xf numFmtId="3" fontId="20" fillId="0" borderId="0" xfId="0" applyNumberFormat="1" applyFont="1" applyBorder="1" applyAlignment="1"/>
    <xf numFmtId="3" fontId="8" fillId="0" borderId="0" xfId="0" applyNumberFormat="1" applyFont="1" applyBorder="1" applyAlignment="1"/>
    <xf numFmtId="3" fontId="8" fillId="0" borderId="0" xfId="0" applyNumberFormat="1" applyFont="1" applyAlignment="1"/>
    <xf numFmtId="167" fontId="27" fillId="5" borderId="13" xfId="0" applyNumberFormat="1" applyFont="1" applyFill="1" applyBorder="1" applyAlignment="1" applyProtection="1">
      <alignment horizontal="right" vertical="top"/>
    </xf>
    <xf numFmtId="0" fontId="29" fillId="0" borderId="2" xfId="0" applyFont="1" applyBorder="1" applyAlignment="1"/>
    <xf numFmtId="0" fontId="20" fillId="0" borderId="2" xfId="0" applyFont="1" applyBorder="1" applyAlignment="1">
      <alignment horizontal="centerContinuous"/>
    </xf>
    <xf numFmtId="0" fontId="20" fillId="0" borderId="2" xfId="0" applyFont="1" applyFill="1" applyBorder="1" applyAlignment="1">
      <alignment horizontal="centerContinuous"/>
    </xf>
    <xf numFmtId="0" fontId="9" fillId="0" borderId="13" xfId="0" applyFont="1" applyFill="1" applyBorder="1" applyAlignment="1"/>
    <xf numFmtId="0" fontId="9" fillId="0" borderId="24" xfId="0" applyFont="1" applyFill="1" applyBorder="1" applyAlignment="1"/>
    <xf numFmtId="0" fontId="9" fillId="0" borderId="0" xfId="0" applyFont="1" applyBorder="1" applyAlignment="1"/>
    <xf numFmtId="0" fontId="9" fillId="0" borderId="17" xfId="0" applyFont="1" applyFill="1" applyBorder="1" applyAlignment="1"/>
    <xf numFmtId="0" fontId="9" fillId="0" borderId="1" xfId="0" applyFont="1" applyBorder="1" applyAlignment="1"/>
    <xf numFmtId="0" fontId="20" fillId="0" borderId="0" xfId="0" applyFont="1" applyBorder="1" applyAlignment="1">
      <alignment horizontal="centerContinuous"/>
    </xf>
    <xf numFmtId="165" fontId="20" fillId="0" borderId="0" xfId="0" applyNumberFormat="1" applyFont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9" fillId="0" borderId="18" xfId="0" applyFont="1" applyFill="1" applyBorder="1" applyAlignment="1"/>
    <xf numFmtId="0" fontId="9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20" fillId="0" borderId="5" xfId="0" applyFont="1" applyFill="1" applyBorder="1" applyAlignment="1">
      <alignment horizontal="centerContinuous"/>
    </xf>
    <xf numFmtId="0" fontId="9" fillId="0" borderId="4" xfId="0" applyFont="1" applyBorder="1" applyAlignment="1"/>
    <xf numFmtId="0" fontId="9" fillId="0" borderId="23" xfId="0" applyFont="1" applyFill="1" applyBorder="1" applyAlignment="1">
      <alignment horizontal="centerContinuous"/>
    </xf>
    <xf numFmtId="0" fontId="20" fillId="0" borderId="26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9" fillId="0" borderId="20" xfId="0" applyFont="1" applyFill="1" applyBorder="1" applyAlignment="1"/>
    <xf numFmtId="0" fontId="9" fillId="0" borderId="26" xfId="0" applyFont="1" applyBorder="1" applyAlignment="1">
      <alignment horizontal="centerContinuous"/>
    </xf>
    <xf numFmtId="0" fontId="30" fillId="0" borderId="0" xfId="0" applyFont="1" applyFill="1" applyAlignment="1"/>
    <xf numFmtId="0" fontId="30" fillId="0" borderId="2" xfId="0" applyFont="1" applyFill="1" applyBorder="1" applyAlignment="1"/>
    <xf numFmtId="0" fontId="9" fillId="0" borderId="16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27" fillId="5" borderId="12" xfId="0" applyNumberFormat="1" applyFont="1" applyFill="1" applyBorder="1" applyAlignment="1">
      <alignment horizontal="right" vertical="top"/>
    </xf>
    <xf numFmtId="3" fontId="27" fillId="5" borderId="3" xfId="0" applyNumberFormat="1" applyFont="1" applyFill="1" applyBorder="1" applyAlignment="1">
      <alignment horizontal="right" vertical="top"/>
    </xf>
    <xf numFmtId="168" fontId="9" fillId="0" borderId="5" xfId="1" applyNumberFormat="1" applyFont="1" applyFill="1" applyBorder="1" applyAlignment="1"/>
    <xf numFmtId="168" fontId="9" fillId="0" borderId="5" xfId="1" applyNumberFormat="1" applyFont="1" applyFill="1" applyBorder="1" applyAlignment="1">
      <alignment horizontal="left" wrapText="1"/>
    </xf>
    <xf numFmtId="168" fontId="9" fillId="0" borderId="0" xfId="1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21" fillId="0" borderId="2" xfId="0" applyFont="1" applyFill="1" applyBorder="1" applyAlignment="1"/>
    <xf numFmtId="168" fontId="21" fillId="0" borderId="2" xfId="1" applyNumberFormat="1" applyFont="1" applyFill="1" applyBorder="1" applyAlignment="1">
      <alignment wrapText="1"/>
    </xf>
    <xf numFmtId="168" fontId="21" fillId="0" borderId="2" xfId="0" applyNumberFormat="1" applyFont="1" applyFill="1" applyBorder="1" applyAlignment="1"/>
    <xf numFmtId="0" fontId="31" fillId="0" borderId="0" xfId="0" applyFont="1" applyBorder="1" applyAlignment="1"/>
    <xf numFmtId="0" fontId="26" fillId="0" borderId="0" xfId="0" applyFont="1" applyBorder="1" applyAlignment="1"/>
    <xf numFmtId="0" fontId="26" fillId="0" borderId="0" xfId="0" applyFont="1" applyAlignment="1"/>
    <xf numFmtId="0" fontId="9" fillId="0" borderId="4" xfId="0" applyFont="1" applyFill="1" applyBorder="1" applyAlignment="1"/>
    <xf numFmtId="3" fontId="9" fillId="0" borderId="12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left"/>
    </xf>
    <xf numFmtId="9" fontId="9" fillId="0" borderId="13" xfId="3" applyFont="1" applyFill="1" applyBorder="1" applyAlignment="1">
      <alignment horizontal="left"/>
    </xf>
    <xf numFmtId="0" fontId="9" fillId="0" borderId="30" xfId="0" applyFont="1" applyFill="1" applyBorder="1" applyAlignment="1"/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 wrapText="1"/>
    </xf>
    <xf numFmtId="0" fontId="9" fillId="0" borderId="5" xfId="0" applyFont="1" applyFill="1" applyBorder="1" applyAlignment="1">
      <alignment horizontal="centerContinuous" wrapText="1"/>
    </xf>
    <xf numFmtId="0" fontId="9" fillId="0" borderId="16" xfId="0" applyFont="1" applyFill="1" applyBorder="1" applyAlignment="1">
      <alignment horizontal="centerContinuous" wrapText="1"/>
    </xf>
    <xf numFmtId="0" fontId="9" fillId="0" borderId="13" xfId="0" applyFont="1" applyFill="1" applyBorder="1" applyAlignment="1">
      <alignment horizontal="centerContinuous" wrapText="1"/>
    </xf>
    <xf numFmtId="0" fontId="9" fillId="0" borderId="5" xfId="0" applyFont="1" applyFill="1" applyBorder="1" applyAlignment="1">
      <alignment horizontal="center"/>
    </xf>
    <xf numFmtId="0" fontId="32" fillId="0" borderId="0" xfId="0" applyFont="1" applyBorder="1" applyAlignment="1"/>
    <xf numFmtId="3" fontId="3" fillId="0" borderId="12" xfId="1" applyNumberFormat="1" applyFont="1" applyFill="1" applyBorder="1" applyAlignment="1">
      <alignment horizontal="right" vertical="top"/>
    </xf>
    <xf numFmtId="3" fontId="3" fillId="0" borderId="13" xfId="1" applyNumberFormat="1" applyFont="1" applyFill="1" applyBorder="1" applyAlignment="1">
      <alignment horizontal="right" vertical="top"/>
    </xf>
    <xf numFmtId="3" fontId="3" fillId="0" borderId="3" xfId="1" applyNumberFormat="1" applyFont="1" applyFill="1" applyBorder="1" applyAlignment="1">
      <alignment horizontal="right" vertical="top"/>
    </xf>
    <xf numFmtId="0" fontId="3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 vertical="top"/>
    </xf>
    <xf numFmtId="3" fontId="3" fillId="0" borderId="0" xfId="0" applyNumberFormat="1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 applyProtection="1">
      <alignment horizontal="left"/>
    </xf>
    <xf numFmtId="3" fontId="27" fillId="5" borderId="12" xfId="0" applyNumberFormat="1" applyFont="1" applyFill="1" applyBorder="1" applyAlignment="1" applyProtection="1">
      <alignment horizontal="right" vertical="top"/>
    </xf>
    <xf numFmtId="3" fontId="3" fillId="0" borderId="13" xfId="1" applyNumberFormat="1" applyFont="1" applyBorder="1" applyAlignment="1">
      <alignment vertical="top"/>
    </xf>
    <xf numFmtId="3" fontId="3" fillId="0" borderId="20" xfId="1" quotePrefix="1" applyNumberFormat="1" applyFont="1" applyBorder="1" applyAlignment="1">
      <alignment vertical="top"/>
    </xf>
    <xf numFmtId="3" fontId="3" fillId="0" borderId="13" xfId="1" quotePrefix="1" applyNumberFormat="1" applyFont="1" applyBorder="1" applyAlignment="1">
      <alignment vertical="top"/>
    </xf>
    <xf numFmtId="3" fontId="3" fillId="0" borderId="13" xfId="1" quotePrefix="1" applyNumberFormat="1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165" fontId="8" fillId="0" borderId="2" xfId="0" applyNumberFormat="1" applyFont="1" applyBorder="1" applyAlignment="1"/>
    <xf numFmtId="165" fontId="8" fillId="0" borderId="2" xfId="0" applyNumberFormat="1" applyFont="1" applyBorder="1" applyAlignment="1">
      <alignment horizontal="centerContinuous"/>
    </xf>
    <xf numFmtId="165" fontId="27" fillId="5" borderId="5" xfId="0" applyNumberFormat="1" applyFont="1" applyFill="1" applyBorder="1" applyAlignment="1">
      <alignment horizontal="centerContinuous" wrapText="1"/>
    </xf>
    <xf numFmtId="165" fontId="28" fillId="5" borderId="2" xfId="0" applyNumberFormat="1" applyFont="1" applyFill="1" applyBorder="1" applyAlignment="1">
      <alignment horizontal="centerContinuous" wrapText="1"/>
    </xf>
    <xf numFmtId="165" fontId="28" fillId="5" borderId="0" xfId="0" applyNumberFormat="1" applyFont="1" applyFill="1" applyBorder="1" applyAlignment="1">
      <alignment horizontal="center"/>
    </xf>
    <xf numFmtId="165" fontId="27" fillId="5" borderId="13" xfId="0" applyNumberFormat="1" applyFont="1" applyFill="1" applyBorder="1" applyAlignment="1" applyProtection="1">
      <alignment horizontal="right" vertical="top"/>
    </xf>
    <xf numFmtId="165" fontId="27" fillId="5" borderId="0" xfId="0" applyNumberFormat="1" applyFont="1" applyFill="1" applyBorder="1" applyAlignment="1" applyProtection="1">
      <alignment horizontal="right" vertical="top"/>
    </xf>
    <xf numFmtId="165" fontId="8" fillId="0" borderId="0" xfId="0" applyNumberFormat="1" applyFont="1" applyBorder="1" applyAlignment="1"/>
    <xf numFmtId="165" fontId="3" fillId="0" borderId="0" xfId="0" applyNumberFormat="1" applyFont="1" applyBorder="1" applyAlignment="1"/>
    <xf numFmtId="165" fontId="3" fillId="0" borderId="2" xfId="0" applyNumberFormat="1" applyFont="1" applyBorder="1" applyAlignment="1"/>
    <xf numFmtId="165" fontId="3" fillId="0" borderId="17" xfId="0" applyNumberFormat="1" applyFont="1" applyBorder="1" applyAlignment="1">
      <alignment horizontal="centerContinuous"/>
    </xf>
    <xf numFmtId="165" fontId="27" fillId="5" borderId="24" xfId="0" applyNumberFormat="1" applyFont="1" applyFill="1" applyBorder="1" applyAlignment="1">
      <alignment horizontal="centerContinuous" wrapText="1"/>
    </xf>
    <xf numFmtId="165" fontId="3" fillId="0" borderId="0" xfId="0" applyNumberFormat="1" applyFont="1" applyAlignment="1"/>
    <xf numFmtId="165" fontId="3" fillId="0" borderId="2" xfId="0" applyNumberFormat="1" applyFont="1" applyBorder="1" applyAlignment="1">
      <alignment horizontal="centerContinuous"/>
    </xf>
    <xf numFmtId="165" fontId="27" fillId="5" borderId="27" xfId="0" applyNumberFormat="1" applyFont="1" applyFill="1" applyBorder="1" applyAlignment="1">
      <alignment vertical="top"/>
    </xf>
    <xf numFmtId="165" fontId="3" fillId="0" borderId="0" xfId="0" applyNumberFormat="1" applyFont="1" applyFill="1" applyAlignment="1"/>
    <xf numFmtId="165" fontId="28" fillId="5" borderId="4" xfId="0" applyNumberFormat="1" applyFont="1" applyFill="1" applyBorder="1" applyAlignment="1">
      <alignment horizontal="centerContinuous" wrapText="1"/>
    </xf>
    <xf numFmtId="165" fontId="28" fillId="5" borderId="4" xfId="0" applyNumberFormat="1" applyFont="1" applyFill="1" applyBorder="1" applyAlignment="1">
      <alignment horizontal="right" wrapText="1"/>
    </xf>
    <xf numFmtId="165" fontId="27" fillId="5" borderId="12" xfId="0" applyNumberFormat="1" applyFont="1" applyFill="1" applyBorder="1" applyAlignment="1">
      <alignment vertical="top"/>
    </xf>
    <xf numFmtId="165" fontId="27" fillId="5" borderId="3" xfId="0" applyNumberFormat="1" applyFont="1" applyFill="1" applyBorder="1" applyAlignment="1">
      <alignment vertical="top"/>
    </xf>
    <xf numFmtId="165" fontId="27" fillId="5" borderId="3" xfId="0" applyNumberFormat="1" applyFont="1" applyFill="1" applyBorder="1" applyAlignment="1"/>
    <xf numFmtId="165" fontId="27" fillId="5" borderId="2" xfId="0" applyNumberFormat="1" applyFont="1" applyFill="1" applyBorder="1" applyAlignment="1">
      <alignment horizontal="centerContinuous"/>
    </xf>
    <xf numFmtId="165" fontId="28" fillId="5" borderId="2" xfId="0" applyNumberFormat="1" applyFont="1" applyFill="1" applyBorder="1" applyAlignment="1">
      <alignment horizontal="right" wrapText="1"/>
    </xf>
    <xf numFmtId="165" fontId="27" fillId="5" borderId="0" xfId="0" applyNumberFormat="1" applyFont="1" applyFill="1" applyBorder="1" applyAlignment="1"/>
    <xf numFmtId="165" fontId="3" fillId="0" borderId="13" xfId="0" applyNumberFormat="1" applyFont="1" applyBorder="1" applyAlignment="1"/>
    <xf numFmtId="165" fontId="3" fillId="0" borderId="34" xfId="0" applyNumberFormat="1" applyFont="1" applyBorder="1" applyAlignment="1"/>
    <xf numFmtId="165" fontId="28" fillId="5" borderId="2" xfId="0" applyNumberFormat="1" applyFont="1" applyFill="1" applyBorder="1" applyAlignment="1">
      <alignment horizontal="center" wrapText="1"/>
    </xf>
    <xf numFmtId="9" fontId="3" fillId="0" borderId="2" xfId="3" applyFont="1" applyBorder="1" applyAlignment="1"/>
    <xf numFmtId="9" fontId="3" fillId="0" borderId="0" xfId="3" applyFont="1" applyBorder="1" applyAlignment="1"/>
    <xf numFmtId="9" fontId="3" fillId="0" borderId="12" xfId="3" applyFont="1" applyBorder="1" applyAlignment="1"/>
    <xf numFmtId="9" fontId="3" fillId="0" borderId="13" xfId="3" applyFont="1" applyBorder="1" applyAlignment="1"/>
    <xf numFmtId="9" fontId="3" fillId="0" borderId="4" xfId="3" applyFont="1" applyBorder="1" applyAlignment="1"/>
    <xf numFmtId="9" fontId="3" fillId="0" borderId="2" xfId="3" applyFont="1" applyBorder="1" applyAlignment="1">
      <alignment horizontal="centerContinuous"/>
    </xf>
    <xf numFmtId="9" fontId="3" fillId="0" borderId="5" xfId="3" applyFont="1" applyBorder="1" applyAlignment="1"/>
    <xf numFmtId="9" fontId="9" fillId="0" borderId="4" xfId="3" applyFont="1" applyFill="1" applyBorder="1" applyAlignment="1">
      <alignment horizontal="right"/>
    </xf>
    <xf numFmtId="9" fontId="9" fillId="0" borderId="2" xfId="3" applyFont="1" applyFill="1" applyBorder="1" applyAlignment="1">
      <alignment horizontal="right"/>
    </xf>
    <xf numFmtId="9" fontId="3" fillId="0" borderId="0" xfId="3" applyFont="1" applyAlignment="1"/>
    <xf numFmtId="165" fontId="28" fillId="5" borderId="44" xfId="0" applyNumberFormat="1" applyFont="1" applyFill="1" applyBorder="1" applyAlignment="1">
      <alignment horizontal="center"/>
    </xf>
    <xf numFmtId="165" fontId="27" fillId="5" borderId="45" xfId="0" applyNumberFormat="1" applyFont="1" applyFill="1" applyBorder="1" applyAlignment="1">
      <alignment vertical="top"/>
    </xf>
    <xf numFmtId="165" fontId="27" fillId="5" borderId="44" xfId="0" applyNumberFormat="1" applyFont="1" applyFill="1" applyBorder="1" applyAlignment="1">
      <alignment vertical="top"/>
    </xf>
    <xf numFmtId="165" fontId="27" fillId="5" borderId="13" xfId="0" applyNumberFormat="1" applyFont="1" applyFill="1" applyBorder="1" applyAlignment="1">
      <alignment horizontal="centerContinuous" wrapText="1"/>
    </xf>
    <xf numFmtId="0" fontId="28" fillId="5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Continuous"/>
    </xf>
    <xf numFmtId="0" fontId="28" fillId="6" borderId="43" xfId="0" applyFont="1" applyFill="1" applyBorder="1" applyAlignment="1">
      <alignment horizontal="centerContinuous" wrapText="1"/>
    </xf>
    <xf numFmtId="165" fontId="27" fillId="6" borderId="5" xfId="0" applyNumberFormat="1" applyFont="1" applyFill="1" applyBorder="1" applyAlignment="1">
      <alignment horizontal="centerContinuous" wrapText="1"/>
    </xf>
    <xf numFmtId="0" fontId="28" fillId="6" borderId="6" xfId="0" applyFont="1" applyFill="1" applyBorder="1" applyAlignment="1">
      <alignment horizontal="centerContinuous" wrapText="1"/>
    </xf>
    <xf numFmtId="0" fontId="28" fillId="6" borderId="4" xfId="0" applyFont="1" applyFill="1" applyBorder="1" applyAlignment="1">
      <alignment horizontal="center" wrapText="1"/>
    </xf>
    <xf numFmtId="165" fontId="28" fillId="6" borderId="26" xfId="0" applyNumberFormat="1" applyFont="1" applyFill="1" applyBorder="1" applyAlignment="1">
      <alignment horizontal="center" wrapText="1"/>
    </xf>
    <xf numFmtId="165" fontId="28" fillId="6" borderId="21" xfId="0" applyNumberFormat="1" applyFont="1" applyFill="1" applyBorder="1" applyAlignment="1">
      <alignment horizontal="center" wrapText="1"/>
    </xf>
    <xf numFmtId="3" fontId="27" fillId="6" borderId="12" xfId="1" applyNumberFormat="1" applyFont="1" applyFill="1" applyBorder="1" applyAlignment="1">
      <alignment vertical="top"/>
    </xf>
    <xf numFmtId="165" fontId="27" fillId="6" borderId="23" xfId="0" applyNumberFormat="1" applyFont="1" applyFill="1" applyBorder="1" applyAlignment="1">
      <alignment vertical="top"/>
    </xf>
    <xf numFmtId="165" fontId="27" fillId="6" borderId="34" xfId="0" applyNumberFormat="1" applyFont="1" applyFill="1" applyBorder="1" applyAlignment="1">
      <alignment vertical="top"/>
    </xf>
    <xf numFmtId="3" fontId="27" fillId="6" borderId="3" xfId="1" applyNumberFormat="1" applyFont="1" applyFill="1" applyBorder="1" applyAlignment="1">
      <alignment vertical="top"/>
    </xf>
    <xf numFmtId="165" fontId="27" fillId="6" borderId="27" xfId="1" applyNumberFormat="1" applyFont="1" applyFill="1" applyBorder="1" applyAlignment="1">
      <alignment vertical="top"/>
    </xf>
    <xf numFmtId="3" fontId="27" fillId="6" borderId="3" xfId="0" applyNumberFormat="1" applyFont="1" applyFill="1" applyBorder="1" applyAlignment="1">
      <alignment vertical="top"/>
    </xf>
    <xf numFmtId="165" fontId="27" fillId="6" borderId="19" xfId="0" applyNumberFormat="1" applyFont="1" applyFill="1" applyBorder="1" applyAlignment="1">
      <alignment vertical="top"/>
    </xf>
    <xf numFmtId="165" fontId="27" fillId="6" borderId="26" xfId="1" applyNumberFormat="1" applyFont="1" applyFill="1" applyBorder="1" applyAlignment="1">
      <alignment vertical="top"/>
    </xf>
    <xf numFmtId="165" fontId="27" fillId="6" borderId="17" xfId="0" applyNumberFormat="1" applyFont="1" applyFill="1" applyBorder="1" applyAlignment="1">
      <alignment vertical="top"/>
    </xf>
    <xf numFmtId="0" fontId="28" fillId="6" borderId="37" xfId="0" applyFont="1" applyFill="1" applyBorder="1" applyAlignment="1">
      <alignment horizontal="centerContinuous" wrapText="1"/>
    </xf>
    <xf numFmtId="0" fontId="28" fillId="6" borderId="46" xfId="0" applyFont="1" applyFill="1" applyBorder="1" applyAlignment="1">
      <alignment horizontal="centerContinuous" wrapText="1"/>
    </xf>
    <xf numFmtId="0" fontId="28" fillId="6" borderId="42" xfId="0" applyFont="1" applyFill="1" applyBorder="1" applyAlignment="1">
      <alignment horizontal="right"/>
    </xf>
    <xf numFmtId="0" fontId="28" fillId="6" borderId="2" xfId="0" applyFont="1" applyFill="1" applyBorder="1" applyAlignment="1">
      <alignment horizontal="right"/>
    </xf>
    <xf numFmtId="3" fontId="27" fillId="6" borderId="36" xfId="1" applyNumberFormat="1" applyFont="1" applyFill="1" applyBorder="1" applyAlignment="1">
      <alignment vertical="top"/>
    </xf>
    <xf numFmtId="3" fontId="27" fillId="6" borderId="23" xfId="1" applyNumberFormat="1" applyFont="1" applyFill="1" applyBorder="1" applyAlignment="1">
      <alignment vertical="top"/>
    </xf>
    <xf numFmtId="3" fontId="27" fillId="6" borderId="38" xfId="1" applyNumberFormat="1" applyFont="1" applyFill="1" applyBorder="1" applyAlignment="1">
      <alignment vertical="top"/>
    </xf>
    <xf numFmtId="3" fontId="27" fillId="6" borderId="27" xfId="1" applyNumberFormat="1" applyFont="1" applyFill="1" applyBorder="1" applyAlignment="1">
      <alignment vertical="top"/>
    </xf>
    <xf numFmtId="168" fontId="9" fillId="0" borderId="7" xfId="1" applyNumberFormat="1" applyFont="1" applyFill="1" applyBorder="1" applyAlignment="1">
      <alignment horizontal="right" wrapText="1"/>
    </xf>
    <xf numFmtId="3" fontId="3" fillId="0" borderId="13" xfId="1" applyNumberFormat="1" applyFont="1" applyFill="1" applyBorder="1" applyAlignment="1" applyProtection="1">
      <alignment horizontal="right" vertical="top"/>
    </xf>
    <xf numFmtId="0" fontId="9" fillId="0" borderId="47" xfId="0" applyFont="1" applyFill="1" applyBorder="1" applyAlignment="1"/>
    <xf numFmtId="0" fontId="9" fillId="0" borderId="48" xfId="0" applyFont="1" applyFill="1" applyBorder="1" applyAlignment="1">
      <alignment horizontal="right"/>
    </xf>
    <xf numFmtId="3" fontId="3" fillId="0" borderId="36" xfId="1" applyNumberFormat="1" applyFont="1" applyFill="1" applyBorder="1" applyAlignment="1">
      <alignment horizontal="right" vertical="top"/>
    </xf>
    <xf numFmtId="3" fontId="3" fillId="0" borderId="38" xfId="1" applyNumberFormat="1" applyFont="1" applyFill="1" applyBorder="1" applyAlignment="1">
      <alignment horizontal="right"/>
    </xf>
    <xf numFmtId="3" fontId="3" fillId="0" borderId="42" xfId="1" applyNumberFormat="1" applyFont="1" applyFill="1" applyBorder="1" applyAlignment="1">
      <alignment horizontal="right"/>
    </xf>
    <xf numFmtId="0" fontId="9" fillId="0" borderId="38" xfId="0" applyFont="1" applyFill="1" applyBorder="1" applyAlignment="1"/>
    <xf numFmtId="0" fontId="9" fillId="0" borderId="38" xfId="0" applyFont="1" applyFill="1" applyBorder="1" applyAlignment="1">
      <alignment horizontal="right"/>
    </xf>
    <xf numFmtId="3" fontId="3" fillId="0" borderId="38" xfId="1" applyNumberFormat="1" applyFont="1" applyFill="1" applyBorder="1" applyAlignment="1">
      <alignment horizontal="right" vertical="top"/>
    </xf>
    <xf numFmtId="0" fontId="9" fillId="0" borderId="37" xfId="0" applyFont="1" applyFill="1" applyBorder="1" applyAlignment="1"/>
    <xf numFmtId="168" fontId="9" fillId="0" borderId="13" xfId="1" applyNumberFormat="1" applyFont="1" applyFill="1" applyBorder="1" applyAlignment="1">
      <alignment horizontal="left" wrapText="1"/>
    </xf>
    <xf numFmtId="0" fontId="26" fillId="0" borderId="0" xfId="0" applyFont="1" applyFill="1" applyBorder="1" applyAlignment="1"/>
    <xf numFmtId="3" fontId="3" fillId="0" borderId="12" xfId="1" applyNumberFormat="1" applyFont="1" applyFill="1" applyBorder="1" applyAlignment="1" applyProtection="1">
      <alignment horizontal="right" vertical="top"/>
    </xf>
    <xf numFmtId="3" fontId="13" fillId="0" borderId="0" xfId="0" applyNumberFormat="1" applyFont="1" applyAlignment="1"/>
    <xf numFmtId="3" fontId="3" fillId="0" borderId="3" xfId="1" applyNumberFormat="1" applyFont="1" applyFill="1" applyBorder="1" applyAlignment="1" applyProtection="1">
      <alignment horizontal="right" vertical="top"/>
    </xf>
    <xf numFmtId="3" fontId="3" fillId="0" borderId="3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2" xfId="1" applyNumberFormat="1" applyFont="1" applyFill="1" applyBorder="1" applyAlignment="1" applyProtection="1">
      <alignment horizontal="right"/>
    </xf>
    <xf numFmtId="168" fontId="9" fillId="0" borderId="37" xfId="1" applyNumberFormat="1" applyFont="1" applyFill="1" applyBorder="1" applyAlignment="1">
      <alignment horizontal="right" wrapText="1"/>
    </xf>
    <xf numFmtId="3" fontId="3" fillId="0" borderId="36" xfId="1" applyNumberFormat="1" applyFont="1" applyFill="1" applyBorder="1" applyAlignment="1" applyProtection="1">
      <alignment horizontal="right" vertical="top"/>
    </xf>
    <xf numFmtId="3" fontId="3" fillId="0" borderId="38" xfId="1" applyNumberFormat="1" applyFont="1" applyFill="1" applyBorder="1" applyAlignment="1" applyProtection="1">
      <alignment horizontal="right"/>
    </xf>
    <xf numFmtId="3" fontId="3" fillId="0" borderId="42" xfId="1" applyNumberFormat="1" applyFont="1" applyFill="1" applyBorder="1" applyAlignment="1" applyProtection="1">
      <alignment horizontal="right"/>
    </xf>
    <xf numFmtId="0" fontId="9" fillId="0" borderId="42" xfId="0" applyFont="1" applyFill="1" applyBorder="1" applyAlignment="1"/>
    <xf numFmtId="3" fontId="3" fillId="0" borderId="38" xfId="1" applyNumberFormat="1" applyFont="1" applyFill="1" applyBorder="1" applyAlignment="1" applyProtection="1">
      <alignment horizontal="right" vertical="top"/>
    </xf>
    <xf numFmtId="3" fontId="13" fillId="0" borderId="0" xfId="0" applyNumberFormat="1" applyFont="1" applyFill="1" applyAlignment="1"/>
    <xf numFmtId="3" fontId="3" fillId="0" borderId="38" xfId="1" quotePrefix="1" applyNumberFormat="1" applyFont="1" applyBorder="1" applyAlignment="1">
      <alignment vertical="top"/>
    </xf>
    <xf numFmtId="3" fontId="3" fillId="0" borderId="38" xfId="1" quotePrefix="1" applyNumberFormat="1" applyFont="1" applyFill="1" applyBorder="1" applyAlignment="1">
      <alignment vertical="top"/>
    </xf>
    <xf numFmtId="3" fontId="3" fillId="0" borderId="49" xfId="1" quotePrefix="1" applyNumberFormat="1" applyFont="1" applyBorder="1" applyAlignment="1">
      <alignment vertical="top"/>
    </xf>
    <xf numFmtId="0" fontId="9" fillId="0" borderId="37" xfId="0" applyFont="1" applyBorder="1" applyAlignment="1">
      <alignment horizontal="centerContinuous" wrapText="1"/>
    </xf>
    <xf numFmtId="0" fontId="9" fillId="0" borderId="42" xfId="0" applyFont="1" applyFill="1" applyBorder="1" applyAlignment="1">
      <alignment horizontal="right"/>
    </xf>
    <xf numFmtId="0" fontId="3" fillId="0" borderId="7" xfId="0" applyFont="1" applyBorder="1" applyAlignment="1">
      <alignment horizontal="centerContinuous"/>
    </xf>
    <xf numFmtId="168" fontId="3" fillId="0" borderId="7" xfId="0" applyNumberFormat="1" applyFont="1" applyBorder="1" applyAlignment="1">
      <alignment horizontal="centerContinuous"/>
    </xf>
    <xf numFmtId="168" fontId="3" fillId="0" borderId="5" xfId="0" applyNumberFormat="1" applyFont="1" applyBorder="1" applyAlignment="1">
      <alignment horizontal="centerContinuous"/>
    </xf>
    <xf numFmtId="168" fontId="8" fillId="0" borderId="7" xfId="0" applyNumberFormat="1" applyFont="1" applyBorder="1" applyAlignment="1">
      <alignment horizontal="centerContinuous"/>
    </xf>
    <xf numFmtId="168" fontId="8" fillId="0" borderId="5" xfId="0" applyNumberFormat="1" applyFont="1" applyBorder="1" applyAlignment="1">
      <alignment horizontal="centerContinuous"/>
    </xf>
    <xf numFmtId="3" fontId="3" fillId="0" borderId="50" xfId="0" applyNumberFormat="1" applyFont="1" applyFill="1" applyBorder="1" applyAlignment="1" applyProtection="1">
      <alignment horizontal="right"/>
    </xf>
    <xf numFmtId="3" fontId="3" fillId="0" borderId="0" xfId="0" quotePrefix="1" applyNumberFormat="1" applyFont="1" applyFill="1" applyBorder="1" applyAlignment="1" applyProtection="1">
      <alignment horizontal="right"/>
    </xf>
    <xf numFmtId="165" fontId="28" fillId="6" borderId="5" xfId="0" applyNumberFormat="1" applyFont="1" applyFill="1" applyBorder="1" applyAlignment="1">
      <alignment horizontal="center" wrapText="1"/>
    </xf>
    <xf numFmtId="165" fontId="27" fillId="6" borderId="13" xfId="0" applyNumberFormat="1" applyFont="1" applyFill="1" applyBorder="1" applyAlignment="1">
      <alignment vertical="top"/>
    </xf>
    <xf numFmtId="165" fontId="27" fillId="6" borderId="0" xfId="0" applyNumberFormat="1" applyFont="1" applyFill="1" applyBorder="1" applyAlignment="1">
      <alignment vertical="top"/>
    </xf>
    <xf numFmtId="165" fontId="27" fillId="6" borderId="2" xfId="0" applyNumberFormat="1" applyFont="1" applyFill="1" applyBorder="1" applyAlignment="1">
      <alignment vertical="top"/>
    </xf>
    <xf numFmtId="0" fontId="28" fillId="5" borderId="6" xfId="0" applyFont="1" applyFill="1" applyBorder="1" applyAlignment="1">
      <alignment horizontal="center" wrapText="1"/>
    </xf>
    <xf numFmtId="167" fontId="27" fillId="5" borderId="23" xfId="0" applyNumberFormat="1" applyFont="1" applyFill="1" applyBorder="1" applyAlignment="1">
      <alignment vertical="top"/>
    </xf>
    <xf numFmtId="0" fontId="27" fillId="5" borderId="12" xfId="0" applyFont="1" applyFill="1" applyBorder="1" applyAlignment="1">
      <alignment vertical="top"/>
    </xf>
    <xf numFmtId="167" fontId="27" fillId="5" borderId="27" xfId="0" applyNumberFormat="1" applyFont="1" applyFill="1" applyBorder="1" applyAlignment="1">
      <alignment vertical="top"/>
    </xf>
    <xf numFmtId="0" fontId="27" fillId="5" borderId="3" xfId="0" applyFont="1" applyFill="1" applyBorder="1" applyAlignment="1">
      <alignment vertical="top"/>
    </xf>
    <xf numFmtId="167" fontId="27" fillId="5" borderId="27" xfId="1" applyNumberFormat="1" applyFont="1" applyFill="1" applyBorder="1" applyAlignment="1">
      <alignment vertical="top"/>
    </xf>
    <xf numFmtId="3" fontId="27" fillId="5" borderId="3" xfId="1" applyNumberFormat="1" applyFont="1" applyFill="1" applyBorder="1"/>
    <xf numFmtId="0" fontId="27" fillId="5" borderId="0" xfId="0" applyFont="1" applyFill="1" applyBorder="1" applyAlignment="1">
      <alignment vertical="top"/>
    </xf>
    <xf numFmtId="3" fontId="27" fillId="5" borderId="0" xfId="1" applyNumberFormat="1" applyFont="1" applyFill="1" applyBorder="1"/>
    <xf numFmtId="0" fontId="28" fillId="6" borderId="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Continuous" wrapText="1"/>
    </xf>
    <xf numFmtId="3" fontId="3" fillId="0" borderId="3" xfId="1" quotePrefix="1" applyNumberFormat="1" applyFont="1" applyFill="1" applyBorder="1" applyAlignment="1">
      <alignment vertical="top"/>
    </xf>
    <xf numFmtId="168" fontId="3" fillId="0" borderId="20" xfId="1" quotePrefix="1" applyNumberFormat="1" applyFont="1" applyFill="1" applyBorder="1" applyAlignment="1">
      <alignment horizontal="right" vertical="top"/>
    </xf>
    <xf numFmtId="168" fontId="3" fillId="0" borderId="13" xfId="1" quotePrefix="1" applyNumberFormat="1" applyFont="1" applyFill="1" applyBorder="1" applyAlignment="1">
      <alignment horizontal="right" vertical="top"/>
    </xf>
    <xf numFmtId="168" fontId="3" fillId="0" borderId="18" xfId="1" quotePrefix="1" applyNumberFormat="1" applyFont="1" applyFill="1" applyBorder="1" applyAlignment="1">
      <alignment horizontal="right" vertical="top"/>
    </xf>
    <xf numFmtId="168" fontId="3" fillId="0" borderId="0" xfId="1" quotePrefix="1" applyNumberFormat="1" applyFont="1" applyFill="1" applyBorder="1" applyAlignment="1">
      <alignment horizontal="right" vertical="top"/>
    </xf>
    <xf numFmtId="3" fontId="3" fillId="0" borderId="18" xfId="1" quotePrefix="1" applyNumberFormat="1" applyFont="1" applyFill="1" applyBorder="1" applyAlignment="1">
      <alignment horizontal="right" vertical="top"/>
    </xf>
    <xf numFmtId="3" fontId="3" fillId="0" borderId="0" xfId="1" quotePrefix="1" applyNumberFormat="1" applyFont="1" applyFill="1" applyBorder="1" applyAlignment="1">
      <alignment horizontal="right" vertical="top"/>
    </xf>
    <xf numFmtId="3" fontId="3" fillId="0" borderId="16" xfId="1" quotePrefix="1" applyNumberFormat="1" applyFont="1" applyFill="1" applyBorder="1" applyAlignment="1">
      <alignment horizontal="right" vertical="top"/>
    </xf>
    <xf numFmtId="3" fontId="3" fillId="0" borderId="31" xfId="1" quotePrefix="1" applyNumberFormat="1" applyFont="1" applyFill="1" applyBorder="1" applyAlignment="1">
      <alignment horizontal="right" vertical="top"/>
    </xf>
    <xf numFmtId="3" fontId="3" fillId="0" borderId="2" xfId="1" quotePrefix="1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center"/>
    </xf>
    <xf numFmtId="9" fontId="3" fillId="0" borderId="20" xfId="1" quotePrefix="1" applyNumberFormat="1" applyFont="1" applyFill="1" applyBorder="1" applyAlignment="1">
      <alignment horizontal="right" vertical="top"/>
    </xf>
    <xf numFmtId="9" fontId="3" fillId="0" borderId="18" xfId="1" quotePrefix="1" applyNumberFormat="1" applyFont="1" applyFill="1" applyBorder="1" applyAlignment="1">
      <alignment horizontal="right" vertical="top"/>
    </xf>
    <xf numFmtId="9" fontId="3" fillId="0" borderId="16" xfId="1" quotePrefix="1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horizontal="centerContinuous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/>
    <xf numFmtId="0" fontId="3" fillId="3" borderId="3" xfId="0" applyFont="1" applyFill="1" applyBorder="1" applyAlignment="1"/>
    <xf numFmtId="0" fontId="3" fillId="0" borderId="4" xfId="0" applyFont="1" applyBorder="1" applyAlignment="1"/>
    <xf numFmtId="0" fontId="3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3" fontId="3" fillId="0" borderId="27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/>
    <xf numFmtId="3" fontId="3" fillId="0" borderId="3" xfId="0" applyNumberFormat="1" applyFont="1" applyFill="1" applyBorder="1" applyAlignment="1" applyProtection="1">
      <alignment horizontal="right"/>
    </xf>
    <xf numFmtId="3" fontId="3" fillId="0" borderId="36" xfId="1" applyNumberFormat="1" applyFont="1" applyBorder="1" applyAlignment="1">
      <alignment vertical="top"/>
    </xf>
    <xf numFmtId="0" fontId="9" fillId="0" borderId="6" xfId="0" applyFont="1" applyBorder="1" applyAlignment="1"/>
    <xf numFmtId="0" fontId="3" fillId="0" borderId="12" xfId="0" applyFont="1" applyBorder="1" applyAlignment="1"/>
    <xf numFmtId="0" fontId="9" fillId="0" borderId="4" xfId="0" applyFont="1" applyBorder="1" applyAlignment="1">
      <alignment horizontal="centerContinuous" wrapText="1"/>
    </xf>
    <xf numFmtId="0" fontId="9" fillId="0" borderId="4" xfId="0" applyFont="1" applyFill="1" applyBorder="1" applyAlignment="1">
      <alignment horizontal="right"/>
    </xf>
    <xf numFmtId="3" fontId="3" fillId="0" borderId="12" xfId="1" quotePrefix="1" applyNumberFormat="1" applyFont="1" applyBorder="1" applyAlignment="1">
      <alignment vertical="top"/>
    </xf>
    <xf numFmtId="3" fontId="3" fillId="0" borderId="3" xfId="1" quotePrefix="1" applyNumberFormat="1" applyFont="1" applyBorder="1" applyAlignment="1">
      <alignment vertical="top"/>
    </xf>
    <xf numFmtId="3" fontId="3" fillId="0" borderId="33" xfId="1" quotePrefix="1" applyNumberFormat="1" applyFont="1" applyBorder="1" applyAlignment="1">
      <alignment vertical="top"/>
    </xf>
    <xf numFmtId="0" fontId="9" fillId="0" borderId="6" xfId="0" applyFont="1" applyBorder="1" applyAlignment="1">
      <alignment horizontal="centerContinuous" wrapText="1"/>
    </xf>
    <xf numFmtId="0" fontId="9" fillId="0" borderId="13" xfId="0" applyFont="1" applyFill="1" applyBorder="1" applyAlignment="1">
      <alignment horizontal="centerContinuous"/>
    </xf>
    <xf numFmtId="168" fontId="9" fillId="0" borderId="3" xfId="1" applyNumberFormat="1" applyFont="1" applyFill="1" applyBorder="1" applyAlignment="1">
      <alignment horizontal="center" wrapText="1"/>
    </xf>
    <xf numFmtId="168" fontId="9" fillId="0" borderId="6" xfId="1" applyNumberFormat="1" applyFont="1" applyFill="1" applyBorder="1" applyAlignment="1">
      <alignment horizontal="left"/>
    </xf>
    <xf numFmtId="0" fontId="20" fillId="0" borderId="5" xfId="0" applyFont="1" applyFill="1" applyBorder="1" applyAlignment="1"/>
    <xf numFmtId="0" fontId="9" fillId="0" borderId="40" xfId="0" applyFont="1" applyFill="1" applyBorder="1" applyAlignment="1"/>
    <xf numFmtId="168" fontId="9" fillId="0" borderId="36" xfId="1" applyNumberFormat="1" applyFont="1" applyFill="1" applyBorder="1" applyAlignment="1">
      <alignment horizontal="right" wrapText="1"/>
    </xf>
    <xf numFmtId="168" fontId="9" fillId="0" borderId="38" xfId="1" applyNumberFormat="1" applyFont="1" applyFill="1" applyBorder="1" applyAlignment="1">
      <alignment horizontal="right" wrapText="1"/>
    </xf>
    <xf numFmtId="168" fontId="9" fillId="0" borderId="41" xfId="1" applyNumberFormat="1" applyFont="1" applyFill="1" applyBorder="1" applyAlignment="1">
      <alignment horizontal="right" wrapText="1"/>
    </xf>
    <xf numFmtId="168" fontId="9" fillId="0" borderId="12" xfId="1" applyNumberFormat="1" applyFont="1" applyFill="1" applyBorder="1" applyAlignment="1">
      <alignment horizontal="right" wrapText="1"/>
    </xf>
    <xf numFmtId="3" fontId="12" fillId="4" borderId="38" xfId="1" applyNumberFormat="1" applyFont="1" applyFill="1" applyBorder="1" applyAlignment="1">
      <alignment horizontal="right" vertical="top" wrapText="1"/>
    </xf>
    <xf numFmtId="3" fontId="12" fillId="4" borderId="0" xfId="1" applyNumberFormat="1" applyFont="1" applyFill="1" applyBorder="1" applyAlignment="1">
      <alignment horizontal="right" vertical="top" wrapText="1"/>
    </xf>
    <xf numFmtId="3" fontId="12" fillId="4" borderId="39" xfId="1" applyNumberFormat="1" applyFont="1" applyFill="1" applyBorder="1" applyAlignment="1">
      <alignment horizontal="right" vertical="top" wrapText="1"/>
    </xf>
    <xf numFmtId="3" fontId="12" fillId="4" borderId="3" xfId="1" applyNumberFormat="1" applyFont="1" applyFill="1" applyBorder="1" applyAlignment="1">
      <alignment horizontal="right" vertical="top" wrapText="1"/>
    </xf>
    <xf numFmtId="3" fontId="9" fillId="0" borderId="0" xfId="1" applyNumberFormat="1" applyFont="1" applyFill="1" applyBorder="1" applyAlignment="1">
      <alignment vertical="top"/>
    </xf>
    <xf numFmtId="3" fontId="9" fillId="4" borderId="38" xfId="1" applyNumberFormat="1" applyFont="1" applyFill="1" applyBorder="1" applyAlignment="1">
      <alignment horizontal="right" vertical="top" wrapText="1"/>
    </xf>
    <xf numFmtId="3" fontId="9" fillId="4" borderId="0" xfId="1" applyNumberFormat="1" applyFont="1" applyFill="1" applyBorder="1" applyAlignment="1">
      <alignment horizontal="right" vertical="top" wrapText="1"/>
    </xf>
    <xf numFmtId="3" fontId="9" fillId="4" borderId="39" xfId="1" applyNumberFormat="1" applyFont="1" applyFill="1" applyBorder="1" applyAlignment="1">
      <alignment horizontal="right" vertical="top" wrapText="1"/>
    </xf>
    <xf numFmtId="3" fontId="9" fillId="4" borderId="3" xfId="1" applyNumberFormat="1" applyFont="1" applyFill="1" applyBorder="1" applyAlignment="1">
      <alignment horizontal="right" vertical="top" wrapText="1"/>
    </xf>
    <xf numFmtId="3" fontId="3" fillId="0" borderId="0" xfId="1" applyNumberFormat="1" applyFont="1" applyFill="1" applyBorder="1" applyAlignment="1" applyProtection="1"/>
    <xf numFmtId="3" fontId="12" fillId="4" borderId="38" xfId="1" applyNumberFormat="1" applyFont="1" applyFill="1" applyBorder="1" applyAlignment="1"/>
    <xf numFmtId="3" fontId="12" fillId="4" borderId="0" xfId="1" applyNumberFormat="1" applyFont="1" applyFill="1" applyBorder="1" applyAlignment="1"/>
    <xf numFmtId="3" fontId="12" fillId="4" borderId="39" xfId="1" applyNumberFormat="1" applyFont="1" applyFill="1" applyBorder="1" applyAlignment="1"/>
    <xf numFmtId="3" fontId="12" fillId="4" borderId="0" xfId="1" applyNumberFormat="1" applyFont="1" applyFill="1" applyBorder="1" applyAlignment="1">
      <alignment vertical="top"/>
    </xf>
    <xf numFmtId="3" fontId="12" fillId="4" borderId="3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/>
    <xf numFmtId="3" fontId="3" fillId="0" borderId="0" xfId="3" applyNumberFormat="1" applyFont="1" applyFill="1" applyBorder="1" applyProtection="1"/>
    <xf numFmtId="3" fontId="8" fillId="0" borderId="0" xfId="3" applyNumberFormat="1" applyFont="1" applyFill="1" applyBorder="1" applyProtection="1"/>
    <xf numFmtId="3" fontId="8" fillId="0" borderId="0" xfId="0" applyNumberFormat="1" applyFont="1" applyFill="1" applyAlignment="1"/>
    <xf numFmtId="3" fontId="8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168" fontId="3" fillId="0" borderId="2" xfId="1" applyNumberFormat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 wrapText="1"/>
    </xf>
    <xf numFmtId="168" fontId="3" fillId="0" borderId="4" xfId="1" applyNumberFormat="1" applyFont="1" applyFill="1" applyBorder="1" applyAlignment="1">
      <alignment horizontal="center" wrapText="1"/>
    </xf>
    <xf numFmtId="168" fontId="3" fillId="0" borderId="5" xfId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5" fillId="0" borderId="0" xfId="0" applyFont="1" applyAlignment="1"/>
    <xf numFmtId="166" fontId="3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/>
    <xf numFmtId="169" fontId="27" fillId="5" borderId="13" xfId="0" applyNumberFormat="1" applyFont="1" applyFill="1" applyBorder="1" applyAlignment="1" applyProtection="1">
      <alignment horizontal="right" vertical="top"/>
    </xf>
    <xf numFmtId="168" fontId="3" fillId="0" borderId="13" xfId="1" applyNumberFormat="1" applyFont="1" applyFill="1" applyBorder="1" applyAlignment="1">
      <alignment horizontal="right" vertical="top"/>
    </xf>
    <xf numFmtId="168" fontId="3" fillId="0" borderId="0" xfId="1" applyNumberFormat="1" applyFont="1" applyFill="1" applyBorder="1" applyAlignment="1">
      <alignment horizontal="right"/>
    </xf>
    <xf numFmtId="0" fontId="9" fillId="0" borderId="2" xfId="3" applyNumberFormat="1" applyFont="1" applyFill="1" applyBorder="1" applyAlignment="1">
      <alignment horizontal="right"/>
    </xf>
    <xf numFmtId="0" fontId="9" fillId="0" borderId="12" xfId="0" applyFont="1" applyFill="1" applyBorder="1" applyAlignment="1"/>
    <xf numFmtId="170" fontId="3" fillId="0" borderId="0" xfId="0" applyNumberFormat="1" applyFont="1" applyFill="1" applyAlignment="1"/>
    <xf numFmtId="166" fontId="3" fillId="0" borderId="0" xfId="0" applyNumberFormat="1" applyFont="1" applyAlignment="1"/>
    <xf numFmtId="3" fontId="3" fillId="0" borderId="0" xfId="0" applyNumberFormat="1" applyFont="1" applyAlignment="1">
      <alignment horizontal="left"/>
    </xf>
    <xf numFmtId="3" fontId="27" fillId="4" borderId="13" xfId="0" applyNumberFormat="1" applyFont="1" applyFill="1" applyBorder="1" applyAlignment="1" applyProtection="1">
      <alignment horizontal="right" vertical="top"/>
    </xf>
    <xf numFmtId="3" fontId="27" fillId="4" borderId="0" xfId="0" applyNumberFormat="1" applyFont="1" applyFill="1" applyBorder="1" applyAlignment="1" applyProtection="1">
      <alignment horizontal="right" vertical="top"/>
    </xf>
    <xf numFmtId="168" fontId="9" fillId="0" borderId="7" xfId="1" applyNumberFormat="1" applyFont="1" applyFill="1" applyBorder="1" applyAlignment="1">
      <alignment horizontal="left" wrapText="1"/>
    </xf>
    <xf numFmtId="3" fontId="3" fillId="8" borderId="0" xfId="1" applyNumberFormat="1" applyFont="1" applyFill="1" applyBorder="1" applyAlignment="1">
      <alignment horizontal="right"/>
    </xf>
    <xf numFmtId="3" fontId="3" fillId="8" borderId="0" xfId="1" quotePrefix="1" applyNumberFormat="1" applyFont="1" applyFill="1" applyBorder="1" applyAlignment="1" applyProtection="1">
      <alignment horizontal="centerContinuous"/>
    </xf>
    <xf numFmtId="3" fontId="3" fillId="8" borderId="0" xfId="1" applyNumberFormat="1" applyFont="1" applyFill="1" applyBorder="1" applyAlignment="1" applyProtection="1">
      <alignment horizontal="centerContinuous"/>
    </xf>
    <xf numFmtId="3" fontId="3" fillId="0" borderId="52" xfId="0" applyNumberFormat="1" applyFont="1" applyFill="1" applyBorder="1" applyAlignment="1"/>
    <xf numFmtId="3" fontId="3" fillId="0" borderId="29" xfId="0" applyNumberFormat="1" applyFont="1" applyFill="1" applyBorder="1" applyAlignment="1"/>
    <xf numFmtId="3" fontId="3" fillId="0" borderId="53" xfId="0" applyNumberFormat="1" applyFont="1" applyFill="1" applyBorder="1" applyAlignment="1"/>
    <xf numFmtId="3" fontId="3" fillId="0" borderId="54" xfId="1" applyNumberFormat="1" applyFont="1" applyBorder="1" applyAlignment="1">
      <alignment vertical="top"/>
    </xf>
    <xf numFmtId="168" fontId="9" fillId="0" borderId="0" xfId="1" applyNumberFormat="1" applyFont="1" applyFill="1" applyBorder="1" applyAlignment="1">
      <alignment horizontal="left" wrapText="1"/>
    </xf>
    <xf numFmtId="168" fontId="9" fillId="32" borderId="0" xfId="1" applyNumberFormat="1" applyFont="1" applyFill="1" applyBorder="1" applyAlignment="1">
      <alignment horizontal="center" wrapText="1"/>
    </xf>
    <xf numFmtId="4" fontId="3" fillId="0" borderId="13" xfId="1" applyNumberFormat="1" applyFont="1" applyFill="1" applyBorder="1" applyAlignment="1">
      <alignment horizontal="right" vertical="top"/>
    </xf>
    <xf numFmtId="4" fontId="3" fillId="0" borderId="0" xfId="1" applyNumberFormat="1" applyFont="1" applyFill="1" applyBorder="1" applyAlignment="1">
      <alignment horizontal="right" vertical="top"/>
    </xf>
    <xf numFmtId="168" fontId="9" fillId="33" borderId="0" xfId="1" applyNumberFormat="1" applyFont="1" applyFill="1" applyBorder="1" applyAlignment="1">
      <alignment horizontal="center" wrapText="1"/>
    </xf>
    <xf numFmtId="168" fontId="3" fillId="33" borderId="0" xfId="1" applyNumberFormat="1" applyFont="1" applyFill="1" applyBorder="1" applyAlignment="1">
      <alignment horizontal="center" wrapText="1"/>
    </xf>
    <xf numFmtId="3" fontId="3" fillId="34" borderId="0" xfId="0" applyNumberFormat="1" applyFont="1" applyFill="1" applyBorder="1" applyAlignment="1"/>
    <xf numFmtId="3" fontId="3" fillId="33" borderId="2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168" fontId="9" fillId="33" borderId="0" xfId="1" applyNumberFormat="1" applyFont="1" applyFill="1" applyBorder="1" applyAlignment="1">
      <alignment horizontal="right" wrapText="1"/>
    </xf>
    <xf numFmtId="0" fontId="8" fillId="35" borderId="0" xfId="0" applyFont="1" applyFill="1" applyBorder="1" applyAlignment="1"/>
    <xf numFmtId="0" fontId="3" fillId="35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168" fontId="20" fillId="0" borderId="0" xfId="1" applyNumberFormat="1" applyFont="1" applyFill="1" applyBorder="1" applyAlignment="1"/>
    <xf numFmtId="168" fontId="9" fillId="33" borderId="2" xfId="1" applyNumberFormat="1" applyFont="1" applyFill="1" applyBorder="1" applyAlignment="1">
      <alignment horizontal="right" wrapText="1"/>
    </xf>
    <xf numFmtId="3" fontId="3" fillId="0" borderId="67" xfId="0" applyNumberFormat="1" applyFont="1" applyFill="1" applyBorder="1" applyAlignment="1"/>
    <xf numFmtId="168" fontId="9" fillId="33" borderId="5" xfId="1" applyNumberFormat="1" applyFont="1" applyFill="1" applyBorder="1" applyAlignment="1">
      <alignment horizontal="right" wrapText="1"/>
    </xf>
    <xf numFmtId="0" fontId="9" fillId="33" borderId="0" xfId="0" applyFont="1" applyFill="1" applyAlignment="1"/>
    <xf numFmtId="3" fontId="3" fillId="0" borderId="27" xfId="1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/>
    <xf numFmtId="3" fontId="3" fillId="33" borderId="0" xfId="1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3" fillId="33" borderId="53" xfId="0" applyNumberFormat="1" applyFont="1" applyFill="1" applyBorder="1" applyAlignment="1"/>
    <xf numFmtId="3" fontId="3" fillId="33" borderId="2" xfId="0" applyNumberFormat="1" applyFont="1" applyFill="1" applyBorder="1" applyAlignment="1"/>
    <xf numFmtId="168" fontId="9" fillId="33" borderId="7" xfId="1" applyNumberFormat="1" applyFont="1" applyFill="1" applyBorder="1" applyAlignment="1">
      <alignment horizontal="right" wrapText="1"/>
    </xf>
    <xf numFmtId="3" fontId="3" fillId="33" borderId="52" xfId="0" applyNumberFormat="1" applyFont="1" applyFill="1" applyBorder="1" applyAlignment="1"/>
    <xf numFmtId="3" fontId="3" fillId="33" borderId="0" xfId="0" applyNumberFormat="1" applyFont="1" applyFill="1" applyAlignment="1"/>
    <xf numFmtId="3" fontId="3" fillId="33" borderId="67" xfId="0" applyNumberFormat="1" applyFont="1" applyFill="1" applyBorder="1" applyAlignment="1"/>
    <xf numFmtId="0" fontId="9" fillId="33" borderId="0" xfId="0" applyFont="1" applyFill="1" applyBorder="1" applyAlignment="1">
      <alignment horizontal="center"/>
    </xf>
    <xf numFmtId="0" fontId="9" fillId="33" borderId="2" xfId="0" applyFont="1" applyFill="1" applyBorder="1" applyAlignment="1">
      <alignment horizontal="center"/>
    </xf>
    <xf numFmtId="0" fontId="9" fillId="33" borderId="2" xfId="0" applyFont="1" applyFill="1" applyBorder="1" applyAlignment="1">
      <alignment horizontal="right"/>
    </xf>
    <xf numFmtId="0" fontId="28" fillId="33" borderId="4" xfId="0" applyFont="1" applyFill="1" applyBorder="1" applyAlignment="1">
      <alignment horizontal="centerContinuous" wrapText="1"/>
    </xf>
    <xf numFmtId="0" fontId="28" fillId="33" borderId="6" xfId="0" applyFont="1" applyFill="1" applyBorder="1" applyAlignment="1">
      <alignment horizontal="centerContinuous" wrapText="1"/>
    </xf>
    <xf numFmtId="0" fontId="9" fillId="33" borderId="2" xfId="3" applyNumberFormat="1" applyFont="1" applyFill="1" applyBorder="1" applyAlignment="1">
      <alignment horizontal="right"/>
    </xf>
    <xf numFmtId="37" fontId="27" fillId="5" borderId="13" xfId="0" applyNumberFormat="1" applyFont="1" applyFill="1" applyBorder="1" applyAlignment="1" applyProtection="1">
      <alignment horizontal="right" vertical="top"/>
    </xf>
    <xf numFmtId="37" fontId="27" fillId="5" borderId="0" xfId="0" applyNumberFormat="1" applyFont="1" applyFill="1" applyBorder="1" applyAlignment="1" applyProtection="1">
      <alignment horizontal="right" vertical="top"/>
    </xf>
    <xf numFmtId="3" fontId="27" fillId="5" borderId="0" xfId="0" applyNumberFormat="1" applyFont="1" applyFill="1" applyBorder="1" applyAlignment="1" applyProtection="1">
      <alignment horizontal="right" vertical="top"/>
    </xf>
    <xf numFmtId="0" fontId="20" fillId="0" borderId="0" xfId="0" applyFont="1" applyBorder="1" applyAlignment="1">
      <alignment horizontal="centerContinuous" wrapText="1"/>
    </xf>
    <xf numFmtId="165" fontId="28" fillId="33" borderId="4" xfId="0" applyNumberFormat="1" applyFont="1" applyFill="1" applyBorder="1" applyAlignment="1">
      <alignment horizontal="centerContinuous" wrapText="1"/>
    </xf>
    <xf numFmtId="165" fontId="28" fillId="33" borderId="2" xfId="0" applyNumberFormat="1" applyFont="1" applyFill="1" applyBorder="1" applyAlignment="1">
      <alignment horizontal="centerContinuous" wrapText="1"/>
    </xf>
    <xf numFmtId="165" fontId="27" fillId="33" borderId="2" xfId="0" applyNumberFormat="1" applyFont="1" applyFill="1" applyBorder="1" applyAlignment="1">
      <alignment horizontal="centerContinuous"/>
    </xf>
    <xf numFmtId="165" fontId="28" fillId="33" borderId="4" xfId="0" applyNumberFormat="1" applyFont="1" applyFill="1" applyBorder="1" applyAlignment="1">
      <alignment horizontal="right" wrapText="1"/>
    </xf>
    <xf numFmtId="165" fontId="28" fillId="33" borderId="2" xfId="0" applyNumberFormat="1" applyFont="1" applyFill="1" applyBorder="1" applyAlignment="1">
      <alignment horizontal="right" wrapText="1"/>
    </xf>
    <xf numFmtId="0" fontId="28" fillId="33" borderId="3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4" xfId="0" applyFont="1" applyFill="1" applyBorder="1" applyAlignment="1">
      <alignment horizontal="center"/>
    </xf>
    <xf numFmtId="0" fontId="27" fillId="33" borderId="12" xfId="0" applyFont="1" applyFill="1" applyBorder="1" applyAlignment="1"/>
    <xf numFmtId="37" fontId="34" fillId="33" borderId="0" xfId="0" applyNumberFormat="1" applyFont="1" applyFill="1" applyAlignment="1"/>
    <xf numFmtId="165" fontId="27" fillId="33" borderId="5" xfId="0" applyNumberFormat="1" applyFont="1" applyFill="1" applyBorder="1" applyAlignment="1">
      <alignment horizontal="centerContinuous"/>
    </xf>
    <xf numFmtId="165" fontId="27" fillId="33" borderId="24" xfId="0" applyNumberFormat="1" applyFont="1" applyFill="1" applyBorder="1" applyAlignment="1">
      <alignment horizontal="centerContinuous"/>
    </xf>
    <xf numFmtId="0" fontId="27" fillId="33" borderId="36" xfId="0" applyFont="1" applyFill="1" applyBorder="1" applyAlignment="1"/>
    <xf numFmtId="0" fontId="3" fillId="0" borderId="5" xfId="0" applyFont="1" applyFill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46" xfId="0" applyFont="1" applyBorder="1" applyAlignment="1">
      <alignment horizontal="centerContinuous"/>
    </xf>
    <xf numFmtId="3" fontId="3" fillId="0" borderId="68" xfId="0" applyNumberFormat="1" applyFont="1" applyFill="1" applyBorder="1" applyAlignment="1"/>
    <xf numFmtId="3" fontId="27" fillId="6" borderId="0" xfId="1" applyNumberFormat="1" applyFont="1" applyFill="1" applyBorder="1" applyAlignment="1">
      <alignment vertical="top"/>
    </xf>
    <xf numFmtId="0" fontId="28" fillId="6" borderId="3" xfId="0" applyFont="1" applyFill="1" applyBorder="1" applyAlignment="1">
      <alignment horizontal="right"/>
    </xf>
    <xf numFmtId="0" fontId="28" fillId="6" borderId="0" xfId="0" applyFont="1" applyFill="1" applyBorder="1" applyAlignment="1">
      <alignment horizontal="right"/>
    </xf>
    <xf numFmtId="3" fontId="27" fillId="5" borderId="13" xfId="0" applyNumberFormat="1" applyFont="1" applyFill="1" applyBorder="1" applyAlignment="1">
      <alignment vertical="top"/>
    </xf>
    <xf numFmtId="3" fontId="27" fillId="5" borderId="0" xfId="0" applyNumberFormat="1" applyFont="1" applyFill="1" applyBorder="1" applyAlignment="1">
      <alignment vertical="top"/>
    </xf>
    <xf numFmtId="3" fontId="27" fillId="5" borderId="0" xfId="1" applyNumberFormat="1" applyFont="1" applyFill="1" applyBorder="1" applyAlignment="1">
      <alignment vertical="top"/>
    </xf>
    <xf numFmtId="0" fontId="27" fillId="5" borderId="13" xfId="0" applyFont="1" applyFill="1" applyBorder="1" applyAlignment="1">
      <alignment vertical="top"/>
    </xf>
    <xf numFmtId="168" fontId="27" fillId="5" borderId="0" xfId="0" applyNumberFormat="1" applyFont="1" applyFill="1" applyBorder="1" applyAlignment="1">
      <alignment vertical="top"/>
    </xf>
    <xf numFmtId="0" fontId="28" fillId="5" borderId="0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/>
    <xf numFmtId="0" fontId="28" fillId="6" borderId="3" xfId="0" applyFont="1" applyFill="1" applyBorder="1" applyAlignment="1">
      <alignment horizontal="center" wrapText="1"/>
    </xf>
    <xf numFmtId="165" fontId="3" fillId="36" borderId="0" xfId="0" applyNumberFormat="1" applyFont="1" applyFill="1" applyAlignment="1"/>
    <xf numFmtId="3" fontId="3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165" fontId="27" fillId="5" borderId="27" xfId="0" applyNumberFormat="1" applyFont="1" applyFill="1" applyBorder="1" applyAlignment="1" applyProtection="1">
      <alignment horizontal="right" vertical="top"/>
    </xf>
    <xf numFmtId="0" fontId="3" fillId="33" borderId="6" xfId="0" applyFont="1" applyFill="1" applyBorder="1" applyAlignment="1"/>
    <xf numFmtId="37" fontId="34" fillId="33" borderId="7" xfId="0" applyNumberFormat="1" applyFont="1" applyFill="1" applyBorder="1" applyAlignment="1"/>
    <xf numFmtId="3" fontId="27" fillId="5" borderId="4" xfId="0" applyNumberFormat="1" applyFont="1" applyFill="1" applyBorder="1" applyAlignment="1">
      <alignment vertical="top"/>
    </xf>
    <xf numFmtId="165" fontId="27" fillId="5" borderId="26" xfId="0" applyNumberFormat="1" applyFont="1" applyFill="1" applyBorder="1" applyAlignment="1">
      <alignment vertical="top"/>
    </xf>
    <xf numFmtId="165" fontId="27" fillId="5" borderId="4" xfId="0" applyNumberFormat="1" applyFont="1" applyFill="1" applyBorder="1" applyAlignment="1"/>
    <xf numFmtId="165" fontId="27" fillId="5" borderId="2" xfId="0" applyNumberFormat="1" applyFont="1" applyFill="1" applyBorder="1" applyAlignment="1"/>
    <xf numFmtId="3" fontId="27" fillId="6" borderId="4" xfId="1" applyNumberFormat="1" applyFont="1" applyFill="1" applyBorder="1" applyAlignment="1">
      <alignment vertical="top"/>
    </xf>
    <xf numFmtId="3" fontId="27" fillId="6" borderId="26" xfId="1" applyNumberFormat="1" applyFont="1" applyFill="1" applyBorder="1" applyAlignment="1">
      <alignment vertical="top"/>
    </xf>
    <xf numFmtId="3" fontId="27" fillId="5" borderId="4" xfId="1" applyNumberFormat="1" applyFont="1" applyFill="1" applyBorder="1" applyAlignment="1">
      <alignment vertical="top"/>
    </xf>
    <xf numFmtId="167" fontId="27" fillId="5" borderId="26" xfId="0" applyNumberFormat="1" applyFont="1" applyFill="1" applyBorder="1" applyAlignment="1">
      <alignment vertical="top"/>
    </xf>
    <xf numFmtId="3" fontId="27" fillId="5" borderId="2" xfId="1" applyNumberFormat="1" applyFont="1" applyFill="1" applyBorder="1" applyAlignment="1">
      <alignment vertical="top"/>
    </xf>
    <xf numFmtId="3" fontId="27" fillId="5" borderId="2" xfId="1" applyNumberFormat="1" applyFont="1" applyFill="1" applyBorder="1"/>
    <xf numFmtId="3" fontId="27" fillId="6" borderId="2" xfId="1" applyNumberFormat="1" applyFont="1" applyFill="1" applyBorder="1" applyAlignment="1">
      <alignment vertical="top"/>
    </xf>
    <xf numFmtId="3" fontId="3" fillId="0" borderId="0" xfId="0" applyNumberFormat="1" applyFont="1" applyAlignment="1">
      <alignment horizontal="left"/>
    </xf>
    <xf numFmtId="3" fontId="58" fillId="0" borderId="0" xfId="0" applyNumberFormat="1" applyFont="1" applyAlignment="1">
      <alignment horizontal="left"/>
    </xf>
    <xf numFmtId="3" fontId="58" fillId="0" borderId="0" xfId="0" applyNumberFormat="1" applyFont="1" applyAlignment="1">
      <alignment horizontal="centerContinuous"/>
    </xf>
    <xf numFmtId="3" fontId="58" fillId="0" borderId="0" xfId="0" applyNumberFormat="1" applyFont="1" applyAlignment="1"/>
    <xf numFmtId="3" fontId="58" fillId="0" borderId="0" xfId="0" applyNumberFormat="1" applyFont="1" applyFill="1" applyBorder="1" applyAlignment="1"/>
    <xf numFmtId="0" fontId="58" fillId="0" borderId="0" xfId="0" applyFont="1" applyFill="1" applyAlignment="1"/>
    <xf numFmtId="0" fontId="58" fillId="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3" fontId="58" fillId="0" borderId="2" xfId="0" applyNumberFormat="1" applyFont="1" applyFill="1" applyBorder="1" applyAlignment="1"/>
    <xf numFmtId="3" fontId="58" fillId="0" borderId="1" xfId="0" applyNumberFormat="1" applyFont="1" applyBorder="1" applyAlignment="1"/>
    <xf numFmtId="3" fontId="58" fillId="0" borderId="1" xfId="0" applyNumberFormat="1" applyFont="1" applyBorder="1" applyAlignment="1">
      <alignment horizontal="centerContinuous"/>
    </xf>
    <xf numFmtId="3" fontId="58" fillId="0" borderId="1" xfId="0" applyNumberFormat="1" applyFont="1" applyFill="1" applyBorder="1" applyAlignment="1">
      <alignment horizontal="centerContinuous"/>
    </xf>
    <xf numFmtId="3" fontId="58" fillId="0" borderId="3" xfId="0" applyNumberFormat="1" applyFont="1" applyFill="1" applyBorder="1" applyAlignment="1">
      <alignment horizontal="centerContinuous"/>
    </xf>
    <xf numFmtId="3" fontId="58" fillId="0" borderId="0" xfId="0" applyNumberFormat="1" applyFont="1" applyFill="1" applyBorder="1" applyAlignment="1">
      <alignment horizontal="centerContinuous"/>
    </xf>
    <xf numFmtId="0" fontId="58" fillId="0" borderId="2" xfId="0" applyFont="1" applyFill="1" applyBorder="1" applyAlignment="1"/>
    <xf numFmtId="0" fontId="58" fillId="0" borderId="2" xfId="0" applyFont="1" applyFill="1" applyBorder="1" applyAlignment="1">
      <alignment horizontal="left"/>
    </xf>
    <xf numFmtId="3" fontId="58" fillId="0" borderId="0" xfId="0" applyNumberFormat="1" applyFont="1" applyBorder="1" applyAlignment="1"/>
    <xf numFmtId="3" fontId="58" fillId="0" borderId="1" xfId="0" applyNumberFormat="1" applyFont="1" applyBorder="1" applyAlignment="1">
      <alignment horizontal="right"/>
    </xf>
    <xf numFmtId="0" fontId="58" fillId="0" borderId="12" xfId="0" applyFont="1" applyFill="1" applyBorder="1" applyAlignment="1"/>
    <xf numFmtId="3" fontId="58" fillId="0" borderId="0" xfId="0" applyNumberFormat="1" applyFont="1" applyBorder="1" applyAlignment="1">
      <alignment horizontal="right"/>
    </xf>
    <xf numFmtId="3" fontId="58" fillId="0" borderId="4" xfId="0" applyNumberFormat="1" applyFont="1" applyFill="1" applyBorder="1" applyAlignment="1">
      <alignment horizontal="centerContinuous"/>
    </xf>
    <xf numFmtId="3" fontId="58" fillId="0" borderId="2" xfId="0" applyNumberFormat="1" applyFont="1" applyFill="1" applyBorder="1" applyAlignment="1">
      <alignment horizontal="centerContinuous"/>
    </xf>
    <xf numFmtId="0" fontId="58" fillId="0" borderId="3" xfId="0" applyFont="1" applyFill="1" applyBorder="1" applyAlignment="1"/>
    <xf numFmtId="3" fontId="58" fillId="0" borderId="2" xfId="0" applyNumberFormat="1" applyFont="1" applyFill="1" applyBorder="1" applyAlignment="1">
      <alignment horizontal="right"/>
    </xf>
    <xf numFmtId="3" fontId="58" fillId="0" borderId="4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58" fillId="0" borderId="4" xfId="0" applyFont="1" applyFill="1" applyBorder="1" applyAlignment="1"/>
    <xf numFmtId="3" fontId="58" fillId="0" borderId="3" xfId="0" applyNumberFormat="1" applyFont="1" applyFill="1" applyBorder="1" applyAlignment="1">
      <alignment horizontal="right"/>
    </xf>
    <xf numFmtId="0" fontId="58" fillId="7" borderId="4" xfId="0" applyFont="1" applyFill="1" applyBorder="1" applyAlignment="1"/>
    <xf numFmtId="0" fontId="58" fillId="7" borderId="2" xfId="0" applyFont="1" applyFill="1" applyBorder="1" applyAlignment="1">
      <alignment horizontal="left"/>
    </xf>
    <xf numFmtId="3" fontId="58" fillId="3" borderId="0" xfId="0" applyNumberFormat="1" applyFont="1" applyFill="1" applyAlignment="1"/>
    <xf numFmtId="166" fontId="58" fillId="3" borderId="0" xfId="1" applyNumberFormat="1" applyFont="1" applyFill="1" applyBorder="1" applyAlignment="1">
      <alignment horizontal="right"/>
    </xf>
    <xf numFmtId="166" fontId="58" fillId="3" borderId="3" xfId="1" applyNumberFormat="1" applyFont="1" applyFill="1" applyBorder="1" applyAlignment="1">
      <alignment horizontal="right"/>
    </xf>
    <xf numFmtId="167" fontId="58" fillId="3" borderId="0" xfId="1" applyNumberFormat="1" applyFont="1" applyFill="1" applyBorder="1" applyAlignment="1">
      <alignment horizontal="right"/>
    </xf>
    <xf numFmtId="167" fontId="58" fillId="0" borderId="0" xfId="1" applyNumberFormat="1" applyFont="1" applyFill="1" applyBorder="1" applyAlignment="1">
      <alignment horizontal="right"/>
    </xf>
    <xf numFmtId="166" fontId="58" fillId="2" borderId="0" xfId="0" applyNumberFormat="1" applyFont="1" applyFill="1" applyAlignment="1"/>
    <xf numFmtId="49" fontId="58" fillId="7" borderId="12" xfId="0" applyNumberFormat="1" applyFont="1" applyFill="1" applyBorder="1" applyAlignment="1">
      <alignment horizontal="left"/>
    </xf>
    <xf numFmtId="168" fontId="58" fillId="7" borderId="0" xfId="1" applyNumberFormat="1" applyFont="1" applyFill="1" applyBorder="1" applyAlignment="1">
      <alignment horizontal="center"/>
    </xf>
    <xf numFmtId="3" fontId="58" fillId="3" borderId="0" xfId="0" applyNumberFormat="1" applyFont="1" applyFill="1" applyBorder="1" applyAlignment="1">
      <alignment horizontal="right"/>
    </xf>
    <xf numFmtId="49" fontId="58" fillId="7" borderId="3" xfId="1" applyNumberFormat="1" applyFont="1" applyFill="1" applyBorder="1" applyAlignment="1">
      <alignment horizontal="left"/>
    </xf>
    <xf numFmtId="3" fontId="58" fillId="0" borderId="0" xfId="0" applyNumberFormat="1" applyFont="1" applyFill="1" applyAlignment="1"/>
    <xf numFmtId="3" fontId="58" fillId="0" borderId="0" xfId="1" applyNumberFormat="1" applyFont="1" applyFill="1" applyBorder="1" applyAlignment="1">
      <alignment horizontal="right"/>
    </xf>
    <xf numFmtId="167" fontId="58" fillId="0" borderId="0" xfId="0" applyNumberFormat="1" applyFont="1" applyFill="1" applyBorder="1" applyAlignment="1">
      <alignment horizontal="right"/>
    </xf>
    <xf numFmtId="3" fontId="58" fillId="0" borderId="0" xfId="0" quotePrefix="1" applyNumberFormat="1" applyFont="1" applyFill="1" applyBorder="1" applyAlignment="1">
      <alignment horizontal="right"/>
    </xf>
    <xf numFmtId="3" fontId="58" fillId="0" borderId="3" xfId="0" quotePrefix="1" applyNumberFormat="1" applyFont="1" applyFill="1" applyBorder="1" applyAlignment="1">
      <alignment horizontal="right"/>
    </xf>
    <xf numFmtId="3" fontId="58" fillId="0" borderId="27" xfId="0" applyNumberFormat="1" applyFont="1" applyFill="1" applyBorder="1" applyAlignment="1">
      <alignment horizontal="right"/>
    </xf>
    <xf numFmtId="49" fontId="58" fillId="7" borderId="3" xfId="0" quotePrefix="1" applyNumberFormat="1" applyFont="1" applyFill="1" applyBorder="1" applyAlignment="1">
      <alignment horizontal="left"/>
    </xf>
    <xf numFmtId="3" fontId="58" fillId="0" borderId="27" xfId="0" quotePrefix="1" applyNumberFormat="1" applyFont="1" applyFill="1" applyBorder="1" applyAlignment="1">
      <alignment horizontal="right"/>
    </xf>
    <xf numFmtId="49" fontId="58" fillId="7" borderId="3" xfId="0" applyNumberFormat="1" applyFont="1" applyFill="1" applyBorder="1" applyAlignment="1">
      <alignment horizontal="left"/>
    </xf>
    <xf numFmtId="3" fontId="58" fillId="3" borderId="0" xfId="1" applyNumberFormat="1" applyFont="1" applyFill="1" applyBorder="1" applyAlignment="1">
      <alignment horizontal="right"/>
    </xf>
    <xf numFmtId="3" fontId="58" fillId="3" borderId="3" xfId="0" applyNumberFormat="1" applyFont="1" applyFill="1" applyBorder="1" applyAlignment="1">
      <alignment horizontal="right"/>
    </xf>
    <xf numFmtId="3" fontId="58" fillId="3" borderId="27" xfId="0" applyNumberFormat="1" applyFont="1" applyFill="1" applyBorder="1" applyAlignment="1">
      <alignment horizontal="right"/>
    </xf>
    <xf numFmtId="167" fontId="58" fillId="3" borderId="0" xfId="0" applyNumberFormat="1" applyFont="1" applyFill="1" applyBorder="1" applyAlignment="1">
      <alignment horizontal="right"/>
    </xf>
    <xf numFmtId="3" fontId="58" fillId="3" borderId="0" xfId="0" applyNumberFormat="1" applyFont="1" applyFill="1" applyBorder="1" applyAlignment="1"/>
    <xf numFmtId="3" fontId="58" fillId="3" borderId="0" xfId="0" quotePrefix="1" applyNumberFormat="1" applyFont="1" applyFill="1" applyBorder="1" applyAlignment="1">
      <alignment horizontal="right"/>
    </xf>
    <xf numFmtId="3" fontId="58" fillId="3" borderId="3" xfId="0" quotePrefix="1" applyNumberFormat="1" applyFont="1" applyFill="1" applyBorder="1" applyAlignment="1">
      <alignment horizontal="right"/>
    </xf>
    <xf numFmtId="49" fontId="58" fillId="7" borderId="4" xfId="0" applyNumberFormat="1" applyFont="1" applyFill="1" applyBorder="1" applyAlignment="1">
      <alignment horizontal="left"/>
    </xf>
    <xf numFmtId="3" fontId="58" fillId="0" borderId="2" xfId="0" applyNumberFormat="1" applyFont="1" applyBorder="1" applyAlignment="1"/>
    <xf numFmtId="3" fontId="58" fillId="0" borderId="2" xfId="0" applyNumberFormat="1" applyFont="1" applyBorder="1" applyAlignment="1">
      <alignment horizontal="right"/>
    </xf>
    <xf numFmtId="3" fontId="58" fillId="0" borderId="0" xfId="0" quotePrefix="1" applyNumberFormat="1" applyFont="1" applyBorder="1" applyAlignment="1"/>
    <xf numFmtId="0" fontId="58" fillId="0" borderId="0" xfId="0" applyFont="1" applyFill="1" applyBorder="1" applyAlignment="1"/>
    <xf numFmtId="0" fontId="58" fillId="0" borderId="0" xfId="0" applyFont="1" applyFill="1" applyBorder="1" applyAlignment="1">
      <alignment wrapText="1"/>
    </xf>
    <xf numFmtId="0" fontId="58" fillId="0" borderId="0" xfId="0" applyFont="1" applyBorder="1" applyAlignment="1">
      <alignment wrapText="1"/>
    </xf>
    <xf numFmtId="0" fontId="58" fillId="0" borderId="0" xfId="0" applyFont="1" applyFill="1" applyBorder="1" applyAlignment="1">
      <alignment horizontal="left"/>
    </xf>
    <xf numFmtId="3" fontId="61" fillId="0" borderId="0" xfId="0" applyNumberFormat="1" applyFont="1" applyFill="1" applyAlignment="1">
      <alignment horizontal="left" vertical="top" wrapText="1"/>
    </xf>
    <xf numFmtId="3" fontId="61" fillId="0" borderId="0" xfId="0" applyNumberFormat="1" applyFont="1" applyAlignment="1">
      <alignment horizontal="left" vertical="top" wrapText="1"/>
    </xf>
    <xf numFmtId="3" fontId="61" fillId="0" borderId="0" xfId="0" applyNumberFormat="1" applyFont="1" applyBorder="1" applyAlignment="1">
      <alignment horizontal="left" vertical="top" wrapText="1"/>
    </xf>
    <xf numFmtId="3" fontId="58" fillId="0" borderId="0" xfId="0" applyNumberFormat="1" applyFont="1" applyAlignment="1">
      <alignment horizontal="left" vertical="top"/>
    </xf>
    <xf numFmtId="0" fontId="58" fillId="0" borderId="0" xfId="0" applyNumberFormat="1" applyFont="1" applyAlignment="1"/>
    <xf numFmtId="0" fontId="58" fillId="0" borderId="0" xfId="0" applyNumberFormat="1" applyFont="1" applyFill="1" applyBorder="1" applyAlignment="1"/>
    <xf numFmtId="0" fontId="58" fillId="0" borderId="0" xfId="0" applyFont="1" applyAlignment="1"/>
    <xf numFmtId="0" fontId="58" fillId="0" borderId="0" xfId="0" applyFont="1" applyBorder="1" applyAlignment="1"/>
    <xf numFmtId="0" fontId="58" fillId="0" borderId="0" xfId="0" applyFont="1" applyAlignment="1">
      <alignment horizontal="right"/>
    </xf>
    <xf numFmtId="17" fontId="58" fillId="0" borderId="0" xfId="0" applyNumberFormat="1" applyFont="1" applyFill="1" applyAlignment="1">
      <alignment horizontal="right"/>
    </xf>
    <xf numFmtId="17" fontId="58" fillId="0" borderId="0" xfId="0" applyNumberFormat="1" applyFont="1" applyAlignment="1">
      <alignment horizontal="right"/>
    </xf>
    <xf numFmtId="3" fontId="58" fillId="34" borderId="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3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wrapText="1"/>
    </xf>
    <xf numFmtId="0" fontId="0" fillId="0" borderId="13" xfId="0" applyBorder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3" fontId="61" fillId="0" borderId="0" xfId="0" applyNumberFormat="1" applyFont="1" applyAlignment="1">
      <alignment horizontal="left" vertical="top" wrapText="1"/>
    </xf>
    <xf numFmtId="3" fontId="58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23" xfId="0" applyFont="1" applyFill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3" fontId="3" fillId="0" borderId="13" xfId="0" applyNumberFormat="1" applyFont="1" applyBorder="1" applyAlignment="1">
      <alignment horizontal="left" vertical="top" wrapText="1"/>
    </xf>
  </cellXfs>
  <cellStyles count="13556">
    <cellStyle name="20% - Accent1 2" xfId="4398" xr:uid="{00000000-0005-0000-0000-000000000000}"/>
    <cellStyle name="20% - Accent2 2" xfId="4399" xr:uid="{00000000-0005-0000-0000-000001000000}"/>
    <cellStyle name="20% - Accent3 2" xfId="4400" xr:uid="{00000000-0005-0000-0000-000002000000}"/>
    <cellStyle name="20% - Accent4 2" xfId="4401" xr:uid="{00000000-0005-0000-0000-000003000000}"/>
    <cellStyle name="20% - Accent5 2" xfId="4402" xr:uid="{00000000-0005-0000-0000-000004000000}"/>
    <cellStyle name="20% - Accent6 2" xfId="4403" xr:uid="{00000000-0005-0000-0000-000005000000}"/>
    <cellStyle name="40% - Accent1 2" xfId="4404" xr:uid="{00000000-0005-0000-0000-000006000000}"/>
    <cellStyle name="40% - Accent2 2" xfId="4405" xr:uid="{00000000-0005-0000-0000-000007000000}"/>
    <cellStyle name="40% - Accent3 2" xfId="4406" xr:uid="{00000000-0005-0000-0000-000008000000}"/>
    <cellStyle name="40% - Accent4 2" xfId="4407" xr:uid="{00000000-0005-0000-0000-000009000000}"/>
    <cellStyle name="40% - Accent5 2" xfId="4408" xr:uid="{00000000-0005-0000-0000-00000A000000}"/>
    <cellStyle name="40% - Accent6 2" xfId="4409" xr:uid="{00000000-0005-0000-0000-00000B000000}"/>
    <cellStyle name="60% - Accent1 2" xfId="4410" xr:uid="{00000000-0005-0000-0000-00000C000000}"/>
    <cellStyle name="60% - Accent2 2" xfId="4411" xr:uid="{00000000-0005-0000-0000-00000D000000}"/>
    <cellStyle name="60% - Accent3 2" xfId="4412" xr:uid="{00000000-0005-0000-0000-00000E000000}"/>
    <cellStyle name="60% - Accent4 2" xfId="4413" xr:uid="{00000000-0005-0000-0000-00000F000000}"/>
    <cellStyle name="60% - Accent5 2" xfId="4414" xr:uid="{00000000-0005-0000-0000-000010000000}"/>
    <cellStyle name="60% - Accent6 2" xfId="4415" xr:uid="{00000000-0005-0000-0000-000011000000}"/>
    <cellStyle name="Accent1 2" xfId="4416" xr:uid="{00000000-0005-0000-0000-000012000000}"/>
    <cellStyle name="Accent2 2" xfId="4417" xr:uid="{00000000-0005-0000-0000-000013000000}"/>
    <cellStyle name="Accent3 2" xfId="4418" xr:uid="{00000000-0005-0000-0000-000014000000}"/>
    <cellStyle name="Accent4 2" xfId="4419" xr:uid="{00000000-0005-0000-0000-000015000000}"/>
    <cellStyle name="Accent5 2" xfId="4420" xr:uid="{00000000-0005-0000-0000-000016000000}"/>
    <cellStyle name="Accent6 2" xfId="4421" xr:uid="{00000000-0005-0000-0000-000017000000}"/>
    <cellStyle name="Bad 2" xfId="4422" xr:uid="{00000000-0005-0000-0000-000018000000}"/>
    <cellStyle name="Calculation 2" xfId="4423" xr:uid="{00000000-0005-0000-0000-000019000000}"/>
    <cellStyle name="Calculation 3" xfId="4447" xr:uid="{00000000-0005-0000-0000-00001A000000}"/>
    <cellStyle name="Check Cell 2" xfId="4424" xr:uid="{00000000-0005-0000-0000-00001B000000}"/>
    <cellStyle name="Comma" xfId="1" builtinId="3"/>
    <cellStyle name="Comma 2" xfId="9" xr:uid="{00000000-0005-0000-0000-00001D000000}"/>
    <cellStyle name="Comma 2 2" xfId="126" xr:uid="{00000000-0005-0000-0000-00001E000000}"/>
    <cellStyle name="Comma 2 3" xfId="103" xr:uid="{00000000-0005-0000-0000-00001F000000}"/>
    <cellStyle name="Comma 2 4" xfId="4425" xr:uid="{00000000-0005-0000-0000-000020000000}"/>
    <cellStyle name="Comma 3" xfId="10" xr:uid="{00000000-0005-0000-0000-000021000000}"/>
    <cellStyle name="Comma 3 2" xfId="15" xr:uid="{00000000-0005-0000-0000-000022000000}"/>
    <cellStyle name="Comma 3 3" xfId="88" xr:uid="{00000000-0005-0000-0000-000023000000}"/>
    <cellStyle name="Comma 4" xfId="77" xr:uid="{00000000-0005-0000-0000-000024000000}"/>
    <cellStyle name="Comma 5" xfId="89" xr:uid="{00000000-0005-0000-0000-000025000000}"/>
    <cellStyle name="Comma 5 10" xfId="421" xr:uid="{00000000-0005-0000-0000-000026000000}"/>
    <cellStyle name="Comma 5 10 2" xfId="829" xr:uid="{00000000-0005-0000-0000-000027000000}"/>
    <cellStyle name="Comma 5 10 2 2" xfId="1889" xr:uid="{00000000-0005-0000-0000-000028000000}"/>
    <cellStyle name="Comma 5 10 2 2 2" xfId="9995" xr:uid="{00000000-0005-0000-0000-000029000000}"/>
    <cellStyle name="Comma 5 10 2 2 3" xfId="4977" xr:uid="{00000000-0005-0000-0000-00002A000000}"/>
    <cellStyle name="Comma 5 10 2 3" xfId="6036" xr:uid="{00000000-0005-0000-0000-00002B000000}"/>
    <cellStyle name="Comma 5 10 2 3 2" xfId="11052" xr:uid="{00000000-0005-0000-0000-00002C000000}"/>
    <cellStyle name="Comma 5 10 2 4" xfId="9111" xr:uid="{00000000-0005-0000-0000-00002D000000}"/>
    <cellStyle name="Comma 5 10 2 5" xfId="12506" xr:uid="{00000000-0005-0000-0000-00002E000000}"/>
    <cellStyle name="Comma 5 10 2 6" xfId="7588" xr:uid="{00000000-0005-0000-0000-00002F000000}"/>
    <cellStyle name="Comma 5 10 2 7" xfId="4042" xr:uid="{00000000-0005-0000-0000-000030000000}"/>
    <cellStyle name="Comma 5 10 3" xfId="1179" xr:uid="{00000000-0005-0000-0000-000031000000}"/>
    <cellStyle name="Comma 5 10 3 2" xfId="2238" xr:uid="{00000000-0005-0000-0000-000032000000}"/>
    <cellStyle name="Comma 5 10 3 2 2" xfId="10389" xr:uid="{00000000-0005-0000-0000-000033000000}"/>
    <cellStyle name="Comma 5 10 3 2 3" xfId="5372" xr:uid="{00000000-0005-0000-0000-000034000000}"/>
    <cellStyle name="Comma 5 10 3 3" xfId="6385" xr:uid="{00000000-0005-0000-0000-000035000000}"/>
    <cellStyle name="Comma 5 10 3 3 2" xfId="11400" xr:uid="{00000000-0005-0000-0000-000036000000}"/>
    <cellStyle name="Comma 5 10 3 4" xfId="9479" xr:uid="{00000000-0005-0000-0000-000037000000}"/>
    <cellStyle name="Comma 5 10 3 5" xfId="12854" xr:uid="{00000000-0005-0000-0000-000038000000}"/>
    <cellStyle name="Comma 5 10 3 6" xfId="7983" xr:uid="{00000000-0005-0000-0000-000039000000}"/>
    <cellStyle name="Comma 5 10 3 7" xfId="4461" xr:uid="{00000000-0005-0000-0000-00003A000000}"/>
    <cellStyle name="Comma 5 10 4" xfId="2730" xr:uid="{00000000-0005-0000-0000-00003B000000}"/>
    <cellStyle name="Comma 5 10 4 2" xfId="6770" xr:uid="{00000000-0005-0000-0000-00003C000000}"/>
    <cellStyle name="Comma 5 10 4 2 2" xfId="11785" xr:uid="{00000000-0005-0000-0000-00003D000000}"/>
    <cellStyle name="Comma 5 10 4 3" xfId="13239" xr:uid="{00000000-0005-0000-0000-00003E000000}"/>
    <cellStyle name="Comma 5 10 4 4" xfId="9680" xr:uid="{00000000-0005-0000-0000-00003F000000}"/>
    <cellStyle name="Comma 5 10 4 5" xfId="4662" xr:uid="{00000000-0005-0000-0000-000040000000}"/>
    <cellStyle name="Comma 5 10 5" xfId="1579" xr:uid="{00000000-0005-0000-0000-000041000000}"/>
    <cellStyle name="Comma 5 10 5 2" xfId="10740" xr:uid="{00000000-0005-0000-0000-000042000000}"/>
    <cellStyle name="Comma 5 10 5 3" xfId="5724" xr:uid="{00000000-0005-0000-0000-000043000000}"/>
    <cellStyle name="Comma 5 10 6" xfId="8796" xr:uid="{00000000-0005-0000-0000-000044000000}"/>
    <cellStyle name="Comma 5 10 7" xfId="12196" xr:uid="{00000000-0005-0000-0000-000045000000}"/>
    <cellStyle name="Comma 5 10 8" xfId="7273" xr:uid="{00000000-0005-0000-0000-000046000000}"/>
    <cellStyle name="Comma 5 10 9" xfId="3727" xr:uid="{00000000-0005-0000-0000-000047000000}"/>
    <cellStyle name="Comma 5 11" xfId="743" xr:uid="{00000000-0005-0000-0000-000048000000}"/>
    <cellStyle name="Comma 5 11 2" xfId="1888" xr:uid="{00000000-0005-0000-0000-000049000000}"/>
    <cellStyle name="Comma 5 11 2 2" xfId="9994" xr:uid="{00000000-0005-0000-0000-00004A000000}"/>
    <cellStyle name="Comma 5 11 2 3" xfId="4976" xr:uid="{00000000-0005-0000-0000-00004B000000}"/>
    <cellStyle name="Comma 5 11 3" xfId="6035" xr:uid="{00000000-0005-0000-0000-00004C000000}"/>
    <cellStyle name="Comma 5 11 3 2" xfId="11051" xr:uid="{00000000-0005-0000-0000-00004D000000}"/>
    <cellStyle name="Comma 5 11 4" xfId="9110" xr:uid="{00000000-0005-0000-0000-00004E000000}"/>
    <cellStyle name="Comma 5 11 5" xfId="12505" xr:uid="{00000000-0005-0000-0000-00004F000000}"/>
    <cellStyle name="Comma 5 11 6" xfId="7587" xr:uid="{00000000-0005-0000-0000-000050000000}"/>
    <cellStyle name="Comma 5 11 7" xfId="4041" xr:uid="{00000000-0005-0000-0000-000051000000}"/>
    <cellStyle name="Comma 5 12" xfId="1147" xr:uid="{00000000-0005-0000-0000-000052000000}"/>
    <cellStyle name="Comma 5 12 2" xfId="2237" xr:uid="{00000000-0005-0000-0000-000053000000}"/>
    <cellStyle name="Comma 5 12 2 2" xfId="10357" xr:uid="{00000000-0005-0000-0000-000054000000}"/>
    <cellStyle name="Comma 5 12 2 3" xfId="5340" xr:uid="{00000000-0005-0000-0000-000055000000}"/>
    <cellStyle name="Comma 5 12 3" xfId="6384" xr:uid="{00000000-0005-0000-0000-000056000000}"/>
    <cellStyle name="Comma 5 12 3 2" xfId="11399" xr:uid="{00000000-0005-0000-0000-000057000000}"/>
    <cellStyle name="Comma 5 12 4" xfId="8615" xr:uid="{00000000-0005-0000-0000-000058000000}"/>
    <cellStyle name="Comma 5 12 5" xfId="12853" xr:uid="{00000000-0005-0000-0000-000059000000}"/>
    <cellStyle name="Comma 5 12 6" xfId="7951" xr:uid="{00000000-0005-0000-0000-00005A000000}"/>
    <cellStyle name="Comma 5 12 7" xfId="3537" xr:uid="{00000000-0005-0000-0000-00005B000000}"/>
    <cellStyle name="Comma 5 13" xfId="2659" xr:uid="{00000000-0005-0000-0000-00005C000000}"/>
    <cellStyle name="Comma 5 13 2" xfId="6738" xr:uid="{00000000-0005-0000-0000-00005D000000}"/>
    <cellStyle name="Comma 5 13 2 2" xfId="11753" xr:uid="{00000000-0005-0000-0000-00005E000000}"/>
    <cellStyle name="Comma 5 13 3" xfId="13207" xr:uid="{00000000-0005-0000-0000-00005F000000}"/>
    <cellStyle name="Comma 5 13 4" xfId="9501" xr:uid="{00000000-0005-0000-0000-000060000000}"/>
    <cellStyle name="Comma 5 13 5" xfId="4483" xr:uid="{00000000-0005-0000-0000-000061000000}"/>
    <cellStyle name="Comma 5 14" xfId="1547" xr:uid="{00000000-0005-0000-0000-000062000000}"/>
    <cellStyle name="Comma 5 14 2" xfId="12164" xr:uid="{00000000-0005-0000-0000-000063000000}"/>
    <cellStyle name="Comma 5 14 3" xfId="10708" xr:uid="{00000000-0005-0000-0000-000064000000}"/>
    <cellStyle name="Comma 5 14 4" xfId="5692" xr:uid="{00000000-0005-0000-0000-000065000000}"/>
    <cellStyle name="Comma 5 15" xfId="1507" xr:uid="{00000000-0005-0000-0000-000066000000}"/>
    <cellStyle name="Comma 5 15 2" xfId="8303" xr:uid="{00000000-0005-0000-0000-000067000000}"/>
    <cellStyle name="Comma 5 16" xfId="12124" xr:uid="{00000000-0005-0000-0000-000068000000}"/>
    <cellStyle name="Comma 5 17" xfId="7095" xr:uid="{00000000-0005-0000-0000-000069000000}"/>
    <cellStyle name="Comma 5 18" xfId="3223" xr:uid="{00000000-0005-0000-0000-00006A000000}"/>
    <cellStyle name="Comma 5 2" xfId="90" xr:uid="{00000000-0005-0000-0000-00006B000000}"/>
    <cellStyle name="Comma 5 2 10" xfId="744" xr:uid="{00000000-0005-0000-0000-00006C000000}"/>
    <cellStyle name="Comma 5 2 10 2" xfId="1890" xr:uid="{00000000-0005-0000-0000-00006D000000}"/>
    <cellStyle name="Comma 5 2 10 2 2" xfId="9996" xr:uid="{00000000-0005-0000-0000-00006E000000}"/>
    <cellStyle name="Comma 5 2 10 2 3" xfId="4978" xr:uid="{00000000-0005-0000-0000-00006F000000}"/>
    <cellStyle name="Comma 5 2 10 3" xfId="6037" xr:uid="{00000000-0005-0000-0000-000070000000}"/>
    <cellStyle name="Comma 5 2 10 3 2" xfId="11053" xr:uid="{00000000-0005-0000-0000-000071000000}"/>
    <cellStyle name="Comma 5 2 10 4" xfId="9112" xr:uid="{00000000-0005-0000-0000-000072000000}"/>
    <cellStyle name="Comma 5 2 10 5" xfId="12507" xr:uid="{00000000-0005-0000-0000-000073000000}"/>
    <cellStyle name="Comma 5 2 10 6" xfId="7589" xr:uid="{00000000-0005-0000-0000-000074000000}"/>
    <cellStyle name="Comma 5 2 10 7" xfId="4043" xr:uid="{00000000-0005-0000-0000-000075000000}"/>
    <cellStyle name="Comma 5 2 11" xfId="1148" xr:uid="{00000000-0005-0000-0000-000076000000}"/>
    <cellStyle name="Comma 5 2 11 2" xfId="2239" xr:uid="{00000000-0005-0000-0000-000077000000}"/>
    <cellStyle name="Comma 5 2 11 2 2" xfId="10358" xr:uid="{00000000-0005-0000-0000-000078000000}"/>
    <cellStyle name="Comma 5 2 11 2 3" xfId="5341" xr:uid="{00000000-0005-0000-0000-000079000000}"/>
    <cellStyle name="Comma 5 2 11 3" xfId="6386" xr:uid="{00000000-0005-0000-0000-00007A000000}"/>
    <cellStyle name="Comma 5 2 11 3 2" xfId="11401" xr:uid="{00000000-0005-0000-0000-00007B000000}"/>
    <cellStyle name="Comma 5 2 11 4" xfId="8616" xr:uid="{00000000-0005-0000-0000-00007C000000}"/>
    <cellStyle name="Comma 5 2 11 5" xfId="12855" xr:uid="{00000000-0005-0000-0000-00007D000000}"/>
    <cellStyle name="Comma 5 2 11 6" xfId="7952" xr:uid="{00000000-0005-0000-0000-00007E000000}"/>
    <cellStyle name="Comma 5 2 11 7" xfId="3538" xr:uid="{00000000-0005-0000-0000-00007F000000}"/>
    <cellStyle name="Comma 5 2 12" xfId="2660" xr:uid="{00000000-0005-0000-0000-000080000000}"/>
    <cellStyle name="Comma 5 2 12 2" xfId="6739" xr:uid="{00000000-0005-0000-0000-000081000000}"/>
    <cellStyle name="Comma 5 2 12 2 2" xfId="11754" xr:uid="{00000000-0005-0000-0000-000082000000}"/>
    <cellStyle name="Comma 5 2 12 3" xfId="13208" xr:uid="{00000000-0005-0000-0000-000083000000}"/>
    <cellStyle name="Comma 5 2 12 4" xfId="9502" xr:uid="{00000000-0005-0000-0000-000084000000}"/>
    <cellStyle name="Comma 5 2 12 5" xfId="4484" xr:uid="{00000000-0005-0000-0000-000085000000}"/>
    <cellStyle name="Comma 5 2 13" xfId="1548" xr:uid="{00000000-0005-0000-0000-000086000000}"/>
    <cellStyle name="Comma 5 2 13 2" xfId="12165" xr:uid="{00000000-0005-0000-0000-000087000000}"/>
    <cellStyle name="Comma 5 2 13 3" xfId="10709" xr:uid="{00000000-0005-0000-0000-000088000000}"/>
    <cellStyle name="Comma 5 2 13 4" xfId="5693" xr:uid="{00000000-0005-0000-0000-000089000000}"/>
    <cellStyle name="Comma 5 2 14" xfId="1508" xr:uid="{00000000-0005-0000-0000-00008A000000}"/>
    <cellStyle name="Comma 5 2 14 2" xfId="8304" xr:uid="{00000000-0005-0000-0000-00008B000000}"/>
    <cellStyle name="Comma 5 2 15" xfId="12125" xr:uid="{00000000-0005-0000-0000-00008C000000}"/>
    <cellStyle name="Comma 5 2 16" xfId="7096" xr:uid="{00000000-0005-0000-0000-00008D000000}"/>
    <cellStyle name="Comma 5 2 17" xfId="3224" xr:uid="{00000000-0005-0000-0000-00008E000000}"/>
    <cellStyle name="Comma 5 2 2" xfId="137" xr:uid="{00000000-0005-0000-0000-00008F000000}"/>
    <cellStyle name="Comma 5 2 2 10" xfId="1560" xr:uid="{00000000-0005-0000-0000-000090000000}"/>
    <cellStyle name="Comma 5 2 2 10 2" xfId="12177" xr:uid="{00000000-0005-0000-0000-000091000000}"/>
    <cellStyle name="Comma 5 2 2 10 3" xfId="10721" xr:uid="{00000000-0005-0000-0000-000092000000}"/>
    <cellStyle name="Comma 5 2 2 10 4" xfId="5705" xr:uid="{00000000-0005-0000-0000-000093000000}"/>
    <cellStyle name="Comma 5 2 2 11" xfId="1530" xr:uid="{00000000-0005-0000-0000-000094000000}"/>
    <cellStyle name="Comma 5 2 2 11 2" xfId="8329" xr:uid="{00000000-0005-0000-0000-000095000000}"/>
    <cellStyle name="Comma 5 2 2 12" xfId="12147" xr:uid="{00000000-0005-0000-0000-000096000000}"/>
    <cellStyle name="Comma 5 2 2 13" xfId="7109" xr:uid="{00000000-0005-0000-0000-000097000000}"/>
    <cellStyle name="Comma 5 2 2 14" xfId="3251" xr:uid="{00000000-0005-0000-0000-000098000000}"/>
    <cellStyle name="Comma 5 2 2 2" xfId="178" xr:uid="{00000000-0005-0000-0000-000099000000}"/>
    <cellStyle name="Comma 5 2 2 2 10" xfId="12279" xr:uid="{00000000-0005-0000-0000-00009A000000}"/>
    <cellStyle name="Comma 5 2 2 2 11" xfId="7139" xr:uid="{00000000-0005-0000-0000-00009B000000}"/>
    <cellStyle name="Comma 5 2 2 2 12" xfId="3308" xr:uid="{00000000-0005-0000-0000-00009C000000}"/>
    <cellStyle name="Comma 5 2 2 2 2" xfId="353" xr:uid="{00000000-0005-0000-0000-00009D000000}"/>
    <cellStyle name="Comma 5 2 2 2 2 10" xfId="3512" xr:uid="{00000000-0005-0000-0000-00009E000000}"/>
    <cellStyle name="Comma 5 2 2 2 2 2" xfId="708" xr:uid="{00000000-0005-0000-0000-00009F000000}"/>
    <cellStyle name="Comma 5 2 2 2 2 2 2" xfId="1893" xr:uid="{00000000-0005-0000-0000-0000A0000000}"/>
    <cellStyle name="Comma 5 2 2 2 2 2 2 2" xfId="9967" xr:uid="{00000000-0005-0000-0000-0000A1000000}"/>
    <cellStyle name="Comma 5 2 2 2 2 2 2 3" xfId="4949" xr:uid="{00000000-0005-0000-0000-0000A2000000}"/>
    <cellStyle name="Comma 5 2 2 2 2 2 3" xfId="6040" xr:uid="{00000000-0005-0000-0000-0000A3000000}"/>
    <cellStyle name="Comma 5 2 2 2 2 2 3 2" xfId="11056" xr:uid="{00000000-0005-0000-0000-0000A4000000}"/>
    <cellStyle name="Comma 5 2 2 2 2 2 4" xfId="9083" xr:uid="{00000000-0005-0000-0000-0000A5000000}"/>
    <cellStyle name="Comma 5 2 2 2 2 2 5" xfId="12510" xr:uid="{00000000-0005-0000-0000-0000A6000000}"/>
    <cellStyle name="Comma 5 2 2 2 2 2 6" xfId="7560" xr:uid="{00000000-0005-0000-0000-0000A7000000}"/>
    <cellStyle name="Comma 5 2 2 2 2 2 7" xfId="4014" xr:uid="{00000000-0005-0000-0000-0000A8000000}"/>
    <cellStyle name="Comma 5 2 2 2 2 3" xfId="1117" xr:uid="{00000000-0005-0000-0000-0000A9000000}"/>
    <cellStyle name="Comma 5 2 2 2 2 3 2" xfId="2242" xr:uid="{00000000-0005-0000-0000-0000AA000000}"/>
    <cellStyle name="Comma 5 2 2 2 2 3 2 2" xfId="9999" xr:uid="{00000000-0005-0000-0000-0000AB000000}"/>
    <cellStyle name="Comma 5 2 2 2 2 3 2 3" xfId="4981" xr:uid="{00000000-0005-0000-0000-0000AC000000}"/>
    <cellStyle name="Comma 5 2 2 2 2 3 3" xfId="6389" xr:uid="{00000000-0005-0000-0000-0000AD000000}"/>
    <cellStyle name="Comma 5 2 2 2 2 3 3 2" xfId="11404" xr:uid="{00000000-0005-0000-0000-0000AE000000}"/>
    <cellStyle name="Comma 5 2 2 2 2 3 4" xfId="9115" xr:uid="{00000000-0005-0000-0000-0000AF000000}"/>
    <cellStyle name="Comma 5 2 2 2 2 3 5" xfId="12858" xr:uid="{00000000-0005-0000-0000-0000B0000000}"/>
    <cellStyle name="Comma 5 2 2 2 2 3 6" xfId="7592" xr:uid="{00000000-0005-0000-0000-0000B1000000}"/>
    <cellStyle name="Comma 5 2 2 2 2 3 7" xfId="4046" xr:uid="{00000000-0005-0000-0000-0000B2000000}"/>
    <cellStyle name="Comma 5 2 2 2 2 4" xfId="1475" xr:uid="{00000000-0005-0000-0000-0000B3000000}"/>
    <cellStyle name="Comma 5 2 2 2 2 4 2" xfId="3034" xr:uid="{00000000-0005-0000-0000-0000B4000000}"/>
    <cellStyle name="Comma 5 2 2 2 2 4 2 2" xfId="10676" xr:uid="{00000000-0005-0000-0000-0000B5000000}"/>
    <cellStyle name="Comma 5 2 2 2 2 4 2 3" xfId="5659" xr:uid="{00000000-0005-0000-0000-0000B6000000}"/>
    <cellStyle name="Comma 5 2 2 2 2 4 3" xfId="7057" xr:uid="{00000000-0005-0000-0000-0000B7000000}"/>
    <cellStyle name="Comma 5 2 2 2 2 4 3 2" xfId="12072" xr:uid="{00000000-0005-0000-0000-0000B8000000}"/>
    <cellStyle name="Comma 5 2 2 2 2 4 4" xfId="8764" xr:uid="{00000000-0005-0000-0000-0000B9000000}"/>
    <cellStyle name="Comma 5 2 2 2 2 4 5" xfId="13526" xr:uid="{00000000-0005-0000-0000-0000BA000000}"/>
    <cellStyle name="Comma 5 2 2 2 2 4 6" xfId="8270" xr:uid="{00000000-0005-0000-0000-0000BB000000}"/>
    <cellStyle name="Comma 5 2 2 2 2 4 7" xfId="3694" xr:uid="{00000000-0005-0000-0000-0000BC000000}"/>
    <cellStyle name="Comma 5 2 2 2 2 5" xfId="1866" xr:uid="{00000000-0005-0000-0000-0000BD000000}"/>
    <cellStyle name="Comma 5 2 2 2 2 5 2" xfId="9650" xr:uid="{00000000-0005-0000-0000-0000BE000000}"/>
    <cellStyle name="Comma 5 2 2 2 2 5 3" xfId="4632" xr:uid="{00000000-0005-0000-0000-0000BF000000}"/>
    <cellStyle name="Comma 5 2 2 2 2 6" xfId="6013" xr:uid="{00000000-0005-0000-0000-0000C0000000}"/>
    <cellStyle name="Comma 5 2 2 2 2 6 2" xfId="11029" xr:uid="{00000000-0005-0000-0000-0000C1000000}"/>
    <cellStyle name="Comma 5 2 2 2 2 7" xfId="8590" xr:uid="{00000000-0005-0000-0000-0000C2000000}"/>
    <cellStyle name="Comma 5 2 2 2 2 8" xfId="12483" xr:uid="{00000000-0005-0000-0000-0000C3000000}"/>
    <cellStyle name="Comma 5 2 2 2 2 9" xfId="7243" xr:uid="{00000000-0005-0000-0000-0000C4000000}"/>
    <cellStyle name="Comma 5 2 2 2 3" xfId="604" xr:uid="{00000000-0005-0000-0000-0000C5000000}"/>
    <cellStyle name="Comma 5 2 2 2 3 2" xfId="1013" xr:uid="{00000000-0005-0000-0000-0000C6000000}"/>
    <cellStyle name="Comma 5 2 2 2 3 2 2" xfId="1894" xr:uid="{00000000-0005-0000-0000-0000C7000000}"/>
    <cellStyle name="Comma 5 2 2 2 3 2 2 2" xfId="10000" xr:uid="{00000000-0005-0000-0000-0000C8000000}"/>
    <cellStyle name="Comma 5 2 2 2 3 2 2 3" xfId="4982" xr:uid="{00000000-0005-0000-0000-0000C9000000}"/>
    <cellStyle name="Comma 5 2 2 2 3 2 3" xfId="6041" xr:uid="{00000000-0005-0000-0000-0000CA000000}"/>
    <cellStyle name="Comma 5 2 2 2 3 2 3 2" xfId="11057" xr:uid="{00000000-0005-0000-0000-0000CB000000}"/>
    <cellStyle name="Comma 5 2 2 2 3 2 4" xfId="9116" xr:uid="{00000000-0005-0000-0000-0000CC000000}"/>
    <cellStyle name="Comma 5 2 2 2 3 2 5" xfId="12511" xr:uid="{00000000-0005-0000-0000-0000CD000000}"/>
    <cellStyle name="Comma 5 2 2 2 3 2 6" xfId="7593" xr:uid="{00000000-0005-0000-0000-0000CE000000}"/>
    <cellStyle name="Comma 5 2 2 2 3 2 7" xfId="4047" xr:uid="{00000000-0005-0000-0000-0000CF000000}"/>
    <cellStyle name="Comma 5 2 2 2 3 3" xfId="1369" xr:uid="{00000000-0005-0000-0000-0000D0000000}"/>
    <cellStyle name="Comma 5 2 2 2 3 3 2" xfId="2243" xr:uid="{00000000-0005-0000-0000-0000D1000000}"/>
    <cellStyle name="Comma 5 2 2 2 3 3 2 2" xfId="10572" xr:uid="{00000000-0005-0000-0000-0000D2000000}"/>
    <cellStyle name="Comma 5 2 2 2 3 3 2 3" xfId="5555" xr:uid="{00000000-0005-0000-0000-0000D3000000}"/>
    <cellStyle name="Comma 5 2 2 2 3 3 3" xfId="6390" xr:uid="{00000000-0005-0000-0000-0000D4000000}"/>
    <cellStyle name="Comma 5 2 2 2 3 3 3 2" xfId="11405" xr:uid="{00000000-0005-0000-0000-0000D5000000}"/>
    <cellStyle name="Comma 5 2 2 2 3 3 4" xfId="8979" xr:uid="{00000000-0005-0000-0000-0000D6000000}"/>
    <cellStyle name="Comma 5 2 2 2 3 3 5" xfId="12859" xr:uid="{00000000-0005-0000-0000-0000D7000000}"/>
    <cellStyle name="Comma 5 2 2 2 3 3 6" xfId="8166" xr:uid="{00000000-0005-0000-0000-0000D8000000}"/>
    <cellStyle name="Comma 5 2 2 2 3 3 7" xfId="3910" xr:uid="{00000000-0005-0000-0000-0000D9000000}"/>
    <cellStyle name="Comma 5 2 2 2 3 4" xfId="2927" xr:uid="{00000000-0005-0000-0000-0000DA000000}"/>
    <cellStyle name="Comma 5 2 2 2 3 4 2" xfId="6953" xr:uid="{00000000-0005-0000-0000-0000DB000000}"/>
    <cellStyle name="Comma 5 2 2 2 3 4 2 2" xfId="11968" xr:uid="{00000000-0005-0000-0000-0000DC000000}"/>
    <cellStyle name="Comma 5 2 2 2 3 4 3" xfId="13422" xr:uid="{00000000-0005-0000-0000-0000DD000000}"/>
    <cellStyle name="Comma 5 2 2 2 3 4 4" xfId="9863" xr:uid="{00000000-0005-0000-0000-0000DE000000}"/>
    <cellStyle name="Comma 5 2 2 2 3 4 5" xfId="4845" xr:uid="{00000000-0005-0000-0000-0000DF000000}"/>
    <cellStyle name="Comma 5 2 2 2 3 5" xfId="1762" xr:uid="{00000000-0005-0000-0000-0000E0000000}"/>
    <cellStyle name="Comma 5 2 2 2 3 5 2" xfId="10925" xr:uid="{00000000-0005-0000-0000-0000E1000000}"/>
    <cellStyle name="Comma 5 2 2 2 3 5 3" xfId="5909" xr:uid="{00000000-0005-0000-0000-0000E2000000}"/>
    <cellStyle name="Comma 5 2 2 2 3 6" xfId="8486" xr:uid="{00000000-0005-0000-0000-0000E3000000}"/>
    <cellStyle name="Comma 5 2 2 2 3 7" xfId="12379" xr:uid="{00000000-0005-0000-0000-0000E4000000}"/>
    <cellStyle name="Comma 5 2 2 2 3 8" xfId="7456" xr:uid="{00000000-0005-0000-0000-0000E5000000}"/>
    <cellStyle name="Comma 5 2 2 2 3 9" xfId="3408" xr:uid="{00000000-0005-0000-0000-0000E6000000}"/>
    <cellStyle name="Comma 5 2 2 2 4" xfId="504" xr:uid="{00000000-0005-0000-0000-0000E7000000}"/>
    <cellStyle name="Comma 5 2 2 2 4 2" xfId="913" xr:uid="{00000000-0005-0000-0000-0000E8000000}"/>
    <cellStyle name="Comma 5 2 2 2 4 2 2" xfId="9763" xr:uid="{00000000-0005-0000-0000-0000E9000000}"/>
    <cellStyle name="Comma 5 2 2 2 4 2 3" xfId="4745" xr:uid="{00000000-0005-0000-0000-0000EA000000}"/>
    <cellStyle name="Comma 5 2 2 2 4 3" xfId="1892" xr:uid="{00000000-0005-0000-0000-0000EB000000}"/>
    <cellStyle name="Comma 5 2 2 2 4 3 2" xfId="11055" xr:uid="{00000000-0005-0000-0000-0000EC000000}"/>
    <cellStyle name="Comma 5 2 2 2 4 3 3" xfId="6039" xr:uid="{00000000-0005-0000-0000-0000ED000000}"/>
    <cellStyle name="Comma 5 2 2 2 4 4" xfId="8879" xr:uid="{00000000-0005-0000-0000-0000EE000000}"/>
    <cellStyle name="Comma 5 2 2 2 4 5" xfId="12509" xr:uid="{00000000-0005-0000-0000-0000EF000000}"/>
    <cellStyle name="Comma 5 2 2 2 4 6" xfId="7356" xr:uid="{00000000-0005-0000-0000-0000F0000000}"/>
    <cellStyle name="Comma 5 2 2 2 4 7" xfId="3810" xr:uid="{00000000-0005-0000-0000-0000F1000000}"/>
    <cellStyle name="Comma 5 2 2 2 5" xfId="780" xr:uid="{00000000-0005-0000-0000-0000F2000000}"/>
    <cellStyle name="Comma 5 2 2 2 5 2" xfId="2241" xr:uid="{00000000-0005-0000-0000-0000F3000000}"/>
    <cellStyle name="Comma 5 2 2 2 5 2 2" xfId="9998" xr:uid="{00000000-0005-0000-0000-0000F4000000}"/>
    <cellStyle name="Comma 5 2 2 2 5 2 3" xfId="4980" xr:uid="{00000000-0005-0000-0000-0000F5000000}"/>
    <cellStyle name="Comma 5 2 2 2 5 3" xfId="6388" xr:uid="{00000000-0005-0000-0000-0000F6000000}"/>
    <cellStyle name="Comma 5 2 2 2 5 3 2" xfId="11403" xr:uid="{00000000-0005-0000-0000-0000F7000000}"/>
    <cellStyle name="Comma 5 2 2 2 5 4" xfId="9114" xr:uid="{00000000-0005-0000-0000-0000F8000000}"/>
    <cellStyle name="Comma 5 2 2 2 5 5" xfId="12857" xr:uid="{00000000-0005-0000-0000-0000F9000000}"/>
    <cellStyle name="Comma 5 2 2 2 5 6" xfId="7591" xr:uid="{00000000-0005-0000-0000-0000FA000000}"/>
    <cellStyle name="Comma 5 2 2 2 5 7" xfId="4045" xr:uid="{00000000-0005-0000-0000-0000FB000000}"/>
    <cellStyle name="Comma 5 2 2 2 6" xfId="1268" xr:uid="{00000000-0005-0000-0000-0000FC000000}"/>
    <cellStyle name="Comma 5 2 2 2 6 2" xfId="2825" xr:uid="{00000000-0005-0000-0000-0000FD000000}"/>
    <cellStyle name="Comma 5 2 2 2 6 2 2" xfId="10472" xr:uid="{00000000-0005-0000-0000-0000FE000000}"/>
    <cellStyle name="Comma 5 2 2 2 6 2 3" xfId="5455" xr:uid="{00000000-0005-0000-0000-0000FF000000}"/>
    <cellStyle name="Comma 5 2 2 2 6 3" xfId="6853" xr:uid="{00000000-0005-0000-0000-000000010000}"/>
    <cellStyle name="Comma 5 2 2 2 6 3 2" xfId="11868" xr:uid="{00000000-0005-0000-0000-000001010000}"/>
    <cellStyle name="Comma 5 2 2 2 6 4" xfId="8660" xr:uid="{00000000-0005-0000-0000-000002010000}"/>
    <cellStyle name="Comma 5 2 2 2 6 5" xfId="13322" xr:uid="{00000000-0005-0000-0000-000003010000}"/>
    <cellStyle name="Comma 5 2 2 2 6 6" xfId="8066" xr:uid="{00000000-0005-0000-0000-000004010000}"/>
    <cellStyle name="Comma 5 2 2 2 6 7" xfId="3587" xr:uid="{00000000-0005-0000-0000-000005010000}"/>
    <cellStyle name="Comma 5 2 2 2 7" xfId="1662" xr:uid="{00000000-0005-0000-0000-000006010000}"/>
    <cellStyle name="Comma 5 2 2 2 7 2" xfId="9546" xr:uid="{00000000-0005-0000-0000-000007010000}"/>
    <cellStyle name="Comma 5 2 2 2 7 3" xfId="4528" xr:uid="{00000000-0005-0000-0000-000008010000}"/>
    <cellStyle name="Comma 5 2 2 2 8" xfId="5809" xr:uid="{00000000-0005-0000-0000-000009010000}"/>
    <cellStyle name="Comma 5 2 2 2 8 2" xfId="10825" xr:uid="{00000000-0005-0000-0000-00000A010000}"/>
    <cellStyle name="Comma 5 2 2 2 9" xfId="8386" xr:uid="{00000000-0005-0000-0000-00000B010000}"/>
    <cellStyle name="Comma 5 2 2 3" xfId="204" xr:uid="{00000000-0005-0000-0000-00000C010000}"/>
    <cellStyle name="Comma 5 2 2 3 10" xfId="7182" xr:uid="{00000000-0005-0000-0000-00000D010000}"/>
    <cellStyle name="Comma 5 2 2 3 11" xfId="3351" xr:uid="{00000000-0005-0000-0000-00000E010000}"/>
    <cellStyle name="Comma 5 2 2 3 2" xfId="397" xr:uid="{00000000-0005-0000-0000-00000F010000}"/>
    <cellStyle name="Comma 5 2 2 3 2 2" xfId="647" xr:uid="{00000000-0005-0000-0000-000010010000}"/>
    <cellStyle name="Comma 5 2 2 3 2 2 2" xfId="1896" xr:uid="{00000000-0005-0000-0000-000011010000}"/>
    <cellStyle name="Comma 5 2 2 3 2 2 2 2" xfId="10002" xr:uid="{00000000-0005-0000-0000-000012010000}"/>
    <cellStyle name="Comma 5 2 2 3 2 2 2 3" xfId="4984" xr:uid="{00000000-0005-0000-0000-000013010000}"/>
    <cellStyle name="Comma 5 2 2 3 2 2 3" xfId="6043" xr:uid="{00000000-0005-0000-0000-000014010000}"/>
    <cellStyle name="Comma 5 2 2 3 2 2 3 2" xfId="11059" xr:uid="{00000000-0005-0000-0000-000015010000}"/>
    <cellStyle name="Comma 5 2 2 3 2 2 4" xfId="9118" xr:uid="{00000000-0005-0000-0000-000016010000}"/>
    <cellStyle name="Comma 5 2 2 3 2 2 5" xfId="12513" xr:uid="{00000000-0005-0000-0000-000017010000}"/>
    <cellStyle name="Comma 5 2 2 3 2 2 6" xfId="7595" xr:uid="{00000000-0005-0000-0000-000018010000}"/>
    <cellStyle name="Comma 5 2 2 3 2 2 7" xfId="4049" xr:uid="{00000000-0005-0000-0000-000019010000}"/>
    <cellStyle name="Comma 5 2 2 3 2 3" xfId="1056" xr:uid="{00000000-0005-0000-0000-00001A010000}"/>
    <cellStyle name="Comma 5 2 2 3 2 3 2" xfId="2245" xr:uid="{00000000-0005-0000-0000-00001B010000}"/>
    <cellStyle name="Comma 5 2 2 3 2 3 2 2" xfId="10615" xr:uid="{00000000-0005-0000-0000-00001C010000}"/>
    <cellStyle name="Comma 5 2 2 3 2 3 2 3" xfId="5598" xr:uid="{00000000-0005-0000-0000-00001D010000}"/>
    <cellStyle name="Comma 5 2 2 3 2 3 3" xfId="6392" xr:uid="{00000000-0005-0000-0000-00001E010000}"/>
    <cellStyle name="Comma 5 2 2 3 2 3 3 2" xfId="11407" xr:uid="{00000000-0005-0000-0000-00001F010000}"/>
    <cellStyle name="Comma 5 2 2 3 2 3 4" xfId="9022" xr:uid="{00000000-0005-0000-0000-000020010000}"/>
    <cellStyle name="Comma 5 2 2 3 2 3 5" xfId="12861" xr:uid="{00000000-0005-0000-0000-000021010000}"/>
    <cellStyle name="Comma 5 2 2 3 2 3 6" xfId="8209" xr:uid="{00000000-0005-0000-0000-000022010000}"/>
    <cellStyle name="Comma 5 2 2 3 2 3 7" xfId="3953" xr:uid="{00000000-0005-0000-0000-000023010000}"/>
    <cellStyle name="Comma 5 2 2 3 2 4" xfId="1414" xr:uid="{00000000-0005-0000-0000-000024010000}"/>
    <cellStyle name="Comma 5 2 2 3 2 4 2" xfId="2972" xr:uid="{00000000-0005-0000-0000-000025010000}"/>
    <cellStyle name="Comma 5 2 2 3 2 4 2 2" xfId="12011" xr:uid="{00000000-0005-0000-0000-000026010000}"/>
    <cellStyle name="Comma 5 2 2 3 2 4 2 3" xfId="6996" xr:uid="{00000000-0005-0000-0000-000027010000}"/>
    <cellStyle name="Comma 5 2 2 3 2 4 3" xfId="13465" xr:uid="{00000000-0005-0000-0000-000028010000}"/>
    <cellStyle name="Comma 5 2 2 3 2 4 4" xfId="9906" xr:uid="{00000000-0005-0000-0000-000029010000}"/>
    <cellStyle name="Comma 5 2 2 3 2 4 5" xfId="4888" xr:uid="{00000000-0005-0000-0000-00002A010000}"/>
    <cellStyle name="Comma 5 2 2 3 2 5" xfId="1805" xr:uid="{00000000-0005-0000-0000-00002B010000}"/>
    <cellStyle name="Comma 5 2 2 3 2 5 2" xfId="10968" xr:uid="{00000000-0005-0000-0000-00002C010000}"/>
    <cellStyle name="Comma 5 2 2 3 2 5 3" xfId="5952" xr:uid="{00000000-0005-0000-0000-00002D010000}"/>
    <cellStyle name="Comma 5 2 2 3 2 6" xfId="8529" xr:uid="{00000000-0005-0000-0000-00002E010000}"/>
    <cellStyle name="Comma 5 2 2 3 2 7" xfId="12422" xr:uid="{00000000-0005-0000-0000-00002F010000}"/>
    <cellStyle name="Comma 5 2 2 3 2 8" xfId="7499" xr:uid="{00000000-0005-0000-0000-000030010000}"/>
    <cellStyle name="Comma 5 2 2 3 2 9" xfId="3451" xr:uid="{00000000-0005-0000-0000-000031010000}"/>
    <cellStyle name="Comma 5 2 2 3 3" xfId="547" xr:uid="{00000000-0005-0000-0000-000032010000}"/>
    <cellStyle name="Comma 5 2 2 3 3 2" xfId="956" xr:uid="{00000000-0005-0000-0000-000033010000}"/>
    <cellStyle name="Comma 5 2 2 3 3 2 2" xfId="9806" xr:uid="{00000000-0005-0000-0000-000034010000}"/>
    <cellStyle name="Comma 5 2 2 3 3 2 3" xfId="4788" xr:uid="{00000000-0005-0000-0000-000035010000}"/>
    <cellStyle name="Comma 5 2 2 3 3 3" xfId="1895" xr:uid="{00000000-0005-0000-0000-000036010000}"/>
    <cellStyle name="Comma 5 2 2 3 3 3 2" xfId="11058" xr:uid="{00000000-0005-0000-0000-000037010000}"/>
    <cellStyle name="Comma 5 2 2 3 3 3 3" xfId="6042" xr:uid="{00000000-0005-0000-0000-000038010000}"/>
    <cellStyle name="Comma 5 2 2 3 3 4" xfId="8922" xr:uid="{00000000-0005-0000-0000-000039010000}"/>
    <cellStyle name="Comma 5 2 2 3 3 5" xfId="12512" xr:uid="{00000000-0005-0000-0000-00003A010000}"/>
    <cellStyle name="Comma 5 2 2 3 3 6" xfId="7399" xr:uid="{00000000-0005-0000-0000-00003B010000}"/>
    <cellStyle name="Comma 5 2 2 3 3 7" xfId="3853" xr:uid="{00000000-0005-0000-0000-00003C010000}"/>
    <cellStyle name="Comma 5 2 2 3 4" xfId="810" xr:uid="{00000000-0005-0000-0000-00003D010000}"/>
    <cellStyle name="Comma 5 2 2 3 4 2" xfId="2244" xr:uid="{00000000-0005-0000-0000-00003E010000}"/>
    <cellStyle name="Comma 5 2 2 3 4 2 2" xfId="10001" xr:uid="{00000000-0005-0000-0000-00003F010000}"/>
    <cellStyle name="Comma 5 2 2 3 4 2 3" xfId="4983" xr:uid="{00000000-0005-0000-0000-000040010000}"/>
    <cellStyle name="Comma 5 2 2 3 4 3" xfId="6391" xr:uid="{00000000-0005-0000-0000-000041010000}"/>
    <cellStyle name="Comma 5 2 2 3 4 3 2" xfId="11406" xr:uid="{00000000-0005-0000-0000-000042010000}"/>
    <cellStyle name="Comma 5 2 2 3 4 4" xfId="9117" xr:uid="{00000000-0005-0000-0000-000043010000}"/>
    <cellStyle name="Comma 5 2 2 3 4 5" xfId="12860" xr:uid="{00000000-0005-0000-0000-000044010000}"/>
    <cellStyle name="Comma 5 2 2 3 4 6" xfId="7594" xr:uid="{00000000-0005-0000-0000-000045010000}"/>
    <cellStyle name="Comma 5 2 2 3 4 7" xfId="4048" xr:uid="{00000000-0005-0000-0000-000046010000}"/>
    <cellStyle name="Comma 5 2 2 3 5" xfId="1312" xr:uid="{00000000-0005-0000-0000-000047010000}"/>
    <cellStyle name="Comma 5 2 2 3 5 2" xfId="2870" xr:uid="{00000000-0005-0000-0000-000048010000}"/>
    <cellStyle name="Comma 5 2 2 3 5 2 2" xfId="10515" xr:uid="{00000000-0005-0000-0000-000049010000}"/>
    <cellStyle name="Comma 5 2 2 3 5 2 3" xfId="5498" xr:uid="{00000000-0005-0000-0000-00004A010000}"/>
    <cellStyle name="Comma 5 2 2 3 5 3" xfId="6896" xr:uid="{00000000-0005-0000-0000-00004B010000}"/>
    <cellStyle name="Comma 5 2 2 3 5 3 2" xfId="11911" xr:uid="{00000000-0005-0000-0000-00004C010000}"/>
    <cellStyle name="Comma 5 2 2 3 5 4" xfId="8703" xr:uid="{00000000-0005-0000-0000-00004D010000}"/>
    <cellStyle name="Comma 5 2 2 3 5 5" xfId="13365" xr:uid="{00000000-0005-0000-0000-00004E010000}"/>
    <cellStyle name="Comma 5 2 2 3 5 6" xfId="8109" xr:uid="{00000000-0005-0000-0000-00004F010000}"/>
    <cellStyle name="Comma 5 2 2 3 5 7" xfId="3633" xr:uid="{00000000-0005-0000-0000-000050010000}"/>
    <cellStyle name="Comma 5 2 2 3 6" xfId="1705" xr:uid="{00000000-0005-0000-0000-000051010000}"/>
    <cellStyle name="Comma 5 2 2 3 6 2" xfId="9589" xr:uid="{00000000-0005-0000-0000-000052010000}"/>
    <cellStyle name="Comma 5 2 2 3 6 3" xfId="4571" xr:uid="{00000000-0005-0000-0000-000053010000}"/>
    <cellStyle name="Comma 5 2 2 3 7" xfId="5852" xr:uid="{00000000-0005-0000-0000-000054010000}"/>
    <cellStyle name="Comma 5 2 2 3 7 2" xfId="10868" xr:uid="{00000000-0005-0000-0000-000055010000}"/>
    <cellStyle name="Comma 5 2 2 3 8" xfId="8429" xr:uid="{00000000-0005-0000-0000-000056010000}"/>
    <cellStyle name="Comma 5 2 2 3 9" xfId="12322" xr:uid="{00000000-0005-0000-0000-000057010000}"/>
    <cellStyle name="Comma 5 2 2 4" xfId="240" xr:uid="{00000000-0005-0000-0000-000058010000}"/>
    <cellStyle name="Comma 5 2 2 4 10" xfId="7214" xr:uid="{00000000-0005-0000-0000-000059010000}"/>
    <cellStyle name="Comma 5 2 2 4 11" xfId="3278" xr:uid="{00000000-0005-0000-0000-00005A010000}"/>
    <cellStyle name="Comma 5 2 2 4 2" xfId="322" xr:uid="{00000000-0005-0000-0000-00005B010000}"/>
    <cellStyle name="Comma 5 2 2 4 2 2" xfId="679" xr:uid="{00000000-0005-0000-0000-00005C010000}"/>
    <cellStyle name="Comma 5 2 2 4 2 2 2" xfId="1898" xr:uid="{00000000-0005-0000-0000-00005D010000}"/>
    <cellStyle name="Comma 5 2 2 4 2 2 2 2" xfId="10004" xr:uid="{00000000-0005-0000-0000-00005E010000}"/>
    <cellStyle name="Comma 5 2 2 4 2 2 2 3" xfId="4986" xr:uid="{00000000-0005-0000-0000-00005F010000}"/>
    <cellStyle name="Comma 5 2 2 4 2 2 3" xfId="6045" xr:uid="{00000000-0005-0000-0000-000060010000}"/>
    <cellStyle name="Comma 5 2 2 4 2 2 3 2" xfId="11061" xr:uid="{00000000-0005-0000-0000-000061010000}"/>
    <cellStyle name="Comma 5 2 2 4 2 2 4" xfId="9120" xr:uid="{00000000-0005-0000-0000-000062010000}"/>
    <cellStyle name="Comma 5 2 2 4 2 2 5" xfId="12515" xr:uid="{00000000-0005-0000-0000-000063010000}"/>
    <cellStyle name="Comma 5 2 2 4 2 2 6" xfId="7597" xr:uid="{00000000-0005-0000-0000-000064010000}"/>
    <cellStyle name="Comma 5 2 2 4 2 2 7" xfId="4051" xr:uid="{00000000-0005-0000-0000-000065010000}"/>
    <cellStyle name="Comma 5 2 2 4 2 3" xfId="1088" xr:uid="{00000000-0005-0000-0000-000066010000}"/>
    <cellStyle name="Comma 5 2 2 4 2 3 2" xfId="2247" xr:uid="{00000000-0005-0000-0000-000067010000}"/>
    <cellStyle name="Comma 5 2 2 4 2 3 2 2" xfId="10647" xr:uid="{00000000-0005-0000-0000-000068010000}"/>
    <cellStyle name="Comma 5 2 2 4 2 3 2 3" xfId="5630" xr:uid="{00000000-0005-0000-0000-000069010000}"/>
    <cellStyle name="Comma 5 2 2 4 2 3 3" xfId="6394" xr:uid="{00000000-0005-0000-0000-00006A010000}"/>
    <cellStyle name="Comma 5 2 2 4 2 3 3 2" xfId="11409" xr:uid="{00000000-0005-0000-0000-00006B010000}"/>
    <cellStyle name="Comma 5 2 2 4 2 3 4" xfId="9054" xr:uid="{00000000-0005-0000-0000-00006C010000}"/>
    <cellStyle name="Comma 5 2 2 4 2 3 5" xfId="12863" xr:uid="{00000000-0005-0000-0000-00006D010000}"/>
    <cellStyle name="Comma 5 2 2 4 2 3 6" xfId="8241" xr:uid="{00000000-0005-0000-0000-00006E010000}"/>
    <cellStyle name="Comma 5 2 2 4 2 3 7" xfId="3985" xr:uid="{00000000-0005-0000-0000-00006F010000}"/>
    <cellStyle name="Comma 5 2 2 4 2 4" xfId="1446" xr:uid="{00000000-0005-0000-0000-000070010000}"/>
    <cellStyle name="Comma 5 2 2 4 2 4 2" xfId="3005" xr:uid="{00000000-0005-0000-0000-000071010000}"/>
    <cellStyle name="Comma 5 2 2 4 2 4 2 2" xfId="12043" xr:uid="{00000000-0005-0000-0000-000072010000}"/>
    <cellStyle name="Comma 5 2 2 4 2 4 2 3" xfId="7028" xr:uid="{00000000-0005-0000-0000-000073010000}"/>
    <cellStyle name="Comma 5 2 2 4 2 4 3" xfId="13497" xr:uid="{00000000-0005-0000-0000-000074010000}"/>
    <cellStyle name="Comma 5 2 2 4 2 4 4" xfId="9938" xr:uid="{00000000-0005-0000-0000-000075010000}"/>
    <cellStyle name="Comma 5 2 2 4 2 4 5" xfId="4920" xr:uid="{00000000-0005-0000-0000-000076010000}"/>
    <cellStyle name="Comma 5 2 2 4 2 5" xfId="1837" xr:uid="{00000000-0005-0000-0000-000077010000}"/>
    <cellStyle name="Comma 5 2 2 4 2 5 2" xfId="11000" xr:uid="{00000000-0005-0000-0000-000078010000}"/>
    <cellStyle name="Comma 5 2 2 4 2 5 3" xfId="5984" xr:uid="{00000000-0005-0000-0000-000079010000}"/>
    <cellStyle name="Comma 5 2 2 4 2 6" xfId="8561" xr:uid="{00000000-0005-0000-0000-00007A010000}"/>
    <cellStyle name="Comma 5 2 2 4 2 7" xfId="12454" xr:uid="{00000000-0005-0000-0000-00007B010000}"/>
    <cellStyle name="Comma 5 2 2 4 2 8" xfId="7531" xr:uid="{00000000-0005-0000-0000-00007C010000}"/>
    <cellStyle name="Comma 5 2 2 4 2 9" xfId="3483" xr:uid="{00000000-0005-0000-0000-00007D010000}"/>
    <cellStyle name="Comma 5 2 2 4 3" xfId="474" xr:uid="{00000000-0005-0000-0000-00007E010000}"/>
    <cellStyle name="Comma 5 2 2 4 3 2" xfId="1897" xr:uid="{00000000-0005-0000-0000-00007F010000}"/>
    <cellStyle name="Comma 5 2 2 4 3 2 2" xfId="9733" xr:uid="{00000000-0005-0000-0000-000080010000}"/>
    <cellStyle name="Comma 5 2 2 4 3 2 3" xfId="4715" xr:uid="{00000000-0005-0000-0000-000081010000}"/>
    <cellStyle name="Comma 5 2 2 4 3 3" xfId="6044" xr:uid="{00000000-0005-0000-0000-000082010000}"/>
    <cellStyle name="Comma 5 2 2 4 3 3 2" xfId="11060" xr:uid="{00000000-0005-0000-0000-000083010000}"/>
    <cellStyle name="Comma 5 2 2 4 3 4" xfId="8849" xr:uid="{00000000-0005-0000-0000-000084010000}"/>
    <cellStyle name="Comma 5 2 2 4 3 5" xfId="12514" xr:uid="{00000000-0005-0000-0000-000085010000}"/>
    <cellStyle name="Comma 5 2 2 4 3 6" xfId="7326" xr:uid="{00000000-0005-0000-0000-000086010000}"/>
    <cellStyle name="Comma 5 2 2 4 3 7" xfId="3780" xr:uid="{00000000-0005-0000-0000-000087010000}"/>
    <cellStyle name="Comma 5 2 2 4 4" xfId="883" xr:uid="{00000000-0005-0000-0000-000088010000}"/>
    <cellStyle name="Comma 5 2 2 4 4 2" xfId="2246" xr:uid="{00000000-0005-0000-0000-000089010000}"/>
    <cellStyle name="Comma 5 2 2 4 4 2 2" xfId="10003" xr:uid="{00000000-0005-0000-0000-00008A010000}"/>
    <cellStyle name="Comma 5 2 2 4 4 2 3" xfId="4985" xr:uid="{00000000-0005-0000-0000-00008B010000}"/>
    <cellStyle name="Comma 5 2 2 4 4 3" xfId="6393" xr:uid="{00000000-0005-0000-0000-00008C010000}"/>
    <cellStyle name="Comma 5 2 2 4 4 3 2" xfId="11408" xr:uid="{00000000-0005-0000-0000-00008D010000}"/>
    <cellStyle name="Comma 5 2 2 4 4 4" xfId="9119" xr:uid="{00000000-0005-0000-0000-00008E010000}"/>
    <cellStyle name="Comma 5 2 2 4 4 5" xfId="12862" xr:uid="{00000000-0005-0000-0000-00008F010000}"/>
    <cellStyle name="Comma 5 2 2 4 4 6" xfId="7596" xr:uid="{00000000-0005-0000-0000-000090010000}"/>
    <cellStyle name="Comma 5 2 2 4 4 7" xfId="4050" xr:uid="{00000000-0005-0000-0000-000091010000}"/>
    <cellStyle name="Comma 5 2 2 4 5" xfId="1235" xr:uid="{00000000-0005-0000-0000-000092010000}"/>
    <cellStyle name="Comma 5 2 2 4 5 2" xfId="2791" xr:uid="{00000000-0005-0000-0000-000093010000}"/>
    <cellStyle name="Comma 5 2 2 4 5 2 2" xfId="10442" xr:uid="{00000000-0005-0000-0000-000094010000}"/>
    <cellStyle name="Comma 5 2 2 4 5 2 3" xfId="5425" xr:uid="{00000000-0005-0000-0000-000095010000}"/>
    <cellStyle name="Comma 5 2 2 4 5 3" xfId="6823" xr:uid="{00000000-0005-0000-0000-000096010000}"/>
    <cellStyle name="Comma 5 2 2 4 5 3 2" xfId="11838" xr:uid="{00000000-0005-0000-0000-000097010000}"/>
    <cellStyle name="Comma 5 2 2 4 5 4" xfId="8735" xr:uid="{00000000-0005-0000-0000-000098010000}"/>
    <cellStyle name="Comma 5 2 2 4 5 5" xfId="13292" xr:uid="{00000000-0005-0000-0000-000099010000}"/>
    <cellStyle name="Comma 5 2 2 4 5 6" xfId="8036" xr:uid="{00000000-0005-0000-0000-00009A010000}"/>
    <cellStyle name="Comma 5 2 2 4 5 7" xfId="3665" xr:uid="{00000000-0005-0000-0000-00009B010000}"/>
    <cellStyle name="Comma 5 2 2 4 6" xfId="1632" xr:uid="{00000000-0005-0000-0000-00009C010000}"/>
    <cellStyle name="Comma 5 2 2 4 6 2" xfId="9621" xr:uid="{00000000-0005-0000-0000-00009D010000}"/>
    <cellStyle name="Comma 5 2 2 4 6 3" xfId="4603" xr:uid="{00000000-0005-0000-0000-00009E010000}"/>
    <cellStyle name="Comma 5 2 2 4 7" xfId="5779" xr:uid="{00000000-0005-0000-0000-00009F010000}"/>
    <cellStyle name="Comma 5 2 2 4 7 2" xfId="10795" xr:uid="{00000000-0005-0000-0000-0000A0010000}"/>
    <cellStyle name="Comma 5 2 2 4 8" xfId="8356" xr:uid="{00000000-0005-0000-0000-0000A1010000}"/>
    <cellStyle name="Comma 5 2 2 4 9" xfId="12249" xr:uid="{00000000-0005-0000-0000-0000A2010000}"/>
    <cellStyle name="Comma 5 2 2 5" xfId="293" xr:uid="{00000000-0005-0000-0000-0000A3010000}"/>
    <cellStyle name="Comma 5 2 2 5 2" xfId="574" xr:uid="{00000000-0005-0000-0000-0000A4010000}"/>
    <cellStyle name="Comma 5 2 2 5 2 2" xfId="1899" xr:uid="{00000000-0005-0000-0000-0000A5010000}"/>
    <cellStyle name="Comma 5 2 2 5 2 2 2" xfId="10005" xr:uid="{00000000-0005-0000-0000-0000A6010000}"/>
    <cellStyle name="Comma 5 2 2 5 2 2 3" xfId="4987" xr:uid="{00000000-0005-0000-0000-0000A7010000}"/>
    <cellStyle name="Comma 5 2 2 5 2 3" xfId="6046" xr:uid="{00000000-0005-0000-0000-0000A8010000}"/>
    <cellStyle name="Comma 5 2 2 5 2 3 2" xfId="11062" xr:uid="{00000000-0005-0000-0000-0000A9010000}"/>
    <cellStyle name="Comma 5 2 2 5 2 4" xfId="9121" xr:uid="{00000000-0005-0000-0000-0000AA010000}"/>
    <cellStyle name="Comma 5 2 2 5 2 5" xfId="12516" xr:uid="{00000000-0005-0000-0000-0000AB010000}"/>
    <cellStyle name="Comma 5 2 2 5 2 6" xfId="7598" xr:uid="{00000000-0005-0000-0000-0000AC010000}"/>
    <cellStyle name="Comma 5 2 2 5 2 7" xfId="4052" xr:uid="{00000000-0005-0000-0000-0000AD010000}"/>
    <cellStyle name="Comma 5 2 2 5 3" xfId="983" xr:uid="{00000000-0005-0000-0000-0000AE010000}"/>
    <cellStyle name="Comma 5 2 2 5 3 2" xfId="2248" xr:uid="{00000000-0005-0000-0000-0000AF010000}"/>
    <cellStyle name="Comma 5 2 2 5 3 2 2" xfId="10542" xr:uid="{00000000-0005-0000-0000-0000B0010000}"/>
    <cellStyle name="Comma 5 2 2 5 3 2 3" xfId="5525" xr:uid="{00000000-0005-0000-0000-0000B1010000}"/>
    <cellStyle name="Comma 5 2 2 5 3 3" xfId="6395" xr:uid="{00000000-0005-0000-0000-0000B2010000}"/>
    <cellStyle name="Comma 5 2 2 5 3 3 2" xfId="11410" xr:uid="{00000000-0005-0000-0000-0000B3010000}"/>
    <cellStyle name="Comma 5 2 2 5 3 4" xfId="8949" xr:uid="{00000000-0005-0000-0000-0000B4010000}"/>
    <cellStyle name="Comma 5 2 2 5 3 5" xfId="12864" xr:uid="{00000000-0005-0000-0000-0000B5010000}"/>
    <cellStyle name="Comma 5 2 2 5 3 6" xfId="8136" xr:uid="{00000000-0005-0000-0000-0000B6010000}"/>
    <cellStyle name="Comma 5 2 2 5 3 7" xfId="3880" xr:uid="{00000000-0005-0000-0000-0000B7010000}"/>
    <cellStyle name="Comma 5 2 2 5 4" xfId="1339" xr:uid="{00000000-0005-0000-0000-0000B8010000}"/>
    <cellStyle name="Comma 5 2 2 5 4 2" xfId="2897" xr:uid="{00000000-0005-0000-0000-0000B9010000}"/>
    <cellStyle name="Comma 5 2 2 5 4 2 2" xfId="11938" xr:uid="{00000000-0005-0000-0000-0000BA010000}"/>
    <cellStyle name="Comma 5 2 2 5 4 2 3" xfId="6923" xr:uid="{00000000-0005-0000-0000-0000BB010000}"/>
    <cellStyle name="Comma 5 2 2 5 4 3" xfId="13392" xr:uid="{00000000-0005-0000-0000-0000BC010000}"/>
    <cellStyle name="Comma 5 2 2 5 4 4" xfId="9833" xr:uid="{00000000-0005-0000-0000-0000BD010000}"/>
    <cellStyle name="Comma 5 2 2 5 4 5" xfId="4815" xr:uid="{00000000-0005-0000-0000-0000BE010000}"/>
    <cellStyle name="Comma 5 2 2 5 5" xfId="1732" xr:uid="{00000000-0005-0000-0000-0000BF010000}"/>
    <cellStyle name="Comma 5 2 2 5 5 2" xfId="10895" xr:uid="{00000000-0005-0000-0000-0000C0010000}"/>
    <cellStyle name="Comma 5 2 2 5 5 3" xfId="5879" xr:uid="{00000000-0005-0000-0000-0000C1010000}"/>
    <cellStyle name="Comma 5 2 2 5 6" xfId="8456" xr:uid="{00000000-0005-0000-0000-0000C2010000}"/>
    <cellStyle name="Comma 5 2 2 5 7" xfId="12349" xr:uid="{00000000-0005-0000-0000-0000C3010000}"/>
    <cellStyle name="Comma 5 2 2 5 8" xfId="7426" xr:uid="{00000000-0005-0000-0000-0000C4010000}"/>
    <cellStyle name="Comma 5 2 2 5 9" xfId="3378" xr:uid="{00000000-0005-0000-0000-0000C5010000}"/>
    <cellStyle name="Comma 5 2 2 6" xfId="447" xr:uid="{00000000-0005-0000-0000-0000C6010000}"/>
    <cellStyle name="Comma 5 2 2 6 2" xfId="856" xr:uid="{00000000-0005-0000-0000-0000C7010000}"/>
    <cellStyle name="Comma 5 2 2 6 2 2" xfId="1900" xr:uid="{00000000-0005-0000-0000-0000C8010000}"/>
    <cellStyle name="Comma 5 2 2 6 2 2 2" xfId="10006" xr:uid="{00000000-0005-0000-0000-0000C9010000}"/>
    <cellStyle name="Comma 5 2 2 6 2 2 3" xfId="4988" xr:uid="{00000000-0005-0000-0000-0000CA010000}"/>
    <cellStyle name="Comma 5 2 2 6 2 3" xfId="6047" xr:uid="{00000000-0005-0000-0000-0000CB010000}"/>
    <cellStyle name="Comma 5 2 2 6 2 3 2" xfId="11063" xr:uid="{00000000-0005-0000-0000-0000CC010000}"/>
    <cellStyle name="Comma 5 2 2 6 2 4" xfId="9122" xr:uid="{00000000-0005-0000-0000-0000CD010000}"/>
    <cellStyle name="Comma 5 2 2 6 2 5" xfId="12517" xr:uid="{00000000-0005-0000-0000-0000CE010000}"/>
    <cellStyle name="Comma 5 2 2 6 2 6" xfId="7599" xr:uid="{00000000-0005-0000-0000-0000CF010000}"/>
    <cellStyle name="Comma 5 2 2 6 2 7" xfId="4053" xr:uid="{00000000-0005-0000-0000-0000D0010000}"/>
    <cellStyle name="Comma 5 2 2 6 3" xfId="1206" xr:uid="{00000000-0005-0000-0000-0000D1010000}"/>
    <cellStyle name="Comma 5 2 2 6 3 2" xfId="2249" xr:uid="{00000000-0005-0000-0000-0000D2010000}"/>
    <cellStyle name="Comma 5 2 2 6 3 2 2" xfId="10415" xr:uid="{00000000-0005-0000-0000-0000D3010000}"/>
    <cellStyle name="Comma 5 2 2 6 3 2 3" xfId="5398" xr:uid="{00000000-0005-0000-0000-0000D4010000}"/>
    <cellStyle name="Comma 5 2 2 6 3 3" xfId="6396" xr:uid="{00000000-0005-0000-0000-0000D5010000}"/>
    <cellStyle name="Comma 5 2 2 6 3 3 2" xfId="11411" xr:uid="{00000000-0005-0000-0000-0000D6010000}"/>
    <cellStyle name="Comma 5 2 2 6 3 4" xfId="9470" xr:uid="{00000000-0005-0000-0000-0000D7010000}"/>
    <cellStyle name="Comma 5 2 2 6 3 5" xfId="12865" xr:uid="{00000000-0005-0000-0000-0000D8010000}"/>
    <cellStyle name="Comma 5 2 2 6 3 6" xfId="8009" xr:uid="{00000000-0005-0000-0000-0000D9010000}"/>
    <cellStyle name="Comma 5 2 2 6 3 7" xfId="4452" xr:uid="{00000000-0005-0000-0000-0000DA010000}"/>
    <cellStyle name="Comma 5 2 2 6 4" xfId="2760" xr:uid="{00000000-0005-0000-0000-0000DB010000}"/>
    <cellStyle name="Comma 5 2 2 6 4 2" xfId="6796" xr:uid="{00000000-0005-0000-0000-0000DC010000}"/>
    <cellStyle name="Comma 5 2 2 6 4 2 2" xfId="11811" xr:uid="{00000000-0005-0000-0000-0000DD010000}"/>
    <cellStyle name="Comma 5 2 2 6 4 3" xfId="13265" xr:uid="{00000000-0005-0000-0000-0000DE010000}"/>
    <cellStyle name="Comma 5 2 2 6 4 4" xfId="9706" xr:uid="{00000000-0005-0000-0000-0000DF010000}"/>
    <cellStyle name="Comma 5 2 2 6 4 5" xfId="4688" xr:uid="{00000000-0005-0000-0000-0000E0010000}"/>
    <cellStyle name="Comma 5 2 2 6 5" xfId="1605" xr:uid="{00000000-0005-0000-0000-0000E1010000}"/>
    <cellStyle name="Comma 5 2 2 6 5 2" xfId="10766" xr:uid="{00000000-0005-0000-0000-0000E2010000}"/>
    <cellStyle name="Comma 5 2 2 6 5 3" xfId="5750" xr:uid="{00000000-0005-0000-0000-0000E3010000}"/>
    <cellStyle name="Comma 5 2 2 6 6" xfId="8822" xr:uid="{00000000-0005-0000-0000-0000E4010000}"/>
    <cellStyle name="Comma 5 2 2 6 7" xfId="12222" xr:uid="{00000000-0005-0000-0000-0000E5010000}"/>
    <cellStyle name="Comma 5 2 2 6 8" xfId="7299" xr:uid="{00000000-0005-0000-0000-0000E6010000}"/>
    <cellStyle name="Comma 5 2 2 6 9" xfId="3753" xr:uid="{00000000-0005-0000-0000-0000E7010000}"/>
    <cellStyle name="Comma 5 2 2 7" xfId="756" xr:uid="{00000000-0005-0000-0000-0000E8010000}"/>
    <cellStyle name="Comma 5 2 2 7 2" xfId="1891" xr:uid="{00000000-0005-0000-0000-0000E9010000}"/>
    <cellStyle name="Comma 5 2 2 7 2 2" xfId="9997" xr:uid="{00000000-0005-0000-0000-0000EA010000}"/>
    <cellStyle name="Comma 5 2 2 7 2 3" xfId="4979" xr:uid="{00000000-0005-0000-0000-0000EB010000}"/>
    <cellStyle name="Comma 5 2 2 7 3" xfId="6038" xr:uid="{00000000-0005-0000-0000-0000EC010000}"/>
    <cellStyle name="Comma 5 2 2 7 3 2" xfId="11054" xr:uid="{00000000-0005-0000-0000-0000ED010000}"/>
    <cellStyle name="Comma 5 2 2 7 4" xfId="9113" xr:uid="{00000000-0005-0000-0000-0000EE010000}"/>
    <cellStyle name="Comma 5 2 2 7 5" xfId="12508" xr:uid="{00000000-0005-0000-0000-0000EF010000}"/>
    <cellStyle name="Comma 5 2 2 7 6" xfId="7590" xr:uid="{00000000-0005-0000-0000-0000F0010000}"/>
    <cellStyle name="Comma 5 2 2 7 7" xfId="4044" xr:uid="{00000000-0005-0000-0000-0000F1010000}"/>
    <cellStyle name="Comma 5 2 2 8" xfId="1160" xr:uid="{00000000-0005-0000-0000-0000F2010000}"/>
    <cellStyle name="Comma 5 2 2 8 2" xfId="2240" xr:uid="{00000000-0005-0000-0000-0000F3010000}"/>
    <cellStyle name="Comma 5 2 2 8 2 2" xfId="10370" xr:uid="{00000000-0005-0000-0000-0000F4010000}"/>
    <cellStyle name="Comma 5 2 2 8 2 3" xfId="5353" xr:uid="{00000000-0005-0000-0000-0000F5010000}"/>
    <cellStyle name="Comma 5 2 2 8 3" xfId="6387" xr:uid="{00000000-0005-0000-0000-0000F6010000}"/>
    <cellStyle name="Comma 5 2 2 8 3 2" xfId="11402" xr:uid="{00000000-0005-0000-0000-0000F7010000}"/>
    <cellStyle name="Comma 5 2 2 8 4" xfId="8629" xr:uid="{00000000-0005-0000-0000-0000F8010000}"/>
    <cellStyle name="Comma 5 2 2 8 5" xfId="12856" xr:uid="{00000000-0005-0000-0000-0000F9010000}"/>
    <cellStyle name="Comma 5 2 2 8 6" xfId="7964" xr:uid="{00000000-0005-0000-0000-0000FA010000}"/>
    <cellStyle name="Comma 5 2 2 8 7" xfId="3553" xr:uid="{00000000-0005-0000-0000-0000FB010000}"/>
    <cellStyle name="Comma 5 2 2 9" xfId="2709" xr:uid="{00000000-0005-0000-0000-0000FC010000}"/>
    <cellStyle name="Comma 5 2 2 9 2" xfId="6751" xr:uid="{00000000-0005-0000-0000-0000FD010000}"/>
    <cellStyle name="Comma 5 2 2 9 2 2" xfId="11766" xr:uid="{00000000-0005-0000-0000-0000FE010000}"/>
    <cellStyle name="Comma 5 2 2 9 3" xfId="13220" xr:uid="{00000000-0005-0000-0000-0000FF010000}"/>
    <cellStyle name="Comma 5 2 2 9 4" xfId="9515" xr:uid="{00000000-0005-0000-0000-000000020000}"/>
    <cellStyle name="Comma 5 2 2 9 5" xfId="4497" xr:uid="{00000000-0005-0000-0000-000001020000}"/>
    <cellStyle name="Comma 5 2 3" xfId="152" xr:uid="{00000000-0005-0000-0000-000002020000}"/>
    <cellStyle name="Comma 5 2 3 10" xfId="1568" xr:uid="{00000000-0005-0000-0000-000003020000}"/>
    <cellStyle name="Comma 5 2 3 10 2" xfId="12185" xr:uid="{00000000-0005-0000-0000-000004020000}"/>
    <cellStyle name="Comma 5 2 3 10 3" xfId="10729" xr:uid="{00000000-0005-0000-0000-000005020000}"/>
    <cellStyle name="Comma 5 2 3 10 4" xfId="5713" xr:uid="{00000000-0005-0000-0000-000006020000}"/>
    <cellStyle name="Comma 5 2 3 11" xfId="1538" xr:uid="{00000000-0005-0000-0000-000007020000}"/>
    <cellStyle name="Comma 5 2 3 11 2" xfId="8337" xr:uid="{00000000-0005-0000-0000-000008020000}"/>
    <cellStyle name="Comma 5 2 3 12" xfId="12155" xr:uid="{00000000-0005-0000-0000-000009020000}"/>
    <cellStyle name="Comma 5 2 3 13" xfId="7115" xr:uid="{00000000-0005-0000-0000-00000A020000}"/>
    <cellStyle name="Comma 5 2 3 14" xfId="3259" xr:uid="{00000000-0005-0000-0000-00000B020000}"/>
    <cellStyle name="Comma 5 2 3 2" xfId="212" xr:uid="{00000000-0005-0000-0000-00000C020000}"/>
    <cellStyle name="Comma 5 2 3 2 10" xfId="12287" xr:uid="{00000000-0005-0000-0000-00000D020000}"/>
    <cellStyle name="Comma 5 2 3 2 11" xfId="7147" xr:uid="{00000000-0005-0000-0000-00000E020000}"/>
    <cellStyle name="Comma 5 2 3 2 12" xfId="3316" xr:uid="{00000000-0005-0000-0000-00000F020000}"/>
    <cellStyle name="Comma 5 2 3 2 2" xfId="361" xr:uid="{00000000-0005-0000-0000-000010020000}"/>
    <cellStyle name="Comma 5 2 3 2 2 10" xfId="3520" xr:uid="{00000000-0005-0000-0000-000011020000}"/>
    <cellStyle name="Comma 5 2 3 2 2 2" xfId="716" xr:uid="{00000000-0005-0000-0000-000012020000}"/>
    <cellStyle name="Comma 5 2 3 2 2 2 2" xfId="1903" xr:uid="{00000000-0005-0000-0000-000013020000}"/>
    <cellStyle name="Comma 5 2 3 2 2 2 2 2" xfId="9975" xr:uid="{00000000-0005-0000-0000-000014020000}"/>
    <cellStyle name="Comma 5 2 3 2 2 2 2 3" xfId="4957" xr:uid="{00000000-0005-0000-0000-000015020000}"/>
    <cellStyle name="Comma 5 2 3 2 2 2 3" xfId="6050" xr:uid="{00000000-0005-0000-0000-000016020000}"/>
    <cellStyle name="Comma 5 2 3 2 2 2 3 2" xfId="11066" xr:uid="{00000000-0005-0000-0000-000017020000}"/>
    <cellStyle name="Comma 5 2 3 2 2 2 4" xfId="9091" xr:uid="{00000000-0005-0000-0000-000018020000}"/>
    <cellStyle name="Comma 5 2 3 2 2 2 5" xfId="12520" xr:uid="{00000000-0005-0000-0000-000019020000}"/>
    <cellStyle name="Comma 5 2 3 2 2 2 6" xfId="7568" xr:uid="{00000000-0005-0000-0000-00001A020000}"/>
    <cellStyle name="Comma 5 2 3 2 2 2 7" xfId="4022" xr:uid="{00000000-0005-0000-0000-00001B020000}"/>
    <cellStyle name="Comma 5 2 3 2 2 3" xfId="1125" xr:uid="{00000000-0005-0000-0000-00001C020000}"/>
    <cellStyle name="Comma 5 2 3 2 2 3 2" xfId="2252" xr:uid="{00000000-0005-0000-0000-00001D020000}"/>
    <cellStyle name="Comma 5 2 3 2 2 3 2 2" xfId="10009" xr:uid="{00000000-0005-0000-0000-00001E020000}"/>
    <cellStyle name="Comma 5 2 3 2 2 3 2 3" xfId="4991" xr:uid="{00000000-0005-0000-0000-00001F020000}"/>
    <cellStyle name="Comma 5 2 3 2 2 3 3" xfId="6399" xr:uid="{00000000-0005-0000-0000-000020020000}"/>
    <cellStyle name="Comma 5 2 3 2 2 3 3 2" xfId="11414" xr:uid="{00000000-0005-0000-0000-000021020000}"/>
    <cellStyle name="Comma 5 2 3 2 2 3 4" xfId="9125" xr:uid="{00000000-0005-0000-0000-000022020000}"/>
    <cellStyle name="Comma 5 2 3 2 2 3 5" xfId="12868" xr:uid="{00000000-0005-0000-0000-000023020000}"/>
    <cellStyle name="Comma 5 2 3 2 2 3 6" xfId="7602" xr:uid="{00000000-0005-0000-0000-000024020000}"/>
    <cellStyle name="Comma 5 2 3 2 2 3 7" xfId="4056" xr:uid="{00000000-0005-0000-0000-000025020000}"/>
    <cellStyle name="Comma 5 2 3 2 2 4" xfId="1483" xr:uid="{00000000-0005-0000-0000-000026020000}"/>
    <cellStyle name="Comma 5 2 3 2 2 4 2" xfId="3042" xr:uid="{00000000-0005-0000-0000-000027020000}"/>
    <cellStyle name="Comma 5 2 3 2 2 4 2 2" xfId="10684" xr:uid="{00000000-0005-0000-0000-000028020000}"/>
    <cellStyle name="Comma 5 2 3 2 2 4 2 3" xfId="5667" xr:uid="{00000000-0005-0000-0000-000029020000}"/>
    <cellStyle name="Comma 5 2 3 2 2 4 3" xfId="7065" xr:uid="{00000000-0005-0000-0000-00002A020000}"/>
    <cellStyle name="Comma 5 2 3 2 2 4 3 2" xfId="12080" xr:uid="{00000000-0005-0000-0000-00002B020000}"/>
    <cellStyle name="Comma 5 2 3 2 2 4 4" xfId="8772" xr:uid="{00000000-0005-0000-0000-00002C020000}"/>
    <cellStyle name="Comma 5 2 3 2 2 4 5" xfId="13534" xr:uid="{00000000-0005-0000-0000-00002D020000}"/>
    <cellStyle name="Comma 5 2 3 2 2 4 6" xfId="8278" xr:uid="{00000000-0005-0000-0000-00002E020000}"/>
    <cellStyle name="Comma 5 2 3 2 2 4 7" xfId="3702" xr:uid="{00000000-0005-0000-0000-00002F020000}"/>
    <cellStyle name="Comma 5 2 3 2 2 5" xfId="1874" xr:uid="{00000000-0005-0000-0000-000030020000}"/>
    <cellStyle name="Comma 5 2 3 2 2 5 2" xfId="9658" xr:uid="{00000000-0005-0000-0000-000031020000}"/>
    <cellStyle name="Comma 5 2 3 2 2 5 3" xfId="4640" xr:uid="{00000000-0005-0000-0000-000032020000}"/>
    <cellStyle name="Comma 5 2 3 2 2 6" xfId="6021" xr:uid="{00000000-0005-0000-0000-000033020000}"/>
    <cellStyle name="Comma 5 2 3 2 2 6 2" xfId="11037" xr:uid="{00000000-0005-0000-0000-000034020000}"/>
    <cellStyle name="Comma 5 2 3 2 2 7" xfId="8598" xr:uid="{00000000-0005-0000-0000-000035020000}"/>
    <cellStyle name="Comma 5 2 3 2 2 8" xfId="12491" xr:uid="{00000000-0005-0000-0000-000036020000}"/>
    <cellStyle name="Comma 5 2 3 2 2 9" xfId="7251" xr:uid="{00000000-0005-0000-0000-000037020000}"/>
    <cellStyle name="Comma 5 2 3 2 3" xfId="612" xr:uid="{00000000-0005-0000-0000-000038020000}"/>
    <cellStyle name="Comma 5 2 3 2 3 2" xfId="1021" xr:uid="{00000000-0005-0000-0000-000039020000}"/>
    <cellStyle name="Comma 5 2 3 2 3 2 2" xfId="1904" xr:uid="{00000000-0005-0000-0000-00003A020000}"/>
    <cellStyle name="Comma 5 2 3 2 3 2 2 2" xfId="10010" xr:uid="{00000000-0005-0000-0000-00003B020000}"/>
    <cellStyle name="Comma 5 2 3 2 3 2 2 3" xfId="4992" xr:uid="{00000000-0005-0000-0000-00003C020000}"/>
    <cellStyle name="Comma 5 2 3 2 3 2 3" xfId="6051" xr:uid="{00000000-0005-0000-0000-00003D020000}"/>
    <cellStyle name="Comma 5 2 3 2 3 2 3 2" xfId="11067" xr:uid="{00000000-0005-0000-0000-00003E020000}"/>
    <cellStyle name="Comma 5 2 3 2 3 2 4" xfId="9126" xr:uid="{00000000-0005-0000-0000-00003F020000}"/>
    <cellStyle name="Comma 5 2 3 2 3 2 5" xfId="12521" xr:uid="{00000000-0005-0000-0000-000040020000}"/>
    <cellStyle name="Comma 5 2 3 2 3 2 6" xfId="7603" xr:uid="{00000000-0005-0000-0000-000041020000}"/>
    <cellStyle name="Comma 5 2 3 2 3 2 7" xfId="4057" xr:uid="{00000000-0005-0000-0000-000042020000}"/>
    <cellStyle name="Comma 5 2 3 2 3 3" xfId="1377" xr:uid="{00000000-0005-0000-0000-000043020000}"/>
    <cellStyle name="Comma 5 2 3 2 3 3 2" xfId="2253" xr:uid="{00000000-0005-0000-0000-000044020000}"/>
    <cellStyle name="Comma 5 2 3 2 3 3 2 2" xfId="10580" xr:uid="{00000000-0005-0000-0000-000045020000}"/>
    <cellStyle name="Comma 5 2 3 2 3 3 2 3" xfId="5563" xr:uid="{00000000-0005-0000-0000-000046020000}"/>
    <cellStyle name="Comma 5 2 3 2 3 3 3" xfId="6400" xr:uid="{00000000-0005-0000-0000-000047020000}"/>
    <cellStyle name="Comma 5 2 3 2 3 3 3 2" xfId="11415" xr:uid="{00000000-0005-0000-0000-000048020000}"/>
    <cellStyle name="Comma 5 2 3 2 3 3 4" xfId="8987" xr:uid="{00000000-0005-0000-0000-000049020000}"/>
    <cellStyle name="Comma 5 2 3 2 3 3 5" xfId="12869" xr:uid="{00000000-0005-0000-0000-00004A020000}"/>
    <cellStyle name="Comma 5 2 3 2 3 3 6" xfId="8174" xr:uid="{00000000-0005-0000-0000-00004B020000}"/>
    <cellStyle name="Comma 5 2 3 2 3 3 7" xfId="3918" xr:uid="{00000000-0005-0000-0000-00004C020000}"/>
    <cellStyle name="Comma 5 2 3 2 3 4" xfId="2935" xr:uid="{00000000-0005-0000-0000-00004D020000}"/>
    <cellStyle name="Comma 5 2 3 2 3 4 2" xfId="6961" xr:uid="{00000000-0005-0000-0000-00004E020000}"/>
    <cellStyle name="Comma 5 2 3 2 3 4 2 2" xfId="11976" xr:uid="{00000000-0005-0000-0000-00004F020000}"/>
    <cellStyle name="Comma 5 2 3 2 3 4 3" xfId="13430" xr:uid="{00000000-0005-0000-0000-000050020000}"/>
    <cellStyle name="Comma 5 2 3 2 3 4 4" xfId="9871" xr:uid="{00000000-0005-0000-0000-000051020000}"/>
    <cellStyle name="Comma 5 2 3 2 3 4 5" xfId="4853" xr:uid="{00000000-0005-0000-0000-000052020000}"/>
    <cellStyle name="Comma 5 2 3 2 3 5" xfId="1770" xr:uid="{00000000-0005-0000-0000-000053020000}"/>
    <cellStyle name="Comma 5 2 3 2 3 5 2" xfId="10933" xr:uid="{00000000-0005-0000-0000-000054020000}"/>
    <cellStyle name="Comma 5 2 3 2 3 5 3" xfId="5917" xr:uid="{00000000-0005-0000-0000-000055020000}"/>
    <cellStyle name="Comma 5 2 3 2 3 6" xfId="8494" xr:uid="{00000000-0005-0000-0000-000056020000}"/>
    <cellStyle name="Comma 5 2 3 2 3 7" xfId="12387" xr:uid="{00000000-0005-0000-0000-000057020000}"/>
    <cellStyle name="Comma 5 2 3 2 3 8" xfId="7464" xr:uid="{00000000-0005-0000-0000-000058020000}"/>
    <cellStyle name="Comma 5 2 3 2 3 9" xfId="3416" xr:uid="{00000000-0005-0000-0000-000059020000}"/>
    <cellStyle name="Comma 5 2 3 2 4" xfId="512" xr:uid="{00000000-0005-0000-0000-00005A020000}"/>
    <cellStyle name="Comma 5 2 3 2 4 2" xfId="921" xr:uid="{00000000-0005-0000-0000-00005B020000}"/>
    <cellStyle name="Comma 5 2 3 2 4 2 2" xfId="9771" xr:uid="{00000000-0005-0000-0000-00005C020000}"/>
    <cellStyle name="Comma 5 2 3 2 4 2 3" xfId="4753" xr:uid="{00000000-0005-0000-0000-00005D020000}"/>
    <cellStyle name="Comma 5 2 3 2 4 3" xfId="1902" xr:uid="{00000000-0005-0000-0000-00005E020000}"/>
    <cellStyle name="Comma 5 2 3 2 4 3 2" xfId="11065" xr:uid="{00000000-0005-0000-0000-00005F020000}"/>
    <cellStyle name="Comma 5 2 3 2 4 3 3" xfId="6049" xr:uid="{00000000-0005-0000-0000-000060020000}"/>
    <cellStyle name="Comma 5 2 3 2 4 4" xfId="8887" xr:uid="{00000000-0005-0000-0000-000061020000}"/>
    <cellStyle name="Comma 5 2 3 2 4 5" xfId="12519" xr:uid="{00000000-0005-0000-0000-000062020000}"/>
    <cellStyle name="Comma 5 2 3 2 4 6" xfId="7364" xr:uid="{00000000-0005-0000-0000-000063020000}"/>
    <cellStyle name="Comma 5 2 3 2 4 7" xfId="3818" xr:uid="{00000000-0005-0000-0000-000064020000}"/>
    <cellStyle name="Comma 5 2 3 2 5" xfId="818" xr:uid="{00000000-0005-0000-0000-000065020000}"/>
    <cellStyle name="Comma 5 2 3 2 5 2" xfId="2251" xr:uid="{00000000-0005-0000-0000-000066020000}"/>
    <cellStyle name="Comma 5 2 3 2 5 2 2" xfId="10008" xr:uid="{00000000-0005-0000-0000-000067020000}"/>
    <cellStyle name="Comma 5 2 3 2 5 2 3" xfId="4990" xr:uid="{00000000-0005-0000-0000-000068020000}"/>
    <cellStyle name="Comma 5 2 3 2 5 3" xfId="6398" xr:uid="{00000000-0005-0000-0000-000069020000}"/>
    <cellStyle name="Comma 5 2 3 2 5 3 2" xfId="11413" xr:uid="{00000000-0005-0000-0000-00006A020000}"/>
    <cellStyle name="Comma 5 2 3 2 5 4" xfId="9124" xr:uid="{00000000-0005-0000-0000-00006B020000}"/>
    <cellStyle name="Comma 5 2 3 2 5 5" xfId="12867" xr:uid="{00000000-0005-0000-0000-00006C020000}"/>
    <cellStyle name="Comma 5 2 3 2 5 6" xfId="7601" xr:uid="{00000000-0005-0000-0000-00006D020000}"/>
    <cellStyle name="Comma 5 2 3 2 5 7" xfId="4055" xr:uid="{00000000-0005-0000-0000-00006E020000}"/>
    <cellStyle name="Comma 5 2 3 2 6" xfId="1276" xr:uid="{00000000-0005-0000-0000-00006F020000}"/>
    <cellStyle name="Comma 5 2 3 2 6 2" xfId="2833" xr:uid="{00000000-0005-0000-0000-000070020000}"/>
    <cellStyle name="Comma 5 2 3 2 6 2 2" xfId="10480" xr:uid="{00000000-0005-0000-0000-000071020000}"/>
    <cellStyle name="Comma 5 2 3 2 6 2 3" xfId="5463" xr:uid="{00000000-0005-0000-0000-000072020000}"/>
    <cellStyle name="Comma 5 2 3 2 6 3" xfId="6861" xr:uid="{00000000-0005-0000-0000-000073020000}"/>
    <cellStyle name="Comma 5 2 3 2 6 3 2" xfId="11876" xr:uid="{00000000-0005-0000-0000-000074020000}"/>
    <cellStyle name="Comma 5 2 3 2 6 4" xfId="8668" xr:uid="{00000000-0005-0000-0000-000075020000}"/>
    <cellStyle name="Comma 5 2 3 2 6 5" xfId="13330" xr:uid="{00000000-0005-0000-0000-000076020000}"/>
    <cellStyle name="Comma 5 2 3 2 6 6" xfId="8074" xr:uid="{00000000-0005-0000-0000-000077020000}"/>
    <cellStyle name="Comma 5 2 3 2 6 7" xfId="3595" xr:uid="{00000000-0005-0000-0000-000078020000}"/>
    <cellStyle name="Comma 5 2 3 2 7" xfId="1670" xr:uid="{00000000-0005-0000-0000-000079020000}"/>
    <cellStyle name="Comma 5 2 3 2 7 2" xfId="9554" xr:uid="{00000000-0005-0000-0000-00007A020000}"/>
    <cellStyle name="Comma 5 2 3 2 7 3" xfId="4536" xr:uid="{00000000-0005-0000-0000-00007B020000}"/>
    <cellStyle name="Comma 5 2 3 2 8" xfId="5817" xr:uid="{00000000-0005-0000-0000-00007C020000}"/>
    <cellStyle name="Comma 5 2 3 2 8 2" xfId="10833" xr:uid="{00000000-0005-0000-0000-00007D020000}"/>
    <cellStyle name="Comma 5 2 3 2 9" xfId="8394" xr:uid="{00000000-0005-0000-0000-00007E020000}"/>
    <cellStyle name="Comma 5 2 3 3" xfId="248" xr:uid="{00000000-0005-0000-0000-00007F020000}"/>
    <cellStyle name="Comma 5 2 3 3 10" xfId="7190" xr:uid="{00000000-0005-0000-0000-000080020000}"/>
    <cellStyle name="Comma 5 2 3 3 11" xfId="3359" xr:uid="{00000000-0005-0000-0000-000081020000}"/>
    <cellStyle name="Comma 5 2 3 3 2" xfId="405" xr:uid="{00000000-0005-0000-0000-000082020000}"/>
    <cellStyle name="Comma 5 2 3 3 2 2" xfId="655" xr:uid="{00000000-0005-0000-0000-000083020000}"/>
    <cellStyle name="Comma 5 2 3 3 2 2 2" xfId="1906" xr:uid="{00000000-0005-0000-0000-000084020000}"/>
    <cellStyle name="Comma 5 2 3 3 2 2 2 2" xfId="10012" xr:uid="{00000000-0005-0000-0000-000085020000}"/>
    <cellStyle name="Comma 5 2 3 3 2 2 2 3" xfId="4994" xr:uid="{00000000-0005-0000-0000-000086020000}"/>
    <cellStyle name="Comma 5 2 3 3 2 2 3" xfId="6053" xr:uid="{00000000-0005-0000-0000-000087020000}"/>
    <cellStyle name="Comma 5 2 3 3 2 2 3 2" xfId="11069" xr:uid="{00000000-0005-0000-0000-000088020000}"/>
    <cellStyle name="Comma 5 2 3 3 2 2 4" xfId="9128" xr:uid="{00000000-0005-0000-0000-000089020000}"/>
    <cellStyle name="Comma 5 2 3 3 2 2 5" xfId="12523" xr:uid="{00000000-0005-0000-0000-00008A020000}"/>
    <cellStyle name="Comma 5 2 3 3 2 2 6" xfId="7605" xr:uid="{00000000-0005-0000-0000-00008B020000}"/>
    <cellStyle name="Comma 5 2 3 3 2 2 7" xfId="4059" xr:uid="{00000000-0005-0000-0000-00008C020000}"/>
    <cellStyle name="Comma 5 2 3 3 2 3" xfId="1064" xr:uid="{00000000-0005-0000-0000-00008D020000}"/>
    <cellStyle name="Comma 5 2 3 3 2 3 2" xfId="2255" xr:uid="{00000000-0005-0000-0000-00008E020000}"/>
    <cellStyle name="Comma 5 2 3 3 2 3 2 2" xfId="10623" xr:uid="{00000000-0005-0000-0000-00008F020000}"/>
    <cellStyle name="Comma 5 2 3 3 2 3 2 3" xfId="5606" xr:uid="{00000000-0005-0000-0000-000090020000}"/>
    <cellStyle name="Comma 5 2 3 3 2 3 3" xfId="6402" xr:uid="{00000000-0005-0000-0000-000091020000}"/>
    <cellStyle name="Comma 5 2 3 3 2 3 3 2" xfId="11417" xr:uid="{00000000-0005-0000-0000-000092020000}"/>
    <cellStyle name="Comma 5 2 3 3 2 3 4" xfId="9030" xr:uid="{00000000-0005-0000-0000-000093020000}"/>
    <cellStyle name="Comma 5 2 3 3 2 3 5" xfId="12871" xr:uid="{00000000-0005-0000-0000-000094020000}"/>
    <cellStyle name="Comma 5 2 3 3 2 3 6" xfId="8217" xr:uid="{00000000-0005-0000-0000-000095020000}"/>
    <cellStyle name="Comma 5 2 3 3 2 3 7" xfId="3961" xr:uid="{00000000-0005-0000-0000-000096020000}"/>
    <cellStyle name="Comma 5 2 3 3 2 4" xfId="1422" xr:uid="{00000000-0005-0000-0000-000097020000}"/>
    <cellStyle name="Comma 5 2 3 3 2 4 2" xfId="2980" xr:uid="{00000000-0005-0000-0000-000098020000}"/>
    <cellStyle name="Comma 5 2 3 3 2 4 2 2" xfId="12019" xr:uid="{00000000-0005-0000-0000-000099020000}"/>
    <cellStyle name="Comma 5 2 3 3 2 4 2 3" xfId="7004" xr:uid="{00000000-0005-0000-0000-00009A020000}"/>
    <cellStyle name="Comma 5 2 3 3 2 4 3" xfId="13473" xr:uid="{00000000-0005-0000-0000-00009B020000}"/>
    <cellStyle name="Comma 5 2 3 3 2 4 4" xfId="9914" xr:uid="{00000000-0005-0000-0000-00009C020000}"/>
    <cellStyle name="Comma 5 2 3 3 2 4 5" xfId="4896" xr:uid="{00000000-0005-0000-0000-00009D020000}"/>
    <cellStyle name="Comma 5 2 3 3 2 5" xfId="1813" xr:uid="{00000000-0005-0000-0000-00009E020000}"/>
    <cellStyle name="Comma 5 2 3 3 2 5 2" xfId="10976" xr:uid="{00000000-0005-0000-0000-00009F020000}"/>
    <cellStyle name="Comma 5 2 3 3 2 5 3" xfId="5960" xr:uid="{00000000-0005-0000-0000-0000A0020000}"/>
    <cellStyle name="Comma 5 2 3 3 2 6" xfId="8537" xr:uid="{00000000-0005-0000-0000-0000A1020000}"/>
    <cellStyle name="Comma 5 2 3 3 2 7" xfId="12430" xr:uid="{00000000-0005-0000-0000-0000A2020000}"/>
    <cellStyle name="Comma 5 2 3 3 2 8" xfId="7507" xr:uid="{00000000-0005-0000-0000-0000A3020000}"/>
    <cellStyle name="Comma 5 2 3 3 2 9" xfId="3459" xr:uid="{00000000-0005-0000-0000-0000A4020000}"/>
    <cellStyle name="Comma 5 2 3 3 3" xfId="555" xr:uid="{00000000-0005-0000-0000-0000A5020000}"/>
    <cellStyle name="Comma 5 2 3 3 3 2" xfId="1905" xr:uid="{00000000-0005-0000-0000-0000A6020000}"/>
    <cellStyle name="Comma 5 2 3 3 3 2 2" xfId="9814" xr:uid="{00000000-0005-0000-0000-0000A7020000}"/>
    <cellStyle name="Comma 5 2 3 3 3 2 3" xfId="4796" xr:uid="{00000000-0005-0000-0000-0000A8020000}"/>
    <cellStyle name="Comma 5 2 3 3 3 3" xfId="6052" xr:uid="{00000000-0005-0000-0000-0000A9020000}"/>
    <cellStyle name="Comma 5 2 3 3 3 3 2" xfId="11068" xr:uid="{00000000-0005-0000-0000-0000AA020000}"/>
    <cellStyle name="Comma 5 2 3 3 3 4" xfId="8930" xr:uid="{00000000-0005-0000-0000-0000AB020000}"/>
    <cellStyle name="Comma 5 2 3 3 3 5" xfId="12522" xr:uid="{00000000-0005-0000-0000-0000AC020000}"/>
    <cellStyle name="Comma 5 2 3 3 3 6" xfId="7407" xr:uid="{00000000-0005-0000-0000-0000AD020000}"/>
    <cellStyle name="Comma 5 2 3 3 3 7" xfId="3861" xr:uid="{00000000-0005-0000-0000-0000AE020000}"/>
    <cellStyle name="Comma 5 2 3 3 4" xfId="964" xr:uid="{00000000-0005-0000-0000-0000AF020000}"/>
    <cellStyle name="Comma 5 2 3 3 4 2" xfId="2254" xr:uid="{00000000-0005-0000-0000-0000B0020000}"/>
    <cellStyle name="Comma 5 2 3 3 4 2 2" xfId="10011" xr:uid="{00000000-0005-0000-0000-0000B1020000}"/>
    <cellStyle name="Comma 5 2 3 3 4 2 3" xfId="4993" xr:uid="{00000000-0005-0000-0000-0000B2020000}"/>
    <cellStyle name="Comma 5 2 3 3 4 3" xfId="6401" xr:uid="{00000000-0005-0000-0000-0000B3020000}"/>
    <cellStyle name="Comma 5 2 3 3 4 3 2" xfId="11416" xr:uid="{00000000-0005-0000-0000-0000B4020000}"/>
    <cellStyle name="Comma 5 2 3 3 4 4" xfId="9127" xr:uid="{00000000-0005-0000-0000-0000B5020000}"/>
    <cellStyle name="Comma 5 2 3 3 4 5" xfId="12870" xr:uid="{00000000-0005-0000-0000-0000B6020000}"/>
    <cellStyle name="Comma 5 2 3 3 4 6" xfId="7604" xr:uid="{00000000-0005-0000-0000-0000B7020000}"/>
    <cellStyle name="Comma 5 2 3 3 4 7" xfId="4058" xr:uid="{00000000-0005-0000-0000-0000B8020000}"/>
    <cellStyle name="Comma 5 2 3 3 5" xfId="1320" xr:uid="{00000000-0005-0000-0000-0000B9020000}"/>
    <cellStyle name="Comma 5 2 3 3 5 2" xfId="2878" xr:uid="{00000000-0005-0000-0000-0000BA020000}"/>
    <cellStyle name="Comma 5 2 3 3 5 2 2" xfId="10523" xr:uid="{00000000-0005-0000-0000-0000BB020000}"/>
    <cellStyle name="Comma 5 2 3 3 5 2 3" xfId="5506" xr:uid="{00000000-0005-0000-0000-0000BC020000}"/>
    <cellStyle name="Comma 5 2 3 3 5 3" xfId="6904" xr:uid="{00000000-0005-0000-0000-0000BD020000}"/>
    <cellStyle name="Comma 5 2 3 3 5 3 2" xfId="11919" xr:uid="{00000000-0005-0000-0000-0000BE020000}"/>
    <cellStyle name="Comma 5 2 3 3 5 4" xfId="8711" xr:uid="{00000000-0005-0000-0000-0000BF020000}"/>
    <cellStyle name="Comma 5 2 3 3 5 5" xfId="13373" xr:uid="{00000000-0005-0000-0000-0000C0020000}"/>
    <cellStyle name="Comma 5 2 3 3 5 6" xfId="8117" xr:uid="{00000000-0005-0000-0000-0000C1020000}"/>
    <cellStyle name="Comma 5 2 3 3 5 7" xfId="3641" xr:uid="{00000000-0005-0000-0000-0000C2020000}"/>
    <cellStyle name="Comma 5 2 3 3 6" xfId="1713" xr:uid="{00000000-0005-0000-0000-0000C3020000}"/>
    <cellStyle name="Comma 5 2 3 3 6 2" xfId="9597" xr:uid="{00000000-0005-0000-0000-0000C4020000}"/>
    <cellStyle name="Comma 5 2 3 3 6 3" xfId="4579" xr:uid="{00000000-0005-0000-0000-0000C5020000}"/>
    <cellStyle name="Comma 5 2 3 3 7" xfId="5860" xr:uid="{00000000-0005-0000-0000-0000C6020000}"/>
    <cellStyle name="Comma 5 2 3 3 7 2" xfId="10876" xr:uid="{00000000-0005-0000-0000-0000C7020000}"/>
    <cellStyle name="Comma 5 2 3 3 8" xfId="8437" xr:uid="{00000000-0005-0000-0000-0000C8020000}"/>
    <cellStyle name="Comma 5 2 3 3 9" xfId="12330" xr:uid="{00000000-0005-0000-0000-0000C9020000}"/>
    <cellStyle name="Comma 5 2 3 4" xfId="328" xr:uid="{00000000-0005-0000-0000-0000CA020000}"/>
    <cellStyle name="Comma 5 2 3 4 10" xfId="7220" xr:uid="{00000000-0005-0000-0000-0000CB020000}"/>
    <cellStyle name="Comma 5 2 3 4 11" xfId="3284" xr:uid="{00000000-0005-0000-0000-0000CC020000}"/>
    <cellStyle name="Comma 5 2 3 4 2" xfId="685" xr:uid="{00000000-0005-0000-0000-0000CD020000}"/>
    <cellStyle name="Comma 5 2 3 4 2 2" xfId="1094" xr:uid="{00000000-0005-0000-0000-0000CE020000}"/>
    <cellStyle name="Comma 5 2 3 4 2 2 2" xfId="1908" xr:uid="{00000000-0005-0000-0000-0000CF020000}"/>
    <cellStyle name="Comma 5 2 3 4 2 2 2 2" xfId="10014" xr:uid="{00000000-0005-0000-0000-0000D0020000}"/>
    <cellStyle name="Comma 5 2 3 4 2 2 2 3" xfId="4996" xr:uid="{00000000-0005-0000-0000-0000D1020000}"/>
    <cellStyle name="Comma 5 2 3 4 2 2 3" xfId="6055" xr:uid="{00000000-0005-0000-0000-0000D2020000}"/>
    <cellStyle name="Comma 5 2 3 4 2 2 3 2" xfId="11071" xr:uid="{00000000-0005-0000-0000-0000D3020000}"/>
    <cellStyle name="Comma 5 2 3 4 2 2 4" xfId="9130" xr:uid="{00000000-0005-0000-0000-0000D4020000}"/>
    <cellStyle name="Comma 5 2 3 4 2 2 5" xfId="12525" xr:uid="{00000000-0005-0000-0000-0000D5020000}"/>
    <cellStyle name="Comma 5 2 3 4 2 2 6" xfId="7607" xr:uid="{00000000-0005-0000-0000-0000D6020000}"/>
    <cellStyle name="Comma 5 2 3 4 2 2 7" xfId="4061" xr:uid="{00000000-0005-0000-0000-0000D7020000}"/>
    <cellStyle name="Comma 5 2 3 4 2 3" xfId="1452" xr:uid="{00000000-0005-0000-0000-0000D8020000}"/>
    <cellStyle name="Comma 5 2 3 4 2 3 2" xfId="2257" xr:uid="{00000000-0005-0000-0000-0000D9020000}"/>
    <cellStyle name="Comma 5 2 3 4 2 3 2 2" xfId="10653" xr:uid="{00000000-0005-0000-0000-0000DA020000}"/>
    <cellStyle name="Comma 5 2 3 4 2 3 2 3" xfId="5636" xr:uid="{00000000-0005-0000-0000-0000DB020000}"/>
    <cellStyle name="Comma 5 2 3 4 2 3 3" xfId="6404" xr:uid="{00000000-0005-0000-0000-0000DC020000}"/>
    <cellStyle name="Comma 5 2 3 4 2 3 3 2" xfId="11419" xr:uid="{00000000-0005-0000-0000-0000DD020000}"/>
    <cellStyle name="Comma 5 2 3 4 2 3 4" xfId="9060" xr:uid="{00000000-0005-0000-0000-0000DE020000}"/>
    <cellStyle name="Comma 5 2 3 4 2 3 5" xfId="12873" xr:uid="{00000000-0005-0000-0000-0000DF020000}"/>
    <cellStyle name="Comma 5 2 3 4 2 3 6" xfId="8247" xr:uid="{00000000-0005-0000-0000-0000E0020000}"/>
    <cellStyle name="Comma 5 2 3 4 2 3 7" xfId="3991" xr:uid="{00000000-0005-0000-0000-0000E1020000}"/>
    <cellStyle name="Comma 5 2 3 4 2 4" xfId="3011" xr:uid="{00000000-0005-0000-0000-0000E2020000}"/>
    <cellStyle name="Comma 5 2 3 4 2 4 2" xfId="7034" xr:uid="{00000000-0005-0000-0000-0000E3020000}"/>
    <cellStyle name="Comma 5 2 3 4 2 4 2 2" xfId="12049" xr:uid="{00000000-0005-0000-0000-0000E4020000}"/>
    <cellStyle name="Comma 5 2 3 4 2 4 3" xfId="13503" xr:uid="{00000000-0005-0000-0000-0000E5020000}"/>
    <cellStyle name="Comma 5 2 3 4 2 4 4" xfId="9944" xr:uid="{00000000-0005-0000-0000-0000E6020000}"/>
    <cellStyle name="Comma 5 2 3 4 2 4 5" xfId="4926" xr:uid="{00000000-0005-0000-0000-0000E7020000}"/>
    <cellStyle name="Comma 5 2 3 4 2 5" xfId="1843" xr:uid="{00000000-0005-0000-0000-0000E8020000}"/>
    <cellStyle name="Comma 5 2 3 4 2 5 2" xfId="11006" xr:uid="{00000000-0005-0000-0000-0000E9020000}"/>
    <cellStyle name="Comma 5 2 3 4 2 5 3" xfId="5990" xr:uid="{00000000-0005-0000-0000-0000EA020000}"/>
    <cellStyle name="Comma 5 2 3 4 2 6" xfId="8567" xr:uid="{00000000-0005-0000-0000-0000EB020000}"/>
    <cellStyle name="Comma 5 2 3 4 2 7" xfId="12460" xr:uid="{00000000-0005-0000-0000-0000EC020000}"/>
    <cellStyle name="Comma 5 2 3 4 2 8" xfId="7537" xr:uid="{00000000-0005-0000-0000-0000ED020000}"/>
    <cellStyle name="Comma 5 2 3 4 2 9" xfId="3489" xr:uid="{00000000-0005-0000-0000-0000EE020000}"/>
    <cellStyle name="Comma 5 2 3 4 3" xfId="480" xr:uid="{00000000-0005-0000-0000-0000EF020000}"/>
    <cellStyle name="Comma 5 2 3 4 3 2" xfId="1907" xr:uid="{00000000-0005-0000-0000-0000F0020000}"/>
    <cellStyle name="Comma 5 2 3 4 3 2 2" xfId="9739" xr:uid="{00000000-0005-0000-0000-0000F1020000}"/>
    <cellStyle name="Comma 5 2 3 4 3 2 3" xfId="4721" xr:uid="{00000000-0005-0000-0000-0000F2020000}"/>
    <cellStyle name="Comma 5 2 3 4 3 3" xfId="6054" xr:uid="{00000000-0005-0000-0000-0000F3020000}"/>
    <cellStyle name="Comma 5 2 3 4 3 3 2" xfId="11070" xr:uid="{00000000-0005-0000-0000-0000F4020000}"/>
    <cellStyle name="Comma 5 2 3 4 3 4" xfId="8855" xr:uid="{00000000-0005-0000-0000-0000F5020000}"/>
    <cellStyle name="Comma 5 2 3 4 3 5" xfId="12524" xr:uid="{00000000-0005-0000-0000-0000F6020000}"/>
    <cellStyle name="Comma 5 2 3 4 3 6" xfId="7332" xr:uid="{00000000-0005-0000-0000-0000F7020000}"/>
    <cellStyle name="Comma 5 2 3 4 3 7" xfId="3786" xr:uid="{00000000-0005-0000-0000-0000F8020000}"/>
    <cellStyle name="Comma 5 2 3 4 4" xfId="889" xr:uid="{00000000-0005-0000-0000-0000F9020000}"/>
    <cellStyle name="Comma 5 2 3 4 4 2" xfId="2256" xr:uid="{00000000-0005-0000-0000-0000FA020000}"/>
    <cellStyle name="Comma 5 2 3 4 4 2 2" xfId="10013" xr:uid="{00000000-0005-0000-0000-0000FB020000}"/>
    <cellStyle name="Comma 5 2 3 4 4 2 3" xfId="4995" xr:uid="{00000000-0005-0000-0000-0000FC020000}"/>
    <cellStyle name="Comma 5 2 3 4 4 3" xfId="6403" xr:uid="{00000000-0005-0000-0000-0000FD020000}"/>
    <cellStyle name="Comma 5 2 3 4 4 3 2" xfId="11418" xr:uid="{00000000-0005-0000-0000-0000FE020000}"/>
    <cellStyle name="Comma 5 2 3 4 4 4" xfId="9129" xr:uid="{00000000-0005-0000-0000-0000FF020000}"/>
    <cellStyle name="Comma 5 2 3 4 4 5" xfId="12872" xr:uid="{00000000-0005-0000-0000-000000030000}"/>
    <cellStyle name="Comma 5 2 3 4 4 6" xfId="7606" xr:uid="{00000000-0005-0000-0000-000001030000}"/>
    <cellStyle name="Comma 5 2 3 4 4 7" xfId="4060" xr:uid="{00000000-0005-0000-0000-000002030000}"/>
    <cellStyle name="Comma 5 2 3 4 5" xfId="1241" xr:uid="{00000000-0005-0000-0000-000003030000}"/>
    <cellStyle name="Comma 5 2 3 4 5 2" xfId="2797" xr:uid="{00000000-0005-0000-0000-000004030000}"/>
    <cellStyle name="Comma 5 2 3 4 5 2 2" xfId="10448" xr:uid="{00000000-0005-0000-0000-000005030000}"/>
    <cellStyle name="Comma 5 2 3 4 5 2 3" xfId="5431" xr:uid="{00000000-0005-0000-0000-000006030000}"/>
    <cellStyle name="Comma 5 2 3 4 5 3" xfId="6829" xr:uid="{00000000-0005-0000-0000-000007030000}"/>
    <cellStyle name="Comma 5 2 3 4 5 3 2" xfId="11844" xr:uid="{00000000-0005-0000-0000-000008030000}"/>
    <cellStyle name="Comma 5 2 3 4 5 4" xfId="8741" xr:uid="{00000000-0005-0000-0000-000009030000}"/>
    <cellStyle name="Comma 5 2 3 4 5 5" xfId="13298" xr:uid="{00000000-0005-0000-0000-00000A030000}"/>
    <cellStyle name="Comma 5 2 3 4 5 6" xfId="8042" xr:uid="{00000000-0005-0000-0000-00000B030000}"/>
    <cellStyle name="Comma 5 2 3 4 5 7" xfId="3671" xr:uid="{00000000-0005-0000-0000-00000C030000}"/>
    <cellStyle name="Comma 5 2 3 4 6" xfId="1638" xr:uid="{00000000-0005-0000-0000-00000D030000}"/>
    <cellStyle name="Comma 5 2 3 4 6 2" xfId="9627" xr:uid="{00000000-0005-0000-0000-00000E030000}"/>
    <cellStyle name="Comma 5 2 3 4 6 3" xfId="4609" xr:uid="{00000000-0005-0000-0000-00000F030000}"/>
    <cellStyle name="Comma 5 2 3 4 7" xfId="5785" xr:uid="{00000000-0005-0000-0000-000010030000}"/>
    <cellStyle name="Comma 5 2 3 4 7 2" xfId="10801" xr:uid="{00000000-0005-0000-0000-000011030000}"/>
    <cellStyle name="Comma 5 2 3 4 8" xfId="8362" xr:uid="{00000000-0005-0000-0000-000012030000}"/>
    <cellStyle name="Comma 5 2 3 4 9" xfId="12255" xr:uid="{00000000-0005-0000-0000-000013030000}"/>
    <cellStyle name="Comma 5 2 3 5" xfId="301" xr:uid="{00000000-0005-0000-0000-000014030000}"/>
    <cellStyle name="Comma 5 2 3 5 2" xfId="580" xr:uid="{00000000-0005-0000-0000-000015030000}"/>
    <cellStyle name="Comma 5 2 3 5 2 2" xfId="1909" xr:uid="{00000000-0005-0000-0000-000016030000}"/>
    <cellStyle name="Comma 5 2 3 5 2 2 2" xfId="10015" xr:uid="{00000000-0005-0000-0000-000017030000}"/>
    <cellStyle name="Comma 5 2 3 5 2 2 3" xfId="4997" xr:uid="{00000000-0005-0000-0000-000018030000}"/>
    <cellStyle name="Comma 5 2 3 5 2 3" xfId="6056" xr:uid="{00000000-0005-0000-0000-000019030000}"/>
    <cellStyle name="Comma 5 2 3 5 2 3 2" xfId="11072" xr:uid="{00000000-0005-0000-0000-00001A030000}"/>
    <cellStyle name="Comma 5 2 3 5 2 4" xfId="9131" xr:uid="{00000000-0005-0000-0000-00001B030000}"/>
    <cellStyle name="Comma 5 2 3 5 2 5" xfId="12526" xr:uid="{00000000-0005-0000-0000-00001C030000}"/>
    <cellStyle name="Comma 5 2 3 5 2 6" xfId="7608" xr:uid="{00000000-0005-0000-0000-00001D030000}"/>
    <cellStyle name="Comma 5 2 3 5 2 7" xfId="4062" xr:uid="{00000000-0005-0000-0000-00001E030000}"/>
    <cellStyle name="Comma 5 2 3 5 3" xfId="989" xr:uid="{00000000-0005-0000-0000-00001F030000}"/>
    <cellStyle name="Comma 5 2 3 5 3 2" xfId="2258" xr:uid="{00000000-0005-0000-0000-000020030000}"/>
    <cellStyle name="Comma 5 2 3 5 3 2 2" xfId="10548" xr:uid="{00000000-0005-0000-0000-000021030000}"/>
    <cellStyle name="Comma 5 2 3 5 3 2 3" xfId="5531" xr:uid="{00000000-0005-0000-0000-000022030000}"/>
    <cellStyle name="Comma 5 2 3 5 3 3" xfId="6405" xr:uid="{00000000-0005-0000-0000-000023030000}"/>
    <cellStyle name="Comma 5 2 3 5 3 3 2" xfId="11420" xr:uid="{00000000-0005-0000-0000-000024030000}"/>
    <cellStyle name="Comma 5 2 3 5 3 4" xfId="8955" xr:uid="{00000000-0005-0000-0000-000025030000}"/>
    <cellStyle name="Comma 5 2 3 5 3 5" xfId="12874" xr:uid="{00000000-0005-0000-0000-000026030000}"/>
    <cellStyle name="Comma 5 2 3 5 3 6" xfId="8142" xr:uid="{00000000-0005-0000-0000-000027030000}"/>
    <cellStyle name="Comma 5 2 3 5 3 7" xfId="3886" xr:uid="{00000000-0005-0000-0000-000028030000}"/>
    <cellStyle name="Comma 5 2 3 5 4" xfId="1345" xr:uid="{00000000-0005-0000-0000-000029030000}"/>
    <cellStyle name="Comma 5 2 3 5 4 2" xfId="2903" xr:uid="{00000000-0005-0000-0000-00002A030000}"/>
    <cellStyle name="Comma 5 2 3 5 4 2 2" xfId="11944" xr:uid="{00000000-0005-0000-0000-00002B030000}"/>
    <cellStyle name="Comma 5 2 3 5 4 2 3" xfId="6929" xr:uid="{00000000-0005-0000-0000-00002C030000}"/>
    <cellStyle name="Comma 5 2 3 5 4 3" xfId="13398" xr:uid="{00000000-0005-0000-0000-00002D030000}"/>
    <cellStyle name="Comma 5 2 3 5 4 4" xfId="9839" xr:uid="{00000000-0005-0000-0000-00002E030000}"/>
    <cellStyle name="Comma 5 2 3 5 4 5" xfId="4821" xr:uid="{00000000-0005-0000-0000-00002F030000}"/>
    <cellStyle name="Comma 5 2 3 5 5" xfId="1738" xr:uid="{00000000-0005-0000-0000-000030030000}"/>
    <cellStyle name="Comma 5 2 3 5 5 2" xfId="10901" xr:uid="{00000000-0005-0000-0000-000031030000}"/>
    <cellStyle name="Comma 5 2 3 5 5 3" xfId="5885" xr:uid="{00000000-0005-0000-0000-000032030000}"/>
    <cellStyle name="Comma 5 2 3 5 6" xfId="8462" xr:uid="{00000000-0005-0000-0000-000033030000}"/>
    <cellStyle name="Comma 5 2 3 5 7" xfId="12355" xr:uid="{00000000-0005-0000-0000-000034030000}"/>
    <cellStyle name="Comma 5 2 3 5 8" xfId="7432" xr:uid="{00000000-0005-0000-0000-000035030000}"/>
    <cellStyle name="Comma 5 2 3 5 9" xfId="3384" xr:uid="{00000000-0005-0000-0000-000036030000}"/>
    <cellStyle name="Comma 5 2 3 6" xfId="455" xr:uid="{00000000-0005-0000-0000-000037030000}"/>
    <cellStyle name="Comma 5 2 3 6 2" xfId="864" xr:uid="{00000000-0005-0000-0000-000038030000}"/>
    <cellStyle name="Comma 5 2 3 6 2 2" xfId="1910" xr:uid="{00000000-0005-0000-0000-000039030000}"/>
    <cellStyle name="Comma 5 2 3 6 2 2 2" xfId="10016" xr:uid="{00000000-0005-0000-0000-00003A030000}"/>
    <cellStyle name="Comma 5 2 3 6 2 2 3" xfId="4998" xr:uid="{00000000-0005-0000-0000-00003B030000}"/>
    <cellStyle name="Comma 5 2 3 6 2 3" xfId="6057" xr:uid="{00000000-0005-0000-0000-00003C030000}"/>
    <cellStyle name="Comma 5 2 3 6 2 3 2" xfId="11073" xr:uid="{00000000-0005-0000-0000-00003D030000}"/>
    <cellStyle name="Comma 5 2 3 6 2 4" xfId="9132" xr:uid="{00000000-0005-0000-0000-00003E030000}"/>
    <cellStyle name="Comma 5 2 3 6 2 5" xfId="12527" xr:uid="{00000000-0005-0000-0000-00003F030000}"/>
    <cellStyle name="Comma 5 2 3 6 2 6" xfId="7609" xr:uid="{00000000-0005-0000-0000-000040030000}"/>
    <cellStyle name="Comma 5 2 3 6 2 7" xfId="4063" xr:uid="{00000000-0005-0000-0000-000041030000}"/>
    <cellStyle name="Comma 5 2 3 6 3" xfId="1214" xr:uid="{00000000-0005-0000-0000-000042030000}"/>
    <cellStyle name="Comma 5 2 3 6 3 2" xfId="2259" xr:uid="{00000000-0005-0000-0000-000043030000}"/>
    <cellStyle name="Comma 5 2 3 6 3 2 2" xfId="10423" xr:uid="{00000000-0005-0000-0000-000044030000}"/>
    <cellStyle name="Comma 5 2 3 6 3 2 3" xfId="5406" xr:uid="{00000000-0005-0000-0000-000045030000}"/>
    <cellStyle name="Comma 5 2 3 6 3 3" xfId="6406" xr:uid="{00000000-0005-0000-0000-000046030000}"/>
    <cellStyle name="Comma 5 2 3 6 3 3 2" xfId="11421" xr:uid="{00000000-0005-0000-0000-000047030000}"/>
    <cellStyle name="Comma 5 2 3 6 3 4" xfId="9468" xr:uid="{00000000-0005-0000-0000-000048030000}"/>
    <cellStyle name="Comma 5 2 3 6 3 5" xfId="12875" xr:uid="{00000000-0005-0000-0000-000049030000}"/>
    <cellStyle name="Comma 5 2 3 6 3 6" xfId="8017" xr:uid="{00000000-0005-0000-0000-00004A030000}"/>
    <cellStyle name="Comma 5 2 3 6 3 7" xfId="4450" xr:uid="{00000000-0005-0000-0000-00004B030000}"/>
    <cellStyle name="Comma 5 2 3 6 4" xfId="2768" xr:uid="{00000000-0005-0000-0000-00004C030000}"/>
    <cellStyle name="Comma 5 2 3 6 4 2" xfId="6804" xr:uid="{00000000-0005-0000-0000-00004D030000}"/>
    <cellStyle name="Comma 5 2 3 6 4 2 2" xfId="11819" xr:uid="{00000000-0005-0000-0000-00004E030000}"/>
    <cellStyle name="Comma 5 2 3 6 4 3" xfId="13273" xr:uid="{00000000-0005-0000-0000-00004F030000}"/>
    <cellStyle name="Comma 5 2 3 6 4 4" xfId="9714" xr:uid="{00000000-0005-0000-0000-000050030000}"/>
    <cellStyle name="Comma 5 2 3 6 4 5" xfId="4696" xr:uid="{00000000-0005-0000-0000-000051030000}"/>
    <cellStyle name="Comma 5 2 3 6 5" xfId="1613" xr:uid="{00000000-0005-0000-0000-000052030000}"/>
    <cellStyle name="Comma 5 2 3 6 5 2" xfId="10774" xr:uid="{00000000-0005-0000-0000-000053030000}"/>
    <cellStyle name="Comma 5 2 3 6 5 3" xfId="5758" xr:uid="{00000000-0005-0000-0000-000054030000}"/>
    <cellStyle name="Comma 5 2 3 6 6" xfId="8830" xr:uid="{00000000-0005-0000-0000-000055030000}"/>
    <cellStyle name="Comma 5 2 3 6 7" xfId="12230" xr:uid="{00000000-0005-0000-0000-000056030000}"/>
    <cellStyle name="Comma 5 2 3 6 8" xfId="7307" xr:uid="{00000000-0005-0000-0000-000057030000}"/>
    <cellStyle name="Comma 5 2 3 6 9" xfId="3761" xr:uid="{00000000-0005-0000-0000-000058030000}"/>
    <cellStyle name="Comma 5 2 3 7" xfId="788" xr:uid="{00000000-0005-0000-0000-000059030000}"/>
    <cellStyle name="Comma 5 2 3 7 2" xfId="1901" xr:uid="{00000000-0005-0000-0000-00005A030000}"/>
    <cellStyle name="Comma 5 2 3 7 2 2" xfId="10007" xr:uid="{00000000-0005-0000-0000-00005B030000}"/>
    <cellStyle name="Comma 5 2 3 7 2 3" xfId="4989" xr:uid="{00000000-0005-0000-0000-00005C030000}"/>
    <cellStyle name="Comma 5 2 3 7 3" xfId="6048" xr:uid="{00000000-0005-0000-0000-00005D030000}"/>
    <cellStyle name="Comma 5 2 3 7 3 2" xfId="11064" xr:uid="{00000000-0005-0000-0000-00005E030000}"/>
    <cellStyle name="Comma 5 2 3 7 4" xfId="9123" xr:uid="{00000000-0005-0000-0000-00005F030000}"/>
    <cellStyle name="Comma 5 2 3 7 5" xfId="12518" xr:uid="{00000000-0005-0000-0000-000060030000}"/>
    <cellStyle name="Comma 5 2 3 7 6" xfId="7600" xr:uid="{00000000-0005-0000-0000-000061030000}"/>
    <cellStyle name="Comma 5 2 3 7 7" xfId="4054" xr:uid="{00000000-0005-0000-0000-000062030000}"/>
    <cellStyle name="Comma 5 2 3 8" xfId="1168" xr:uid="{00000000-0005-0000-0000-000063030000}"/>
    <cellStyle name="Comma 5 2 3 8 2" xfId="2250" xr:uid="{00000000-0005-0000-0000-000064030000}"/>
    <cellStyle name="Comma 5 2 3 8 2 2" xfId="10378" xr:uid="{00000000-0005-0000-0000-000065030000}"/>
    <cellStyle name="Comma 5 2 3 8 2 3" xfId="5361" xr:uid="{00000000-0005-0000-0000-000066030000}"/>
    <cellStyle name="Comma 5 2 3 8 3" xfId="6397" xr:uid="{00000000-0005-0000-0000-000067030000}"/>
    <cellStyle name="Comma 5 2 3 8 3 2" xfId="11412" xr:uid="{00000000-0005-0000-0000-000068030000}"/>
    <cellStyle name="Comma 5 2 3 8 4" xfId="8635" xr:uid="{00000000-0005-0000-0000-000069030000}"/>
    <cellStyle name="Comma 5 2 3 8 5" xfId="12866" xr:uid="{00000000-0005-0000-0000-00006A030000}"/>
    <cellStyle name="Comma 5 2 3 8 6" xfId="7972" xr:uid="{00000000-0005-0000-0000-00006B030000}"/>
    <cellStyle name="Comma 5 2 3 8 7" xfId="3559" xr:uid="{00000000-0005-0000-0000-00006C030000}"/>
    <cellStyle name="Comma 5 2 3 9" xfId="2719" xr:uid="{00000000-0005-0000-0000-00006D030000}"/>
    <cellStyle name="Comma 5 2 3 9 2" xfId="6759" xr:uid="{00000000-0005-0000-0000-00006E030000}"/>
    <cellStyle name="Comma 5 2 3 9 2 2" xfId="11774" xr:uid="{00000000-0005-0000-0000-00006F030000}"/>
    <cellStyle name="Comma 5 2 3 9 3" xfId="13228" xr:uid="{00000000-0005-0000-0000-000070030000}"/>
    <cellStyle name="Comma 5 2 3 9 4" xfId="9522" xr:uid="{00000000-0005-0000-0000-000071030000}"/>
    <cellStyle name="Comma 5 2 3 9 5" xfId="4504" xr:uid="{00000000-0005-0000-0000-000072030000}"/>
    <cellStyle name="Comma 5 2 4" xfId="160" xr:uid="{00000000-0005-0000-0000-000073030000}"/>
    <cellStyle name="Comma 5 2 4 10" xfId="8315" xr:uid="{00000000-0005-0000-0000-000074030000}"/>
    <cellStyle name="Comma 5 2 4 11" xfId="12135" xr:uid="{00000000-0005-0000-0000-000075030000}"/>
    <cellStyle name="Comma 5 2 4 12" xfId="7127" xr:uid="{00000000-0005-0000-0000-000076030000}"/>
    <cellStyle name="Comma 5 2 4 13" xfId="3236" xr:uid="{00000000-0005-0000-0000-000077030000}"/>
    <cellStyle name="Comma 5 2 4 2" xfId="384" xr:uid="{00000000-0005-0000-0000-000078030000}"/>
    <cellStyle name="Comma 5 2 4 2 10" xfId="7170" xr:uid="{00000000-0005-0000-0000-000079030000}"/>
    <cellStyle name="Comma 5 2 4 2 11" xfId="3339" xr:uid="{00000000-0005-0000-0000-00007A030000}"/>
    <cellStyle name="Comma 5 2 4 2 2" xfId="635" xr:uid="{00000000-0005-0000-0000-00007B030000}"/>
    <cellStyle name="Comma 5 2 4 2 2 2" xfId="1044" xr:uid="{00000000-0005-0000-0000-00007C030000}"/>
    <cellStyle name="Comma 5 2 4 2 2 2 2" xfId="1913" xr:uid="{00000000-0005-0000-0000-00007D030000}"/>
    <cellStyle name="Comma 5 2 4 2 2 2 2 2" xfId="10019" xr:uid="{00000000-0005-0000-0000-00007E030000}"/>
    <cellStyle name="Comma 5 2 4 2 2 2 2 3" xfId="5001" xr:uid="{00000000-0005-0000-0000-00007F030000}"/>
    <cellStyle name="Comma 5 2 4 2 2 2 3" xfId="6060" xr:uid="{00000000-0005-0000-0000-000080030000}"/>
    <cellStyle name="Comma 5 2 4 2 2 2 3 2" xfId="11076" xr:uid="{00000000-0005-0000-0000-000081030000}"/>
    <cellStyle name="Comma 5 2 4 2 2 2 4" xfId="9135" xr:uid="{00000000-0005-0000-0000-000082030000}"/>
    <cellStyle name="Comma 5 2 4 2 2 2 5" xfId="12530" xr:uid="{00000000-0005-0000-0000-000083030000}"/>
    <cellStyle name="Comma 5 2 4 2 2 2 6" xfId="7612" xr:uid="{00000000-0005-0000-0000-000084030000}"/>
    <cellStyle name="Comma 5 2 4 2 2 2 7" xfId="4066" xr:uid="{00000000-0005-0000-0000-000085030000}"/>
    <cellStyle name="Comma 5 2 4 2 2 3" xfId="1401" xr:uid="{00000000-0005-0000-0000-000086030000}"/>
    <cellStyle name="Comma 5 2 4 2 2 3 2" xfId="2262" xr:uid="{00000000-0005-0000-0000-000087030000}"/>
    <cellStyle name="Comma 5 2 4 2 2 3 2 2" xfId="10603" xr:uid="{00000000-0005-0000-0000-000088030000}"/>
    <cellStyle name="Comma 5 2 4 2 2 3 2 3" xfId="5586" xr:uid="{00000000-0005-0000-0000-000089030000}"/>
    <cellStyle name="Comma 5 2 4 2 2 3 3" xfId="6409" xr:uid="{00000000-0005-0000-0000-00008A030000}"/>
    <cellStyle name="Comma 5 2 4 2 2 3 3 2" xfId="11424" xr:uid="{00000000-0005-0000-0000-00008B030000}"/>
    <cellStyle name="Comma 5 2 4 2 2 3 4" xfId="9010" xr:uid="{00000000-0005-0000-0000-00008C030000}"/>
    <cellStyle name="Comma 5 2 4 2 2 3 5" xfId="12878" xr:uid="{00000000-0005-0000-0000-00008D030000}"/>
    <cellStyle name="Comma 5 2 4 2 2 3 6" xfId="8197" xr:uid="{00000000-0005-0000-0000-00008E030000}"/>
    <cellStyle name="Comma 5 2 4 2 2 3 7" xfId="3941" xr:uid="{00000000-0005-0000-0000-00008F030000}"/>
    <cellStyle name="Comma 5 2 4 2 2 4" xfId="2959" xr:uid="{00000000-0005-0000-0000-000090030000}"/>
    <cellStyle name="Comma 5 2 4 2 2 4 2" xfId="6984" xr:uid="{00000000-0005-0000-0000-000091030000}"/>
    <cellStyle name="Comma 5 2 4 2 2 4 2 2" xfId="11999" xr:uid="{00000000-0005-0000-0000-000092030000}"/>
    <cellStyle name="Comma 5 2 4 2 2 4 3" xfId="13453" xr:uid="{00000000-0005-0000-0000-000093030000}"/>
    <cellStyle name="Comma 5 2 4 2 2 4 4" xfId="9894" xr:uid="{00000000-0005-0000-0000-000094030000}"/>
    <cellStyle name="Comma 5 2 4 2 2 4 5" xfId="4876" xr:uid="{00000000-0005-0000-0000-000095030000}"/>
    <cellStyle name="Comma 5 2 4 2 2 5" xfId="1793" xr:uid="{00000000-0005-0000-0000-000096030000}"/>
    <cellStyle name="Comma 5 2 4 2 2 5 2" xfId="10956" xr:uid="{00000000-0005-0000-0000-000097030000}"/>
    <cellStyle name="Comma 5 2 4 2 2 5 3" xfId="5940" xr:uid="{00000000-0005-0000-0000-000098030000}"/>
    <cellStyle name="Comma 5 2 4 2 2 6" xfId="8517" xr:uid="{00000000-0005-0000-0000-000099030000}"/>
    <cellStyle name="Comma 5 2 4 2 2 7" xfId="12410" xr:uid="{00000000-0005-0000-0000-00009A030000}"/>
    <cellStyle name="Comma 5 2 4 2 2 8" xfId="7487" xr:uid="{00000000-0005-0000-0000-00009B030000}"/>
    <cellStyle name="Comma 5 2 4 2 2 9" xfId="3439" xr:uid="{00000000-0005-0000-0000-00009C030000}"/>
    <cellStyle name="Comma 5 2 4 2 3" xfId="535" xr:uid="{00000000-0005-0000-0000-00009D030000}"/>
    <cellStyle name="Comma 5 2 4 2 3 2" xfId="1912" xr:uid="{00000000-0005-0000-0000-00009E030000}"/>
    <cellStyle name="Comma 5 2 4 2 3 2 2" xfId="9794" xr:uid="{00000000-0005-0000-0000-00009F030000}"/>
    <cellStyle name="Comma 5 2 4 2 3 2 3" xfId="4776" xr:uid="{00000000-0005-0000-0000-0000A0030000}"/>
    <cellStyle name="Comma 5 2 4 2 3 3" xfId="6059" xr:uid="{00000000-0005-0000-0000-0000A1030000}"/>
    <cellStyle name="Comma 5 2 4 2 3 3 2" xfId="11075" xr:uid="{00000000-0005-0000-0000-0000A2030000}"/>
    <cellStyle name="Comma 5 2 4 2 3 4" xfId="8910" xr:uid="{00000000-0005-0000-0000-0000A3030000}"/>
    <cellStyle name="Comma 5 2 4 2 3 5" xfId="12529" xr:uid="{00000000-0005-0000-0000-0000A4030000}"/>
    <cellStyle name="Comma 5 2 4 2 3 6" xfId="7387" xr:uid="{00000000-0005-0000-0000-0000A5030000}"/>
    <cellStyle name="Comma 5 2 4 2 3 7" xfId="3841" xr:uid="{00000000-0005-0000-0000-0000A6030000}"/>
    <cellStyle name="Comma 5 2 4 2 4" xfId="944" xr:uid="{00000000-0005-0000-0000-0000A7030000}"/>
    <cellStyle name="Comma 5 2 4 2 4 2" xfId="2261" xr:uid="{00000000-0005-0000-0000-0000A8030000}"/>
    <cellStyle name="Comma 5 2 4 2 4 2 2" xfId="10018" xr:uid="{00000000-0005-0000-0000-0000A9030000}"/>
    <cellStyle name="Comma 5 2 4 2 4 2 3" xfId="5000" xr:uid="{00000000-0005-0000-0000-0000AA030000}"/>
    <cellStyle name="Comma 5 2 4 2 4 3" xfId="6408" xr:uid="{00000000-0005-0000-0000-0000AB030000}"/>
    <cellStyle name="Comma 5 2 4 2 4 3 2" xfId="11423" xr:uid="{00000000-0005-0000-0000-0000AC030000}"/>
    <cellStyle name="Comma 5 2 4 2 4 4" xfId="9134" xr:uid="{00000000-0005-0000-0000-0000AD030000}"/>
    <cellStyle name="Comma 5 2 4 2 4 5" xfId="12877" xr:uid="{00000000-0005-0000-0000-0000AE030000}"/>
    <cellStyle name="Comma 5 2 4 2 4 6" xfId="7611" xr:uid="{00000000-0005-0000-0000-0000AF030000}"/>
    <cellStyle name="Comma 5 2 4 2 4 7" xfId="4065" xr:uid="{00000000-0005-0000-0000-0000B0030000}"/>
    <cellStyle name="Comma 5 2 4 2 5" xfId="1300" xr:uid="{00000000-0005-0000-0000-0000B1030000}"/>
    <cellStyle name="Comma 5 2 4 2 5 2" xfId="2857" xr:uid="{00000000-0005-0000-0000-0000B2030000}"/>
    <cellStyle name="Comma 5 2 4 2 5 2 2" xfId="10503" xr:uid="{00000000-0005-0000-0000-0000B3030000}"/>
    <cellStyle name="Comma 5 2 4 2 5 2 3" xfId="5486" xr:uid="{00000000-0005-0000-0000-0000B4030000}"/>
    <cellStyle name="Comma 5 2 4 2 5 3" xfId="6884" xr:uid="{00000000-0005-0000-0000-0000B5030000}"/>
    <cellStyle name="Comma 5 2 4 2 5 3 2" xfId="11899" xr:uid="{00000000-0005-0000-0000-0000B6030000}"/>
    <cellStyle name="Comma 5 2 4 2 5 4" xfId="8691" xr:uid="{00000000-0005-0000-0000-0000B7030000}"/>
    <cellStyle name="Comma 5 2 4 2 5 5" xfId="13353" xr:uid="{00000000-0005-0000-0000-0000B8030000}"/>
    <cellStyle name="Comma 5 2 4 2 5 6" xfId="8097" xr:uid="{00000000-0005-0000-0000-0000B9030000}"/>
    <cellStyle name="Comma 5 2 4 2 5 7" xfId="3620" xr:uid="{00000000-0005-0000-0000-0000BA030000}"/>
    <cellStyle name="Comma 5 2 4 2 6" xfId="1693" xr:uid="{00000000-0005-0000-0000-0000BB030000}"/>
    <cellStyle name="Comma 5 2 4 2 6 2" xfId="9577" xr:uid="{00000000-0005-0000-0000-0000BC030000}"/>
    <cellStyle name="Comma 5 2 4 2 6 3" xfId="4559" xr:uid="{00000000-0005-0000-0000-0000BD030000}"/>
    <cellStyle name="Comma 5 2 4 2 7" xfId="5840" xr:uid="{00000000-0005-0000-0000-0000BE030000}"/>
    <cellStyle name="Comma 5 2 4 2 7 2" xfId="10856" xr:uid="{00000000-0005-0000-0000-0000BF030000}"/>
    <cellStyle name="Comma 5 2 4 2 8" xfId="8417" xr:uid="{00000000-0005-0000-0000-0000C0030000}"/>
    <cellStyle name="Comma 5 2 4 2 9" xfId="12310" xr:uid="{00000000-0005-0000-0000-0000C1030000}"/>
    <cellStyle name="Comma 5 2 4 3" xfId="340" xr:uid="{00000000-0005-0000-0000-0000C2030000}"/>
    <cellStyle name="Comma 5 2 4 3 10" xfId="7232" xr:uid="{00000000-0005-0000-0000-0000C3030000}"/>
    <cellStyle name="Comma 5 2 4 3 11" xfId="3296" xr:uid="{00000000-0005-0000-0000-0000C4030000}"/>
    <cellStyle name="Comma 5 2 4 3 2" xfId="697" xr:uid="{00000000-0005-0000-0000-0000C5030000}"/>
    <cellStyle name="Comma 5 2 4 3 2 2" xfId="1106" xr:uid="{00000000-0005-0000-0000-0000C6030000}"/>
    <cellStyle name="Comma 5 2 4 3 2 2 2" xfId="1915" xr:uid="{00000000-0005-0000-0000-0000C7030000}"/>
    <cellStyle name="Comma 5 2 4 3 2 2 2 2" xfId="10021" xr:uid="{00000000-0005-0000-0000-0000C8030000}"/>
    <cellStyle name="Comma 5 2 4 3 2 2 2 3" xfId="5003" xr:uid="{00000000-0005-0000-0000-0000C9030000}"/>
    <cellStyle name="Comma 5 2 4 3 2 2 3" xfId="6062" xr:uid="{00000000-0005-0000-0000-0000CA030000}"/>
    <cellStyle name="Comma 5 2 4 3 2 2 3 2" xfId="11078" xr:uid="{00000000-0005-0000-0000-0000CB030000}"/>
    <cellStyle name="Comma 5 2 4 3 2 2 4" xfId="9137" xr:uid="{00000000-0005-0000-0000-0000CC030000}"/>
    <cellStyle name="Comma 5 2 4 3 2 2 5" xfId="12532" xr:uid="{00000000-0005-0000-0000-0000CD030000}"/>
    <cellStyle name="Comma 5 2 4 3 2 2 6" xfId="7614" xr:uid="{00000000-0005-0000-0000-0000CE030000}"/>
    <cellStyle name="Comma 5 2 4 3 2 2 7" xfId="4068" xr:uid="{00000000-0005-0000-0000-0000CF030000}"/>
    <cellStyle name="Comma 5 2 4 3 2 3" xfId="1464" xr:uid="{00000000-0005-0000-0000-0000D0030000}"/>
    <cellStyle name="Comma 5 2 4 3 2 3 2" xfId="2264" xr:uid="{00000000-0005-0000-0000-0000D1030000}"/>
    <cellStyle name="Comma 5 2 4 3 2 3 2 2" xfId="10665" xr:uid="{00000000-0005-0000-0000-0000D2030000}"/>
    <cellStyle name="Comma 5 2 4 3 2 3 2 3" xfId="5648" xr:uid="{00000000-0005-0000-0000-0000D3030000}"/>
    <cellStyle name="Comma 5 2 4 3 2 3 3" xfId="6411" xr:uid="{00000000-0005-0000-0000-0000D4030000}"/>
    <cellStyle name="Comma 5 2 4 3 2 3 3 2" xfId="11426" xr:uid="{00000000-0005-0000-0000-0000D5030000}"/>
    <cellStyle name="Comma 5 2 4 3 2 3 4" xfId="9072" xr:uid="{00000000-0005-0000-0000-0000D6030000}"/>
    <cellStyle name="Comma 5 2 4 3 2 3 5" xfId="12880" xr:uid="{00000000-0005-0000-0000-0000D7030000}"/>
    <cellStyle name="Comma 5 2 4 3 2 3 6" xfId="8259" xr:uid="{00000000-0005-0000-0000-0000D8030000}"/>
    <cellStyle name="Comma 5 2 4 3 2 3 7" xfId="4003" xr:uid="{00000000-0005-0000-0000-0000D9030000}"/>
    <cellStyle name="Comma 5 2 4 3 2 4" xfId="3023" xr:uid="{00000000-0005-0000-0000-0000DA030000}"/>
    <cellStyle name="Comma 5 2 4 3 2 4 2" xfId="7046" xr:uid="{00000000-0005-0000-0000-0000DB030000}"/>
    <cellStyle name="Comma 5 2 4 3 2 4 2 2" xfId="12061" xr:uid="{00000000-0005-0000-0000-0000DC030000}"/>
    <cellStyle name="Comma 5 2 4 3 2 4 3" xfId="13515" xr:uid="{00000000-0005-0000-0000-0000DD030000}"/>
    <cellStyle name="Comma 5 2 4 3 2 4 4" xfId="9956" xr:uid="{00000000-0005-0000-0000-0000DE030000}"/>
    <cellStyle name="Comma 5 2 4 3 2 4 5" xfId="4938" xr:uid="{00000000-0005-0000-0000-0000DF030000}"/>
    <cellStyle name="Comma 5 2 4 3 2 5" xfId="1855" xr:uid="{00000000-0005-0000-0000-0000E0030000}"/>
    <cellStyle name="Comma 5 2 4 3 2 5 2" xfId="11018" xr:uid="{00000000-0005-0000-0000-0000E1030000}"/>
    <cellStyle name="Comma 5 2 4 3 2 5 3" xfId="6002" xr:uid="{00000000-0005-0000-0000-0000E2030000}"/>
    <cellStyle name="Comma 5 2 4 3 2 6" xfId="8579" xr:uid="{00000000-0005-0000-0000-0000E3030000}"/>
    <cellStyle name="Comma 5 2 4 3 2 7" xfId="12472" xr:uid="{00000000-0005-0000-0000-0000E4030000}"/>
    <cellStyle name="Comma 5 2 4 3 2 8" xfId="7549" xr:uid="{00000000-0005-0000-0000-0000E5030000}"/>
    <cellStyle name="Comma 5 2 4 3 2 9" xfId="3501" xr:uid="{00000000-0005-0000-0000-0000E6030000}"/>
    <cellStyle name="Comma 5 2 4 3 3" xfId="492" xr:uid="{00000000-0005-0000-0000-0000E7030000}"/>
    <cellStyle name="Comma 5 2 4 3 3 2" xfId="1914" xr:uid="{00000000-0005-0000-0000-0000E8030000}"/>
    <cellStyle name="Comma 5 2 4 3 3 2 2" xfId="9751" xr:uid="{00000000-0005-0000-0000-0000E9030000}"/>
    <cellStyle name="Comma 5 2 4 3 3 2 3" xfId="4733" xr:uid="{00000000-0005-0000-0000-0000EA030000}"/>
    <cellStyle name="Comma 5 2 4 3 3 3" xfId="6061" xr:uid="{00000000-0005-0000-0000-0000EB030000}"/>
    <cellStyle name="Comma 5 2 4 3 3 3 2" xfId="11077" xr:uid="{00000000-0005-0000-0000-0000EC030000}"/>
    <cellStyle name="Comma 5 2 4 3 3 4" xfId="8867" xr:uid="{00000000-0005-0000-0000-0000ED030000}"/>
    <cellStyle name="Comma 5 2 4 3 3 5" xfId="12531" xr:uid="{00000000-0005-0000-0000-0000EE030000}"/>
    <cellStyle name="Comma 5 2 4 3 3 6" xfId="7344" xr:uid="{00000000-0005-0000-0000-0000EF030000}"/>
    <cellStyle name="Comma 5 2 4 3 3 7" xfId="3798" xr:uid="{00000000-0005-0000-0000-0000F0030000}"/>
    <cellStyle name="Comma 5 2 4 3 4" xfId="901" xr:uid="{00000000-0005-0000-0000-0000F1030000}"/>
    <cellStyle name="Comma 5 2 4 3 4 2" xfId="2263" xr:uid="{00000000-0005-0000-0000-0000F2030000}"/>
    <cellStyle name="Comma 5 2 4 3 4 2 2" xfId="10020" xr:uid="{00000000-0005-0000-0000-0000F3030000}"/>
    <cellStyle name="Comma 5 2 4 3 4 2 3" xfId="5002" xr:uid="{00000000-0005-0000-0000-0000F4030000}"/>
    <cellStyle name="Comma 5 2 4 3 4 3" xfId="6410" xr:uid="{00000000-0005-0000-0000-0000F5030000}"/>
    <cellStyle name="Comma 5 2 4 3 4 3 2" xfId="11425" xr:uid="{00000000-0005-0000-0000-0000F6030000}"/>
    <cellStyle name="Comma 5 2 4 3 4 4" xfId="9136" xr:uid="{00000000-0005-0000-0000-0000F7030000}"/>
    <cellStyle name="Comma 5 2 4 3 4 5" xfId="12879" xr:uid="{00000000-0005-0000-0000-0000F8030000}"/>
    <cellStyle name="Comma 5 2 4 3 4 6" xfId="7613" xr:uid="{00000000-0005-0000-0000-0000F9030000}"/>
    <cellStyle name="Comma 5 2 4 3 4 7" xfId="4067" xr:uid="{00000000-0005-0000-0000-0000FA030000}"/>
    <cellStyle name="Comma 5 2 4 3 5" xfId="1256" xr:uid="{00000000-0005-0000-0000-0000FB030000}"/>
    <cellStyle name="Comma 5 2 4 3 5 2" xfId="2812" xr:uid="{00000000-0005-0000-0000-0000FC030000}"/>
    <cellStyle name="Comma 5 2 4 3 5 2 2" xfId="10460" xr:uid="{00000000-0005-0000-0000-0000FD030000}"/>
    <cellStyle name="Comma 5 2 4 3 5 2 3" xfId="5443" xr:uid="{00000000-0005-0000-0000-0000FE030000}"/>
    <cellStyle name="Comma 5 2 4 3 5 3" xfId="6841" xr:uid="{00000000-0005-0000-0000-0000FF030000}"/>
    <cellStyle name="Comma 5 2 4 3 5 3 2" xfId="11856" xr:uid="{00000000-0005-0000-0000-000000040000}"/>
    <cellStyle name="Comma 5 2 4 3 5 4" xfId="8753" xr:uid="{00000000-0005-0000-0000-000001040000}"/>
    <cellStyle name="Comma 5 2 4 3 5 5" xfId="13310" xr:uid="{00000000-0005-0000-0000-000002040000}"/>
    <cellStyle name="Comma 5 2 4 3 5 6" xfId="8054" xr:uid="{00000000-0005-0000-0000-000003040000}"/>
    <cellStyle name="Comma 5 2 4 3 5 7" xfId="3683" xr:uid="{00000000-0005-0000-0000-000004040000}"/>
    <cellStyle name="Comma 5 2 4 3 6" xfId="1650" xr:uid="{00000000-0005-0000-0000-000005040000}"/>
    <cellStyle name="Comma 5 2 4 3 6 2" xfId="9639" xr:uid="{00000000-0005-0000-0000-000006040000}"/>
    <cellStyle name="Comma 5 2 4 3 6 3" xfId="4621" xr:uid="{00000000-0005-0000-0000-000007040000}"/>
    <cellStyle name="Comma 5 2 4 3 7" xfId="5797" xr:uid="{00000000-0005-0000-0000-000008040000}"/>
    <cellStyle name="Comma 5 2 4 3 7 2" xfId="10813" xr:uid="{00000000-0005-0000-0000-000009040000}"/>
    <cellStyle name="Comma 5 2 4 3 8" xfId="8374" xr:uid="{00000000-0005-0000-0000-00000A040000}"/>
    <cellStyle name="Comma 5 2 4 3 9" xfId="12267" xr:uid="{00000000-0005-0000-0000-00000B040000}"/>
    <cellStyle name="Comma 5 2 4 4" xfId="277" xr:uid="{00000000-0005-0000-0000-00000C040000}"/>
    <cellStyle name="Comma 5 2 4 4 2" xfId="592" xr:uid="{00000000-0005-0000-0000-00000D040000}"/>
    <cellStyle name="Comma 5 2 4 4 2 2" xfId="1916" xr:uid="{00000000-0005-0000-0000-00000E040000}"/>
    <cellStyle name="Comma 5 2 4 4 2 2 2" xfId="10022" xr:uid="{00000000-0005-0000-0000-00000F040000}"/>
    <cellStyle name="Comma 5 2 4 4 2 2 3" xfId="5004" xr:uid="{00000000-0005-0000-0000-000010040000}"/>
    <cellStyle name="Comma 5 2 4 4 2 3" xfId="6063" xr:uid="{00000000-0005-0000-0000-000011040000}"/>
    <cellStyle name="Comma 5 2 4 4 2 3 2" xfId="11079" xr:uid="{00000000-0005-0000-0000-000012040000}"/>
    <cellStyle name="Comma 5 2 4 4 2 4" xfId="9138" xr:uid="{00000000-0005-0000-0000-000013040000}"/>
    <cellStyle name="Comma 5 2 4 4 2 5" xfId="12533" xr:uid="{00000000-0005-0000-0000-000014040000}"/>
    <cellStyle name="Comma 5 2 4 4 2 6" xfId="7615" xr:uid="{00000000-0005-0000-0000-000015040000}"/>
    <cellStyle name="Comma 5 2 4 4 2 7" xfId="4069" xr:uid="{00000000-0005-0000-0000-000016040000}"/>
    <cellStyle name="Comma 5 2 4 4 3" xfId="1001" xr:uid="{00000000-0005-0000-0000-000017040000}"/>
    <cellStyle name="Comma 5 2 4 4 3 2" xfId="2265" xr:uid="{00000000-0005-0000-0000-000018040000}"/>
    <cellStyle name="Comma 5 2 4 4 3 2 2" xfId="10560" xr:uid="{00000000-0005-0000-0000-000019040000}"/>
    <cellStyle name="Comma 5 2 4 4 3 2 3" xfId="5543" xr:uid="{00000000-0005-0000-0000-00001A040000}"/>
    <cellStyle name="Comma 5 2 4 4 3 3" xfId="6412" xr:uid="{00000000-0005-0000-0000-00001B040000}"/>
    <cellStyle name="Comma 5 2 4 4 3 3 2" xfId="11427" xr:uid="{00000000-0005-0000-0000-00001C040000}"/>
    <cellStyle name="Comma 5 2 4 4 3 4" xfId="8967" xr:uid="{00000000-0005-0000-0000-00001D040000}"/>
    <cellStyle name="Comma 5 2 4 4 3 5" xfId="12881" xr:uid="{00000000-0005-0000-0000-00001E040000}"/>
    <cellStyle name="Comma 5 2 4 4 3 6" xfId="8154" xr:uid="{00000000-0005-0000-0000-00001F040000}"/>
    <cellStyle name="Comma 5 2 4 4 3 7" xfId="3898" xr:uid="{00000000-0005-0000-0000-000020040000}"/>
    <cellStyle name="Comma 5 2 4 4 4" xfId="1357" xr:uid="{00000000-0005-0000-0000-000021040000}"/>
    <cellStyle name="Comma 5 2 4 4 4 2" xfId="2915" xr:uid="{00000000-0005-0000-0000-000022040000}"/>
    <cellStyle name="Comma 5 2 4 4 4 2 2" xfId="11956" xr:uid="{00000000-0005-0000-0000-000023040000}"/>
    <cellStyle name="Comma 5 2 4 4 4 2 3" xfId="6941" xr:uid="{00000000-0005-0000-0000-000024040000}"/>
    <cellStyle name="Comma 5 2 4 4 4 3" xfId="13410" xr:uid="{00000000-0005-0000-0000-000025040000}"/>
    <cellStyle name="Comma 5 2 4 4 4 4" xfId="9851" xr:uid="{00000000-0005-0000-0000-000026040000}"/>
    <cellStyle name="Comma 5 2 4 4 4 5" xfId="4833" xr:uid="{00000000-0005-0000-0000-000027040000}"/>
    <cellStyle name="Comma 5 2 4 4 5" xfId="1750" xr:uid="{00000000-0005-0000-0000-000028040000}"/>
    <cellStyle name="Comma 5 2 4 4 5 2" xfId="10913" xr:uid="{00000000-0005-0000-0000-000029040000}"/>
    <cellStyle name="Comma 5 2 4 4 5 3" xfId="5897" xr:uid="{00000000-0005-0000-0000-00002A040000}"/>
    <cellStyle name="Comma 5 2 4 4 6" xfId="8474" xr:uid="{00000000-0005-0000-0000-00002B040000}"/>
    <cellStyle name="Comma 5 2 4 4 7" xfId="12367" xr:uid="{00000000-0005-0000-0000-00002C040000}"/>
    <cellStyle name="Comma 5 2 4 4 8" xfId="7444" xr:uid="{00000000-0005-0000-0000-00002D040000}"/>
    <cellStyle name="Comma 5 2 4 4 9" xfId="3396" xr:uid="{00000000-0005-0000-0000-00002E040000}"/>
    <cellStyle name="Comma 5 2 4 5" xfId="433" xr:uid="{00000000-0005-0000-0000-00002F040000}"/>
    <cellStyle name="Comma 5 2 4 5 2" xfId="841" xr:uid="{00000000-0005-0000-0000-000030040000}"/>
    <cellStyle name="Comma 5 2 4 5 2 2" xfId="9692" xr:uid="{00000000-0005-0000-0000-000031040000}"/>
    <cellStyle name="Comma 5 2 4 5 2 3" xfId="4674" xr:uid="{00000000-0005-0000-0000-000032040000}"/>
    <cellStyle name="Comma 5 2 4 5 3" xfId="1911" xr:uid="{00000000-0005-0000-0000-000033040000}"/>
    <cellStyle name="Comma 5 2 4 5 3 2" xfId="11074" xr:uid="{00000000-0005-0000-0000-000034040000}"/>
    <cellStyle name="Comma 5 2 4 5 3 3" xfId="6058" xr:uid="{00000000-0005-0000-0000-000035040000}"/>
    <cellStyle name="Comma 5 2 4 5 4" xfId="8808" xr:uid="{00000000-0005-0000-0000-000036040000}"/>
    <cellStyle name="Comma 5 2 4 5 5" xfId="12528" xr:uid="{00000000-0005-0000-0000-000037040000}"/>
    <cellStyle name="Comma 5 2 4 5 6" xfId="7285" xr:uid="{00000000-0005-0000-0000-000038040000}"/>
    <cellStyle name="Comma 5 2 4 5 7" xfId="3739" xr:uid="{00000000-0005-0000-0000-000039040000}"/>
    <cellStyle name="Comma 5 2 4 6" xfId="768" xr:uid="{00000000-0005-0000-0000-00003A040000}"/>
    <cellStyle name="Comma 5 2 4 6 2" xfId="2260" xr:uid="{00000000-0005-0000-0000-00003B040000}"/>
    <cellStyle name="Comma 5 2 4 6 2 2" xfId="10017" xr:uid="{00000000-0005-0000-0000-00003C040000}"/>
    <cellStyle name="Comma 5 2 4 6 2 3" xfId="4999" xr:uid="{00000000-0005-0000-0000-00003D040000}"/>
    <cellStyle name="Comma 5 2 4 6 3" xfId="6407" xr:uid="{00000000-0005-0000-0000-00003E040000}"/>
    <cellStyle name="Comma 5 2 4 6 3 2" xfId="11422" xr:uid="{00000000-0005-0000-0000-00003F040000}"/>
    <cellStyle name="Comma 5 2 4 6 4" xfId="9133" xr:uid="{00000000-0005-0000-0000-000040040000}"/>
    <cellStyle name="Comma 5 2 4 6 5" xfId="12876" xr:uid="{00000000-0005-0000-0000-000041040000}"/>
    <cellStyle name="Comma 5 2 4 6 6" xfId="7610" xr:uid="{00000000-0005-0000-0000-000042040000}"/>
    <cellStyle name="Comma 5 2 4 6 7" xfId="4064" xr:uid="{00000000-0005-0000-0000-000043040000}"/>
    <cellStyle name="Comma 5 2 4 7" xfId="1192" xr:uid="{00000000-0005-0000-0000-000044040000}"/>
    <cellStyle name="Comma 5 2 4 7 2" xfId="2744" xr:uid="{00000000-0005-0000-0000-000045040000}"/>
    <cellStyle name="Comma 5 2 4 7 2 2" xfId="10401" xr:uid="{00000000-0005-0000-0000-000046040000}"/>
    <cellStyle name="Comma 5 2 4 7 2 3" xfId="5384" xr:uid="{00000000-0005-0000-0000-000047040000}"/>
    <cellStyle name="Comma 5 2 4 7 3" xfId="6782" xr:uid="{00000000-0005-0000-0000-000048040000}"/>
    <cellStyle name="Comma 5 2 4 7 3 2" xfId="11797" xr:uid="{00000000-0005-0000-0000-000049040000}"/>
    <cellStyle name="Comma 5 2 4 7 4" xfId="8647" xr:uid="{00000000-0005-0000-0000-00004A040000}"/>
    <cellStyle name="Comma 5 2 4 7 5" xfId="13251" xr:uid="{00000000-0005-0000-0000-00004B040000}"/>
    <cellStyle name="Comma 5 2 4 7 6" xfId="7995" xr:uid="{00000000-0005-0000-0000-00004C040000}"/>
    <cellStyle name="Comma 5 2 4 7 7" xfId="3574" xr:uid="{00000000-0005-0000-0000-00004D040000}"/>
    <cellStyle name="Comma 5 2 4 8" xfId="1591" xr:uid="{00000000-0005-0000-0000-00004E040000}"/>
    <cellStyle name="Comma 5 2 4 8 2" xfId="12208" xr:uid="{00000000-0005-0000-0000-00004F040000}"/>
    <cellStyle name="Comma 5 2 4 8 3" xfId="9534" xr:uid="{00000000-0005-0000-0000-000050040000}"/>
    <cellStyle name="Comma 5 2 4 8 4" xfId="4516" xr:uid="{00000000-0005-0000-0000-000051040000}"/>
    <cellStyle name="Comma 5 2 4 9" xfId="1518" xr:uid="{00000000-0005-0000-0000-000052040000}"/>
    <cellStyle name="Comma 5 2 4 9 2" xfId="10752" xr:uid="{00000000-0005-0000-0000-000053040000}"/>
    <cellStyle name="Comma 5 2 4 9 3" xfId="5736" xr:uid="{00000000-0005-0000-0000-000054040000}"/>
    <cellStyle name="Comma 5 2 5" xfId="192" xr:uid="{00000000-0005-0000-0000-000055040000}"/>
    <cellStyle name="Comma 5 2 5 10" xfId="7153" xr:uid="{00000000-0005-0000-0000-000056040000}"/>
    <cellStyle name="Comma 5 2 5 11" xfId="3322" xr:uid="{00000000-0005-0000-0000-000057040000}"/>
    <cellStyle name="Comma 5 2 5 2" xfId="367" xr:uid="{00000000-0005-0000-0000-000058040000}"/>
    <cellStyle name="Comma 5 2 5 2 2" xfId="618" xr:uid="{00000000-0005-0000-0000-000059040000}"/>
    <cellStyle name="Comma 5 2 5 2 2 2" xfId="1918" xr:uid="{00000000-0005-0000-0000-00005A040000}"/>
    <cellStyle name="Comma 5 2 5 2 2 2 2" xfId="10024" xr:uid="{00000000-0005-0000-0000-00005B040000}"/>
    <cellStyle name="Comma 5 2 5 2 2 2 3" xfId="5006" xr:uid="{00000000-0005-0000-0000-00005C040000}"/>
    <cellStyle name="Comma 5 2 5 2 2 3" xfId="6065" xr:uid="{00000000-0005-0000-0000-00005D040000}"/>
    <cellStyle name="Comma 5 2 5 2 2 3 2" xfId="11081" xr:uid="{00000000-0005-0000-0000-00005E040000}"/>
    <cellStyle name="Comma 5 2 5 2 2 4" xfId="9140" xr:uid="{00000000-0005-0000-0000-00005F040000}"/>
    <cellStyle name="Comma 5 2 5 2 2 5" xfId="12535" xr:uid="{00000000-0005-0000-0000-000060040000}"/>
    <cellStyle name="Comma 5 2 5 2 2 6" xfId="7617" xr:uid="{00000000-0005-0000-0000-000061040000}"/>
    <cellStyle name="Comma 5 2 5 2 2 7" xfId="4071" xr:uid="{00000000-0005-0000-0000-000062040000}"/>
    <cellStyle name="Comma 5 2 5 2 3" xfId="1027" xr:uid="{00000000-0005-0000-0000-000063040000}"/>
    <cellStyle name="Comma 5 2 5 2 3 2" xfId="2267" xr:uid="{00000000-0005-0000-0000-000064040000}"/>
    <cellStyle name="Comma 5 2 5 2 3 2 2" xfId="10586" xr:uid="{00000000-0005-0000-0000-000065040000}"/>
    <cellStyle name="Comma 5 2 5 2 3 2 3" xfId="5569" xr:uid="{00000000-0005-0000-0000-000066040000}"/>
    <cellStyle name="Comma 5 2 5 2 3 3" xfId="6414" xr:uid="{00000000-0005-0000-0000-000067040000}"/>
    <cellStyle name="Comma 5 2 5 2 3 3 2" xfId="11429" xr:uid="{00000000-0005-0000-0000-000068040000}"/>
    <cellStyle name="Comma 5 2 5 2 3 4" xfId="8993" xr:uid="{00000000-0005-0000-0000-000069040000}"/>
    <cellStyle name="Comma 5 2 5 2 3 5" xfId="12883" xr:uid="{00000000-0005-0000-0000-00006A040000}"/>
    <cellStyle name="Comma 5 2 5 2 3 6" xfId="8180" xr:uid="{00000000-0005-0000-0000-00006B040000}"/>
    <cellStyle name="Comma 5 2 5 2 3 7" xfId="3924" xr:uid="{00000000-0005-0000-0000-00006C040000}"/>
    <cellStyle name="Comma 5 2 5 2 4" xfId="1384" xr:uid="{00000000-0005-0000-0000-00006D040000}"/>
    <cellStyle name="Comma 5 2 5 2 4 2" xfId="2942" xr:uid="{00000000-0005-0000-0000-00006E040000}"/>
    <cellStyle name="Comma 5 2 5 2 4 2 2" xfId="11982" xr:uid="{00000000-0005-0000-0000-00006F040000}"/>
    <cellStyle name="Comma 5 2 5 2 4 2 3" xfId="6967" xr:uid="{00000000-0005-0000-0000-000070040000}"/>
    <cellStyle name="Comma 5 2 5 2 4 3" xfId="13436" xr:uid="{00000000-0005-0000-0000-000071040000}"/>
    <cellStyle name="Comma 5 2 5 2 4 4" xfId="9877" xr:uid="{00000000-0005-0000-0000-000072040000}"/>
    <cellStyle name="Comma 5 2 5 2 4 5" xfId="4859" xr:uid="{00000000-0005-0000-0000-000073040000}"/>
    <cellStyle name="Comma 5 2 5 2 5" xfId="1776" xr:uid="{00000000-0005-0000-0000-000074040000}"/>
    <cellStyle name="Comma 5 2 5 2 5 2" xfId="10939" xr:uid="{00000000-0005-0000-0000-000075040000}"/>
    <cellStyle name="Comma 5 2 5 2 5 3" xfId="5923" xr:uid="{00000000-0005-0000-0000-000076040000}"/>
    <cellStyle name="Comma 5 2 5 2 6" xfId="8500" xr:uid="{00000000-0005-0000-0000-000077040000}"/>
    <cellStyle name="Comma 5 2 5 2 7" xfId="12393" xr:uid="{00000000-0005-0000-0000-000078040000}"/>
    <cellStyle name="Comma 5 2 5 2 8" xfId="7470" xr:uid="{00000000-0005-0000-0000-000079040000}"/>
    <cellStyle name="Comma 5 2 5 2 9" xfId="3422" xr:uid="{00000000-0005-0000-0000-00007A040000}"/>
    <cellStyle name="Comma 5 2 5 3" xfId="518" xr:uid="{00000000-0005-0000-0000-00007B040000}"/>
    <cellStyle name="Comma 5 2 5 3 2" xfId="927" xr:uid="{00000000-0005-0000-0000-00007C040000}"/>
    <cellStyle name="Comma 5 2 5 3 2 2" xfId="9777" xr:uid="{00000000-0005-0000-0000-00007D040000}"/>
    <cellStyle name="Comma 5 2 5 3 2 3" xfId="4759" xr:uid="{00000000-0005-0000-0000-00007E040000}"/>
    <cellStyle name="Comma 5 2 5 3 3" xfId="1917" xr:uid="{00000000-0005-0000-0000-00007F040000}"/>
    <cellStyle name="Comma 5 2 5 3 3 2" xfId="11080" xr:uid="{00000000-0005-0000-0000-000080040000}"/>
    <cellStyle name="Comma 5 2 5 3 3 3" xfId="6064" xr:uid="{00000000-0005-0000-0000-000081040000}"/>
    <cellStyle name="Comma 5 2 5 3 4" xfId="8893" xr:uid="{00000000-0005-0000-0000-000082040000}"/>
    <cellStyle name="Comma 5 2 5 3 5" xfId="12534" xr:uid="{00000000-0005-0000-0000-000083040000}"/>
    <cellStyle name="Comma 5 2 5 3 6" xfId="7370" xr:uid="{00000000-0005-0000-0000-000084040000}"/>
    <cellStyle name="Comma 5 2 5 3 7" xfId="3824" xr:uid="{00000000-0005-0000-0000-000085040000}"/>
    <cellStyle name="Comma 5 2 5 4" xfId="798" xr:uid="{00000000-0005-0000-0000-000086040000}"/>
    <cellStyle name="Comma 5 2 5 4 2" xfId="2266" xr:uid="{00000000-0005-0000-0000-000087040000}"/>
    <cellStyle name="Comma 5 2 5 4 2 2" xfId="10023" xr:uid="{00000000-0005-0000-0000-000088040000}"/>
    <cellStyle name="Comma 5 2 5 4 2 3" xfId="5005" xr:uid="{00000000-0005-0000-0000-000089040000}"/>
    <cellStyle name="Comma 5 2 5 4 3" xfId="6413" xr:uid="{00000000-0005-0000-0000-00008A040000}"/>
    <cellStyle name="Comma 5 2 5 4 3 2" xfId="11428" xr:uid="{00000000-0005-0000-0000-00008B040000}"/>
    <cellStyle name="Comma 5 2 5 4 4" xfId="9139" xr:uid="{00000000-0005-0000-0000-00008C040000}"/>
    <cellStyle name="Comma 5 2 5 4 5" xfId="12882" xr:uid="{00000000-0005-0000-0000-00008D040000}"/>
    <cellStyle name="Comma 5 2 5 4 6" xfId="7616" xr:uid="{00000000-0005-0000-0000-00008E040000}"/>
    <cellStyle name="Comma 5 2 5 4 7" xfId="4070" xr:uid="{00000000-0005-0000-0000-00008F040000}"/>
    <cellStyle name="Comma 5 2 5 5" xfId="1283" xr:uid="{00000000-0005-0000-0000-000090040000}"/>
    <cellStyle name="Comma 5 2 5 5 2" xfId="2840" xr:uid="{00000000-0005-0000-0000-000091040000}"/>
    <cellStyle name="Comma 5 2 5 5 2 2" xfId="10486" xr:uid="{00000000-0005-0000-0000-000092040000}"/>
    <cellStyle name="Comma 5 2 5 5 2 3" xfId="5469" xr:uid="{00000000-0005-0000-0000-000093040000}"/>
    <cellStyle name="Comma 5 2 5 5 3" xfId="6867" xr:uid="{00000000-0005-0000-0000-000094040000}"/>
    <cellStyle name="Comma 5 2 5 5 3 2" xfId="11882" xr:uid="{00000000-0005-0000-0000-000095040000}"/>
    <cellStyle name="Comma 5 2 5 5 4" xfId="8674" xr:uid="{00000000-0005-0000-0000-000096040000}"/>
    <cellStyle name="Comma 5 2 5 5 5" xfId="13336" xr:uid="{00000000-0005-0000-0000-000097040000}"/>
    <cellStyle name="Comma 5 2 5 5 6" xfId="8080" xr:uid="{00000000-0005-0000-0000-000098040000}"/>
    <cellStyle name="Comma 5 2 5 5 7" xfId="3603" xr:uid="{00000000-0005-0000-0000-000099040000}"/>
    <cellStyle name="Comma 5 2 5 6" xfId="1676" xr:uid="{00000000-0005-0000-0000-00009A040000}"/>
    <cellStyle name="Comma 5 2 5 6 2" xfId="9560" xr:uid="{00000000-0005-0000-0000-00009B040000}"/>
    <cellStyle name="Comma 5 2 5 6 3" xfId="4542" xr:uid="{00000000-0005-0000-0000-00009C040000}"/>
    <cellStyle name="Comma 5 2 5 7" xfId="5823" xr:uid="{00000000-0005-0000-0000-00009D040000}"/>
    <cellStyle name="Comma 5 2 5 7 2" xfId="10839" xr:uid="{00000000-0005-0000-0000-00009E040000}"/>
    <cellStyle name="Comma 5 2 5 8" xfId="8400" xr:uid="{00000000-0005-0000-0000-00009F040000}"/>
    <cellStyle name="Comma 5 2 5 9" xfId="12293" xr:uid="{00000000-0005-0000-0000-0000A0040000}"/>
    <cellStyle name="Comma 5 2 6" xfId="228" xr:uid="{00000000-0005-0000-0000-0000A1040000}"/>
    <cellStyle name="Comma 5 2 6 10" xfId="7201" xr:uid="{00000000-0005-0000-0000-0000A2040000}"/>
    <cellStyle name="Comma 5 2 6 11" xfId="3265" xr:uid="{00000000-0005-0000-0000-0000A3040000}"/>
    <cellStyle name="Comma 5 2 6 2" xfId="309" xr:uid="{00000000-0005-0000-0000-0000A4040000}"/>
    <cellStyle name="Comma 5 2 6 2 2" xfId="666" xr:uid="{00000000-0005-0000-0000-0000A5040000}"/>
    <cellStyle name="Comma 5 2 6 2 2 2" xfId="1920" xr:uid="{00000000-0005-0000-0000-0000A6040000}"/>
    <cellStyle name="Comma 5 2 6 2 2 2 2" xfId="10026" xr:uid="{00000000-0005-0000-0000-0000A7040000}"/>
    <cellStyle name="Comma 5 2 6 2 2 2 3" xfId="5008" xr:uid="{00000000-0005-0000-0000-0000A8040000}"/>
    <cellStyle name="Comma 5 2 6 2 2 3" xfId="6067" xr:uid="{00000000-0005-0000-0000-0000A9040000}"/>
    <cellStyle name="Comma 5 2 6 2 2 3 2" xfId="11083" xr:uid="{00000000-0005-0000-0000-0000AA040000}"/>
    <cellStyle name="Comma 5 2 6 2 2 4" xfId="9142" xr:uid="{00000000-0005-0000-0000-0000AB040000}"/>
    <cellStyle name="Comma 5 2 6 2 2 5" xfId="12537" xr:uid="{00000000-0005-0000-0000-0000AC040000}"/>
    <cellStyle name="Comma 5 2 6 2 2 6" xfId="7619" xr:uid="{00000000-0005-0000-0000-0000AD040000}"/>
    <cellStyle name="Comma 5 2 6 2 2 7" xfId="4073" xr:uid="{00000000-0005-0000-0000-0000AE040000}"/>
    <cellStyle name="Comma 5 2 6 2 3" xfId="1075" xr:uid="{00000000-0005-0000-0000-0000AF040000}"/>
    <cellStyle name="Comma 5 2 6 2 3 2" xfId="2269" xr:uid="{00000000-0005-0000-0000-0000B0040000}"/>
    <cellStyle name="Comma 5 2 6 2 3 2 2" xfId="10634" xr:uid="{00000000-0005-0000-0000-0000B1040000}"/>
    <cellStyle name="Comma 5 2 6 2 3 2 3" xfId="5617" xr:uid="{00000000-0005-0000-0000-0000B2040000}"/>
    <cellStyle name="Comma 5 2 6 2 3 3" xfId="6416" xr:uid="{00000000-0005-0000-0000-0000B3040000}"/>
    <cellStyle name="Comma 5 2 6 2 3 3 2" xfId="11431" xr:uid="{00000000-0005-0000-0000-0000B4040000}"/>
    <cellStyle name="Comma 5 2 6 2 3 4" xfId="9041" xr:uid="{00000000-0005-0000-0000-0000B5040000}"/>
    <cellStyle name="Comma 5 2 6 2 3 5" xfId="12885" xr:uid="{00000000-0005-0000-0000-0000B6040000}"/>
    <cellStyle name="Comma 5 2 6 2 3 6" xfId="8228" xr:uid="{00000000-0005-0000-0000-0000B7040000}"/>
    <cellStyle name="Comma 5 2 6 2 3 7" xfId="3972" xr:uid="{00000000-0005-0000-0000-0000B8040000}"/>
    <cellStyle name="Comma 5 2 6 2 4" xfId="1433" xr:uid="{00000000-0005-0000-0000-0000B9040000}"/>
    <cellStyle name="Comma 5 2 6 2 4 2" xfId="2992" xr:uid="{00000000-0005-0000-0000-0000BA040000}"/>
    <cellStyle name="Comma 5 2 6 2 4 2 2" xfId="12030" xr:uid="{00000000-0005-0000-0000-0000BB040000}"/>
    <cellStyle name="Comma 5 2 6 2 4 2 3" xfId="7015" xr:uid="{00000000-0005-0000-0000-0000BC040000}"/>
    <cellStyle name="Comma 5 2 6 2 4 3" xfId="13484" xr:uid="{00000000-0005-0000-0000-0000BD040000}"/>
    <cellStyle name="Comma 5 2 6 2 4 4" xfId="9925" xr:uid="{00000000-0005-0000-0000-0000BE040000}"/>
    <cellStyle name="Comma 5 2 6 2 4 5" xfId="4907" xr:uid="{00000000-0005-0000-0000-0000BF040000}"/>
    <cellStyle name="Comma 5 2 6 2 5" xfId="1824" xr:uid="{00000000-0005-0000-0000-0000C0040000}"/>
    <cellStyle name="Comma 5 2 6 2 5 2" xfId="10987" xr:uid="{00000000-0005-0000-0000-0000C1040000}"/>
    <cellStyle name="Comma 5 2 6 2 5 3" xfId="5971" xr:uid="{00000000-0005-0000-0000-0000C2040000}"/>
    <cellStyle name="Comma 5 2 6 2 6" xfId="8548" xr:uid="{00000000-0005-0000-0000-0000C3040000}"/>
    <cellStyle name="Comma 5 2 6 2 7" xfId="12441" xr:uid="{00000000-0005-0000-0000-0000C4040000}"/>
    <cellStyle name="Comma 5 2 6 2 8" xfId="7518" xr:uid="{00000000-0005-0000-0000-0000C5040000}"/>
    <cellStyle name="Comma 5 2 6 2 9" xfId="3470" xr:uid="{00000000-0005-0000-0000-0000C6040000}"/>
    <cellStyle name="Comma 5 2 6 3" xfId="461" xr:uid="{00000000-0005-0000-0000-0000C7040000}"/>
    <cellStyle name="Comma 5 2 6 3 2" xfId="1919" xr:uid="{00000000-0005-0000-0000-0000C8040000}"/>
    <cellStyle name="Comma 5 2 6 3 2 2" xfId="9720" xr:uid="{00000000-0005-0000-0000-0000C9040000}"/>
    <cellStyle name="Comma 5 2 6 3 2 3" xfId="4702" xr:uid="{00000000-0005-0000-0000-0000CA040000}"/>
    <cellStyle name="Comma 5 2 6 3 3" xfId="6066" xr:uid="{00000000-0005-0000-0000-0000CB040000}"/>
    <cellStyle name="Comma 5 2 6 3 3 2" xfId="11082" xr:uid="{00000000-0005-0000-0000-0000CC040000}"/>
    <cellStyle name="Comma 5 2 6 3 4" xfId="8836" xr:uid="{00000000-0005-0000-0000-0000CD040000}"/>
    <cellStyle name="Comma 5 2 6 3 5" xfId="12536" xr:uid="{00000000-0005-0000-0000-0000CE040000}"/>
    <cellStyle name="Comma 5 2 6 3 6" xfId="7313" xr:uid="{00000000-0005-0000-0000-0000CF040000}"/>
    <cellStyle name="Comma 5 2 6 3 7" xfId="3767" xr:uid="{00000000-0005-0000-0000-0000D0040000}"/>
    <cellStyle name="Comma 5 2 6 4" xfId="870" xr:uid="{00000000-0005-0000-0000-0000D1040000}"/>
    <cellStyle name="Comma 5 2 6 4 2" xfId="2268" xr:uid="{00000000-0005-0000-0000-0000D2040000}"/>
    <cellStyle name="Comma 5 2 6 4 2 2" xfId="10025" xr:uid="{00000000-0005-0000-0000-0000D3040000}"/>
    <cellStyle name="Comma 5 2 6 4 2 3" xfId="5007" xr:uid="{00000000-0005-0000-0000-0000D4040000}"/>
    <cellStyle name="Comma 5 2 6 4 3" xfId="6415" xr:uid="{00000000-0005-0000-0000-0000D5040000}"/>
    <cellStyle name="Comma 5 2 6 4 3 2" xfId="11430" xr:uid="{00000000-0005-0000-0000-0000D6040000}"/>
    <cellStyle name="Comma 5 2 6 4 4" xfId="9141" xr:uid="{00000000-0005-0000-0000-0000D7040000}"/>
    <cellStyle name="Comma 5 2 6 4 5" xfId="12884" xr:uid="{00000000-0005-0000-0000-0000D8040000}"/>
    <cellStyle name="Comma 5 2 6 4 6" xfId="7618" xr:uid="{00000000-0005-0000-0000-0000D9040000}"/>
    <cellStyle name="Comma 5 2 6 4 7" xfId="4072" xr:uid="{00000000-0005-0000-0000-0000DA040000}"/>
    <cellStyle name="Comma 5 2 6 5" xfId="1222" xr:uid="{00000000-0005-0000-0000-0000DB040000}"/>
    <cellStyle name="Comma 5 2 6 5 2" xfId="2778" xr:uid="{00000000-0005-0000-0000-0000DC040000}"/>
    <cellStyle name="Comma 5 2 6 5 2 2" xfId="10429" xr:uid="{00000000-0005-0000-0000-0000DD040000}"/>
    <cellStyle name="Comma 5 2 6 5 2 3" xfId="5412" xr:uid="{00000000-0005-0000-0000-0000DE040000}"/>
    <cellStyle name="Comma 5 2 6 5 3" xfId="6810" xr:uid="{00000000-0005-0000-0000-0000DF040000}"/>
    <cellStyle name="Comma 5 2 6 5 3 2" xfId="11825" xr:uid="{00000000-0005-0000-0000-0000E0040000}"/>
    <cellStyle name="Comma 5 2 6 5 4" xfId="8722" xr:uid="{00000000-0005-0000-0000-0000E1040000}"/>
    <cellStyle name="Comma 5 2 6 5 5" xfId="13279" xr:uid="{00000000-0005-0000-0000-0000E2040000}"/>
    <cellStyle name="Comma 5 2 6 5 6" xfId="8023" xr:uid="{00000000-0005-0000-0000-0000E3040000}"/>
    <cellStyle name="Comma 5 2 6 5 7" xfId="3652" xr:uid="{00000000-0005-0000-0000-0000E4040000}"/>
    <cellStyle name="Comma 5 2 6 6" xfId="1619" xr:uid="{00000000-0005-0000-0000-0000E5040000}"/>
    <cellStyle name="Comma 5 2 6 6 2" xfId="9608" xr:uid="{00000000-0005-0000-0000-0000E6040000}"/>
    <cellStyle name="Comma 5 2 6 6 3" xfId="4590" xr:uid="{00000000-0005-0000-0000-0000E7040000}"/>
    <cellStyle name="Comma 5 2 6 7" xfId="5766" xr:uid="{00000000-0005-0000-0000-0000E8040000}"/>
    <cellStyle name="Comma 5 2 6 7 2" xfId="10782" xr:uid="{00000000-0005-0000-0000-0000E9040000}"/>
    <cellStyle name="Comma 5 2 6 8" xfId="8343" xr:uid="{00000000-0005-0000-0000-0000EA040000}"/>
    <cellStyle name="Comma 5 2 6 9" xfId="12236" xr:uid="{00000000-0005-0000-0000-0000EB040000}"/>
    <cellStyle name="Comma 5 2 7" xfId="255" xr:uid="{00000000-0005-0000-0000-0000EC040000}"/>
    <cellStyle name="Comma 5 2 7 10" xfId="3526" xr:uid="{00000000-0005-0000-0000-0000ED040000}"/>
    <cellStyle name="Comma 5 2 7 2" xfId="722" xr:uid="{00000000-0005-0000-0000-0000EE040000}"/>
    <cellStyle name="Comma 5 2 7 2 2" xfId="1921" xr:uid="{00000000-0005-0000-0000-0000EF040000}"/>
    <cellStyle name="Comma 5 2 7 2 2 2" xfId="9981" xr:uid="{00000000-0005-0000-0000-0000F0040000}"/>
    <cellStyle name="Comma 5 2 7 2 2 3" xfId="4963" xr:uid="{00000000-0005-0000-0000-0000F1040000}"/>
    <cellStyle name="Comma 5 2 7 2 3" xfId="6068" xr:uid="{00000000-0005-0000-0000-0000F2040000}"/>
    <cellStyle name="Comma 5 2 7 2 3 2" xfId="11084" xr:uid="{00000000-0005-0000-0000-0000F3040000}"/>
    <cellStyle name="Comma 5 2 7 2 4" xfId="9097" xr:uid="{00000000-0005-0000-0000-0000F4040000}"/>
    <cellStyle name="Comma 5 2 7 2 5" xfId="12538" xr:uid="{00000000-0005-0000-0000-0000F5040000}"/>
    <cellStyle name="Comma 5 2 7 2 6" xfId="7574" xr:uid="{00000000-0005-0000-0000-0000F6040000}"/>
    <cellStyle name="Comma 5 2 7 2 7" xfId="4028" xr:uid="{00000000-0005-0000-0000-0000F7040000}"/>
    <cellStyle name="Comma 5 2 7 3" xfId="1131" xr:uid="{00000000-0005-0000-0000-0000F8040000}"/>
    <cellStyle name="Comma 5 2 7 3 2" xfId="2270" xr:uid="{00000000-0005-0000-0000-0000F9040000}"/>
    <cellStyle name="Comma 5 2 7 3 2 2" xfId="10027" xr:uid="{00000000-0005-0000-0000-0000FA040000}"/>
    <cellStyle name="Comma 5 2 7 3 2 3" xfId="5009" xr:uid="{00000000-0005-0000-0000-0000FB040000}"/>
    <cellStyle name="Comma 5 2 7 3 3" xfId="6417" xr:uid="{00000000-0005-0000-0000-0000FC040000}"/>
    <cellStyle name="Comma 5 2 7 3 3 2" xfId="11432" xr:uid="{00000000-0005-0000-0000-0000FD040000}"/>
    <cellStyle name="Comma 5 2 7 3 4" xfId="9143" xr:uid="{00000000-0005-0000-0000-0000FE040000}"/>
    <cellStyle name="Comma 5 2 7 3 5" xfId="12886" xr:uid="{00000000-0005-0000-0000-0000FF040000}"/>
    <cellStyle name="Comma 5 2 7 3 6" xfId="7620" xr:uid="{00000000-0005-0000-0000-000000050000}"/>
    <cellStyle name="Comma 5 2 7 3 7" xfId="4074" xr:uid="{00000000-0005-0000-0000-000001050000}"/>
    <cellStyle name="Comma 5 2 7 4" xfId="1489" xr:uid="{00000000-0005-0000-0000-000002050000}"/>
    <cellStyle name="Comma 5 2 7 4 2" xfId="3048" xr:uid="{00000000-0005-0000-0000-000003050000}"/>
    <cellStyle name="Comma 5 2 7 4 2 2" xfId="10690" xr:uid="{00000000-0005-0000-0000-000004050000}"/>
    <cellStyle name="Comma 5 2 7 4 2 3" xfId="5673" xr:uid="{00000000-0005-0000-0000-000005050000}"/>
    <cellStyle name="Comma 5 2 7 4 3" xfId="7071" xr:uid="{00000000-0005-0000-0000-000006050000}"/>
    <cellStyle name="Comma 5 2 7 4 3 2" xfId="12086" xr:uid="{00000000-0005-0000-0000-000007050000}"/>
    <cellStyle name="Comma 5 2 7 4 4" xfId="8778" xr:uid="{00000000-0005-0000-0000-000008050000}"/>
    <cellStyle name="Comma 5 2 7 4 5" xfId="13540" xr:uid="{00000000-0005-0000-0000-000009050000}"/>
    <cellStyle name="Comma 5 2 7 4 6" xfId="8284" xr:uid="{00000000-0005-0000-0000-00000A050000}"/>
    <cellStyle name="Comma 5 2 7 4 7" xfId="3708" xr:uid="{00000000-0005-0000-0000-00000B050000}"/>
    <cellStyle name="Comma 5 2 7 5" xfId="1880" xr:uid="{00000000-0005-0000-0000-00000C050000}"/>
    <cellStyle name="Comma 5 2 7 5 2" xfId="9664" xr:uid="{00000000-0005-0000-0000-00000D050000}"/>
    <cellStyle name="Comma 5 2 7 5 3" xfId="4646" xr:uid="{00000000-0005-0000-0000-00000E050000}"/>
    <cellStyle name="Comma 5 2 7 6" xfId="6027" xr:uid="{00000000-0005-0000-0000-00000F050000}"/>
    <cellStyle name="Comma 5 2 7 6 2" xfId="11043" xr:uid="{00000000-0005-0000-0000-000010050000}"/>
    <cellStyle name="Comma 5 2 7 7" xfId="8604" xr:uid="{00000000-0005-0000-0000-000011050000}"/>
    <cellStyle name="Comma 5 2 7 8" xfId="12497" xr:uid="{00000000-0005-0000-0000-000012050000}"/>
    <cellStyle name="Comma 5 2 7 9" xfId="7257" xr:uid="{00000000-0005-0000-0000-000013050000}"/>
    <cellStyle name="Comma 5 2 8" xfId="561" xr:uid="{00000000-0005-0000-0000-000014050000}"/>
    <cellStyle name="Comma 5 2 8 2" xfId="970" xr:uid="{00000000-0005-0000-0000-000015050000}"/>
    <cellStyle name="Comma 5 2 8 2 2" xfId="1922" xr:uid="{00000000-0005-0000-0000-000016050000}"/>
    <cellStyle name="Comma 5 2 8 2 2 2" xfId="10028" xr:uid="{00000000-0005-0000-0000-000017050000}"/>
    <cellStyle name="Comma 5 2 8 2 2 3" xfId="5010" xr:uid="{00000000-0005-0000-0000-000018050000}"/>
    <cellStyle name="Comma 5 2 8 2 3" xfId="6069" xr:uid="{00000000-0005-0000-0000-000019050000}"/>
    <cellStyle name="Comma 5 2 8 2 3 2" xfId="11085" xr:uid="{00000000-0005-0000-0000-00001A050000}"/>
    <cellStyle name="Comma 5 2 8 2 4" xfId="9144" xr:uid="{00000000-0005-0000-0000-00001B050000}"/>
    <cellStyle name="Comma 5 2 8 2 5" xfId="12539" xr:uid="{00000000-0005-0000-0000-00001C050000}"/>
    <cellStyle name="Comma 5 2 8 2 6" xfId="7621" xr:uid="{00000000-0005-0000-0000-00001D050000}"/>
    <cellStyle name="Comma 5 2 8 2 7" xfId="4075" xr:uid="{00000000-0005-0000-0000-00001E050000}"/>
    <cellStyle name="Comma 5 2 8 3" xfId="1326" xr:uid="{00000000-0005-0000-0000-00001F050000}"/>
    <cellStyle name="Comma 5 2 8 3 2" xfId="2271" xr:uid="{00000000-0005-0000-0000-000020050000}"/>
    <cellStyle name="Comma 5 2 8 3 2 2" xfId="10529" xr:uid="{00000000-0005-0000-0000-000021050000}"/>
    <cellStyle name="Comma 5 2 8 3 2 3" xfId="5512" xr:uid="{00000000-0005-0000-0000-000022050000}"/>
    <cellStyle name="Comma 5 2 8 3 3" xfId="6418" xr:uid="{00000000-0005-0000-0000-000023050000}"/>
    <cellStyle name="Comma 5 2 8 3 3 2" xfId="11433" xr:uid="{00000000-0005-0000-0000-000024050000}"/>
    <cellStyle name="Comma 5 2 8 3 4" xfId="8936" xr:uid="{00000000-0005-0000-0000-000025050000}"/>
    <cellStyle name="Comma 5 2 8 3 5" xfId="12887" xr:uid="{00000000-0005-0000-0000-000026050000}"/>
    <cellStyle name="Comma 5 2 8 3 6" xfId="8123" xr:uid="{00000000-0005-0000-0000-000027050000}"/>
    <cellStyle name="Comma 5 2 8 3 7" xfId="3867" xr:uid="{00000000-0005-0000-0000-000028050000}"/>
    <cellStyle name="Comma 5 2 8 4" xfId="2884" xr:uid="{00000000-0005-0000-0000-000029050000}"/>
    <cellStyle name="Comma 5 2 8 4 2" xfId="6910" xr:uid="{00000000-0005-0000-0000-00002A050000}"/>
    <cellStyle name="Comma 5 2 8 4 2 2" xfId="11925" xr:uid="{00000000-0005-0000-0000-00002B050000}"/>
    <cellStyle name="Comma 5 2 8 4 3" xfId="13379" xr:uid="{00000000-0005-0000-0000-00002C050000}"/>
    <cellStyle name="Comma 5 2 8 4 4" xfId="9820" xr:uid="{00000000-0005-0000-0000-00002D050000}"/>
    <cellStyle name="Comma 5 2 8 4 5" xfId="4802" xr:uid="{00000000-0005-0000-0000-00002E050000}"/>
    <cellStyle name="Comma 5 2 8 5" xfId="1719" xr:uid="{00000000-0005-0000-0000-00002F050000}"/>
    <cellStyle name="Comma 5 2 8 5 2" xfId="10882" xr:uid="{00000000-0005-0000-0000-000030050000}"/>
    <cellStyle name="Comma 5 2 8 5 3" xfId="5866" xr:uid="{00000000-0005-0000-0000-000031050000}"/>
    <cellStyle name="Comma 5 2 8 6" xfId="8443" xr:uid="{00000000-0005-0000-0000-000032050000}"/>
    <cellStyle name="Comma 5 2 8 7" xfId="12336" xr:uid="{00000000-0005-0000-0000-000033050000}"/>
    <cellStyle name="Comma 5 2 8 8" xfId="7413" xr:uid="{00000000-0005-0000-0000-000034050000}"/>
    <cellStyle name="Comma 5 2 8 9" xfId="3365" xr:uid="{00000000-0005-0000-0000-000035050000}"/>
    <cellStyle name="Comma 5 2 9" xfId="422" xr:uid="{00000000-0005-0000-0000-000036050000}"/>
    <cellStyle name="Comma 5 2 9 2" xfId="830" xr:uid="{00000000-0005-0000-0000-000037050000}"/>
    <cellStyle name="Comma 5 2 9 2 2" xfId="1923" xr:uid="{00000000-0005-0000-0000-000038050000}"/>
    <cellStyle name="Comma 5 2 9 2 2 2" xfId="10029" xr:uid="{00000000-0005-0000-0000-000039050000}"/>
    <cellStyle name="Comma 5 2 9 2 2 3" xfId="5011" xr:uid="{00000000-0005-0000-0000-00003A050000}"/>
    <cellStyle name="Comma 5 2 9 2 3" xfId="6070" xr:uid="{00000000-0005-0000-0000-00003B050000}"/>
    <cellStyle name="Comma 5 2 9 2 3 2" xfId="11086" xr:uid="{00000000-0005-0000-0000-00003C050000}"/>
    <cellStyle name="Comma 5 2 9 2 4" xfId="9145" xr:uid="{00000000-0005-0000-0000-00003D050000}"/>
    <cellStyle name="Comma 5 2 9 2 5" xfId="12540" xr:uid="{00000000-0005-0000-0000-00003E050000}"/>
    <cellStyle name="Comma 5 2 9 2 6" xfId="7622" xr:uid="{00000000-0005-0000-0000-00003F050000}"/>
    <cellStyle name="Comma 5 2 9 2 7" xfId="4076" xr:uid="{00000000-0005-0000-0000-000040050000}"/>
    <cellStyle name="Comma 5 2 9 3" xfId="1180" xr:uid="{00000000-0005-0000-0000-000041050000}"/>
    <cellStyle name="Comma 5 2 9 3 2" xfId="2272" xr:uid="{00000000-0005-0000-0000-000042050000}"/>
    <cellStyle name="Comma 5 2 9 3 2 2" xfId="10390" xr:uid="{00000000-0005-0000-0000-000043050000}"/>
    <cellStyle name="Comma 5 2 9 3 2 3" xfId="5373" xr:uid="{00000000-0005-0000-0000-000044050000}"/>
    <cellStyle name="Comma 5 2 9 3 3" xfId="6419" xr:uid="{00000000-0005-0000-0000-000045050000}"/>
    <cellStyle name="Comma 5 2 9 3 3 2" xfId="11434" xr:uid="{00000000-0005-0000-0000-000046050000}"/>
    <cellStyle name="Comma 5 2 9 3 4" xfId="9476" xr:uid="{00000000-0005-0000-0000-000047050000}"/>
    <cellStyle name="Comma 5 2 9 3 5" xfId="12888" xr:uid="{00000000-0005-0000-0000-000048050000}"/>
    <cellStyle name="Comma 5 2 9 3 6" xfId="7984" xr:uid="{00000000-0005-0000-0000-000049050000}"/>
    <cellStyle name="Comma 5 2 9 3 7" xfId="4458" xr:uid="{00000000-0005-0000-0000-00004A050000}"/>
    <cellStyle name="Comma 5 2 9 4" xfId="2731" xr:uid="{00000000-0005-0000-0000-00004B050000}"/>
    <cellStyle name="Comma 5 2 9 4 2" xfId="6771" xr:uid="{00000000-0005-0000-0000-00004C050000}"/>
    <cellStyle name="Comma 5 2 9 4 2 2" xfId="11786" xr:uid="{00000000-0005-0000-0000-00004D050000}"/>
    <cellStyle name="Comma 5 2 9 4 3" xfId="13240" xr:uid="{00000000-0005-0000-0000-00004E050000}"/>
    <cellStyle name="Comma 5 2 9 4 4" xfId="9681" xr:uid="{00000000-0005-0000-0000-00004F050000}"/>
    <cellStyle name="Comma 5 2 9 4 5" xfId="4663" xr:uid="{00000000-0005-0000-0000-000050050000}"/>
    <cellStyle name="Comma 5 2 9 5" xfId="1580" xr:uid="{00000000-0005-0000-0000-000051050000}"/>
    <cellStyle name="Comma 5 2 9 5 2" xfId="10741" xr:uid="{00000000-0005-0000-0000-000052050000}"/>
    <cellStyle name="Comma 5 2 9 5 3" xfId="5725" xr:uid="{00000000-0005-0000-0000-000053050000}"/>
    <cellStyle name="Comma 5 2 9 6" xfId="8797" xr:uid="{00000000-0005-0000-0000-000054050000}"/>
    <cellStyle name="Comma 5 2 9 7" xfId="12197" xr:uid="{00000000-0005-0000-0000-000055050000}"/>
    <cellStyle name="Comma 5 2 9 8" xfId="7274" xr:uid="{00000000-0005-0000-0000-000056050000}"/>
    <cellStyle name="Comma 5 2 9 9" xfId="3728" xr:uid="{00000000-0005-0000-0000-000057050000}"/>
    <cellStyle name="Comma 5 3" xfId="136" xr:uid="{00000000-0005-0000-0000-000058050000}"/>
    <cellStyle name="Comma 5 3 10" xfId="1559" xr:uid="{00000000-0005-0000-0000-000059050000}"/>
    <cellStyle name="Comma 5 3 10 2" xfId="12176" xr:uid="{00000000-0005-0000-0000-00005A050000}"/>
    <cellStyle name="Comma 5 3 10 3" xfId="10720" xr:uid="{00000000-0005-0000-0000-00005B050000}"/>
    <cellStyle name="Comma 5 3 10 4" xfId="5704" xr:uid="{00000000-0005-0000-0000-00005C050000}"/>
    <cellStyle name="Comma 5 3 11" xfId="1529" xr:uid="{00000000-0005-0000-0000-00005D050000}"/>
    <cellStyle name="Comma 5 3 11 2" xfId="8328" xr:uid="{00000000-0005-0000-0000-00005E050000}"/>
    <cellStyle name="Comma 5 3 12" xfId="12146" xr:uid="{00000000-0005-0000-0000-00005F050000}"/>
    <cellStyle name="Comma 5 3 13" xfId="7108" xr:uid="{00000000-0005-0000-0000-000060050000}"/>
    <cellStyle name="Comma 5 3 14" xfId="3250" xr:uid="{00000000-0005-0000-0000-000061050000}"/>
    <cellStyle name="Comma 5 3 2" xfId="177" xr:uid="{00000000-0005-0000-0000-000062050000}"/>
    <cellStyle name="Comma 5 3 2 10" xfId="12278" xr:uid="{00000000-0005-0000-0000-000063050000}"/>
    <cellStyle name="Comma 5 3 2 11" xfId="7138" xr:uid="{00000000-0005-0000-0000-000064050000}"/>
    <cellStyle name="Comma 5 3 2 12" xfId="3307" xr:uid="{00000000-0005-0000-0000-000065050000}"/>
    <cellStyle name="Comma 5 3 2 2" xfId="352" xr:uid="{00000000-0005-0000-0000-000066050000}"/>
    <cellStyle name="Comma 5 3 2 2 10" xfId="3511" xr:uid="{00000000-0005-0000-0000-000067050000}"/>
    <cellStyle name="Comma 5 3 2 2 2" xfId="707" xr:uid="{00000000-0005-0000-0000-000068050000}"/>
    <cellStyle name="Comma 5 3 2 2 2 2" xfId="1926" xr:uid="{00000000-0005-0000-0000-000069050000}"/>
    <cellStyle name="Comma 5 3 2 2 2 2 2" xfId="9966" xr:uid="{00000000-0005-0000-0000-00006A050000}"/>
    <cellStyle name="Comma 5 3 2 2 2 2 3" xfId="4948" xr:uid="{00000000-0005-0000-0000-00006B050000}"/>
    <cellStyle name="Comma 5 3 2 2 2 3" xfId="6073" xr:uid="{00000000-0005-0000-0000-00006C050000}"/>
    <cellStyle name="Comma 5 3 2 2 2 3 2" xfId="11089" xr:uid="{00000000-0005-0000-0000-00006D050000}"/>
    <cellStyle name="Comma 5 3 2 2 2 4" xfId="9082" xr:uid="{00000000-0005-0000-0000-00006E050000}"/>
    <cellStyle name="Comma 5 3 2 2 2 5" xfId="12543" xr:uid="{00000000-0005-0000-0000-00006F050000}"/>
    <cellStyle name="Comma 5 3 2 2 2 6" xfId="7559" xr:uid="{00000000-0005-0000-0000-000070050000}"/>
    <cellStyle name="Comma 5 3 2 2 2 7" xfId="4013" xr:uid="{00000000-0005-0000-0000-000071050000}"/>
    <cellStyle name="Comma 5 3 2 2 3" xfId="1116" xr:uid="{00000000-0005-0000-0000-000072050000}"/>
    <cellStyle name="Comma 5 3 2 2 3 2" xfId="2275" xr:uid="{00000000-0005-0000-0000-000073050000}"/>
    <cellStyle name="Comma 5 3 2 2 3 2 2" xfId="10032" xr:uid="{00000000-0005-0000-0000-000074050000}"/>
    <cellStyle name="Comma 5 3 2 2 3 2 3" xfId="5014" xr:uid="{00000000-0005-0000-0000-000075050000}"/>
    <cellStyle name="Comma 5 3 2 2 3 3" xfId="6422" xr:uid="{00000000-0005-0000-0000-000076050000}"/>
    <cellStyle name="Comma 5 3 2 2 3 3 2" xfId="11437" xr:uid="{00000000-0005-0000-0000-000077050000}"/>
    <cellStyle name="Comma 5 3 2 2 3 4" xfId="9148" xr:uid="{00000000-0005-0000-0000-000078050000}"/>
    <cellStyle name="Comma 5 3 2 2 3 5" xfId="12891" xr:uid="{00000000-0005-0000-0000-000079050000}"/>
    <cellStyle name="Comma 5 3 2 2 3 6" xfId="7625" xr:uid="{00000000-0005-0000-0000-00007A050000}"/>
    <cellStyle name="Comma 5 3 2 2 3 7" xfId="4079" xr:uid="{00000000-0005-0000-0000-00007B050000}"/>
    <cellStyle name="Comma 5 3 2 2 4" xfId="1474" xr:uid="{00000000-0005-0000-0000-00007C050000}"/>
    <cellStyle name="Comma 5 3 2 2 4 2" xfId="3033" xr:uid="{00000000-0005-0000-0000-00007D050000}"/>
    <cellStyle name="Comma 5 3 2 2 4 2 2" xfId="10675" xr:uid="{00000000-0005-0000-0000-00007E050000}"/>
    <cellStyle name="Comma 5 3 2 2 4 2 3" xfId="5658" xr:uid="{00000000-0005-0000-0000-00007F050000}"/>
    <cellStyle name="Comma 5 3 2 2 4 3" xfId="7056" xr:uid="{00000000-0005-0000-0000-000080050000}"/>
    <cellStyle name="Comma 5 3 2 2 4 3 2" xfId="12071" xr:uid="{00000000-0005-0000-0000-000081050000}"/>
    <cellStyle name="Comma 5 3 2 2 4 4" xfId="8763" xr:uid="{00000000-0005-0000-0000-000082050000}"/>
    <cellStyle name="Comma 5 3 2 2 4 5" xfId="13525" xr:uid="{00000000-0005-0000-0000-000083050000}"/>
    <cellStyle name="Comma 5 3 2 2 4 6" xfId="8269" xr:uid="{00000000-0005-0000-0000-000084050000}"/>
    <cellStyle name="Comma 5 3 2 2 4 7" xfId="3693" xr:uid="{00000000-0005-0000-0000-000085050000}"/>
    <cellStyle name="Comma 5 3 2 2 5" xfId="1865" xr:uid="{00000000-0005-0000-0000-000086050000}"/>
    <cellStyle name="Comma 5 3 2 2 5 2" xfId="9649" xr:uid="{00000000-0005-0000-0000-000087050000}"/>
    <cellStyle name="Comma 5 3 2 2 5 3" xfId="4631" xr:uid="{00000000-0005-0000-0000-000088050000}"/>
    <cellStyle name="Comma 5 3 2 2 6" xfId="6012" xr:uid="{00000000-0005-0000-0000-000089050000}"/>
    <cellStyle name="Comma 5 3 2 2 6 2" xfId="11028" xr:uid="{00000000-0005-0000-0000-00008A050000}"/>
    <cellStyle name="Comma 5 3 2 2 7" xfId="8589" xr:uid="{00000000-0005-0000-0000-00008B050000}"/>
    <cellStyle name="Comma 5 3 2 2 8" xfId="12482" xr:uid="{00000000-0005-0000-0000-00008C050000}"/>
    <cellStyle name="Comma 5 3 2 2 9" xfId="7242" xr:uid="{00000000-0005-0000-0000-00008D050000}"/>
    <cellStyle name="Comma 5 3 2 3" xfId="603" xr:uid="{00000000-0005-0000-0000-00008E050000}"/>
    <cellStyle name="Comma 5 3 2 3 2" xfId="1012" xr:uid="{00000000-0005-0000-0000-00008F050000}"/>
    <cellStyle name="Comma 5 3 2 3 2 2" xfId="1927" xr:uid="{00000000-0005-0000-0000-000090050000}"/>
    <cellStyle name="Comma 5 3 2 3 2 2 2" xfId="10033" xr:uid="{00000000-0005-0000-0000-000091050000}"/>
    <cellStyle name="Comma 5 3 2 3 2 2 3" xfId="5015" xr:uid="{00000000-0005-0000-0000-000092050000}"/>
    <cellStyle name="Comma 5 3 2 3 2 3" xfId="6074" xr:uid="{00000000-0005-0000-0000-000093050000}"/>
    <cellStyle name="Comma 5 3 2 3 2 3 2" xfId="11090" xr:uid="{00000000-0005-0000-0000-000094050000}"/>
    <cellStyle name="Comma 5 3 2 3 2 4" xfId="9149" xr:uid="{00000000-0005-0000-0000-000095050000}"/>
    <cellStyle name="Comma 5 3 2 3 2 5" xfId="12544" xr:uid="{00000000-0005-0000-0000-000096050000}"/>
    <cellStyle name="Comma 5 3 2 3 2 6" xfId="7626" xr:uid="{00000000-0005-0000-0000-000097050000}"/>
    <cellStyle name="Comma 5 3 2 3 2 7" xfId="4080" xr:uid="{00000000-0005-0000-0000-000098050000}"/>
    <cellStyle name="Comma 5 3 2 3 3" xfId="1368" xr:uid="{00000000-0005-0000-0000-000099050000}"/>
    <cellStyle name="Comma 5 3 2 3 3 2" xfId="2276" xr:uid="{00000000-0005-0000-0000-00009A050000}"/>
    <cellStyle name="Comma 5 3 2 3 3 2 2" xfId="10571" xr:uid="{00000000-0005-0000-0000-00009B050000}"/>
    <cellStyle name="Comma 5 3 2 3 3 2 3" xfId="5554" xr:uid="{00000000-0005-0000-0000-00009C050000}"/>
    <cellStyle name="Comma 5 3 2 3 3 3" xfId="6423" xr:uid="{00000000-0005-0000-0000-00009D050000}"/>
    <cellStyle name="Comma 5 3 2 3 3 3 2" xfId="11438" xr:uid="{00000000-0005-0000-0000-00009E050000}"/>
    <cellStyle name="Comma 5 3 2 3 3 4" xfId="8978" xr:uid="{00000000-0005-0000-0000-00009F050000}"/>
    <cellStyle name="Comma 5 3 2 3 3 5" xfId="12892" xr:uid="{00000000-0005-0000-0000-0000A0050000}"/>
    <cellStyle name="Comma 5 3 2 3 3 6" xfId="8165" xr:uid="{00000000-0005-0000-0000-0000A1050000}"/>
    <cellStyle name="Comma 5 3 2 3 3 7" xfId="3909" xr:uid="{00000000-0005-0000-0000-0000A2050000}"/>
    <cellStyle name="Comma 5 3 2 3 4" xfId="2926" xr:uid="{00000000-0005-0000-0000-0000A3050000}"/>
    <cellStyle name="Comma 5 3 2 3 4 2" xfId="6952" xr:uid="{00000000-0005-0000-0000-0000A4050000}"/>
    <cellStyle name="Comma 5 3 2 3 4 2 2" xfId="11967" xr:uid="{00000000-0005-0000-0000-0000A5050000}"/>
    <cellStyle name="Comma 5 3 2 3 4 3" xfId="13421" xr:uid="{00000000-0005-0000-0000-0000A6050000}"/>
    <cellStyle name="Comma 5 3 2 3 4 4" xfId="9862" xr:uid="{00000000-0005-0000-0000-0000A7050000}"/>
    <cellStyle name="Comma 5 3 2 3 4 5" xfId="4844" xr:uid="{00000000-0005-0000-0000-0000A8050000}"/>
    <cellStyle name="Comma 5 3 2 3 5" xfId="1761" xr:uid="{00000000-0005-0000-0000-0000A9050000}"/>
    <cellStyle name="Comma 5 3 2 3 5 2" xfId="10924" xr:uid="{00000000-0005-0000-0000-0000AA050000}"/>
    <cellStyle name="Comma 5 3 2 3 5 3" xfId="5908" xr:uid="{00000000-0005-0000-0000-0000AB050000}"/>
    <cellStyle name="Comma 5 3 2 3 6" xfId="8485" xr:uid="{00000000-0005-0000-0000-0000AC050000}"/>
    <cellStyle name="Comma 5 3 2 3 7" xfId="12378" xr:uid="{00000000-0005-0000-0000-0000AD050000}"/>
    <cellStyle name="Comma 5 3 2 3 8" xfId="7455" xr:uid="{00000000-0005-0000-0000-0000AE050000}"/>
    <cellStyle name="Comma 5 3 2 3 9" xfId="3407" xr:uid="{00000000-0005-0000-0000-0000AF050000}"/>
    <cellStyle name="Comma 5 3 2 4" xfId="503" xr:uid="{00000000-0005-0000-0000-0000B0050000}"/>
    <cellStyle name="Comma 5 3 2 4 2" xfId="912" xr:uid="{00000000-0005-0000-0000-0000B1050000}"/>
    <cellStyle name="Comma 5 3 2 4 2 2" xfId="9762" xr:uid="{00000000-0005-0000-0000-0000B2050000}"/>
    <cellStyle name="Comma 5 3 2 4 2 3" xfId="4744" xr:uid="{00000000-0005-0000-0000-0000B3050000}"/>
    <cellStyle name="Comma 5 3 2 4 3" xfId="1925" xr:uid="{00000000-0005-0000-0000-0000B4050000}"/>
    <cellStyle name="Comma 5 3 2 4 3 2" xfId="11088" xr:uid="{00000000-0005-0000-0000-0000B5050000}"/>
    <cellStyle name="Comma 5 3 2 4 3 3" xfId="6072" xr:uid="{00000000-0005-0000-0000-0000B6050000}"/>
    <cellStyle name="Comma 5 3 2 4 4" xfId="8878" xr:uid="{00000000-0005-0000-0000-0000B7050000}"/>
    <cellStyle name="Comma 5 3 2 4 5" xfId="12542" xr:uid="{00000000-0005-0000-0000-0000B8050000}"/>
    <cellStyle name="Comma 5 3 2 4 6" xfId="7355" xr:uid="{00000000-0005-0000-0000-0000B9050000}"/>
    <cellStyle name="Comma 5 3 2 4 7" xfId="3809" xr:uid="{00000000-0005-0000-0000-0000BA050000}"/>
    <cellStyle name="Comma 5 3 2 5" xfId="779" xr:uid="{00000000-0005-0000-0000-0000BB050000}"/>
    <cellStyle name="Comma 5 3 2 5 2" xfId="2274" xr:uid="{00000000-0005-0000-0000-0000BC050000}"/>
    <cellStyle name="Comma 5 3 2 5 2 2" xfId="10031" xr:uid="{00000000-0005-0000-0000-0000BD050000}"/>
    <cellStyle name="Comma 5 3 2 5 2 3" xfId="5013" xr:uid="{00000000-0005-0000-0000-0000BE050000}"/>
    <cellStyle name="Comma 5 3 2 5 3" xfId="6421" xr:uid="{00000000-0005-0000-0000-0000BF050000}"/>
    <cellStyle name="Comma 5 3 2 5 3 2" xfId="11436" xr:uid="{00000000-0005-0000-0000-0000C0050000}"/>
    <cellStyle name="Comma 5 3 2 5 4" xfId="9147" xr:uid="{00000000-0005-0000-0000-0000C1050000}"/>
    <cellStyle name="Comma 5 3 2 5 5" xfId="12890" xr:uid="{00000000-0005-0000-0000-0000C2050000}"/>
    <cellStyle name="Comma 5 3 2 5 6" xfId="7624" xr:uid="{00000000-0005-0000-0000-0000C3050000}"/>
    <cellStyle name="Comma 5 3 2 5 7" xfId="4078" xr:uid="{00000000-0005-0000-0000-0000C4050000}"/>
    <cellStyle name="Comma 5 3 2 6" xfId="1267" xr:uid="{00000000-0005-0000-0000-0000C5050000}"/>
    <cellStyle name="Comma 5 3 2 6 2" xfId="2824" xr:uid="{00000000-0005-0000-0000-0000C6050000}"/>
    <cellStyle name="Comma 5 3 2 6 2 2" xfId="10471" xr:uid="{00000000-0005-0000-0000-0000C7050000}"/>
    <cellStyle name="Comma 5 3 2 6 2 3" xfId="5454" xr:uid="{00000000-0005-0000-0000-0000C8050000}"/>
    <cellStyle name="Comma 5 3 2 6 3" xfId="6852" xr:uid="{00000000-0005-0000-0000-0000C9050000}"/>
    <cellStyle name="Comma 5 3 2 6 3 2" xfId="11867" xr:uid="{00000000-0005-0000-0000-0000CA050000}"/>
    <cellStyle name="Comma 5 3 2 6 4" xfId="8659" xr:uid="{00000000-0005-0000-0000-0000CB050000}"/>
    <cellStyle name="Comma 5 3 2 6 5" xfId="13321" xr:uid="{00000000-0005-0000-0000-0000CC050000}"/>
    <cellStyle name="Comma 5 3 2 6 6" xfId="8065" xr:uid="{00000000-0005-0000-0000-0000CD050000}"/>
    <cellStyle name="Comma 5 3 2 6 7" xfId="3586" xr:uid="{00000000-0005-0000-0000-0000CE050000}"/>
    <cellStyle name="Comma 5 3 2 7" xfId="1661" xr:uid="{00000000-0005-0000-0000-0000CF050000}"/>
    <cellStyle name="Comma 5 3 2 7 2" xfId="9545" xr:uid="{00000000-0005-0000-0000-0000D0050000}"/>
    <cellStyle name="Comma 5 3 2 7 3" xfId="4527" xr:uid="{00000000-0005-0000-0000-0000D1050000}"/>
    <cellStyle name="Comma 5 3 2 8" xfId="5808" xr:uid="{00000000-0005-0000-0000-0000D2050000}"/>
    <cellStyle name="Comma 5 3 2 8 2" xfId="10824" xr:uid="{00000000-0005-0000-0000-0000D3050000}"/>
    <cellStyle name="Comma 5 3 2 9" xfId="8385" xr:uid="{00000000-0005-0000-0000-0000D4050000}"/>
    <cellStyle name="Comma 5 3 3" xfId="203" xr:uid="{00000000-0005-0000-0000-0000D5050000}"/>
    <cellStyle name="Comma 5 3 3 10" xfId="7181" xr:uid="{00000000-0005-0000-0000-0000D6050000}"/>
    <cellStyle name="Comma 5 3 3 11" xfId="3350" xr:uid="{00000000-0005-0000-0000-0000D7050000}"/>
    <cellStyle name="Comma 5 3 3 2" xfId="396" xr:uid="{00000000-0005-0000-0000-0000D8050000}"/>
    <cellStyle name="Comma 5 3 3 2 2" xfId="646" xr:uid="{00000000-0005-0000-0000-0000D9050000}"/>
    <cellStyle name="Comma 5 3 3 2 2 2" xfId="1929" xr:uid="{00000000-0005-0000-0000-0000DA050000}"/>
    <cellStyle name="Comma 5 3 3 2 2 2 2" xfId="10035" xr:uid="{00000000-0005-0000-0000-0000DB050000}"/>
    <cellStyle name="Comma 5 3 3 2 2 2 3" xfId="5017" xr:uid="{00000000-0005-0000-0000-0000DC050000}"/>
    <cellStyle name="Comma 5 3 3 2 2 3" xfId="6076" xr:uid="{00000000-0005-0000-0000-0000DD050000}"/>
    <cellStyle name="Comma 5 3 3 2 2 3 2" xfId="11092" xr:uid="{00000000-0005-0000-0000-0000DE050000}"/>
    <cellStyle name="Comma 5 3 3 2 2 4" xfId="9151" xr:uid="{00000000-0005-0000-0000-0000DF050000}"/>
    <cellStyle name="Comma 5 3 3 2 2 5" xfId="12546" xr:uid="{00000000-0005-0000-0000-0000E0050000}"/>
    <cellStyle name="Comma 5 3 3 2 2 6" xfId="7628" xr:uid="{00000000-0005-0000-0000-0000E1050000}"/>
    <cellStyle name="Comma 5 3 3 2 2 7" xfId="4082" xr:uid="{00000000-0005-0000-0000-0000E2050000}"/>
    <cellStyle name="Comma 5 3 3 2 3" xfId="1055" xr:uid="{00000000-0005-0000-0000-0000E3050000}"/>
    <cellStyle name="Comma 5 3 3 2 3 2" xfId="2278" xr:uid="{00000000-0005-0000-0000-0000E4050000}"/>
    <cellStyle name="Comma 5 3 3 2 3 2 2" xfId="10614" xr:uid="{00000000-0005-0000-0000-0000E5050000}"/>
    <cellStyle name="Comma 5 3 3 2 3 2 3" xfId="5597" xr:uid="{00000000-0005-0000-0000-0000E6050000}"/>
    <cellStyle name="Comma 5 3 3 2 3 3" xfId="6425" xr:uid="{00000000-0005-0000-0000-0000E7050000}"/>
    <cellStyle name="Comma 5 3 3 2 3 3 2" xfId="11440" xr:uid="{00000000-0005-0000-0000-0000E8050000}"/>
    <cellStyle name="Comma 5 3 3 2 3 4" xfId="9021" xr:uid="{00000000-0005-0000-0000-0000E9050000}"/>
    <cellStyle name="Comma 5 3 3 2 3 5" xfId="12894" xr:uid="{00000000-0005-0000-0000-0000EA050000}"/>
    <cellStyle name="Comma 5 3 3 2 3 6" xfId="8208" xr:uid="{00000000-0005-0000-0000-0000EB050000}"/>
    <cellStyle name="Comma 5 3 3 2 3 7" xfId="3952" xr:uid="{00000000-0005-0000-0000-0000EC050000}"/>
    <cellStyle name="Comma 5 3 3 2 4" xfId="1413" xr:uid="{00000000-0005-0000-0000-0000ED050000}"/>
    <cellStyle name="Comma 5 3 3 2 4 2" xfId="2971" xr:uid="{00000000-0005-0000-0000-0000EE050000}"/>
    <cellStyle name="Comma 5 3 3 2 4 2 2" xfId="12010" xr:uid="{00000000-0005-0000-0000-0000EF050000}"/>
    <cellStyle name="Comma 5 3 3 2 4 2 3" xfId="6995" xr:uid="{00000000-0005-0000-0000-0000F0050000}"/>
    <cellStyle name="Comma 5 3 3 2 4 3" xfId="13464" xr:uid="{00000000-0005-0000-0000-0000F1050000}"/>
    <cellStyle name="Comma 5 3 3 2 4 4" xfId="9905" xr:uid="{00000000-0005-0000-0000-0000F2050000}"/>
    <cellStyle name="Comma 5 3 3 2 4 5" xfId="4887" xr:uid="{00000000-0005-0000-0000-0000F3050000}"/>
    <cellStyle name="Comma 5 3 3 2 5" xfId="1804" xr:uid="{00000000-0005-0000-0000-0000F4050000}"/>
    <cellStyle name="Comma 5 3 3 2 5 2" xfId="10967" xr:uid="{00000000-0005-0000-0000-0000F5050000}"/>
    <cellStyle name="Comma 5 3 3 2 5 3" xfId="5951" xr:uid="{00000000-0005-0000-0000-0000F6050000}"/>
    <cellStyle name="Comma 5 3 3 2 6" xfId="8528" xr:uid="{00000000-0005-0000-0000-0000F7050000}"/>
    <cellStyle name="Comma 5 3 3 2 7" xfId="12421" xr:uid="{00000000-0005-0000-0000-0000F8050000}"/>
    <cellStyle name="Comma 5 3 3 2 8" xfId="7498" xr:uid="{00000000-0005-0000-0000-0000F9050000}"/>
    <cellStyle name="Comma 5 3 3 2 9" xfId="3450" xr:uid="{00000000-0005-0000-0000-0000FA050000}"/>
    <cellStyle name="Comma 5 3 3 3" xfId="546" xr:uid="{00000000-0005-0000-0000-0000FB050000}"/>
    <cellStyle name="Comma 5 3 3 3 2" xfId="955" xr:uid="{00000000-0005-0000-0000-0000FC050000}"/>
    <cellStyle name="Comma 5 3 3 3 2 2" xfId="9805" xr:uid="{00000000-0005-0000-0000-0000FD050000}"/>
    <cellStyle name="Comma 5 3 3 3 2 3" xfId="4787" xr:uid="{00000000-0005-0000-0000-0000FE050000}"/>
    <cellStyle name="Comma 5 3 3 3 3" xfId="1928" xr:uid="{00000000-0005-0000-0000-0000FF050000}"/>
    <cellStyle name="Comma 5 3 3 3 3 2" xfId="11091" xr:uid="{00000000-0005-0000-0000-000000060000}"/>
    <cellStyle name="Comma 5 3 3 3 3 3" xfId="6075" xr:uid="{00000000-0005-0000-0000-000001060000}"/>
    <cellStyle name="Comma 5 3 3 3 4" xfId="8921" xr:uid="{00000000-0005-0000-0000-000002060000}"/>
    <cellStyle name="Comma 5 3 3 3 5" xfId="12545" xr:uid="{00000000-0005-0000-0000-000003060000}"/>
    <cellStyle name="Comma 5 3 3 3 6" xfId="7398" xr:uid="{00000000-0005-0000-0000-000004060000}"/>
    <cellStyle name="Comma 5 3 3 3 7" xfId="3852" xr:uid="{00000000-0005-0000-0000-000005060000}"/>
    <cellStyle name="Comma 5 3 3 4" xfId="809" xr:uid="{00000000-0005-0000-0000-000006060000}"/>
    <cellStyle name="Comma 5 3 3 4 2" xfId="2277" xr:uid="{00000000-0005-0000-0000-000007060000}"/>
    <cellStyle name="Comma 5 3 3 4 2 2" xfId="10034" xr:uid="{00000000-0005-0000-0000-000008060000}"/>
    <cellStyle name="Comma 5 3 3 4 2 3" xfId="5016" xr:uid="{00000000-0005-0000-0000-000009060000}"/>
    <cellStyle name="Comma 5 3 3 4 3" xfId="6424" xr:uid="{00000000-0005-0000-0000-00000A060000}"/>
    <cellStyle name="Comma 5 3 3 4 3 2" xfId="11439" xr:uid="{00000000-0005-0000-0000-00000B060000}"/>
    <cellStyle name="Comma 5 3 3 4 4" xfId="9150" xr:uid="{00000000-0005-0000-0000-00000C060000}"/>
    <cellStyle name="Comma 5 3 3 4 5" xfId="12893" xr:uid="{00000000-0005-0000-0000-00000D060000}"/>
    <cellStyle name="Comma 5 3 3 4 6" xfId="7627" xr:uid="{00000000-0005-0000-0000-00000E060000}"/>
    <cellStyle name="Comma 5 3 3 4 7" xfId="4081" xr:uid="{00000000-0005-0000-0000-00000F060000}"/>
    <cellStyle name="Comma 5 3 3 5" xfId="1311" xr:uid="{00000000-0005-0000-0000-000010060000}"/>
    <cellStyle name="Comma 5 3 3 5 2" xfId="2869" xr:uid="{00000000-0005-0000-0000-000011060000}"/>
    <cellStyle name="Comma 5 3 3 5 2 2" xfId="10514" xr:uid="{00000000-0005-0000-0000-000012060000}"/>
    <cellStyle name="Comma 5 3 3 5 2 3" xfId="5497" xr:uid="{00000000-0005-0000-0000-000013060000}"/>
    <cellStyle name="Comma 5 3 3 5 3" xfId="6895" xr:uid="{00000000-0005-0000-0000-000014060000}"/>
    <cellStyle name="Comma 5 3 3 5 3 2" xfId="11910" xr:uid="{00000000-0005-0000-0000-000015060000}"/>
    <cellStyle name="Comma 5 3 3 5 4" xfId="8702" xr:uid="{00000000-0005-0000-0000-000016060000}"/>
    <cellStyle name="Comma 5 3 3 5 5" xfId="13364" xr:uid="{00000000-0005-0000-0000-000017060000}"/>
    <cellStyle name="Comma 5 3 3 5 6" xfId="8108" xr:uid="{00000000-0005-0000-0000-000018060000}"/>
    <cellStyle name="Comma 5 3 3 5 7" xfId="3632" xr:uid="{00000000-0005-0000-0000-000019060000}"/>
    <cellStyle name="Comma 5 3 3 6" xfId="1704" xr:uid="{00000000-0005-0000-0000-00001A060000}"/>
    <cellStyle name="Comma 5 3 3 6 2" xfId="9588" xr:uid="{00000000-0005-0000-0000-00001B060000}"/>
    <cellStyle name="Comma 5 3 3 6 3" xfId="4570" xr:uid="{00000000-0005-0000-0000-00001C060000}"/>
    <cellStyle name="Comma 5 3 3 7" xfId="5851" xr:uid="{00000000-0005-0000-0000-00001D060000}"/>
    <cellStyle name="Comma 5 3 3 7 2" xfId="10867" xr:uid="{00000000-0005-0000-0000-00001E060000}"/>
    <cellStyle name="Comma 5 3 3 8" xfId="8428" xr:uid="{00000000-0005-0000-0000-00001F060000}"/>
    <cellStyle name="Comma 5 3 3 9" xfId="12321" xr:uid="{00000000-0005-0000-0000-000020060000}"/>
    <cellStyle name="Comma 5 3 4" xfId="239" xr:uid="{00000000-0005-0000-0000-000021060000}"/>
    <cellStyle name="Comma 5 3 4 10" xfId="7213" xr:uid="{00000000-0005-0000-0000-000022060000}"/>
    <cellStyle name="Comma 5 3 4 11" xfId="3277" xr:uid="{00000000-0005-0000-0000-000023060000}"/>
    <cellStyle name="Comma 5 3 4 2" xfId="321" xr:uid="{00000000-0005-0000-0000-000024060000}"/>
    <cellStyle name="Comma 5 3 4 2 2" xfId="678" xr:uid="{00000000-0005-0000-0000-000025060000}"/>
    <cellStyle name="Comma 5 3 4 2 2 2" xfId="1931" xr:uid="{00000000-0005-0000-0000-000026060000}"/>
    <cellStyle name="Comma 5 3 4 2 2 2 2" xfId="10037" xr:uid="{00000000-0005-0000-0000-000027060000}"/>
    <cellStyle name="Comma 5 3 4 2 2 2 3" xfId="5019" xr:uid="{00000000-0005-0000-0000-000028060000}"/>
    <cellStyle name="Comma 5 3 4 2 2 3" xfId="6078" xr:uid="{00000000-0005-0000-0000-000029060000}"/>
    <cellStyle name="Comma 5 3 4 2 2 3 2" xfId="11094" xr:uid="{00000000-0005-0000-0000-00002A060000}"/>
    <cellStyle name="Comma 5 3 4 2 2 4" xfId="9153" xr:uid="{00000000-0005-0000-0000-00002B060000}"/>
    <cellStyle name="Comma 5 3 4 2 2 5" xfId="12548" xr:uid="{00000000-0005-0000-0000-00002C060000}"/>
    <cellStyle name="Comma 5 3 4 2 2 6" xfId="7630" xr:uid="{00000000-0005-0000-0000-00002D060000}"/>
    <cellStyle name="Comma 5 3 4 2 2 7" xfId="4084" xr:uid="{00000000-0005-0000-0000-00002E060000}"/>
    <cellStyle name="Comma 5 3 4 2 3" xfId="1087" xr:uid="{00000000-0005-0000-0000-00002F060000}"/>
    <cellStyle name="Comma 5 3 4 2 3 2" xfId="2280" xr:uid="{00000000-0005-0000-0000-000030060000}"/>
    <cellStyle name="Comma 5 3 4 2 3 2 2" xfId="10646" xr:uid="{00000000-0005-0000-0000-000031060000}"/>
    <cellStyle name="Comma 5 3 4 2 3 2 3" xfId="5629" xr:uid="{00000000-0005-0000-0000-000032060000}"/>
    <cellStyle name="Comma 5 3 4 2 3 3" xfId="6427" xr:uid="{00000000-0005-0000-0000-000033060000}"/>
    <cellStyle name="Comma 5 3 4 2 3 3 2" xfId="11442" xr:uid="{00000000-0005-0000-0000-000034060000}"/>
    <cellStyle name="Comma 5 3 4 2 3 4" xfId="9053" xr:uid="{00000000-0005-0000-0000-000035060000}"/>
    <cellStyle name="Comma 5 3 4 2 3 5" xfId="12896" xr:uid="{00000000-0005-0000-0000-000036060000}"/>
    <cellStyle name="Comma 5 3 4 2 3 6" xfId="8240" xr:uid="{00000000-0005-0000-0000-000037060000}"/>
    <cellStyle name="Comma 5 3 4 2 3 7" xfId="3984" xr:uid="{00000000-0005-0000-0000-000038060000}"/>
    <cellStyle name="Comma 5 3 4 2 4" xfId="1445" xr:uid="{00000000-0005-0000-0000-000039060000}"/>
    <cellStyle name="Comma 5 3 4 2 4 2" xfId="3004" xr:uid="{00000000-0005-0000-0000-00003A060000}"/>
    <cellStyle name="Comma 5 3 4 2 4 2 2" xfId="12042" xr:uid="{00000000-0005-0000-0000-00003B060000}"/>
    <cellStyle name="Comma 5 3 4 2 4 2 3" xfId="7027" xr:uid="{00000000-0005-0000-0000-00003C060000}"/>
    <cellStyle name="Comma 5 3 4 2 4 3" xfId="13496" xr:uid="{00000000-0005-0000-0000-00003D060000}"/>
    <cellStyle name="Comma 5 3 4 2 4 4" xfId="9937" xr:uid="{00000000-0005-0000-0000-00003E060000}"/>
    <cellStyle name="Comma 5 3 4 2 4 5" xfId="4919" xr:uid="{00000000-0005-0000-0000-00003F060000}"/>
    <cellStyle name="Comma 5 3 4 2 5" xfId="1836" xr:uid="{00000000-0005-0000-0000-000040060000}"/>
    <cellStyle name="Comma 5 3 4 2 5 2" xfId="10999" xr:uid="{00000000-0005-0000-0000-000041060000}"/>
    <cellStyle name="Comma 5 3 4 2 5 3" xfId="5983" xr:uid="{00000000-0005-0000-0000-000042060000}"/>
    <cellStyle name="Comma 5 3 4 2 6" xfId="8560" xr:uid="{00000000-0005-0000-0000-000043060000}"/>
    <cellStyle name="Comma 5 3 4 2 7" xfId="12453" xr:uid="{00000000-0005-0000-0000-000044060000}"/>
    <cellStyle name="Comma 5 3 4 2 8" xfId="7530" xr:uid="{00000000-0005-0000-0000-000045060000}"/>
    <cellStyle name="Comma 5 3 4 2 9" xfId="3482" xr:uid="{00000000-0005-0000-0000-000046060000}"/>
    <cellStyle name="Comma 5 3 4 3" xfId="473" xr:uid="{00000000-0005-0000-0000-000047060000}"/>
    <cellStyle name="Comma 5 3 4 3 2" xfId="1930" xr:uid="{00000000-0005-0000-0000-000048060000}"/>
    <cellStyle name="Comma 5 3 4 3 2 2" xfId="9732" xr:uid="{00000000-0005-0000-0000-000049060000}"/>
    <cellStyle name="Comma 5 3 4 3 2 3" xfId="4714" xr:uid="{00000000-0005-0000-0000-00004A060000}"/>
    <cellStyle name="Comma 5 3 4 3 3" xfId="6077" xr:uid="{00000000-0005-0000-0000-00004B060000}"/>
    <cellStyle name="Comma 5 3 4 3 3 2" xfId="11093" xr:uid="{00000000-0005-0000-0000-00004C060000}"/>
    <cellStyle name="Comma 5 3 4 3 4" xfId="8848" xr:uid="{00000000-0005-0000-0000-00004D060000}"/>
    <cellStyle name="Comma 5 3 4 3 5" xfId="12547" xr:uid="{00000000-0005-0000-0000-00004E060000}"/>
    <cellStyle name="Comma 5 3 4 3 6" xfId="7325" xr:uid="{00000000-0005-0000-0000-00004F060000}"/>
    <cellStyle name="Comma 5 3 4 3 7" xfId="3779" xr:uid="{00000000-0005-0000-0000-000050060000}"/>
    <cellStyle name="Comma 5 3 4 4" xfId="882" xr:uid="{00000000-0005-0000-0000-000051060000}"/>
    <cellStyle name="Comma 5 3 4 4 2" xfId="2279" xr:uid="{00000000-0005-0000-0000-000052060000}"/>
    <cellStyle name="Comma 5 3 4 4 2 2" xfId="10036" xr:uid="{00000000-0005-0000-0000-000053060000}"/>
    <cellStyle name="Comma 5 3 4 4 2 3" xfId="5018" xr:uid="{00000000-0005-0000-0000-000054060000}"/>
    <cellStyle name="Comma 5 3 4 4 3" xfId="6426" xr:uid="{00000000-0005-0000-0000-000055060000}"/>
    <cellStyle name="Comma 5 3 4 4 3 2" xfId="11441" xr:uid="{00000000-0005-0000-0000-000056060000}"/>
    <cellStyle name="Comma 5 3 4 4 4" xfId="9152" xr:uid="{00000000-0005-0000-0000-000057060000}"/>
    <cellStyle name="Comma 5 3 4 4 5" xfId="12895" xr:uid="{00000000-0005-0000-0000-000058060000}"/>
    <cellStyle name="Comma 5 3 4 4 6" xfId="7629" xr:uid="{00000000-0005-0000-0000-000059060000}"/>
    <cellStyle name="Comma 5 3 4 4 7" xfId="4083" xr:uid="{00000000-0005-0000-0000-00005A060000}"/>
    <cellStyle name="Comma 5 3 4 5" xfId="1234" xr:uid="{00000000-0005-0000-0000-00005B060000}"/>
    <cellStyle name="Comma 5 3 4 5 2" xfId="2790" xr:uid="{00000000-0005-0000-0000-00005C060000}"/>
    <cellStyle name="Comma 5 3 4 5 2 2" xfId="10441" xr:uid="{00000000-0005-0000-0000-00005D060000}"/>
    <cellStyle name="Comma 5 3 4 5 2 3" xfId="5424" xr:uid="{00000000-0005-0000-0000-00005E060000}"/>
    <cellStyle name="Comma 5 3 4 5 3" xfId="6822" xr:uid="{00000000-0005-0000-0000-00005F060000}"/>
    <cellStyle name="Comma 5 3 4 5 3 2" xfId="11837" xr:uid="{00000000-0005-0000-0000-000060060000}"/>
    <cellStyle name="Comma 5 3 4 5 4" xfId="8734" xr:uid="{00000000-0005-0000-0000-000061060000}"/>
    <cellStyle name="Comma 5 3 4 5 5" xfId="13291" xr:uid="{00000000-0005-0000-0000-000062060000}"/>
    <cellStyle name="Comma 5 3 4 5 6" xfId="8035" xr:uid="{00000000-0005-0000-0000-000063060000}"/>
    <cellStyle name="Comma 5 3 4 5 7" xfId="3664" xr:uid="{00000000-0005-0000-0000-000064060000}"/>
    <cellStyle name="Comma 5 3 4 6" xfId="1631" xr:uid="{00000000-0005-0000-0000-000065060000}"/>
    <cellStyle name="Comma 5 3 4 6 2" xfId="9620" xr:uid="{00000000-0005-0000-0000-000066060000}"/>
    <cellStyle name="Comma 5 3 4 6 3" xfId="4602" xr:uid="{00000000-0005-0000-0000-000067060000}"/>
    <cellStyle name="Comma 5 3 4 7" xfId="5778" xr:uid="{00000000-0005-0000-0000-000068060000}"/>
    <cellStyle name="Comma 5 3 4 7 2" xfId="10794" xr:uid="{00000000-0005-0000-0000-000069060000}"/>
    <cellStyle name="Comma 5 3 4 8" xfId="8355" xr:uid="{00000000-0005-0000-0000-00006A060000}"/>
    <cellStyle name="Comma 5 3 4 9" xfId="12248" xr:uid="{00000000-0005-0000-0000-00006B060000}"/>
    <cellStyle name="Comma 5 3 5" xfId="292" xr:uid="{00000000-0005-0000-0000-00006C060000}"/>
    <cellStyle name="Comma 5 3 5 2" xfId="573" xr:uid="{00000000-0005-0000-0000-00006D060000}"/>
    <cellStyle name="Comma 5 3 5 2 2" xfId="1932" xr:uid="{00000000-0005-0000-0000-00006E060000}"/>
    <cellStyle name="Comma 5 3 5 2 2 2" xfId="10038" xr:uid="{00000000-0005-0000-0000-00006F060000}"/>
    <cellStyle name="Comma 5 3 5 2 2 3" xfId="5020" xr:uid="{00000000-0005-0000-0000-000070060000}"/>
    <cellStyle name="Comma 5 3 5 2 3" xfId="6079" xr:uid="{00000000-0005-0000-0000-000071060000}"/>
    <cellStyle name="Comma 5 3 5 2 3 2" xfId="11095" xr:uid="{00000000-0005-0000-0000-000072060000}"/>
    <cellStyle name="Comma 5 3 5 2 4" xfId="9154" xr:uid="{00000000-0005-0000-0000-000073060000}"/>
    <cellStyle name="Comma 5 3 5 2 5" xfId="12549" xr:uid="{00000000-0005-0000-0000-000074060000}"/>
    <cellStyle name="Comma 5 3 5 2 6" xfId="7631" xr:uid="{00000000-0005-0000-0000-000075060000}"/>
    <cellStyle name="Comma 5 3 5 2 7" xfId="4085" xr:uid="{00000000-0005-0000-0000-000076060000}"/>
    <cellStyle name="Comma 5 3 5 3" xfId="982" xr:uid="{00000000-0005-0000-0000-000077060000}"/>
    <cellStyle name="Comma 5 3 5 3 2" xfId="2281" xr:uid="{00000000-0005-0000-0000-000078060000}"/>
    <cellStyle name="Comma 5 3 5 3 2 2" xfId="10541" xr:uid="{00000000-0005-0000-0000-000079060000}"/>
    <cellStyle name="Comma 5 3 5 3 2 3" xfId="5524" xr:uid="{00000000-0005-0000-0000-00007A060000}"/>
    <cellStyle name="Comma 5 3 5 3 3" xfId="6428" xr:uid="{00000000-0005-0000-0000-00007B060000}"/>
    <cellStyle name="Comma 5 3 5 3 3 2" xfId="11443" xr:uid="{00000000-0005-0000-0000-00007C060000}"/>
    <cellStyle name="Comma 5 3 5 3 4" xfId="8948" xr:uid="{00000000-0005-0000-0000-00007D060000}"/>
    <cellStyle name="Comma 5 3 5 3 5" xfId="12897" xr:uid="{00000000-0005-0000-0000-00007E060000}"/>
    <cellStyle name="Comma 5 3 5 3 6" xfId="8135" xr:uid="{00000000-0005-0000-0000-00007F060000}"/>
    <cellStyle name="Comma 5 3 5 3 7" xfId="3879" xr:uid="{00000000-0005-0000-0000-000080060000}"/>
    <cellStyle name="Comma 5 3 5 4" xfId="1338" xr:uid="{00000000-0005-0000-0000-000081060000}"/>
    <cellStyle name="Comma 5 3 5 4 2" xfId="2896" xr:uid="{00000000-0005-0000-0000-000082060000}"/>
    <cellStyle name="Comma 5 3 5 4 2 2" xfId="11937" xr:uid="{00000000-0005-0000-0000-000083060000}"/>
    <cellStyle name="Comma 5 3 5 4 2 3" xfId="6922" xr:uid="{00000000-0005-0000-0000-000084060000}"/>
    <cellStyle name="Comma 5 3 5 4 3" xfId="13391" xr:uid="{00000000-0005-0000-0000-000085060000}"/>
    <cellStyle name="Comma 5 3 5 4 4" xfId="9832" xr:uid="{00000000-0005-0000-0000-000086060000}"/>
    <cellStyle name="Comma 5 3 5 4 5" xfId="4814" xr:uid="{00000000-0005-0000-0000-000087060000}"/>
    <cellStyle name="Comma 5 3 5 5" xfId="1731" xr:uid="{00000000-0005-0000-0000-000088060000}"/>
    <cellStyle name="Comma 5 3 5 5 2" xfId="10894" xr:uid="{00000000-0005-0000-0000-000089060000}"/>
    <cellStyle name="Comma 5 3 5 5 3" xfId="5878" xr:uid="{00000000-0005-0000-0000-00008A060000}"/>
    <cellStyle name="Comma 5 3 5 6" xfId="8455" xr:uid="{00000000-0005-0000-0000-00008B060000}"/>
    <cellStyle name="Comma 5 3 5 7" xfId="12348" xr:uid="{00000000-0005-0000-0000-00008C060000}"/>
    <cellStyle name="Comma 5 3 5 8" xfId="7425" xr:uid="{00000000-0005-0000-0000-00008D060000}"/>
    <cellStyle name="Comma 5 3 5 9" xfId="3377" xr:uid="{00000000-0005-0000-0000-00008E060000}"/>
    <cellStyle name="Comma 5 3 6" xfId="446" xr:uid="{00000000-0005-0000-0000-00008F060000}"/>
    <cellStyle name="Comma 5 3 6 2" xfId="855" xr:uid="{00000000-0005-0000-0000-000090060000}"/>
    <cellStyle name="Comma 5 3 6 2 2" xfId="1933" xr:uid="{00000000-0005-0000-0000-000091060000}"/>
    <cellStyle name="Comma 5 3 6 2 2 2" xfId="10039" xr:uid="{00000000-0005-0000-0000-000092060000}"/>
    <cellStyle name="Comma 5 3 6 2 2 3" xfId="5021" xr:uid="{00000000-0005-0000-0000-000093060000}"/>
    <cellStyle name="Comma 5 3 6 2 3" xfId="6080" xr:uid="{00000000-0005-0000-0000-000094060000}"/>
    <cellStyle name="Comma 5 3 6 2 3 2" xfId="11096" xr:uid="{00000000-0005-0000-0000-000095060000}"/>
    <cellStyle name="Comma 5 3 6 2 4" xfId="9155" xr:uid="{00000000-0005-0000-0000-000096060000}"/>
    <cellStyle name="Comma 5 3 6 2 5" xfId="12550" xr:uid="{00000000-0005-0000-0000-000097060000}"/>
    <cellStyle name="Comma 5 3 6 2 6" xfId="7632" xr:uid="{00000000-0005-0000-0000-000098060000}"/>
    <cellStyle name="Comma 5 3 6 2 7" xfId="4086" xr:uid="{00000000-0005-0000-0000-000099060000}"/>
    <cellStyle name="Comma 5 3 6 3" xfId="1205" xr:uid="{00000000-0005-0000-0000-00009A060000}"/>
    <cellStyle name="Comma 5 3 6 3 2" xfId="2282" xr:uid="{00000000-0005-0000-0000-00009B060000}"/>
    <cellStyle name="Comma 5 3 6 3 2 2" xfId="10414" xr:uid="{00000000-0005-0000-0000-00009C060000}"/>
    <cellStyle name="Comma 5 3 6 3 2 3" xfId="5397" xr:uid="{00000000-0005-0000-0000-00009D060000}"/>
    <cellStyle name="Comma 5 3 6 3 3" xfId="6429" xr:uid="{00000000-0005-0000-0000-00009E060000}"/>
    <cellStyle name="Comma 5 3 6 3 3 2" xfId="11444" xr:uid="{00000000-0005-0000-0000-00009F060000}"/>
    <cellStyle name="Comma 5 3 6 3 4" xfId="9485" xr:uid="{00000000-0005-0000-0000-0000A0060000}"/>
    <cellStyle name="Comma 5 3 6 3 5" xfId="12898" xr:uid="{00000000-0005-0000-0000-0000A1060000}"/>
    <cellStyle name="Comma 5 3 6 3 6" xfId="8008" xr:uid="{00000000-0005-0000-0000-0000A2060000}"/>
    <cellStyle name="Comma 5 3 6 3 7" xfId="4467" xr:uid="{00000000-0005-0000-0000-0000A3060000}"/>
    <cellStyle name="Comma 5 3 6 4" xfId="2759" xr:uid="{00000000-0005-0000-0000-0000A4060000}"/>
    <cellStyle name="Comma 5 3 6 4 2" xfId="6795" xr:uid="{00000000-0005-0000-0000-0000A5060000}"/>
    <cellStyle name="Comma 5 3 6 4 2 2" xfId="11810" xr:uid="{00000000-0005-0000-0000-0000A6060000}"/>
    <cellStyle name="Comma 5 3 6 4 3" xfId="13264" xr:uid="{00000000-0005-0000-0000-0000A7060000}"/>
    <cellStyle name="Comma 5 3 6 4 4" xfId="9705" xr:uid="{00000000-0005-0000-0000-0000A8060000}"/>
    <cellStyle name="Comma 5 3 6 4 5" xfId="4687" xr:uid="{00000000-0005-0000-0000-0000A9060000}"/>
    <cellStyle name="Comma 5 3 6 5" xfId="1604" xr:uid="{00000000-0005-0000-0000-0000AA060000}"/>
    <cellStyle name="Comma 5 3 6 5 2" xfId="10765" xr:uid="{00000000-0005-0000-0000-0000AB060000}"/>
    <cellStyle name="Comma 5 3 6 5 3" xfId="5749" xr:uid="{00000000-0005-0000-0000-0000AC060000}"/>
    <cellStyle name="Comma 5 3 6 6" xfId="8821" xr:uid="{00000000-0005-0000-0000-0000AD060000}"/>
    <cellStyle name="Comma 5 3 6 7" xfId="12221" xr:uid="{00000000-0005-0000-0000-0000AE060000}"/>
    <cellStyle name="Comma 5 3 6 8" xfId="7298" xr:uid="{00000000-0005-0000-0000-0000AF060000}"/>
    <cellStyle name="Comma 5 3 6 9" xfId="3752" xr:uid="{00000000-0005-0000-0000-0000B0060000}"/>
    <cellStyle name="Comma 5 3 7" xfId="755" xr:uid="{00000000-0005-0000-0000-0000B1060000}"/>
    <cellStyle name="Comma 5 3 7 2" xfId="1924" xr:uid="{00000000-0005-0000-0000-0000B2060000}"/>
    <cellStyle name="Comma 5 3 7 2 2" xfId="10030" xr:uid="{00000000-0005-0000-0000-0000B3060000}"/>
    <cellStyle name="Comma 5 3 7 2 3" xfId="5012" xr:uid="{00000000-0005-0000-0000-0000B4060000}"/>
    <cellStyle name="Comma 5 3 7 3" xfId="6071" xr:uid="{00000000-0005-0000-0000-0000B5060000}"/>
    <cellStyle name="Comma 5 3 7 3 2" xfId="11087" xr:uid="{00000000-0005-0000-0000-0000B6060000}"/>
    <cellStyle name="Comma 5 3 7 4" xfId="9146" xr:uid="{00000000-0005-0000-0000-0000B7060000}"/>
    <cellStyle name="Comma 5 3 7 5" xfId="12541" xr:uid="{00000000-0005-0000-0000-0000B8060000}"/>
    <cellStyle name="Comma 5 3 7 6" xfId="7623" xr:uid="{00000000-0005-0000-0000-0000B9060000}"/>
    <cellStyle name="Comma 5 3 7 7" xfId="4077" xr:uid="{00000000-0005-0000-0000-0000BA060000}"/>
    <cellStyle name="Comma 5 3 8" xfId="1159" xr:uid="{00000000-0005-0000-0000-0000BB060000}"/>
    <cellStyle name="Comma 5 3 8 2" xfId="2273" xr:uid="{00000000-0005-0000-0000-0000BC060000}"/>
    <cellStyle name="Comma 5 3 8 2 2" xfId="10369" xr:uid="{00000000-0005-0000-0000-0000BD060000}"/>
    <cellStyle name="Comma 5 3 8 2 3" xfId="5352" xr:uid="{00000000-0005-0000-0000-0000BE060000}"/>
    <cellStyle name="Comma 5 3 8 3" xfId="6420" xr:uid="{00000000-0005-0000-0000-0000BF060000}"/>
    <cellStyle name="Comma 5 3 8 3 2" xfId="11435" xr:uid="{00000000-0005-0000-0000-0000C0060000}"/>
    <cellStyle name="Comma 5 3 8 4" xfId="8628" xr:uid="{00000000-0005-0000-0000-0000C1060000}"/>
    <cellStyle name="Comma 5 3 8 5" xfId="12889" xr:uid="{00000000-0005-0000-0000-0000C2060000}"/>
    <cellStyle name="Comma 5 3 8 6" xfId="7963" xr:uid="{00000000-0005-0000-0000-0000C3060000}"/>
    <cellStyle name="Comma 5 3 8 7" xfId="3552" xr:uid="{00000000-0005-0000-0000-0000C4060000}"/>
    <cellStyle name="Comma 5 3 9" xfId="2708" xr:uid="{00000000-0005-0000-0000-0000C5060000}"/>
    <cellStyle name="Comma 5 3 9 2" xfId="6750" xr:uid="{00000000-0005-0000-0000-0000C6060000}"/>
    <cellStyle name="Comma 5 3 9 2 2" xfId="11765" xr:uid="{00000000-0005-0000-0000-0000C7060000}"/>
    <cellStyle name="Comma 5 3 9 3" xfId="13219" xr:uid="{00000000-0005-0000-0000-0000C8060000}"/>
    <cellStyle name="Comma 5 3 9 4" xfId="9514" xr:uid="{00000000-0005-0000-0000-0000C9060000}"/>
    <cellStyle name="Comma 5 3 9 5" xfId="4496" xr:uid="{00000000-0005-0000-0000-0000CA060000}"/>
    <cellStyle name="Comma 5 4" xfId="151" xr:uid="{00000000-0005-0000-0000-0000CB060000}"/>
    <cellStyle name="Comma 5 4 10" xfId="1567" xr:uid="{00000000-0005-0000-0000-0000CC060000}"/>
    <cellStyle name="Comma 5 4 10 2" xfId="12184" xr:uid="{00000000-0005-0000-0000-0000CD060000}"/>
    <cellStyle name="Comma 5 4 10 3" xfId="10728" xr:uid="{00000000-0005-0000-0000-0000CE060000}"/>
    <cellStyle name="Comma 5 4 10 4" xfId="5712" xr:uid="{00000000-0005-0000-0000-0000CF060000}"/>
    <cellStyle name="Comma 5 4 11" xfId="1537" xr:uid="{00000000-0005-0000-0000-0000D0060000}"/>
    <cellStyle name="Comma 5 4 11 2" xfId="8336" xr:uid="{00000000-0005-0000-0000-0000D1060000}"/>
    <cellStyle name="Comma 5 4 12" xfId="12154" xr:uid="{00000000-0005-0000-0000-0000D2060000}"/>
    <cellStyle name="Comma 5 4 13" xfId="7114" xr:uid="{00000000-0005-0000-0000-0000D3060000}"/>
    <cellStyle name="Comma 5 4 14" xfId="3258" xr:uid="{00000000-0005-0000-0000-0000D4060000}"/>
    <cellStyle name="Comma 5 4 2" xfId="211" xr:uid="{00000000-0005-0000-0000-0000D5060000}"/>
    <cellStyle name="Comma 5 4 2 10" xfId="12286" xr:uid="{00000000-0005-0000-0000-0000D6060000}"/>
    <cellStyle name="Comma 5 4 2 11" xfId="7146" xr:uid="{00000000-0005-0000-0000-0000D7060000}"/>
    <cellStyle name="Comma 5 4 2 12" xfId="3315" xr:uid="{00000000-0005-0000-0000-0000D8060000}"/>
    <cellStyle name="Comma 5 4 2 2" xfId="360" xr:uid="{00000000-0005-0000-0000-0000D9060000}"/>
    <cellStyle name="Comma 5 4 2 2 10" xfId="3519" xr:uid="{00000000-0005-0000-0000-0000DA060000}"/>
    <cellStyle name="Comma 5 4 2 2 2" xfId="715" xr:uid="{00000000-0005-0000-0000-0000DB060000}"/>
    <cellStyle name="Comma 5 4 2 2 2 2" xfId="1936" xr:uid="{00000000-0005-0000-0000-0000DC060000}"/>
    <cellStyle name="Comma 5 4 2 2 2 2 2" xfId="9974" xr:uid="{00000000-0005-0000-0000-0000DD060000}"/>
    <cellStyle name="Comma 5 4 2 2 2 2 3" xfId="4956" xr:uid="{00000000-0005-0000-0000-0000DE060000}"/>
    <cellStyle name="Comma 5 4 2 2 2 3" xfId="6083" xr:uid="{00000000-0005-0000-0000-0000DF060000}"/>
    <cellStyle name="Comma 5 4 2 2 2 3 2" xfId="11099" xr:uid="{00000000-0005-0000-0000-0000E0060000}"/>
    <cellStyle name="Comma 5 4 2 2 2 4" xfId="9090" xr:uid="{00000000-0005-0000-0000-0000E1060000}"/>
    <cellStyle name="Comma 5 4 2 2 2 5" xfId="12553" xr:uid="{00000000-0005-0000-0000-0000E2060000}"/>
    <cellStyle name="Comma 5 4 2 2 2 6" xfId="7567" xr:uid="{00000000-0005-0000-0000-0000E3060000}"/>
    <cellStyle name="Comma 5 4 2 2 2 7" xfId="4021" xr:uid="{00000000-0005-0000-0000-0000E4060000}"/>
    <cellStyle name="Comma 5 4 2 2 3" xfId="1124" xr:uid="{00000000-0005-0000-0000-0000E5060000}"/>
    <cellStyle name="Comma 5 4 2 2 3 2" xfId="2285" xr:uid="{00000000-0005-0000-0000-0000E6060000}"/>
    <cellStyle name="Comma 5 4 2 2 3 2 2" xfId="10042" xr:uid="{00000000-0005-0000-0000-0000E7060000}"/>
    <cellStyle name="Comma 5 4 2 2 3 2 3" xfId="5024" xr:uid="{00000000-0005-0000-0000-0000E8060000}"/>
    <cellStyle name="Comma 5 4 2 2 3 3" xfId="6432" xr:uid="{00000000-0005-0000-0000-0000E9060000}"/>
    <cellStyle name="Comma 5 4 2 2 3 3 2" xfId="11447" xr:uid="{00000000-0005-0000-0000-0000EA060000}"/>
    <cellStyle name="Comma 5 4 2 2 3 4" xfId="9158" xr:uid="{00000000-0005-0000-0000-0000EB060000}"/>
    <cellStyle name="Comma 5 4 2 2 3 5" xfId="12901" xr:uid="{00000000-0005-0000-0000-0000EC060000}"/>
    <cellStyle name="Comma 5 4 2 2 3 6" xfId="7635" xr:uid="{00000000-0005-0000-0000-0000ED060000}"/>
    <cellStyle name="Comma 5 4 2 2 3 7" xfId="4089" xr:uid="{00000000-0005-0000-0000-0000EE060000}"/>
    <cellStyle name="Comma 5 4 2 2 4" xfId="1482" xr:uid="{00000000-0005-0000-0000-0000EF060000}"/>
    <cellStyle name="Comma 5 4 2 2 4 2" xfId="3041" xr:uid="{00000000-0005-0000-0000-0000F0060000}"/>
    <cellStyle name="Comma 5 4 2 2 4 2 2" xfId="10683" xr:uid="{00000000-0005-0000-0000-0000F1060000}"/>
    <cellStyle name="Comma 5 4 2 2 4 2 3" xfId="5666" xr:uid="{00000000-0005-0000-0000-0000F2060000}"/>
    <cellStyle name="Comma 5 4 2 2 4 3" xfId="7064" xr:uid="{00000000-0005-0000-0000-0000F3060000}"/>
    <cellStyle name="Comma 5 4 2 2 4 3 2" xfId="12079" xr:uid="{00000000-0005-0000-0000-0000F4060000}"/>
    <cellStyle name="Comma 5 4 2 2 4 4" xfId="8771" xr:uid="{00000000-0005-0000-0000-0000F5060000}"/>
    <cellStyle name="Comma 5 4 2 2 4 5" xfId="13533" xr:uid="{00000000-0005-0000-0000-0000F6060000}"/>
    <cellStyle name="Comma 5 4 2 2 4 6" xfId="8277" xr:uid="{00000000-0005-0000-0000-0000F7060000}"/>
    <cellStyle name="Comma 5 4 2 2 4 7" xfId="3701" xr:uid="{00000000-0005-0000-0000-0000F8060000}"/>
    <cellStyle name="Comma 5 4 2 2 5" xfId="1873" xr:uid="{00000000-0005-0000-0000-0000F9060000}"/>
    <cellStyle name="Comma 5 4 2 2 5 2" xfId="9657" xr:uid="{00000000-0005-0000-0000-0000FA060000}"/>
    <cellStyle name="Comma 5 4 2 2 5 3" xfId="4639" xr:uid="{00000000-0005-0000-0000-0000FB060000}"/>
    <cellStyle name="Comma 5 4 2 2 6" xfId="6020" xr:uid="{00000000-0005-0000-0000-0000FC060000}"/>
    <cellStyle name="Comma 5 4 2 2 6 2" xfId="11036" xr:uid="{00000000-0005-0000-0000-0000FD060000}"/>
    <cellStyle name="Comma 5 4 2 2 7" xfId="8597" xr:uid="{00000000-0005-0000-0000-0000FE060000}"/>
    <cellStyle name="Comma 5 4 2 2 8" xfId="12490" xr:uid="{00000000-0005-0000-0000-0000FF060000}"/>
    <cellStyle name="Comma 5 4 2 2 9" xfId="7250" xr:uid="{00000000-0005-0000-0000-000000070000}"/>
    <cellStyle name="Comma 5 4 2 3" xfId="611" xr:uid="{00000000-0005-0000-0000-000001070000}"/>
    <cellStyle name="Comma 5 4 2 3 2" xfId="1020" xr:uid="{00000000-0005-0000-0000-000002070000}"/>
    <cellStyle name="Comma 5 4 2 3 2 2" xfId="1937" xr:uid="{00000000-0005-0000-0000-000003070000}"/>
    <cellStyle name="Comma 5 4 2 3 2 2 2" xfId="10043" xr:uid="{00000000-0005-0000-0000-000004070000}"/>
    <cellStyle name="Comma 5 4 2 3 2 2 3" xfId="5025" xr:uid="{00000000-0005-0000-0000-000005070000}"/>
    <cellStyle name="Comma 5 4 2 3 2 3" xfId="6084" xr:uid="{00000000-0005-0000-0000-000006070000}"/>
    <cellStyle name="Comma 5 4 2 3 2 3 2" xfId="11100" xr:uid="{00000000-0005-0000-0000-000007070000}"/>
    <cellStyle name="Comma 5 4 2 3 2 4" xfId="9159" xr:uid="{00000000-0005-0000-0000-000008070000}"/>
    <cellStyle name="Comma 5 4 2 3 2 5" xfId="12554" xr:uid="{00000000-0005-0000-0000-000009070000}"/>
    <cellStyle name="Comma 5 4 2 3 2 6" xfId="7636" xr:uid="{00000000-0005-0000-0000-00000A070000}"/>
    <cellStyle name="Comma 5 4 2 3 2 7" xfId="4090" xr:uid="{00000000-0005-0000-0000-00000B070000}"/>
    <cellStyle name="Comma 5 4 2 3 3" xfId="1376" xr:uid="{00000000-0005-0000-0000-00000C070000}"/>
    <cellStyle name="Comma 5 4 2 3 3 2" xfId="2286" xr:uid="{00000000-0005-0000-0000-00000D070000}"/>
    <cellStyle name="Comma 5 4 2 3 3 2 2" xfId="10579" xr:uid="{00000000-0005-0000-0000-00000E070000}"/>
    <cellStyle name="Comma 5 4 2 3 3 2 3" xfId="5562" xr:uid="{00000000-0005-0000-0000-00000F070000}"/>
    <cellStyle name="Comma 5 4 2 3 3 3" xfId="6433" xr:uid="{00000000-0005-0000-0000-000010070000}"/>
    <cellStyle name="Comma 5 4 2 3 3 3 2" xfId="11448" xr:uid="{00000000-0005-0000-0000-000011070000}"/>
    <cellStyle name="Comma 5 4 2 3 3 4" xfId="8986" xr:uid="{00000000-0005-0000-0000-000012070000}"/>
    <cellStyle name="Comma 5 4 2 3 3 5" xfId="12902" xr:uid="{00000000-0005-0000-0000-000013070000}"/>
    <cellStyle name="Comma 5 4 2 3 3 6" xfId="8173" xr:uid="{00000000-0005-0000-0000-000014070000}"/>
    <cellStyle name="Comma 5 4 2 3 3 7" xfId="3917" xr:uid="{00000000-0005-0000-0000-000015070000}"/>
    <cellStyle name="Comma 5 4 2 3 4" xfId="2934" xr:uid="{00000000-0005-0000-0000-000016070000}"/>
    <cellStyle name="Comma 5 4 2 3 4 2" xfId="6960" xr:uid="{00000000-0005-0000-0000-000017070000}"/>
    <cellStyle name="Comma 5 4 2 3 4 2 2" xfId="11975" xr:uid="{00000000-0005-0000-0000-000018070000}"/>
    <cellStyle name="Comma 5 4 2 3 4 3" xfId="13429" xr:uid="{00000000-0005-0000-0000-000019070000}"/>
    <cellStyle name="Comma 5 4 2 3 4 4" xfId="9870" xr:uid="{00000000-0005-0000-0000-00001A070000}"/>
    <cellStyle name="Comma 5 4 2 3 4 5" xfId="4852" xr:uid="{00000000-0005-0000-0000-00001B070000}"/>
    <cellStyle name="Comma 5 4 2 3 5" xfId="1769" xr:uid="{00000000-0005-0000-0000-00001C070000}"/>
    <cellStyle name="Comma 5 4 2 3 5 2" xfId="10932" xr:uid="{00000000-0005-0000-0000-00001D070000}"/>
    <cellStyle name="Comma 5 4 2 3 5 3" xfId="5916" xr:uid="{00000000-0005-0000-0000-00001E070000}"/>
    <cellStyle name="Comma 5 4 2 3 6" xfId="8493" xr:uid="{00000000-0005-0000-0000-00001F070000}"/>
    <cellStyle name="Comma 5 4 2 3 7" xfId="12386" xr:uid="{00000000-0005-0000-0000-000020070000}"/>
    <cellStyle name="Comma 5 4 2 3 8" xfId="7463" xr:uid="{00000000-0005-0000-0000-000021070000}"/>
    <cellStyle name="Comma 5 4 2 3 9" xfId="3415" xr:uid="{00000000-0005-0000-0000-000022070000}"/>
    <cellStyle name="Comma 5 4 2 4" xfId="511" xr:uid="{00000000-0005-0000-0000-000023070000}"/>
    <cellStyle name="Comma 5 4 2 4 2" xfId="920" xr:uid="{00000000-0005-0000-0000-000024070000}"/>
    <cellStyle name="Comma 5 4 2 4 2 2" xfId="9770" xr:uid="{00000000-0005-0000-0000-000025070000}"/>
    <cellStyle name="Comma 5 4 2 4 2 3" xfId="4752" xr:uid="{00000000-0005-0000-0000-000026070000}"/>
    <cellStyle name="Comma 5 4 2 4 3" xfId="1935" xr:uid="{00000000-0005-0000-0000-000027070000}"/>
    <cellStyle name="Comma 5 4 2 4 3 2" xfId="11098" xr:uid="{00000000-0005-0000-0000-000028070000}"/>
    <cellStyle name="Comma 5 4 2 4 3 3" xfId="6082" xr:uid="{00000000-0005-0000-0000-000029070000}"/>
    <cellStyle name="Comma 5 4 2 4 4" xfId="8886" xr:uid="{00000000-0005-0000-0000-00002A070000}"/>
    <cellStyle name="Comma 5 4 2 4 5" xfId="12552" xr:uid="{00000000-0005-0000-0000-00002B070000}"/>
    <cellStyle name="Comma 5 4 2 4 6" xfId="7363" xr:uid="{00000000-0005-0000-0000-00002C070000}"/>
    <cellStyle name="Comma 5 4 2 4 7" xfId="3817" xr:uid="{00000000-0005-0000-0000-00002D070000}"/>
    <cellStyle name="Comma 5 4 2 5" xfId="817" xr:uid="{00000000-0005-0000-0000-00002E070000}"/>
    <cellStyle name="Comma 5 4 2 5 2" xfId="2284" xr:uid="{00000000-0005-0000-0000-00002F070000}"/>
    <cellStyle name="Comma 5 4 2 5 2 2" xfId="10041" xr:uid="{00000000-0005-0000-0000-000030070000}"/>
    <cellStyle name="Comma 5 4 2 5 2 3" xfId="5023" xr:uid="{00000000-0005-0000-0000-000031070000}"/>
    <cellStyle name="Comma 5 4 2 5 3" xfId="6431" xr:uid="{00000000-0005-0000-0000-000032070000}"/>
    <cellStyle name="Comma 5 4 2 5 3 2" xfId="11446" xr:uid="{00000000-0005-0000-0000-000033070000}"/>
    <cellStyle name="Comma 5 4 2 5 4" xfId="9157" xr:uid="{00000000-0005-0000-0000-000034070000}"/>
    <cellStyle name="Comma 5 4 2 5 5" xfId="12900" xr:uid="{00000000-0005-0000-0000-000035070000}"/>
    <cellStyle name="Comma 5 4 2 5 6" xfId="7634" xr:uid="{00000000-0005-0000-0000-000036070000}"/>
    <cellStyle name="Comma 5 4 2 5 7" xfId="4088" xr:uid="{00000000-0005-0000-0000-000037070000}"/>
    <cellStyle name="Comma 5 4 2 6" xfId="1275" xr:uid="{00000000-0005-0000-0000-000038070000}"/>
    <cellStyle name="Comma 5 4 2 6 2" xfId="2832" xr:uid="{00000000-0005-0000-0000-000039070000}"/>
    <cellStyle name="Comma 5 4 2 6 2 2" xfId="10479" xr:uid="{00000000-0005-0000-0000-00003A070000}"/>
    <cellStyle name="Comma 5 4 2 6 2 3" xfId="5462" xr:uid="{00000000-0005-0000-0000-00003B070000}"/>
    <cellStyle name="Comma 5 4 2 6 3" xfId="6860" xr:uid="{00000000-0005-0000-0000-00003C070000}"/>
    <cellStyle name="Comma 5 4 2 6 3 2" xfId="11875" xr:uid="{00000000-0005-0000-0000-00003D070000}"/>
    <cellStyle name="Comma 5 4 2 6 4" xfId="8667" xr:uid="{00000000-0005-0000-0000-00003E070000}"/>
    <cellStyle name="Comma 5 4 2 6 5" xfId="13329" xr:uid="{00000000-0005-0000-0000-00003F070000}"/>
    <cellStyle name="Comma 5 4 2 6 6" xfId="8073" xr:uid="{00000000-0005-0000-0000-000040070000}"/>
    <cellStyle name="Comma 5 4 2 6 7" xfId="3594" xr:uid="{00000000-0005-0000-0000-000041070000}"/>
    <cellStyle name="Comma 5 4 2 7" xfId="1669" xr:uid="{00000000-0005-0000-0000-000042070000}"/>
    <cellStyle name="Comma 5 4 2 7 2" xfId="9553" xr:uid="{00000000-0005-0000-0000-000043070000}"/>
    <cellStyle name="Comma 5 4 2 7 3" xfId="4535" xr:uid="{00000000-0005-0000-0000-000044070000}"/>
    <cellStyle name="Comma 5 4 2 8" xfId="5816" xr:uid="{00000000-0005-0000-0000-000045070000}"/>
    <cellStyle name="Comma 5 4 2 8 2" xfId="10832" xr:uid="{00000000-0005-0000-0000-000046070000}"/>
    <cellStyle name="Comma 5 4 2 9" xfId="8393" xr:uid="{00000000-0005-0000-0000-000047070000}"/>
    <cellStyle name="Comma 5 4 3" xfId="247" xr:uid="{00000000-0005-0000-0000-000048070000}"/>
    <cellStyle name="Comma 5 4 3 10" xfId="7189" xr:uid="{00000000-0005-0000-0000-000049070000}"/>
    <cellStyle name="Comma 5 4 3 11" xfId="3358" xr:uid="{00000000-0005-0000-0000-00004A070000}"/>
    <cellStyle name="Comma 5 4 3 2" xfId="404" xr:uid="{00000000-0005-0000-0000-00004B070000}"/>
    <cellStyle name="Comma 5 4 3 2 2" xfId="654" xr:uid="{00000000-0005-0000-0000-00004C070000}"/>
    <cellStyle name="Comma 5 4 3 2 2 2" xfId="1939" xr:uid="{00000000-0005-0000-0000-00004D070000}"/>
    <cellStyle name="Comma 5 4 3 2 2 2 2" xfId="10045" xr:uid="{00000000-0005-0000-0000-00004E070000}"/>
    <cellStyle name="Comma 5 4 3 2 2 2 3" xfId="5027" xr:uid="{00000000-0005-0000-0000-00004F070000}"/>
    <cellStyle name="Comma 5 4 3 2 2 3" xfId="6086" xr:uid="{00000000-0005-0000-0000-000050070000}"/>
    <cellStyle name="Comma 5 4 3 2 2 3 2" xfId="11102" xr:uid="{00000000-0005-0000-0000-000051070000}"/>
    <cellStyle name="Comma 5 4 3 2 2 4" xfId="9161" xr:uid="{00000000-0005-0000-0000-000052070000}"/>
    <cellStyle name="Comma 5 4 3 2 2 5" xfId="12556" xr:uid="{00000000-0005-0000-0000-000053070000}"/>
    <cellStyle name="Comma 5 4 3 2 2 6" xfId="7638" xr:uid="{00000000-0005-0000-0000-000054070000}"/>
    <cellStyle name="Comma 5 4 3 2 2 7" xfId="4092" xr:uid="{00000000-0005-0000-0000-000055070000}"/>
    <cellStyle name="Comma 5 4 3 2 3" xfId="1063" xr:uid="{00000000-0005-0000-0000-000056070000}"/>
    <cellStyle name="Comma 5 4 3 2 3 2" xfId="2288" xr:uid="{00000000-0005-0000-0000-000057070000}"/>
    <cellStyle name="Comma 5 4 3 2 3 2 2" xfId="10622" xr:uid="{00000000-0005-0000-0000-000058070000}"/>
    <cellStyle name="Comma 5 4 3 2 3 2 3" xfId="5605" xr:uid="{00000000-0005-0000-0000-000059070000}"/>
    <cellStyle name="Comma 5 4 3 2 3 3" xfId="6435" xr:uid="{00000000-0005-0000-0000-00005A070000}"/>
    <cellStyle name="Comma 5 4 3 2 3 3 2" xfId="11450" xr:uid="{00000000-0005-0000-0000-00005B070000}"/>
    <cellStyle name="Comma 5 4 3 2 3 4" xfId="9029" xr:uid="{00000000-0005-0000-0000-00005C070000}"/>
    <cellStyle name="Comma 5 4 3 2 3 5" xfId="12904" xr:uid="{00000000-0005-0000-0000-00005D070000}"/>
    <cellStyle name="Comma 5 4 3 2 3 6" xfId="8216" xr:uid="{00000000-0005-0000-0000-00005E070000}"/>
    <cellStyle name="Comma 5 4 3 2 3 7" xfId="3960" xr:uid="{00000000-0005-0000-0000-00005F070000}"/>
    <cellStyle name="Comma 5 4 3 2 4" xfId="1421" xr:uid="{00000000-0005-0000-0000-000060070000}"/>
    <cellStyle name="Comma 5 4 3 2 4 2" xfId="2979" xr:uid="{00000000-0005-0000-0000-000061070000}"/>
    <cellStyle name="Comma 5 4 3 2 4 2 2" xfId="12018" xr:uid="{00000000-0005-0000-0000-000062070000}"/>
    <cellStyle name="Comma 5 4 3 2 4 2 3" xfId="7003" xr:uid="{00000000-0005-0000-0000-000063070000}"/>
    <cellStyle name="Comma 5 4 3 2 4 3" xfId="13472" xr:uid="{00000000-0005-0000-0000-000064070000}"/>
    <cellStyle name="Comma 5 4 3 2 4 4" xfId="9913" xr:uid="{00000000-0005-0000-0000-000065070000}"/>
    <cellStyle name="Comma 5 4 3 2 4 5" xfId="4895" xr:uid="{00000000-0005-0000-0000-000066070000}"/>
    <cellStyle name="Comma 5 4 3 2 5" xfId="1812" xr:uid="{00000000-0005-0000-0000-000067070000}"/>
    <cellStyle name="Comma 5 4 3 2 5 2" xfId="10975" xr:uid="{00000000-0005-0000-0000-000068070000}"/>
    <cellStyle name="Comma 5 4 3 2 5 3" xfId="5959" xr:uid="{00000000-0005-0000-0000-000069070000}"/>
    <cellStyle name="Comma 5 4 3 2 6" xfId="8536" xr:uid="{00000000-0005-0000-0000-00006A070000}"/>
    <cellStyle name="Comma 5 4 3 2 7" xfId="12429" xr:uid="{00000000-0005-0000-0000-00006B070000}"/>
    <cellStyle name="Comma 5 4 3 2 8" xfId="7506" xr:uid="{00000000-0005-0000-0000-00006C070000}"/>
    <cellStyle name="Comma 5 4 3 2 9" xfId="3458" xr:uid="{00000000-0005-0000-0000-00006D070000}"/>
    <cellStyle name="Comma 5 4 3 3" xfId="554" xr:uid="{00000000-0005-0000-0000-00006E070000}"/>
    <cellStyle name="Comma 5 4 3 3 2" xfId="1938" xr:uid="{00000000-0005-0000-0000-00006F070000}"/>
    <cellStyle name="Comma 5 4 3 3 2 2" xfId="9813" xr:uid="{00000000-0005-0000-0000-000070070000}"/>
    <cellStyle name="Comma 5 4 3 3 2 3" xfId="4795" xr:uid="{00000000-0005-0000-0000-000071070000}"/>
    <cellStyle name="Comma 5 4 3 3 3" xfId="6085" xr:uid="{00000000-0005-0000-0000-000072070000}"/>
    <cellStyle name="Comma 5 4 3 3 3 2" xfId="11101" xr:uid="{00000000-0005-0000-0000-000073070000}"/>
    <cellStyle name="Comma 5 4 3 3 4" xfId="8929" xr:uid="{00000000-0005-0000-0000-000074070000}"/>
    <cellStyle name="Comma 5 4 3 3 5" xfId="12555" xr:uid="{00000000-0005-0000-0000-000075070000}"/>
    <cellStyle name="Comma 5 4 3 3 6" xfId="7406" xr:uid="{00000000-0005-0000-0000-000076070000}"/>
    <cellStyle name="Comma 5 4 3 3 7" xfId="3860" xr:uid="{00000000-0005-0000-0000-000077070000}"/>
    <cellStyle name="Comma 5 4 3 4" xfId="963" xr:uid="{00000000-0005-0000-0000-000078070000}"/>
    <cellStyle name="Comma 5 4 3 4 2" xfId="2287" xr:uid="{00000000-0005-0000-0000-000079070000}"/>
    <cellStyle name="Comma 5 4 3 4 2 2" xfId="10044" xr:uid="{00000000-0005-0000-0000-00007A070000}"/>
    <cellStyle name="Comma 5 4 3 4 2 3" xfId="5026" xr:uid="{00000000-0005-0000-0000-00007B070000}"/>
    <cellStyle name="Comma 5 4 3 4 3" xfId="6434" xr:uid="{00000000-0005-0000-0000-00007C070000}"/>
    <cellStyle name="Comma 5 4 3 4 3 2" xfId="11449" xr:uid="{00000000-0005-0000-0000-00007D070000}"/>
    <cellStyle name="Comma 5 4 3 4 4" xfId="9160" xr:uid="{00000000-0005-0000-0000-00007E070000}"/>
    <cellStyle name="Comma 5 4 3 4 5" xfId="12903" xr:uid="{00000000-0005-0000-0000-00007F070000}"/>
    <cellStyle name="Comma 5 4 3 4 6" xfId="7637" xr:uid="{00000000-0005-0000-0000-000080070000}"/>
    <cellStyle name="Comma 5 4 3 4 7" xfId="4091" xr:uid="{00000000-0005-0000-0000-000081070000}"/>
    <cellStyle name="Comma 5 4 3 5" xfId="1319" xr:uid="{00000000-0005-0000-0000-000082070000}"/>
    <cellStyle name="Comma 5 4 3 5 2" xfId="2877" xr:uid="{00000000-0005-0000-0000-000083070000}"/>
    <cellStyle name="Comma 5 4 3 5 2 2" xfId="10522" xr:uid="{00000000-0005-0000-0000-000084070000}"/>
    <cellStyle name="Comma 5 4 3 5 2 3" xfId="5505" xr:uid="{00000000-0005-0000-0000-000085070000}"/>
    <cellStyle name="Comma 5 4 3 5 3" xfId="6903" xr:uid="{00000000-0005-0000-0000-000086070000}"/>
    <cellStyle name="Comma 5 4 3 5 3 2" xfId="11918" xr:uid="{00000000-0005-0000-0000-000087070000}"/>
    <cellStyle name="Comma 5 4 3 5 4" xfId="8710" xr:uid="{00000000-0005-0000-0000-000088070000}"/>
    <cellStyle name="Comma 5 4 3 5 5" xfId="13372" xr:uid="{00000000-0005-0000-0000-000089070000}"/>
    <cellStyle name="Comma 5 4 3 5 6" xfId="8116" xr:uid="{00000000-0005-0000-0000-00008A070000}"/>
    <cellStyle name="Comma 5 4 3 5 7" xfId="3640" xr:uid="{00000000-0005-0000-0000-00008B070000}"/>
    <cellStyle name="Comma 5 4 3 6" xfId="1712" xr:uid="{00000000-0005-0000-0000-00008C070000}"/>
    <cellStyle name="Comma 5 4 3 6 2" xfId="9596" xr:uid="{00000000-0005-0000-0000-00008D070000}"/>
    <cellStyle name="Comma 5 4 3 6 3" xfId="4578" xr:uid="{00000000-0005-0000-0000-00008E070000}"/>
    <cellStyle name="Comma 5 4 3 7" xfId="5859" xr:uid="{00000000-0005-0000-0000-00008F070000}"/>
    <cellStyle name="Comma 5 4 3 7 2" xfId="10875" xr:uid="{00000000-0005-0000-0000-000090070000}"/>
    <cellStyle name="Comma 5 4 3 8" xfId="8436" xr:uid="{00000000-0005-0000-0000-000091070000}"/>
    <cellStyle name="Comma 5 4 3 9" xfId="12329" xr:uid="{00000000-0005-0000-0000-000092070000}"/>
    <cellStyle name="Comma 5 4 4" xfId="327" xr:uid="{00000000-0005-0000-0000-000093070000}"/>
    <cellStyle name="Comma 5 4 4 10" xfId="7219" xr:uid="{00000000-0005-0000-0000-000094070000}"/>
    <cellStyle name="Comma 5 4 4 11" xfId="3283" xr:uid="{00000000-0005-0000-0000-000095070000}"/>
    <cellStyle name="Comma 5 4 4 2" xfId="684" xr:uid="{00000000-0005-0000-0000-000096070000}"/>
    <cellStyle name="Comma 5 4 4 2 2" xfId="1093" xr:uid="{00000000-0005-0000-0000-000097070000}"/>
    <cellStyle name="Comma 5 4 4 2 2 2" xfId="1941" xr:uid="{00000000-0005-0000-0000-000098070000}"/>
    <cellStyle name="Comma 5 4 4 2 2 2 2" xfId="10047" xr:uid="{00000000-0005-0000-0000-000099070000}"/>
    <cellStyle name="Comma 5 4 4 2 2 2 3" xfId="5029" xr:uid="{00000000-0005-0000-0000-00009A070000}"/>
    <cellStyle name="Comma 5 4 4 2 2 3" xfId="6088" xr:uid="{00000000-0005-0000-0000-00009B070000}"/>
    <cellStyle name="Comma 5 4 4 2 2 3 2" xfId="11104" xr:uid="{00000000-0005-0000-0000-00009C070000}"/>
    <cellStyle name="Comma 5 4 4 2 2 4" xfId="9163" xr:uid="{00000000-0005-0000-0000-00009D070000}"/>
    <cellStyle name="Comma 5 4 4 2 2 5" xfId="12558" xr:uid="{00000000-0005-0000-0000-00009E070000}"/>
    <cellStyle name="Comma 5 4 4 2 2 6" xfId="7640" xr:uid="{00000000-0005-0000-0000-00009F070000}"/>
    <cellStyle name="Comma 5 4 4 2 2 7" xfId="4094" xr:uid="{00000000-0005-0000-0000-0000A0070000}"/>
    <cellStyle name="Comma 5 4 4 2 3" xfId="1451" xr:uid="{00000000-0005-0000-0000-0000A1070000}"/>
    <cellStyle name="Comma 5 4 4 2 3 2" xfId="2290" xr:uid="{00000000-0005-0000-0000-0000A2070000}"/>
    <cellStyle name="Comma 5 4 4 2 3 2 2" xfId="10652" xr:uid="{00000000-0005-0000-0000-0000A3070000}"/>
    <cellStyle name="Comma 5 4 4 2 3 2 3" xfId="5635" xr:uid="{00000000-0005-0000-0000-0000A4070000}"/>
    <cellStyle name="Comma 5 4 4 2 3 3" xfId="6437" xr:uid="{00000000-0005-0000-0000-0000A5070000}"/>
    <cellStyle name="Comma 5 4 4 2 3 3 2" xfId="11452" xr:uid="{00000000-0005-0000-0000-0000A6070000}"/>
    <cellStyle name="Comma 5 4 4 2 3 4" xfId="9059" xr:uid="{00000000-0005-0000-0000-0000A7070000}"/>
    <cellStyle name="Comma 5 4 4 2 3 5" xfId="12906" xr:uid="{00000000-0005-0000-0000-0000A8070000}"/>
    <cellStyle name="Comma 5 4 4 2 3 6" xfId="8246" xr:uid="{00000000-0005-0000-0000-0000A9070000}"/>
    <cellStyle name="Comma 5 4 4 2 3 7" xfId="3990" xr:uid="{00000000-0005-0000-0000-0000AA070000}"/>
    <cellStyle name="Comma 5 4 4 2 4" xfId="3010" xr:uid="{00000000-0005-0000-0000-0000AB070000}"/>
    <cellStyle name="Comma 5 4 4 2 4 2" xfId="7033" xr:uid="{00000000-0005-0000-0000-0000AC070000}"/>
    <cellStyle name="Comma 5 4 4 2 4 2 2" xfId="12048" xr:uid="{00000000-0005-0000-0000-0000AD070000}"/>
    <cellStyle name="Comma 5 4 4 2 4 3" xfId="13502" xr:uid="{00000000-0005-0000-0000-0000AE070000}"/>
    <cellStyle name="Comma 5 4 4 2 4 4" xfId="9943" xr:uid="{00000000-0005-0000-0000-0000AF070000}"/>
    <cellStyle name="Comma 5 4 4 2 4 5" xfId="4925" xr:uid="{00000000-0005-0000-0000-0000B0070000}"/>
    <cellStyle name="Comma 5 4 4 2 5" xfId="1842" xr:uid="{00000000-0005-0000-0000-0000B1070000}"/>
    <cellStyle name="Comma 5 4 4 2 5 2" xfId="11005" xr:uid="{00000000-0005-0000-0000-0000B2070000}"/>
    <cellStyle name="Comma 5 4 4 2 5 3" xfId="5989" xr:uid="{00000000-0005-0000-0000-0000B3070000}"/>
    <cellStyle name="Comma 5 4 4 2 6" xfId="8566" xr:uid="{00000000-0005-0000-0000-0000B4070000}"/>
    <cellStyle name="Comma 5 4 4 2 7" xfId="12459" xr:uid="{00000000-0005-0000-0000-0000B5070000}"/>
    <cellStyle name="Comma 5 4 4 2 8" xfId="7536" xr:uid="{00000000-0005-0000-0000-0000B6070000}"/>
    <cellStyle name="Comma 5 4 4 2 9" xfId="3488" xr:uid="{00000000-0005-0000-0000-0000B7070000}"/>
    <cellStyle name="Comma 5 4 4 3" xfId="479" xr:uid="{00000000-0005-0000-0000-0000B8070000}"/>
    <cellStyle name="Comma 5 4 4 3 2" xfId="1940" xr:uid="{00000000-0005-0000-0000-0000B9070000}"/>
    <cellStyle name="Comma 5 4 4 3 2 2" xfId="9738" xr:uid="{00000000-0005-0000-0000-0000BA070000}"/>
    <cellStyle name="Comma 5 4 4 3 2 3" xfId="4720" xr:uid="{00000000-0005-0000-0000-0000BB070000}"/>
    <cellStyle name="Comma 5 4 4 3 3" xfId="6087" xr:uid="{00000000-0005-0000-0000-0000BC070000}"/>
    <cellStyle name="Comma 5 4 4 3 3 2" xfId="11103" xr:uid="{00000000-0005-0000-0000-0000BD070000}"/>
    <cellStyle name="Comma 5 4 4 3 4" xfId="8854" xr:uid="{00000000-0005-0000-0000-0000BE070000}"/>
    <cellStyle name="Comma 5 4 4 3 5" xfId="12557" xr:uid="{00000000-0005-0000-0000-0000BF070000}"/>
    <cellStyle name="Comma 5 4 4 3 6" xfId="7331" xr:uid="{00000000-0005-0000-0000-0000C0070000}"/>
    <cellStyle name="Comma 5 4 4 3 7" xfId="3785" xr:uid="{00000000-0005-0000-0000-0000C1070000}"/>
    <cellStyle name="Comma 5 4 4 4" xfId="888" xr:uid="{00000000-0005-0000-0000-0000C2070000}"/>
    <cellStyle name="Comma 5 4 4 4 2" xfId="2289" xr:uid="{00000000-0005-0000-0000-0000C3070000}"/>
    <cellStyle name="Comma 5 4 4 4 2 2" xfId="10046" xr:uid="{00000000-0005-0000-0000-0000C4070000}"/>
    <cellStyle name="Comma 5 4 4 4 2 3" xfId="5028" xr:uid="{00000000-0005-0000-0000-0000C5070000}"/>
    <cellStyle name="Comma 5 4 4 4 3" xfId="6436" xr:uid="{00000000-0005-0000-0000-0000C6070000}"/>
    <cellStyle name="Comma 5 4 4 4 3 2" xfId="11451" xr:uid="{00000000-0005-0000-0000-0000C7070000}"/>
    <cellStyle name="Comma 5 4 4 4 4" xfId="9162" xr:uid="{00000000-0005-0000-0000-0000C8070000}"/>
    <cellStyle name="Comma 5 4 4 4 5" xfId="12905" xr:uid="{00000000-0005-0000-0000-0000C9070000}"/>
    <cellStyle name="Comma 5 4 4 4 6" xfId="7639" xr:uid="{00000000-0005-0000-0000-0000CA070000}"/>
    <cellStyle name="Comma 5 4 4 4 7" xfId="4093" xr:uid="{00000000-0005-0000-0000-0000CB070000}"/>
    <cellStyle name="Comma 5 4 4 5" xfId="1240" xr:uid="{00000000-0005-0000-0000-0000CC070000}"/>
    <cellStyle name="Comma 5 4 4 5 2" xfId="2796" xr:uid="{00000000-0005-0000-0000-0000CD070000}"/>
    <cellStyle name="Comma 5 4 4 5 2 2" xfId="10447" xr:uid="{00000000-0005-0000-0000-0000CE070000}"/>
    <cellStyle name="Comma 5 4 4 5 2 3" xfId="5430" xr:uid="{00000000-0005-0000-0000-0000CF070000}"/>
    <cellStyle name="Comma 5 4 4 5 3" xfId="6828" xr:uid="{00000000-0005-0000-0000-0000D0070000}"/>
    <cellStyle name="Comma 5 4 4 5 3 2" xfId="11843" xr:uid="{00000000-0005-0000-0000-0000D1070000}"/>
    <cellStyle name="Comma 5 4 4 5 4" xfId="8740" xr:uid="{00000000-0005-0000-0000-0000D2070000}"/>
    <cellStyle name="Comma 5 4 4 5 5" xfId="13297" xr:uid="{00000000-0005-0000-0000-0000D3070000}"/>
    <cellStyle name="Comma 5 4 4 5 6" xfId="8041" xr:uid="{00000000-0005-0000-0000-0000D4070000}"/>
    <cellStyle name="Comma 5 4 4 5 7" xfId="3670" xr:uid="{00000000-0005-0000-0000-0000D5070000}"/>
    <cellStyle name="Comma 5 4 4 6" xfId="1637" xr:uid="{00000000-0005-0000-0000-0000D6070000}"/>
    <cellStyle name="Comma 5 4 4 6 2" xfId="9626" xr:uid="{00000000-0005-0000-0000-0000D7070000}"/>
    <cellStyle name="Comma 5 4 4 6 3" xfId="4608" xr:uid="{00000000-0005-0000-0000-0000D8070000}"/>
    <cellStyle name="Comma 5 4 4 7" xfId="5784" xr:uid="{00000000-0005-0000-0000-0000D9070000}"/>
    <cellStyle name="Comma 5 4 4 7 2" xfId="10800" xr:uid="{00000000-0005-0000-0000-0000DA070000}"/>
    <cellStyle name="Comma 5 4 4 8" xfId="8361" xr:uid="{00000000-0005-0000-0000-0000DB070000}"/>
    <cellStyle name="Comma 5 4 4 9" xfId="12254" xr:uid="{00000000-0005-0000-0000-0000DC070000}"/>
    <cellStyle name="Comma 5 4 5" xfId="300" xr:uid="{00000000-0005-0000-0000-0000DD070000}"/>
    <cellStyle name="Comma 5 4 5 2" xfId="579" xr:uid="{00000000-0005-0000-0000-0000DE070000}"/>
    <cellStyle name="Comma 5 4 5 2 2" xfId="1942" xr:uid="{00000000-0005-0000-0000-0000DF070000}"/>
    <cellStyle name="Comma 5 4 5 2 2 2" xfId="10048" xr:uid="{00000000-0005-0000-0000-0000E0070000}"/>
    <cellStyle name="Comma 5 4 5 2 2 3" xfId="5030" xr:uid="{00000000-0005-0000-0000-0000E1070000}"/>
    <cellStyle name="Comma 5 4 5 2 3" xfId="6089" xr:uid="{00000000-0005-0000-0000-0000E2070000}"/>
    <cellStyle name="Comma 5 4 5 2 3 2" xfId="11105" xr:uid="{00000000-0005-0000-0000-0000E3070000}"/>
    <cellStyle name="Comma 5 4 5 2 4" xfId="9164" xr:uid="{00000000-0005-0000-0000-0000E4070000}"/>
    <cellStyle name="Comma 5 4 5 2 5" xfId="12559" xr:uid="{00000000-0005-0000-0000-0000E5070000}"/>
    <cellStyle name="Comma 5 4 5 2 6" xfId="7641" xr:uid="{00000000-0005-0000-0000-0000E6070000}"/>
    <cellStyle name="Comma 5 4 5 2 7" xfId="4095" xr:uid="{00000000-0005-0000-0000-0000E7070000}"/>
    <cellStyle name="Comma 5 4 5 3" xfId="988" xr:uid="{00000000-0005-0000-0000-0000E8070000}"/>
    <cellStyle name="Comma 5 4 5 3 2" xfId="2291" xr:uid="{00000000-0005-0000-0000-0000E9070000}"/>
    <cellStyle name="Comma 5 4 5 3 2 2" xfId="10547" xr:uid="{00000000-0005-0000-0000-0000EA070000}"/>
    <cellStyle name="Comma 5 4 5 3 2 3" xfId="5530" xr:uid="{00000000-0005-0000-0000-0000EB070000}"/>
    <cellStyle name="Comma 5 4 5 3 3" xfId="6438" xr:uid="{00000000-0005-0000-0000-0000EC070000}"/>
    <cellStyle name="Comma 5 4 5 3 3 2" xfId="11453" xr:uid="{00000000-0005-0000-0000-0000ED070000}"/>
    <cellStyle name="Comma 5 4 5 3 4" xfId="8954" xr:uid="{00000000-0005-0000-0000-0000EE070000}"/>
    <cellStyle name="Comma 5 4 5 3 5" xfId="12907" xr:uid="{00000000-0005-0000-0000-0000EF070000}"/>
    <cellStyle name="Comma 5 4 5 3 6" xfId="8141" xr:uid="{00000000-0005-0000-0000-0000F0070000}"/>
    <cellStyle name="Comma 5 4 5 3 7" xfId="3885" xr:uid="{00000000-0005-0000-0000-0000F1070000}"/>
    <cellStyle name="Comma 5 4 5 4" xfId="1344" xr:uid="{00000000-0005-0000-0000-0000F2070000}"/>
    <cellStyle name="Comma 5 4 5 4 2" xfId="2902" xr:uid="{00000000-0005-0000-0000-0000F3070000}"/>
    <cellStyle name="Comma 5 4 5 4 2 2" xfId="11943" xr:uid="{00000000-0005-0000-0000-0000F4070000}"/>
    <cellStyle name="Comma 5 4 5 4 2 3" xfId="6928" xr:uid="{00000000-0005-0000-0000-0000F5070000}"/>
    <cellStyle name="Comma 5 4 5 4 3" xfId="13397" xr:uid="{00000000-0005-0000-0000-0000F6070000}"/>
    <cellStyle name="Comma 5 4 5 4 4" xfId="9838" xr:uid="{00000000-0005-0000-0000-0000F7070000}"/>
    <cellStyle name="Comma 5 4 5 4 5" xfId="4820" xr:uid="{00000000-0005-0000-0000-0000F8070000}"/>
    <cellStyle name="Comma 5 4 5 5" xfId="1737" xr:uid="{00000000-0005-0000-0000-0000F9070000}"/>
    <cellStyle name="Comma 5 4 5 5 2" xfId="10900" xr:uid="{00000000-0005-0000-0000-0000FA070000}"/>
    <cellStyle name="Comma 5 4 5 5 3" xfId="5884" xr:uid="{00000000-0005-0000-0000-0000FB070000}"/>
    <cellStyle name="Comma 5 4 5 6" xfId="8461" xr:uid="{00000000-0005-0000-0000-0000FC070000}"/>
    <cellStyle name="Comma 5 4 5 7" xfId="12354" xr:uid="{00000000-0005-0000-0000-0000FD070000}"/>
    <cellStyle name="Comma 5 4 5 8" xfId="7431" xr:uid="{00000000-0005-0000-0000-0000FE070000}"/>
    <cellStyle name="Comma 5 4 5 9" xfId="3383" xr:uid="{00000000-0005-0000-0000-0000FF070000}"/>
    <cellStyle name="Comma 5 4 6" xfId="454" xr:uid="{00000000-0005-0000-0000-000000080000}"/>
    <cellStyle name="Comma 5 4 6 2" xfId="863" xr:uid="{00000000-0005-0000-0000-000001080000}"/>
    <cellStyle name="Comma 5 4 6 2 2" xfId="1943" xr:uid="{00000000-0005-0000-0000-000002080000}"/>
    <cellStyle name="Comma 5 4 6 2 2 2" xfId="10049" xr:uid="{00000000-0005-0000-0000-000003080000}"/>
    <cellStyle name="Comma 5 4 6 2 2 3" xfId="5031" xr:uid="{00000000-0005-0000-0000-000004080000}"/>
    <cellStyle name="Comma 5 4 6 2 3" xfId="6090" xr:uid="{00000000-0005-0000-0000-000005080000}"/>
    <cellStyle name="Comma 5 4 6 2 3 2" xfId="11106" xr:uid="{00000000-0005-0000-0000-000006080000}"/>
    <cellStyle name="Comma 5 4 6 2 4" xfId="9165" xr:uid="{00000000-0005-0000-0000-000007080000}"/>
    <cellStyle name="Comma 5 4 6 2 5" xfId="12560" xr:uid="{00000000-0005-0000-0000-000008080000}"/>
    <cellStyle name="Comma 5 4 6 2 6" xfId="7642" xr:uid="{00000000-0005-0000-0000-000009080000}"/>
    <cellStyle name="Comma 5 4 6 2 7" xfId="4096" xr:uid="{00000000-0005-0000-0000-00000A080000}"/>
    <cellStyle name="Comma 5 4 6 3" xfId="1213" xr:uid="{00000000-0005-0000-0000-00000B080000}"/>
    <cellStyle name="Comma 5 4 6 3 2" xfId="2292" xr:uid="{00000000-0005-0000-0000-00000C080000}"/>
    <cellStyle name="Comma 5 4 6 3 2 2" xfId="10422" xr:uid="{00000000-0005-0000-0000-00000D080000}"/>
    <cellStyle name="Comma 5 4 6 3 2 3" xfId="5405" xr:uid="{00000000-0005-0000-0000-00000E080000}"/>
    <cellStyle name="Comma 5 4 6 3 3" xfId="6439" xr:uid="{00000000-0005-0000-0000-00000F080000}"/>
    <cellStyle name="Comma 5 4 6 3 3 2" xfId="11454" xr:uid="{00000000-0005-0000-0000-000010080000}"/>
    <cellStyle name="Comma 5 4 6 3 4" xfId="9469" xr:uid="{00000000-0005-0000-0000-000011080000}"/>
    <cellStyle name="Comma 5 4 6 3 5" xfId="12908" xr:uid="{00000000-0005-0000-0000-000012080000}"/>
    <cellStyle name="Comma 5 4 6 3 6" xfId="8016" xr:uid="{00000000-0005-0000-0000-000013080000}"/>
    <cellStyle name="Comma 5 4 6 3 7" xfId="4451" xr:uid="{00000000-0005-0000-0000-000014080000}"/>
    <cellStyle name="Comma 5 4 6 4" xfId="2767" xr:uid="{00000000-0005-0000-0000-000015080000}"/>
    <cellStyle name="Comma 5 4 6 4 2" xfId="6803" xr:uid="{00000000-0005-0000-0000-000016080000}"/>
    <cellStyle name="Comma 5 4 6 4 2 2" xfId="11818" xr:uid="{00000000-0005-0000-0000-000017080000}"/>
    <cellStyle name="Comma 5 4 6 4 3" xfId="13272" xr:uid="{00000000-0005-0000-0000-000018080000}"/>
    <cellStyle name="Comma 5 4 6 4 4" xfId="9713" xr:uid="{00000000-0005-0000-0000-000019080000}"/>
    <cellStyle name="Comma 5 4 6 4 5" xfId="4695" xr:uid="{00000000-0005-0000-0000-00001A080000}"/>
    <cellStyle name="Comma 5 4 6 5" xfId="1612" xr:uid="{00000000-0005-0000-0000-00001B080000}"/>
    <cellStyle name="Comma 5 4 6 5 2" xfId="10773" xr:uid="{00000000-0005-0000-0000-00001C080000}"/>
    <cellStyle name="Comma 5 4 6 5 3" xfId="5757" xr:uid="{00000000-0005-0000-0000-00001D080000}"/>
    <cellStyle name="Comma 5 4 6 6" xfId="8829" xr:uid="{00000000-0005-0000-0000-00001E080000}"/>
    <cellStyle name="Comma 5 4 6 7" xfId="12229" xr:uid="{00000000-0005-0000-0000-00001F080000}"/>
    <cellStyle name="Comma 5 4 6 8" xfId="7306" xr:uid="{00000000-0005-0000-0000-000020080000}"/>
    <cellStyle name="Comma 5 4 6 9" xfId="3760" xr:uid="{00000000-0005-0000-0000-000021080000}"/>
    <cellStyle name="Comma 5 4 7" xfId="787" xr:uid="{00000000-0005-0000-0000-000022080000}"/>
    <cellStyle name="Comma 5 4 7 2" xfId="1934" xr:uid="{00000000-0005-0000-0000-000023080000}"/>
    <cellStyle name="Comma 5 4 7 2 2" xfId="10040" xr:uid="{00000000-0005-0000-0000-000024080000}"/>
    <cellStyle name="Comma 5 4 7 2 3" xfId="5022" xr:uid="{00000000-0005-0000-0000-000025080000}"/>
    <cellStyle name="Comma 5 4 7 3" xfId="6081" xr:uid="{00000000-0005-0000-0000-000026080000}"/>
    <cellStyle name="Comma 5 4 7 3 2" xfId="11097" xr:uid="{00000000-0005-0000-0000-000027080000}"/>
    <cellStyle name="Comma 5 4 7 4" xfId="9156" xr:uid="{00000000-0005-0000-0000-000028080000}"/>
    <cellStyle name="Comma 5 4 7 5" xfId="12551" xr:uid="{00000000-0005-0000-0000-000029080000}"/>
    <cellStyle name="Comma 5 4 7 6" xfId="7633" xr:uid="{00000000-0005-0000-0000-00002A080000}"/>
    <cellStyle name="Comma 5 4 7 7" xfId="4087" xr:uid="{00000000-0005-0000-0000-00002B080000}"/>
    <cellStyle name="Comma 5 4 8" xfId="1167" xr:uid="{00000000-0005-0000-0000-00002C080000}"/>
    <cellStyle name="Comma 5 4 8 2" xfId="2283" xr:uid="{00000000-0005-0000-0000-00002D080000}"/>
    <cellStyle name="Comma 5 4 8 2 2" xfId="10377" xr:uid="{00000000-0005-0000-0000-00002E080000}"/>
    <cellStyle name="Comma 5 4 8 2 3" xfId="5360" xr:uid="{00000000-0005-0000-0000-00002F080000}"/>
    <cellStyle name="Comma 5 4 8 3" xfId="6430" xr:uid="{00000000-0005-0000-0000-000030080000}"/>
    <cellStyle name="Comma 5 4 8 3 2" xfId="11445" xr:uid="{00000000-0005-0000-0000-000031080000}"/>
    <cellStyle name="Comma 5 4 8 4" xfId="8634" xr:uid="{00000000-0005-0000-0000-000032080000}"/>
    <cellStyle name="Comma 5 4 8 5" xfId="12899" xr:uid="{00000000-0005-0000-0000-000033080000}"/>
    <cellStyle name="Comma 5 4 8 6" xfId="7971" xr:uid="{00000000-0005-0000-0000-000034080000}"/>
    <cellStyle name="Comma 5 4 8 7" xfId="3558" xr:uid="{00000000-0005-0000-0000-000035080000}"/>
    <cellStyle name="Comma 5 4 9" xfId="2718" xr:uid="{00000000-0005-0000-0000-000036080000}"/>
    <cellStyle name="Comma 5 4 9 2" xfId="6758" xr:uid="{00000000-0005-0000-0000-000037080000}"/>
    <cellStyle name="Comma 5 4 9 2 2" xfId="11773" xr:uid="{00000000-0005-0000-0000-000038080000}"/>
    <cellStyle name="Comma 5 4 9 3" xfId="13227" xr:uid="{00000000-0005-0000-0000-000039080000}"/>
    <cellStyle name="Comma 5 4 9 4" xfId="9521" xr:uid="{00000000-0005-0000-0000-00003A080000}"/>
    <cellStyle name="Comma 5 4 9 5" xfId="4503" xr:uid="{00000000-0005-0000-0000-00003B080000}"/>
    <cellStyle name="Comma 5 5" xfId="159" xr:uid="{00000000-0005-0000-0000-00003C080000}"/>
    <cellStyle name="Comma 5 5 10" xfId="8314" xr:uid="{00000000-0005-0000-0000-00003D080000}"/>
    <cellStyle name="Comma 5 5 11" xfId="12134" xr:uid="{00000000-0005-0000-0000-00003E080000}"/>
    <cellStyle name="Comma 5 5 12" xfId="7126" xr:uid="{00000000-0005-0000-0000-00003F080000}"/>
    <cellStyle name="Comma 5 5 13" xfId="3235" xr:uid="{00000000-0005-0000-0000-000040080000}"/>
    <cellStyle name="Comma 5 5 2" xfId="383" xr:uid="{00000000-0005-0000-0000-000041080000}"/>
    <cellStyle name="Comma 5 5 2 10" xfId="7169" xr:uid="{00000000-0005-0000-0000-000042080000}"/>
    <cellStyle name="Comma 5 5 2 11" xfId="3338" xr:uid="{00000000-0005-0000-0000-000043080000}"/>
    <cellStyle name="Comma 5 5 2 2" xfId="634" xr:uid="{00000000-0005-0000-0000-000044080000}"/>
    <cellStyle name="Comma 5 5 2 2 2" xfId="1043" xr:uid="{00000000-0005-0000-0000-000045080000}"/>
    <cellStyle name="Comma 5 5 2 2 2 2" xfId="1946" xr:uid="{00000000-0005-0000-0000-000046080000}"/>
    <cellStyle name="Comma 5 5 2 2 2 2 2" xfId="10052" xr:uid="{00000000-0005-0000-0000-000047080000}"/>
    <cellStyle name="Comma 5 5 2 2 2 2 3" xfId="5034" xr:uid="{00000000-0005-0000-0000-000048080000}"/>
    <cellStyle name="Comma 5 5 2 2 2 3" xfId="6093" xr:uid="{00000000-0005-0000-0000-000049080000}"/>
    <cellStyle name="Comma 5 5 2 2 2 3 2" xfId="11109" xr:uid="{00000000-0005-0000-0000-00004A080000}"/>
    <cellStyle name="Comma 5 5 2 2 2 4" xfId="9168" xr:uid="{00000000-0005-0000-0000-00004B080000}"/>
    <cellStyle name="Comma 5 5 2 2 2 5" xfId="12563" xr:uid="{00000000-0005-0000-0000-00004C080000}"/>
    <cellStyle name="Comma 5 5 2 2 2 6" xfId="7645" xr:uid="{00000000-0005-0000-0000-00004D080000}"/>
    <cellStyle name="Comma 5 5 2 2 2 7" xfId="4099" xr:uid="{00000000-0005-0000-0000-00004E080000}"/>
    <cellStyle name="Comma 5 5 2 2 3" xfId="1400" xr:uid="{00000000-0005-0000-0000-00004F080000}"/>
    <cellStyle name="Comma 5 5 2 2 3 2" xfId="2295" xr:uid="{00000000-0005-0000-0000-000050080000}"/>
    <cellStyle name="Comma 5 5 2 2 3 2 2" xfId="10602" xr:uid="{00000000-0005-0000-0000-000051080000}"/>
    <cellStyle name="Comma 5 5 2 2 3 2 3" xfId="5585" xr:uid="{00000000-0005-0000-0000-000052080000}"/>
    <cellStyle name="Comma 5 5 2 2 3 3" xfId="6442" xr:uid="{00000000-0005-0000-0000-000053080000}"/>
    <cellStyle name="Comma 5 5 2 2 3 3 2" xfId="11457" xr:uid="{00000000-0005-0000-0000-000054080000}"/>
    <cellStyle name="Comma 5 5 2 2 3 4" xfId="9009" xr:uid="{00000000-0005-0000-0000-000055080000}"/>
    <cellStyle name="Comma 5 5 2 2 3 5" xfId="12911" xr:uid="{00000000-0005-0000-0000-000056080000}"/>
    <cellStyle name="Comma 5 5 2 2 3 6" xfId="8196" xr:uid="{00000000-0005-0000-0000-000057080000}"/>
    <cellStyle name="Comma 5 5 2 2 3 7" xfId="3940" xr:uid="{00000000-0005-0000-0000-000058080000}"/>
    <cellStyle name="Comma 5 5 2 2 4" xfId="2958" xr:uid="{00000000-0005-0000-0000-000059080000}"/>
    <cellStyle name="Comma 5 5 2 2 4 2" xfId="6983" xr:uid="{00000000-0005-0000-0000-00005A080000}"/>
    <cellStyle name="Comma 5 5 2 2 4 2 2" xfId="11998" xr:uid="{00000000-0005-0000-0000-00005B080000}"/>
    <cellStyle name="Comma 5 5 2 2 4 3" xfId="13452" xr:uid="{00000000-0005-0000-0000-00005C080000}"/>
    <cellStyle name="Comma 5 5 2 2 4 4" xfId="9893" xr:uid="{00000000-0005-0000-0000-00005D080000}"/>
    <cellStyle name="Comma 5 5 2 2 4 5" xfId="4875" xr:uid="{00000000-0005-0000-0000-00005E080000}"/>
    <cellStyle name="Comma 5 5 2 2 5" xfId="1792" xr:uid="{00000000-0005-0000-0000-00005F080000}"/>
    <cellStyle name="Comma 5 5 2 2 5 2" xfId="10955" xr:uid="{00000000-0005-0000-0000-000060080000}"/>
    <cellStyle name="Comma 5 5 2 2 5 3" xfId="5939" xr:uid="{00000000-0005-0000-0000-000061080000}"/>
    <cellStyle name="Comma 5 5 2 2 6" xfId="8516" xr:uid="{00000000-0005-0000-0000-000062080000}"/>
    <cellStyle name="Comma 5 5 2 2 7" xfId="12409" xr:uid="{00000000-0005-0000-0000-000063080000}"/>
    <cellStyle name="Comma 5 5 2 2 8" xfId="7486" xr:uid="{00000000-0005-0000-0000-000064080000}"/>
    <cellStyle name="Comma 5 5 2 2 9" xfId="3438" xr:uid="{00000000-0005-0000-0000-000065080000}"/>
    <cellStyle name="Comma 5 5 2 3" xfId="534" xr:uid="{00000000-0005-0000-0000-000066080000}"/>
    <cellStyle name="Comma 5 5 2 3 2" xfId="1945" xr:uid="{00000000-0005-0000-0000-000067080000}"/>
    <cellStyle name="Comma 5 5 2 3 2 2" xfId="9793" xr:uid="{00000000-0005-0000-0000-000068080000}"/>
    <cellStyle name="Comma 5 5 2 3 2 3" xfId="4775" xr:uid="{00000000-0005-0000-0000-000069080000}"/>
    <cellStyle name="Comma 5 5 2 3 3" xfId="6092" xr:uid="{00000000-0005-0000-0000-00006A080000}"/>
    <cellStyle name="Comma 5 5 2 3 3 2" xfId="11108" xr:uid="{00000000-0005-0000-0000-00006B080000}"/>
    <cellStyle name="Comma 5 5 2 3 4" xfId="8909" xr:uid="{00000000-0005-0000-0000-00006C080000}"/>
    <cellStyle name="Comma 5 5 2 3 5" xfId="12562" xr:uid="{00000000-0005-0000-0000-00006D080000}"/>
    <cellStyle name="Comma 5 5 2 3 6" xfId="7386" xr:uid="{00000000-0005-0000-0000-00006E080000}"/>
    <cellStyle name="Comma 5 5 2 3 7" xfId="3840" xr:uid="{00000000-0005-0000-0000-00006F080000}"/>
    <cellStyle name="Comma 5 5 2 4" xfId="943" xr:uid="{00000000-0005-0000-0000-000070080000}"/>
    <cellStyle name="Comma 5 5 2 4 2" xfId="2294" xr:uid="{00000000-0005-0000-0000-000071080000}"/>
    <cellStyle name="Comma 5 5 2 4 2 2" xfId="10051" xr:uid="{00000000-0005-0000-0000-000072080000}"/>
    <cellStyle name="Comma 5 5 2 4 2 3" xfId="5033" xr:uid="{00000000-0005-0000-0000-000073080000}"/>
    <cellStyle name="Comma 5 5 2 4 3" xfId="6441" xr:uid="{00000000-0005-0000-0000-000074080000}"/>
    <cellStyle name="Comma 5 5 2 4 3 2" xfId="11456" xr:uid="{00000000-0005-0000-0000-000075080000}"/>
    <cellStyle name="Comma 5 5 2 4 4" xfId="9167" xr:uid="{00000000-0005-0000-0000-000076080000}"/>
    <cellStyle name="Comma 5 5 2 4 5" xfId="12910" xr:uid="{00000000-0005-0000-0000-000077080000}"/>
    <cellStyle name="Comma 5 5 2 4 6" xfId="7644" xr:uid="{00000000-0005-0000-0000-000078080000}"/>
    <cellStyle name="Comma 5 5 2 4 7" xfId="4098" xr:uid="{00000000-0005-0000-0000-000079080000}"/>
    <cellStyle name="Comma 5 5 2 5" xfId="1299" xr:uid="{00000000-0005-0000-0000-00007A080000}"/>
    <cellStyle name="Comma 5 5 2 5 2" xfId="2856" xr:uid="{00000000-0005-0000-0000-00007B080000}"/>
    <cellStyle name="Comma 5 5 2 5 2 2" xfId="10502" xr:uid="{00000000-0005-0000-0000-00007C080000}"/>
    <cellStyle name="Comma 5 5 2 5 2 3" xfId="5485" xr:uid="{00000000-0005-0000-0000-00007D080000}"/>
    <cellStyle name="Comma 5 5 2 5 3" xfId="6883" xr:uid="{00000000-0005-0000-0000-00007E080000}"/>
    <cellStyle name="Comma 5 5 2 5 3 2" xfId="11898" xr:uid="{00000000-0005-0000-0000-00007F080000}"/>
    <cellStyle name="Comma 5 5 2 5 4" xfId="8690" xr:uid="{00000000-0005-0000-0000-000080080000}"/>
    <cellStyle name="Comma 5 5 2 5 5" xfId="13352" xr:uid="{00000000-0005-0000-0000-000081080000}"/>
    <cellStyle name="Comma 5 5 2 5 6" xfId="8096" xr:uid="{00000000-0005-0000-0000-000082080000}"/>
    <cellStyle name="Comma 5 5 2 5 7" xfId="3619" xr:uid="{00000000-0005-0000-0000-000083080000}"/>
    <cellStyle name="Comma 5 5 2 6" xfId="1692" xr:uid="{00000000-0005-0000-0000-000084080000}"/>
    <cellStyle name="Comma 5 5 2 6 2" xfId="9576" xr:uid="{00000000-0005-0000-0000-000085080000}"/>
    <cellStyle name="Comma 5 5 2 6 3" xfId="4558" xr:uid="{00000000-0005-0000-0000-000086080000}"/>
    <cellStyle name="Comma 5 5 2 7" xfId="5839" xr:uid="{00000000-0005-0000-0000-000087080000}"/>
    <cellStyle name="Comma 5 5 2 7 2" xfId="10855" xr:uid="{00000000-0005-0000-0000-000088080000}"/>
    <cellStyle name="Comma 5 5 2 8" xfId="8416" xr:uid="{00000000-0005-0000-0000-000089080000}"/>
    <cellStyle name="Comma 5 5 2 9" xfId="12309" xr:uid="{00000000-0005-0000-0000-00008A080000}"/>
    <cellStyle name="Comma 5 5 3" xfId="339" xr:uid="{00000000-0005-0000-0000-00008B080000}"/>
    <cellStyle name="Comma 5 5 3 10" xfId="7231" xr:uid="{00000000-0005-0000-0000-00008C080000}"/>
    <cellStyle name="Comma 5 5 3 11" xfId="3295" xr:uid="{00000000-0005-0000-0000-00008D080000}"/>
    <cellStyle name="Comma 5 5 3 2" xfId="696" xr:uid="{00000000-0005-0000-0000-00008E080000}"/>
    <cellStyle name="Comma 5 5 3 2 2" xfId="1105" xr:uid="{00000000-0005-0000-0000-00008F080000}"/>
    <cellStyle name="Comma 5 5 3 2 2 2" xfId="1948" xr:uid="{00000000-0005-0000-0000-000090080000}"/>
    <cellStyle name="Comma 5 5 3 2 2 2 2" xfId="10054" xr:uid="{00000000-0005-0000-0000-000091080000}"/>
    <cellStyle name="Comma 5 5 3 2 2 2 3" xfId="5036" xr:uid="{00000000-0005-0000-0000-000092080000}"/>
    <cellStyle name="Comma 5 5 3 2 2 3" xfId="6095" xr:uid="{00000000-0005-0000-0000-000093080000}"/>
    <cellStyle name="Comma 5 5 3 2 2 3 2" xfId="11111" xr:uid="{00000000-0005-0000-0000-000094080000}"/>
    <cellStyle name="Comma 5 5 3 2 2 4" xfId="9170" xr:uid="{00000000-0005-0000-0000-000095080000}"/>
    <cellStyle name="Comma 5 5 3 2 2 5" xfId="12565" xr:uid="{00000000-0005-0000-0000-000096080000}"/>
    <cellStyle name="Comma 5 5 3 2 2 6" xfId="7647" xr:uid="{00000000-0005-0000-0000-000097080000}"/>
    <cellStyle name="Comma 5 5 3 2 2 7" xfId="4101" xr:uid="{00000000-0005-0000-0000-000098080000}"/>
    <cellStyle name="Comma 5 5 3 2 3" xfId="1463" xr:uid="{00000000-0005-0000-0000-000099080000}"/>
    <cellStyle name="Comma 5 5 3 2 3 2" xfId="2297" xr:uid="{00000000-0005-0000-0000-00009A080000}"/>
    <cellStyle name="Comma 5 5 3 2 3 2 2" xfId="10664" xr:uid="{00000000-0005-0000-0000-00009B080000}"/>
    <cellStyle name="Comma 5 5 3 2 3 2 3" xfId="5647" xr:uid="{00000000-0005-0000-0000-00009C080000}"/>
    <cellStyle name="Comma 5 5 3 2 3 3" xfId="6444" xr:uid="{00000000-0005-0000-0000-00009D080000}"/>
    <cellStyle name="Comma 5 5 3 2 3 3 2" xfId="11459" xr:uid="{00000000-0005-0000-0000-00009E080000}"/>
    <cellStyle name="Comma 5 5 3 2 3 4" xfId="9071" xr:uid="{00000000-0005-0000-0000-00009F080000}"/>
    <cellStyle name="Comma 5 5 3 2 3 5" xfId="12913" xr:uid="{00000000-0005-0000-0000-0000A0080000}"/>
    <cellStyle name="Comma 5 5 3 2 3 6" xfId="8258" xr:uid="{00000000-0005-0000-0000-0000A1080000}"/>
    <cellStyle name="Comma 5 5 3 2 3 7" xfId="4002" xr:uid="{00000000-0005-0000-0000-0000A2080000}"/>
    <cellStyle name="Comma 5 5 3 2 4" xfId="3022" xr:uid="{00000000-0005-0000-0000-0000A3080000}"/>
    <cellStyle name="Comma 5 5 3 2 4 2" xfId="7045" xr:uid="{00000000-0005-0000-0000-0000A4080000}"/>
    <cellStyle name="Comma 5 5 3 2 4 2 2" xfId="12060" xr:uid="{00000000-0005-0000-0000-0000A5080000}"/>
    <cellStyle name="Comma 5 5 3 2 4 3" xfId="13514" xr:uid="{00000000-0005-0000-0000-0000A6080000}"/>
    <cellStyle name="Comma 5 5 3 2 4 4" xfId="9955" xr:uid="{00000000-0005-0000-0000-0000A7080000}"/>
    <cellStyle name="Comma 5 5 3 2 4 5" xfId="4937" xr:uid="{00000000-0005-0000-0000-0000A8080000}"/>
    <cellStyle name="Comma 5 5 3 2 5" xfId="1854" xr:uid="{00000000-0005-0000-0000-0000A9080000}"/>
    <cellStyle name="Comma 5 5 3 2 5 2" xfId="11017" xr:uid="{00000000-0005-0000-0000-0000AA080000}"/>
    <cellStyle name="Comma 5 5 3 2 5 3" xfId="6001" xr:uid="{00000000-0005-0000-0000-0000AB080000}"/>
    <cellStyle name="Comma 5 5 3 2 6" xfId="8578" xr:uid="{00000000-0005-0000-0000-0000AC080000}"/>
    <cellStyle name="Comma 5 5 3 2 7" xfId="12471" xr:uid="{00000000-0005-0000-0000-0000AD080000}"/>
    <cellStyle name="Comma 5 5 3 2 8" xfId="7548" xr:uid="{00000000-0005-0000-0000-0000AE080000}"/>
    <cellStyle name="Comma 5 5 3 2 9" xfId="3500" xr:uid="{00000000-0005-0000-0000-0000AF080000}"/>
    <cellStyle name="Comma 5 5 3 3" xfId="491" xr:uid="{00000000-0005-0000-0000-0000B0080000}"/>
    <cellStyle name="Comma 5 5 3 3 2" xfId="1947" xr:uid="{00000000-0005-0000-0000-0000B1080000}"/>
    <cellStyle name="Comma 5 5 3 3 2 2" xfId="9750" xr:uid="{00000000-0005-0000-0000-0000B2080000}"/>
    <cellStyle name="Comma 5 5 3 3 2 3" xfId="4732" xr:uid="{00000000-0005-0000-0000-0000B3080000}"/>
    <cellStyle name="Comma 5 5 3 3 3" xfId="6094" xr:uid="{00000000-0005-0000-0000-0000B4080000}"/>
    <cellStyle name="Comma 5 5 3 3 3 2" xfId="11110" xr:uid="{00000000-0005-0000-0000-0000B5080000}"/>
    <cellStyle name="Comma 5 5 3 3 4" xfId="8866" xr:uid="{00000000-0005-0000-0000-0000B6080000}"/>
    <cellStyle name="Comma 5 5 3 3 5" xfId="12564" xr:uid="{00000000-0005-0000-0000-0000B7080000}"/>
    <cellStyle name="Comma 5 5 3 3 6" xfId="7343" xr:uid="{00000000-0005-0000-0000-0000B8080000}"/>
    <cellStyle name="Comma 5 5 3 3 7" xfId="3797" xr:uid="{00000000-0005-0000-0000-0000B9080000}"/>
    <cellStyle name="Comma 5 5 3 4" xfId="900" xr:uid="{00000000-0005-0000-0000-0000BA080000}"/>
    <cellStyle name="Comma 5 5 3 4 2" xfId="2296" xr:uid="{00000000-0005-0000-0000-0000BB080000}"/>
    <cellStyle name="Comma 5 5 3 4 2 2" xfId="10053" xr:uid="{00000000-0005-0000-0000-0000BC080000}"/>
    <cellStyle name="Comma 5 5 3 4 2 3" xfId="5035" xr:uid="{00000000-0005-0000-0000-0000BD080000}"/>
    <cellStyle name="Comma 5 5 3 4 3" xfId="6443" xr:uid="{00000000-0005-0000-0000-0000BE080000}"/>
    <cellStyle name="Comma 5 5 3 4 3 2" xfId="11458" xr:uid="{00000000-0005-0000-0000-0000BF080000}"/>
    <cellStyle name="Comma 5 5 3 4 4" xfId="9169" xr:uid="{00000000-0005-0000-0000-0000C0080000}"/>
    <cellStyle name="Comma 5 5 3 4 5" xfId="12912" xr:uid="{00000000-0005-0000-0000-0000C1080000}"/>
    <cellStyle name="Comma 5 5 3 4 6" xfId="7646" xr:uid="{00000000-0005-0000-0000-0000C2080000}"/>
    <cellStyle name="Comma 5 5 3 4 7" xfId="4100" xr:uid="{00000000-0005-0000-0000-0000C3080000}"/>
    <cellStyle name="Comma 5 5 3 5" xfId="1255" xr:uid="{00000000-0005-0000-0000-0000C4080000}"/>
    <cellStyle name="Comma 5 5 3 5 2" xfId="2811" xr:uid="{00000000-0005-0000-0000-0000C5080000}"/>
    <cellStyle name="Comma 5 5 3 5 2 2" xfId="10459" xr:uid="{00000000-0005-0000-0000-0000C6080000}"/>
    <cellStyle name="Comma 5 5 3 5 2 3" xfId="5442" xr:uid="{00000000-0005-0000-0000-0000C7080000}"/>
    <cellStyle name="Comma 5 5 3 5 3" xfId="6840" xr:uid="{00000000-0005-0000-0000-0000C8080000}"/>
    <cellStyle name="Comma 5 5 3 5 3 2" xfId="11855" xr:uid="{00000000-0005-0000-0000-0000C9080000}"/>
    <cellStyle name="Comma 5 5 3 5 4" xfId="8752" xr:uid="{00000000-0005-0000-0000-0000CA080000}"/>
    <cellStyle name="Comma 5 5 3 5 5" xfId="13309" xr:uid="{00000000-0005-0000-0000-0000CB080000}"/>
    <cellStyle name="Comma 5 5 3 5 6" xfId="8053" xr:uid="{00000000-0005-0000-0000-0000CC080000}"/>
    <cellStyle name="Comma 5 5 3 5 7" xfId="3682" xr:uid="{00000000-0005-0000-0000-0000CD080000}"/>
    <cellStyle name="Comma 5 5 3 6" xfId="1649" xr:uid="{00000000-0005-0000-0000-0000CE080000}"/>
    <cellStyle name="Comma 5 5 3 6 2" xfId="9638" xr:uid="{00000000-0005-0000-0000-0000CF080000}"/>
    <cellStyle name="Comma 5 5 3 6 3" xfId="4620" xr:uid="{00000000-0005-0000-0000-0000D0080000}"/>
    <cellStyle name="Comma 5 5 3 7" xfId="5796" xr:uid="{00000000-0005-0000-0000-0000D1080000}"/>
    <cellStyle name="Comma 5 5 3 7 2" xfId="10812" xr:uid="{00000000-0005-0000-0000-0000D2080000}"/>
    <cellStyle name="Comma 5 5 3 8" xfId="8373" xr:uid="{00000000-0005-0000-0000-0000D3080000}"/>
    <cellStyle name="Comma 5 5 3 9" xfId="12266" xr:uid="{00000000-0005-0000-0000-0000D4080000}"/>
    <cellStyle name="Comma 5 5 4" xfId="276" xr:uid="{00000000-0005-0000-0000-0000D5080000}"/>
    <cellStyle name="Comma 5 5 4 2" xfId="591" xr:uid="{00000000-0005-0000-0000-0000D6080000}"/>
    <cellStyle name="Comma 5 5 4 2 2" xfId="1949" xr:uid="{00000000-0005-0000-0000-0000D7080000}"/>
    <cellStyle name="Comma 5 5 4 2 2 2" xfId="10055" xr:uid="{00000000-0005-0000-0000-0000D8080000}"/>
    <cellStyle name="Comma 5 5 4 2 2 3" xfId="5037" xr:uid="{00000000-0005-0000-0000-0000D9080000}"/>
    <cellStyle name="Comma 5 5 4 2 3" xfId="6096" xr:uid="{00000000-0005-0000-0000-0000DA080000}"/>
    <cellStyle name="Comma 5 5 4 2 3 2" xfId="11112" xr:uid="{00000000-0005-0000-0000-0000DB080000}"/>
    <cellStyle name="Comma 5 5 4 2 4" xfId="9171" xr:uid="{00000000-0005-0000-0000-0000DC080000}"/>
    <cellStyle name="Comma 5 5 4 2 5" xfId="12566" xr:uid="{00000000-0005-0000-0000-0000DD080000}"/>
    <cellStyle name="Comma 5 5 4 2 6" xfId="7648" xr:uid="{00000000-0005-0000-0000-0000DE080000}"/>
    <cellStyle name="Comma 5 5 4 2 7" xfId="4102" xr:uid="{00000000-0005-0000-0000-0000DF080000}"/>
    <cellStyle name="Comma 5 5 4 3" xfId="1000" xr:uid="{00000000-0005-0000-0000-0000E0080000}"/>
    <cellStyle name="Comma 5 5 4 3 2" xfId="2298" xr:uid="{00000000-0005-0000-0000-0000E1080000}"/>
    <cellStyle name="Comma 5 5 4 3 2 2" xfId="10559" xr:uid="{00000000-0005-0000-0000-0000E2080000}"/>
    <cellStyle name="Comma 5 5 4 3 2 3" xfId="5542" xr:uid="{00000000-0005-0000-0000-0000E3080000}"/>
    <cellStyle name="Comma 5 5 4 3 3" xfId="6445" xr:uid="{00000000-0005-0000-0000-0000E4080000}"/>
    <cellStyle name="Comma 5 5 4 3 3 2" xfId="11460" xr:uid="{00000000-0005-0000-0000-0000E5080000}"/>
    <cellStyle name="Comma 5 5 4 3 4" xfId="8966" xr:uid="{00000000-0005-0000-0000-0000E6080000}"/>
    <cellStyle name="Comma 5 5 4 3 5" xfId="12914" xr:uid="{00000000-0005-0000-0000-0000E7080000}"/>
    <cellStyle name="Comma 5 5 4 3 6" xfId="8153" xr:uid="{00000000-0005-0000-0000-0000E8080000}"/>
    <cellStyle name="Comma 5 5 4 3 7" xfId="3897" xr:uid="{00000000-0005-0000-0000-0000E9080000}"/>
    <cellStyle name="Comma 5 5 4 4" xfId="1356" xr:uid="{00000000-0005-0000-0000-0000EA080000}"/>
    <cellStyle name="Comma 5 5 4 4 2" xfId="2914" xr:uid="{00000000-0005-0000-0000-0000EB080000}"/>
    <cellStyle name="Comma 5 5 4 4 2 2" xfId="11955" xr:uid="{00000000-0005-0000-0000-0000EC080000}"/>
    <cellStyle name="Comma 5 5 4 4 2 3" xfId="6940" xr:uid="{00000000-0005-0000-0000-0000ED080000}"/>
    <cellStyle name="Comma 5 5 4 4 3" xfId="13409" xr:uid="{00000000-0005-0000-0000-0000EE080000}"/>
    <cellStyle name="Comma 5 5 4 4 4" xfId="9850" xr:uid="{00000000-0005-0000-0000-0000EF080000}"/>
    <cellStyle name="Comma 5 5 4 4 5" xfId="4832" xr:uid="{00000000-0005-0000-0000-0000F0080000}"/>
    <cellStyle name="Comma 5 5 4 5" xfId="1749" xr:uid="{00000000-0005-0000-0000-0000F1080000}"/>
    <cellStyle name="Comma 5 5 4 5 2" xfId="10912" xr:uid="{00000000-0005-0000-0000-0000F2080000}"/>
    <cellStyle name="Comma 5 5 4 5 3" xfId="5896" xr:uid="{00000000-0005-0000-0000-0000F3080000}"/>
    <cellStyle name="Comma 5 5 4 6" xfId="8473" xr:uid="{00000000-0005-0000-0000-0000F4080000}"/>
    <cellStyle name="Comma 5 5 4 7" xfId="12366" xr:uid="{00000000-0005-0000-0000-0000F5080000}"/>
    <cellStyle name="Comma 5 5 4 8" xfId="7443" xr:uid="{00000000-0005-0000-0000-0000F6080000}"/>
    <cellStyle name="Comma 5 5 4 9" xfId="3395" xr:uid="{00000000-0005-0000-0000-0000F7080000}"/>
    <cellStyle name="Comma 5 5 5" xfId="432" xr:uid="{00000000-0005-0000-0000-0000F8080000}"/>
    <cellStyle name="Comma 5 5 5 2" xfId="840" xr:uid="{00000000-0005-0000-0000-0000F9080000}"/>
    <cellStyle name="Comma 5 5 5 2 2" xfId="9691" xr:uid="{00000000-0005-0000-0000-0000FA080000}"/>
    <cellStyle name="Comma 5 5 5 2 3" xfId="4673" xr:uid="{00000000-0005-0000-0000-0000FB080000}"/>
    <cellStyle name="Comma 5 5 5 3" xfId="1944" xr:uid="{00000000-0005-0000-0000-0000FC080000}"/>
    <cellStyle name="Comma 5 5 5 3 2" xfId="11107" xr:uid="{00000000-0005-0000-0000-0000FD080000}"/>
    <cellStyle name="Comma 5 5 5 3 3" xfId="6091" xr:uid="{00000000-0005-0000-0000-0000FE080000}"/>
    <cellStyle name="Comma 5 5 5 4" xfId="8807" xr:uid="{00000000-0005-0000-0000-0000FF080000}"/>
    <cellStyle name="Comma 5 5 5 5" xfId="12561" xr:uid="{00000000-0005-0000-0000-000000090000}"/>
    <cellStyle name="Comma 5 5 5 6" xfId="7284" xr:uid="{00000000-0005-0000-0000-000001090000}"/>
    <cellStyle name="Comma 5 5 5 7" xfId="3738" xr:uid="{00000000-0005-0000-0000-000002090000}"/>
    <cellStyle name="Comma 5 5 6" xfId="767" xr:uid="{00000000-0005-0000-0000-000003090000}"/>
    <cellStyle name="Comma 5 5 6 2" xfId="2293" xr:uid="{00000000-0005-0000-0000-000004090000}"/>
    <cellStyle name="Comma 5 5 6 2 2" xfId="10050" xr:uid="{00000000-0005-0000-0000-000005090000}"/>
    <cellStyle name="Comma 5 5 6 2 3" xfId="5032" xr:uid="{00000000-0005-0000-0000-000006090000}"/>
    <cellStyle name="Comma 5 5 6 3" xfId="6440" xr:uid="{00000000-0005-0000-0000-000007090000}"/>
    <cellStyle name="Comma 5 5 6 3 2" xfId="11455" xr:uid="{00000000-0005-0000-0000-000008090000}"/>
    <cellStyle name="Comma 5 5 6 4" xfId="9166" xr:uid="{00000000-0005-0000-0000-000009090000}"/>
    <cellStyle name="Comma 5 5 6 5" xfId="12909" xr:uid="{00000000-0005-0000-0000-00000A090000}"/>
    <cellStyle name="Comma 5 5 6 6" xfId="7643" xr:uid="{00000000-0005-0000-0000-00000B090000}"/>
    <cellStyle name="Comma 5 5 6 7" xfId="4097" xr:uid="{00000000-0005-0000-0000-00000C090000}"/>
    <cellStyle name="Comma 5 5 7" xfId="1191" xr:uid="{00000000-0005-0000-0000-00000D090000}"/>
    <cellStyle name="Comma 5 5 7 2" xfId="2743" xr:uid="{00000000-0005-0000-0000-00000E090000}"/>
    <cellStyle name="Comma 5 5 7 2 2" xfId="10400" xr:uid="{00000000-0005-0000-0000-00000F090000}"/>
    <cellStyle name="Comma 5 5 7 2 3" xfId="5383" xr:uid="{00000000-0005-0000-0000-000010090000}"/>
    <cellStyle name="Comma 5 5 7 3" xfId="6781" xr:uid="{00000000-0005-0000-0000-000011090000}"/>
    <cellStyle name="Comma 5 5 7 3 2" xfId="11796" xr:uid="{00000000-0005-0000-0000-000012090000}"/>
    <cellStyle name="Comma 5 5 7 4" xfId="8646" xr:uid="{00000000-0005-0000-0000-000013090000}"/>
    <cellStyle name="Comma 5 5 7 5" xfId="13250" xr:uid="{00000000-0005-0000-0000-000014090000}"/>
    <cellStyle name="Comma 5 5 7 6" xfId="7994" xr:uid="{00000000-0005-0000-0000-000015090000}"/>
    <cellStyle name="Comma 5 5 7 7" xfId="3573" xr:uid="{00000000-0005-0000-0000-000016090000}"/>
    <cellStyle name="Comma 5 5 8" xfId="1590" xr:uid="{00000000-0005-0000-0000-000017090000}"/>
    <cellStyle name="Comma 5 5 8 2" xfId="12207" xr:uid="{00000000-0005-0000-0000-000018090000}"/>
    <cellStyle name="Comma 5 5 8 3" xfId="9533" xr:uid="{00000000-0005-0000-0000-000019090000}"/>
    <cellStyle name="Comma 5 5 8 4" xfId="4515" xr:uid="{00000000-0005-0000-0000-00001A090000}"/>
    <cellStyle name="Comma 5 5 9" xfId="1517" xr:uid="{00000000-0005-0000-0000-00001B090000}"/>
    <cellStyle name="Comma 5 5 9 2" xfId="10751" xr:uid="{00000000-0005-0000-0000-00001C090000}"/>
    <cellStyle name="Comma 5 5 9 3" xfId="5735" xr:uid="{00000000-0005-0000-0000-00001D090000}"/>
    <cellStyle name="Comma 5 6" xfId="191" xr:uid="{00000000-0005-0000-0000-00001E090000}"/>
    <cellStyle name="Comma 5 6 10" xfId="7152" xr:uid="{00000000-0005-0000-0000-00001F090000}"/>
    <cellStyle name="Comma 5 6 11" xfId="3321" xr:uid="{00000000-0005-0000-0000-000020090000}"/>
    <cellStyle name="Comma 5 6 2" xfId="366" xr:uid="{00000000-0005-0000-0000-000021090000}"/>
    <cellStyle name="Comma 5 6 2 2" xfId="617" xr:uid="{00000000-0005-0000-0000-000022090000}"/>
    <cellStyle name="Comma 5 6 2 2 2" xfId="1951" xr:uid="{00000000-0005-0000-0000-000023090000}"/>
    <cellStyle name="Comma 5 6 2 2 2 2" xfId="10057" xr:uid="{00000000-0005-0000-0000-000024090000}"/>
    <cellStyle name="Comma 5 6 2 2 2 3" xfId="5039" xr:uid="{00000000-0005-0000-0000-000025090000}"/>
    <cellStyle name="Comma 5 6 2 2 3" xfId="6098" xr:uid="{00000000-0005-0000-0000-000026090000}"/>
    <cellStyle name="Comma 5 6 2 2 3 2" xfId="11114" xr:uid="{00000000-0005-0000-0000-000027090000}"/>
    <cellStyle name="Comma 5 6 2 2 4" xfId="9173" xr:uid="{00000000-0005-0000-0000-000028090000}"/>
    <cellStyle name="Comma 5 6 2 2 5" xfId="12568" xr:uid="{00000000-0005-0000-0000-000029090000}"/>
    <cellStyle name="Comma 5 6 2 2 6" xfId="7650" xr:uid="{00000000-0005-0000-0000-00002A090000}"/>
    <cellStyle name="Comma 5 6 2 2 7" xfId="4104" xr:uid="{00000000-0005-0000-0000-00002B090000}"/>
    <cellStyle name="Comma 5 6 2 3" xfId="1026" xr:uid="{00000000-0005-0000-0000-00002C090000}"/>
    <cellStyle name="Comma 5 6 2 3 2" xfId="2300" xr:uid="{00000000-0005-0000-0000-00002D090000}"/>
    <cellStyle name="Comma 5 6 2 3 2 2" xfId="10585" xr:uid="{00000000-0005-0000-0000-00002E090000}"/>
    <cellStyle name="Comma 5 6 2 3 2 3" xfId="5568" xr:uid="{00000000-0005-0000-0000-00002F090000}"/>
    <cellStyle name="Comma 5 6 2 3 3" xfId="6447" xr:uid="{00000000-0005-0000-0000-000030090000}"/>
    <cellStyle name="Comma 5 6 2 3 3 2" xfId="11462" xr:uid="{00000000-0005-0000-0000-000031090000}"/>
    <cellStyle name="Comma 5 6 2 3 4" xfId="8992" xr:uid="{00000000-0005-0000-0000-000032090000}"/>
    <cellStyle name="Comma 5 6 2 3 5" xfId="12916" xr:uid="{00000000-0005-0000-0000-000033090000}"/>
    <cellStyle name="Comma 5 6 2 3 6" xfId="8179" xr:uid="{00000000-0005-0000-0000-000034090000}"/>
    <cellStyle name="Comma 5 6 2 3 7" xfId="3923" xr:uid="{00000000-0005-0000-0000-000035090000}"/>
    <cellStyle name="Comma 5 6 2 4" xfId="1383" xr:uid="{00000000-0005-0000-0000-000036090000}"/>
    <cellStyle name="Comma 5 6 2 4 2" xfId="2941" xr:uid="{00000000-0005-0000-0000-000037090000}"/>
    <cellStyle name="Comma 5 6 2 4 2 2" xfId="11981" xr:uid="{00000000-0005-0000-0000-000038090000}"/>
    <cellStyle name="Comma 5 6 2 4 2 3" xfId="6966" xr:uid="{00000000-0005-0000-0000-000039090000}"/>
    <cellStyle name="Comma 5 6 2 4 3" xfId="13435" xr:uid="{00000000-0005-0000-0000-00003A090000}"/>
    <cellStyle name="Comma 5 6 2 4 4" xfId="9876" xr:uid="{00000000-0005-0000-0000-00003B090000}"/>
    <cellStyle name="Comma 5 6 2 4 5" xfId="4858" xr:uid="{00000000-0005-0000-0000-00003C090000}"/>
    <cellStyle name="Comma 5 6 2 5" xfId="1775" xr:uid="{00000000-0005-0000-0000-00003D090000}"/>
    <cellStyle name="Comma 5 6 2 5 2" xfId="10938" xr:uid="{00000000-0005-0000-0000-00003E090000}"/>
    <cellStyle name="Comma 5 6 2 5 3" xfId="5922" xr:uid="{00000000-0005-0000-0000-00003F090000}"/>
    <cellStyle name="Comma 5 6 2 6" xfId="8499" xr:uid="{00000000-0005-0000-0000-000040090000}"/>
    <cellStyle name="Comma 5 6 2 7" xfId="12392" xr:uid="{00000000-0005-0000-0000-000041090000}"/>
    <cellStyle name="Comma 5 6 2 8" xfId="7469" xr:uid="{00000000-0005-0000-0000-000042090000}"/>
    <cellStyle name="Comma 5 6 2 9" xfId="3421" xr:uid="{00000000-0005-0000-0000-000043090000}"/>
    <cellStyle name="Comma 5 6 3" xfId="517" xr:uid="{00000000-0005-0000-0000-000044090000}"/>
    <cellStyle name="Comma 5 6 3 2" xfId="926" xr:uid="{00000000-0005-0000-0000-000045090000}"/>
    <cellStyle name="Comma 5 6 3 2 2" xfId="9776" xr:uid="{00000000-0005-0000-0000-000046090000}"/>
    <cellStyle name="Comma 5 6 3 2 3" xfId="4758" xr:uid="{00000000-0005-0000-0000-000047090000}"/>
    <cellStyle name="Comma 5 6 3 3" xfId="1950" xr:uid="{00000000-0005-0000-0000-000048090000}"/>
    <cellStyle name="Comma 5 6 3 3 2" xfId="11113" xr:uid="{00000000-0005-0000-0000-000049090000}"/>
    <cellStyle name="Comma 5 6 3 3 3" xfId="6097" xr:uid="{00000000-0005-0000-0000-00004A090000}"/>
    <cellStyle name="Comma 5 6 3 4" xfId="8892" xr:uid="{00000000-0005-0000-0000-00004B090000}"/>
    <cellStyle name="Comma 5 6 3 5" xfId="12567" xr:uid="{00000000-0005-0000-0000-00004C090000}"/>
    <cellStyle name="Comma 5 6 3 6" xfId="7369" xr:uid="{00000000-0005-0000-0000-00004D090000}"/>
    <cellStyle name="Comma 5 6 3 7" xfId="3823" xr:uid="{00000000-0005-0000-0000-00004E090000}"/>
    <cellStyle name="Comma 5 6 4" xfId="797" xr:uid="{00000000-0005-0000-0000-00004F090000}"/>
    <cellStyle name="Comma 5 6 4 2" xfId="2299" xr:uid="{00000000-0005-0000-0000-000050090000}"/>
    <cellStyle name="Comma 5 6 4 2 2" xfId="10056" xr:uid="{00000000-0005-0000-0000-000051090000}"/>
    <cellStyle name="Comma 5 6 4 2 3" xfId="5038" xr:uid="{00000000-0005-0000-0000-000052090000}"/>
    <cellStyle name="Comma 5 6 4 3" xfId="6446" xr:uid="{00000000-0005-0000-0000-000053090000}"/>
    <cellStyle name="Comma 5 6 4 3 2" xfId="11461" xr:uid="{00000000-0005-0000-0000-000054090000}"/>
    <cellStyle name="Comma 5 6 4 4" xfId="9172" xr:uid="{00000000-0005-0000-0000-000055090000}"/>
    <cellStyle name="Comma 5 6 4 5" xfId="12915" xr:uid="{00000000-0005-0000-0000-000056090000}"/>
    <cellStyle name="Comma 5 6 4 6" xfId="7649" xr:uid="{00000000-0005-0000-0000-000057090000}"/>
    <cellStyle name="Comma 5 6 4 7" xfId="4103" xr:uid="{00000000-0005-0000-0000-000058090000}"/>
    <cellStyle name="Comma 5 6 5" xfId="1282" xr:uid="{00000000-0005-0000-0000-000059090000}"/>
    <cellStyle name="Comma 5 6 5 2" xfId="2839" xr:uid="{00000000-0005-0000-0000-00005A090000}"/>
    <cellStyle name="Comma 5 6 5 2 2" xfId="10485" xr:uid="{00000000-0005-0000-0000-00005B090000}"/>
    <cellStyle name="Comma 5 6 5 2 3" xfId="5468" xr:uid="{00000000-0005-0000-0000-00005C090000}"/>
    <cellStyle name="Comma 5 6 5 3" xfId="6866" xr:uid="{00000000-0005-0000-0000-00005D090000}"/>
    <cellStyle name="Comma 5 6 5 3 2" xfId="11881" xr:uid="{00000000-0005-0000-0000-00005E090000}"/>
    <cellStyle name="Comma 5 6 5 4" xfId="8673" xr:uid="{00000000-0005-0000-0000-00005F090000}"/>
    <cellStyle name="Comma 5 6 5 5" xfId="13335" xr:uid="{00000000-0005-0000-0000-000060090000}"/>
    <cellStyle name="Comma 5 6 5 6" xfId="8079" xr:uid="{00000000-0005-0000-0000-000061090000}"/>
    <cellStyle name="Comma 5 6 5 7" xfId="3602" xr:uid="{00000000-0005-0000-0000-000062090000}"/>
    <cellStyle name="Comma 5 6 6" xfId="1675" xr:uid="{00000000-0005-0000-0000-000063090000}"/>
    <cellStyle name="Comma 5 6 6 2" xfId="9559" xr:uid="{00000000-0005-0000-0000-000064090000}"/>
    <cellStyle name="Comma 5 6 6 3" xfId="4541" xr:uid="{00000000-0005-0000-0000-000065090000}"/>
    <cellStyle name="Comma 5 6 7" xfId="5822" xr:uid="{00000000-0005-0000-0000-000066090000}"/>
    <cellStyle name="Comma 5 6 7 2" xfId="10838" xr:uid="{00000000-0005-0000-0000-000067090000}"/>
    <cellStyle name="Comma 5 6 8" xfId="8399" xr:uid="{00000000-0005-0000-0000-000068090000}"/>
    <cellStyle name="Comma 5 6 9" xfId="12292" xr:uid="{00000000-0005-0000-0000-000069090000}"/>
    <cellStyle name="Comma 5 7" xfId="227" xr:uid="{00000000-0005-0000-0000-00006A090000}"/>
    <cellStyle name="Comma 5 7 10" xfId="7200" xr:uid="{00000000-0005-0000-0000-00006B090000}"/>
    <cellStyle name="Comma 5 7 11" xfId="3264" xr:uid="{00000000-0005-0000-0000-00006C090000}"/>
    <cellStyle name="Comma 5 7 2" xfId="308" xr:uid="{00000000-0005-0000-0000-00006D090000}"/>
    <cellStyle name="Comma 5 7 2 2" xfId="665" xr:uid="{00000000-0005-0000-0000-00006E090000}"/>
    <cellStyle name="Comma 5 7 2 2 2" xfId="1953" xr:uid="{00000000-0005-0000-0000-00006F090000}"/>
    <cellStyle name="Comma 5 7 2 2 2 2" xfId="10059" xr:uid="{00000000-0005-0000-0000-000070090000}"/>
    <cellStyle name="Comma 5 7 2 2 2 3" xfId="5041" xr:uid="{00000000-0005-0000-0000-000071090000}"/>
    <cellStyle name="Comma 5 7 2 2 3" xfId="6100" xr:uid="{00000000-0005-0000-0000-000072090000}"/>
    <cellStyle name="Comma 5 7 2 2 3 2" xfId="11116" xr:uid="{00000000-0005-0000-0000-000073090000}"/>
    <cellStyle name="Comma 5 7 2 2 4" xfId="9175" xr:uid="{00000000-0005-0000-0000-000074090000}"/>
    <cellStyle name="Comma 5 7 2 2 5" xfId="12570" xr:uid="{00000000-0005-0000-0000-000075090000}"/>
    <cellStyle name="Comma 5 7 2 2 6" xfId="7652" xr:uid="{00000000-0005-0000-0000-000076090000}"/>
    <cellStyle name="Comma 5 7 2 2 7" xfId="4106" xr:uid="{00000000-0005-0000-0000-000077090000}"/>
    <cellStyle name="Comma 5 7 2 3" xfId="1074" xr:uid="{00000000-0005-0000-0000-000078090000}"/>
    <cellStyle name="Comma 5 7 2 3 2" xfId="2302" xr:uid="{00000000-0005-0000-0000-000079090000}"/>
    <cellStyle name="Comma 5 7 2 3 2 2" xfId="10633" xr:uid="{00000000-0005-0000-0000-00007A090000}"/>
    <cellStyle name="Comma 5 7 2 3 2 3" xfId="5616" xr:uid="{00000000-0005-0000-0000-00007B090000}"/>
    <cellStyle name="Comma 5 7 2 3 3" xfId="6449" xr:uid="{00000000-0005-0000-0000-00007C090000}"/>
    <cellStyle name="Comma 5 7 2 3 3 2" xfId="11464" xr:uid="{00000000-0005-0000-0000-00007D090000}"/>
    <cellStyle name="Comma 5 7 2 3 4" xfId="9040" xr:uid="{00000000-0005-0000-0000-00007E090000}"/>
    <cellStyle name="Comma 5 7 2 3 5" xfId="12918" xr:uid="{00000000-0005-0000-0000-00007F090000}"/>
    <cellStyle name="Comma 5 7 2 3 6" xfId="8227" xr:uid="{00000000-0005-0000-0000-000080090000}"/>
    <cellStyle name="Comma 5 7 2 3 7" xfId="3971" xr:uid="{00000000-0005-0000-0000-000081090000}"/>
    <cellStyle name="Comma 5 7 2 4" xfId="1432" xr:uid="{00000000-0005-0000-0000-000082090000}"/>
    <cellStyle name="Comma 5 7 2 4 2" xfId="2991" xr:uid="{00000000-0005-0000-0000-000083090000}"/>
    <cellStyle name="Comma 5 7 2 4 2 2" xfId="12029" xr:uid="{00000000-0005-0000-0000-000084090000}"/>
    <cellStyle name="Comma 5 7 2 4 2 3" xfId="7014" xr:uid="{00000000-0005-0000-0000-000085090000}"/>
    <cellStyle name="Comma 5 7 2 4 3" xfId="13483" xr:uid="{00000000-0005-0000-0000-000086090000}"/>
    <cellStyle name="Comma 5 7 2 4 4" xfId="9924" xr:uid="{00000000-0005-0000-0000-000087090000}"/>
    <cellStyle name="Comma 5 7 2 4 5" xfId="4906" xr:uid="{00000000-0005-0000-0000-000088090000}"/>
    <cellStyle name="Comma 5 7 2 5" xfId="1823" xr:uid="{00000000-0005-0000-0000-000089090000}"/>
    <cellStyle name="Comma 5 7 2 5 2" xfId="10986" xr:uid="{00000000-0005-0000-0000-00008A090000}"/>
    <cellStyle name="Comma 5 7 2 5 3" xfId="5970" xr:uid="{00000000-0005-0000-0000-00008B090000}"/>
    <cellStyle name="Comma 5 7 2 6" xfId="8547" xr:uid="{00000000-0005-0000-0000-00008C090000}"/>
    <cellStyle name="Comma 5 7 2 7" xfId="12440" xr:uid="{00000000-0005-0000-0000-00008D090000}"/>
    <cellStyle name="Comma 5 7 2 8" xfId="7517" xr:uid="{00000000-0005-0000-0000-00008E090000}"/>
    <cellStyle name="Comma 5 7 2 9" xfId="3469" xr:uid="{00000000-0005-0000-0000-00008F090000}"/>
    <cellStyle name="Comma 5 7 3" xfId="460" xr:uid="{00000000-0005-0000-0000-000090090000}"/>
    <cellStyle name="Comma 5 7 3 2" xfId="1952" xr:uid="{00000000-0005-0000-0000-000091090000}"/>
    <cellStyle name="Comma 5 7 3 2 2" xfId="9719" xr:uid="{00000000-0005-0000-0000-000092090000}"/>
    <cellStyle name="Comma 5 7 3 2 3" xfId="4701" xr:uid="{00000000-0005-0000-0000-000093090000}"/>
    <cellStyle name="Comma 5 7 3 3" xfId="6099" xr:uid="{00000000-0005-0000-0000-000094090000}"/>
    <cellStyle name="Comma 5 7 3 3 2" xfId="11115" xr:uid="{00000000-0005-0000-0000-000095090000}"/>
    <cellStyle name="Comma 5 7 3 4" xfId="8835" xr:uid="{00000000-0005-0000-0000-000096090000}"/>
    <cellStyle name="Comma 5 7 3 5" xfId="12569" xr:uid="{00000000-0005-0000-0000-000097090000}"/>
    <cellStyle name="Comma 5 7 3 6" xfId="7312" xr:uid="{00000000-0005-0000-0000-000098090000}"/>
    <cellStyle name="Comma 5 7 3 7" xfId="3766" xr:uid="{00000000-0005-0000-0000-000099090000}"/>
    <cellStyle name="Comma 5 7 4" xfId="869" xr:uid="{00000000-0005-0000-0000-00009A090000}"/>
    <cellStyle name="Comma 5 7 4 2" xfId="2301" xr:uid="{00000000-0005-0000-0000-00009B090000}"/>
    <cellStyle name="Comma 5 7 4 2 2" xfId="10058" xr:uid="{00000000-0005-0000-0000-00009C090000}"/>
    <cellStyle name="Comma 5 7 4 2 3" xfId="5040" xr:uid="{00000000-0005-0000-0000-00009D090000}"/>
    <cellStyle name="Comma 5 7 4 3" xfId="6448" xr:uid="{00000000-0005-0000-0000-00009E090000}"/>
    <cellStyle name="Comma 5 7 4 3 2" xfId="11463" xr:uid="{00000000-0005-0000-0000-00009F090000}"/>
    <cellStyle name="Comma 5 7 4 4" xfId="9174" xr:uid="{00000000-0005-0000-0000-0000A0090000}"/>
    <cellStyle name="Comma 5 7 4 5" xfId="12917" xr:uid="{00000000-0005-0000-0000-0000A1090000}"/>
    <cellStyle name="Comma 5 7 4 6" xfId="7651" xr:uid="{00000000-0005-0000-0000-0000A2090000}"/>
    <cellStyle name="Comma 5 7 4 7" xfId="4105" xr:uid="{00000000-0005-0000-0000-0000A3090000}"/>
    <cellStyle name="Comma 5 7 5" xfId="1221" xr:uid="{00000000-0005-0000-0000-0000A4090000}"/>
    <cellStyle name="Comma 5 7 5 2" xfId="2777" xr:uid="{00000000-0005-0000-0000-0000A5090000}"/>
    <cellStyle name="Comma 5 7 5 2 2" xfId="10428" xr:uid="{00000000-0005-0000-0000-0000A6090000}"/>
    <cellStyle name="Comma 5 7 5 2 3" xfId="5411" xr:uid="{00000000-0005-0000-0000-0000A7090000}"/>
    <cellStyle name="Comma 5 7 5 3" xfId="6809" xr:uid="{00000000-0005-0000-0000-0000A8090000}"/>
    <cellStyle name="Comma 5 7 5 3 2" xfId="11824" xr:uid="{00000000-0005-0000-0000-0000A9090000}"/>
    <cellStyle name="Comma 5 7 5 4" xfId="8721" xr:uid="{00000000-0005-0000-0000-0000AA090000}"/>
    <cellStyle name="Comma 5 7 5 5" xfId="13278" xr:uid="{00000000-0005-0000-0000-0000AB090000}"/>
    <cellStyle name="Comma 5 7 5 6" xfId="8022" xr:uid="{00000000-0005-0000-0000-0000AC090000}"/>
    <cellStyle name="Comma 5 7 5 7" xfId="3651" xr:uid="{00000000-0005-0000-0000-0000AD090000}"/>
    <cellStyle name="Comma 5 7 6" xfId="1618" xr:uid="{00000000-0005-0000-0000-0000AE090000}"/>
    <cellStyle name="Comma 5 7 6 2" xfId="9607" xr:uid="{00000000-0005-0000-0000-0000AF090000}"/>
    <cellStyle name="Comma 5 7 6 3" xfId="4589" xr:uid="{00000000-0005-0000-0000-0000B0090000}"/>
    <cellStyle name="Comma 5 7 7" xfId="5765" xr:uid="{00000000-0005-0000-0000-0000B1090000}"/>
    <cellStyle name="Comma 5 7 7 2" xfId="10781" xr:uid="{00000000-0005-0000-0000-0000B2090000}"/>
    <cellStyle name="Comma 5 7 8" xfId="8342" xr:uid="{00000000-0005-0000-0000-0000B3090000}"/>
    <cellStyle name="Comma 5 7 9" xfId="12235" xr:uid="{00000000-0005-0000-0000-0000B4090000}"/>
    <cellStyle name="Comma 5 8" xfId="254" xr:uid="{00000000-0005-0000-0000-0000B5090000}"/>
    <cellStyle name="Comma 5 8 10" xfId="3525" xr:uid="{00000000-0005-0000-0000-0000B6090000}"/>
    <cellStyle name="Comma 5 8 2" xfId="721" xr:uid="{00000000-0005-0000-0000-0000B7090000}"/>
    <cellStyle name="Comma 5 8 2 2" xfId="1954" xr:uid="{00000000-0005-0000-0000-0000B8090000}"/>
    <cellStyle name="Comma 5 8 2 2 2" xfId="9980" xr:uid="{00000000-0005-0000-0000-0000B9090000}"/>
    <cellStyle name="Comma 5 8 2 2 3" xfId="4962" xr:uid="{00000000-0005-0000-0000-0000BA090000}"/>
    <cellStyle name="Comma 5 8 2 3" xfId="6101" xr:uid="{00000000-0005-0000-0000-0000BB090000}"/>
    <cellStyle name="Comma 5 8 2 3 2" xfId="11117" xr:uid="{00000000-0005-0000-0000-0000BC090000}"/>
    <cellStyle name="Comma 5 8 2 4" xfId="9096" xr:uid="{00000000-0005-0000-0000-0000BD090000}"/>
    <cellStyle name="Comma 5 8 2 5" xfId="12571" xr:uid="{00000000-0005-0000-0000-0000BE090000}"/>
    <cellStyle name="Comma 5 8 2 6" xfId="7573" xr:uid="{00000000-0005-0000-0000-0000BF090000}"/>
    <cellStyle name="Comma 5 8 2 7" xfId="4027" xr:uid="{00000000-0005-0000-0000-0000C0090000}"/>
    <cellStyle name="Comma 5 8 3" xfId="1130" xr:uid="{00000000-0005-0000-0000-0000C1090000}"/>
    <cellStyle name="Comma 5 8 3 2" xfId="2303" xr:uid="{00000000-0005-0000-0000-0000C2090000}"/>
    <cellStyle name="Comma 5 8 3 2 2" xfId="10060" xr:uid="{00000000-0005-0000-0000-0000C3090000}"/>
    <cellStyle name="Comma 5 8 3 2 3" xfId="5042" xr:uid="{00000000-0005-0000-0000-0000C4090000}"/>
    <cellStyle name="Comma 5 8 3 3" xfId="6450" xr:uid="{00000000-0005-0000-0000-0000C5090000}"/>
    <cellStyle name="Comma 5 8 3 3 2" xfId="11465" xr:uid="{00000000-0005-0000-0000-0000C6090000}"/>
    <cellStyle name="Comma 5 8 3 4" xfId="9176" xr:uid="{00000000-0005-0000-0000-0000C7090000}"/>
    <cellStyle name="Comma 5 8 3 5" xfId="12919" xr:uid="{00000000-0005-0000-0000-0000C8090000}"/>
    <cellStyle name="Comma 5 8 3 6" xfId="7653" xr:uid="{00000000-0005-0000-0000-0000C9090000}"/>
    <cellStyle name="Comma 5 8 3 7" xfId="4107" xr:uid="{00000000-0005-0000-0000-0000CA090000}"/>
    <cellStyle name="Comma 5 8 4" xfId="1488" xr:uid="{00000000-0005-0000-0000-0000CB090000}"/>
    <cellStyle name="Comma 5 8 4 2" xfId="3047" xr:uid="{00000000-0005-0000-0000-0000CC090000}"/>
    <cellStyle name="Comma 5 8 4 2 2" xfId="10689" xr:uid="{00000000-0005-0000-0000-0000CD090000}"/>
    <cellStyle name="Comma 5 8 4 2 3" xfId="5672" xr:uid="{00000000-0005-0000-0000-0000CE090000}"/>
    <cellStyle name="Comma 5 8 4 3" xfId="7070" xr:uid="{00000000-0005-0000-0000-0000CF090000}"/>
    <cellStyle name="Comma 5 8 4 3 2" xfId="12085" xr:uid="{00000000-0005-0000-0000-0000D0090000}"/>
    <cellStyle name="Comma 5 8 4 4" xfId="8777" xr:uid="{00000000-0005-0000-0000-0000D1090000}"/>
    <cellStyle name="Comma 5 8 4 5" xfId="13539" xr:uid="{00000000-0005-0000-0000-0000D2090000}"/>
    <cellStyle name="Comma 5 8 4 6" xfId="8283" xr:uid="{00000000-0005-0000-0000-0000D3090000}"/>
    <cellStyle name="Comma 5 8 4 7" xfId="3707" xr:uid="{00000000-0005-0000-0000-0000D4090000}"/>
    <cellStyle name="Comma 5 8 5" xfId="1879" xr:uid="{00000000-0005-0000-0000-0000D5090000}"/>
    <cellStyle name="Comma 5 8 5 2" xfId="9663" xr:uid="{00000000-0005-0000-0000-0000D6090000}"/>
    <cellStyle name="Comma 5 8 5 3" xfId="4645" xr:uid="{00000000-0005-0000-0000-0000D7090000}"/>
    <cellStyle name="Comma 5 8 6" xfId="6026" xr:uid="{00000000-0005-0000-0000-0000D8090000}"/>
    <cellStyle name="Comma 5 8 6 2" xfId="11042" xr:uid="{00000000-0005-0000-0000-0000D9090000}"/>
    <cellStyle name="Comma 5 8 7" xfId="8603" xr:uid="{00000000-0005-0000-0000-0000DA090000}"/>
    <cellStyle name="Comma 5 8 8" xfId="12496" xr:uid="{00000000-0005-0000-0000-0000DB090000}"/>
    <cellStyle name="Comma 5 8 9" xfId="7256" xr:uid="{00000000-0005-0000-0000-0000DC090000}"/>
    <cellStyle name="Comma 5 9" xfId="560" xr:uid="{00000000-0005-0000-0000-0000DD090000}"/>
    <cellStyle name="Comma 5 9 2" xfId="969" xr:uid="{00000000-0005-0000-0000-0000DE090000}"/>
    <cellStyle name="Comma 5 9 2 2" xfId="1955" xr:uid="{00000000-0005-0000-0000-0000DF090000}"/>
    <cellStyle name="Comma 5 9 2 2 2" xfId="10061" xr:uid="{00000000-0005-0000-0000-0000E0090000}"/>
    <cellStyle name="Comma 5 9 2 2 3" xfId="5043" xr:uid="{00000000-0005-0000-0000-0000E1090000}"/>
    <cellStyle name="Comma 5 9 2 3" xfId="6102" xr:uid="{00000000-0005-0000-0000-0000E2090000}"/>
    <cellStyle name="Comma 5 9 2 3 2" xfId="11118" xr:uid="{00000000-0005-0000-0000-0000E3090000}"/>
    <cellStyle name="Comma 5 9 2 4" xfId="9177" xr:uid="{00000000-0005-0000-0000-0000E4090000}"/>
    <cellStyle name="Comma 5 9 2 5" xfId="12572" xr:uid="{00000000-0005-0000-0000-0000E5090000}"/>
    <cellStyle name="Comma 5 9 2 6" xfId="7654" xr:uid="{00000000-0005-0000-0000-0000E6090000}"/>
    <cellStyle name="Comma 5 9 2 7" xfId="4108" xr:uid="{00000000-0005-0000-0000-0000E7090000}"/>
    <cellStyle name="Comma 5 9 3" xfId="1325" xr:uid="{00000000-0005-0000-0000-0000E8090000}"/>
    <cellStyle name="Comma 5 9 3 2" xfId="2304" xr:uid="{00000000-0005-0000-0000-0000E9090000}"/>
    <cellStyle name="Comma 5 9 3 2 2" xfId="10528" xr:uid="{00000000-0005-0000-0000-0000EA090000}"/>
    <cellStyle name="Comma 5 9 3 2 3" xfId="5511" xr:uid="{00000000-0005-0000-0000-0000EB090000}"/>
    <cellStyle name="Comma 5 9 3 3" xfId="6451" xr:uid="{00000000-0005-0000-0000-0000EC090000}"/>
    <cellStyle name="Comma 5 9 3 3 2" xfId="11466" xr:uid="{00000000-0005-0000-0000-0000ED090000}"/>
    <cellStyle name="Comma 5 9 3 4" xfId="8935" xr:uid="{00000000-0005-0000-0000-0000EE090000}"/>
    <cellStyle name="Comma 5 9 3 5" xfId="12920" xr:uid="{00000000-0005-0000-0000-0000EF090000}"/>
    <cellStyle name="Comma 5 9 3 6" xfId="8122" xr:uid="{00000000-0005-0000-0000-0000F0090000}"/>
    <cellStyle name="Comma 5 9 3 7" xfId="3866" xr:uid="{00000000-0005-0000-0000-0000F1090000}"/>
    <cellStyle name="Comma 5 9 4" xfId="2883" xr:uid="{00000000-0005-0000-0000-0000F2090000}"/>
    <cellStyle name="Comma 5 9 4 2" xfId="6909" xr:uid="{00000000-0005-0000-0000-0000F3090000}"/>
    <cellStyle name="Comma 5 9 4 2 2" xfId="11924" xr:uid="{00000000-0005-0000-0000-0000F4090000}"/>
    <cellStyle name="Comma 5 9 4 3" xfId="13378" xr:uid="{00000000-0005-0000-0000-0000F5090000}"/>
    <cellStyle name="Comma 5 9 4 4" xfId="9819" xr:uid="{00000000-0005-0000-0000-0000F6090000}"/>
    <cellStyle name="Comma 5 9 4 5" xfId="4801" xr:uid="{00000000-0005-0000-0000-0000F7090000}"/>
    <cellStyle name="Comma 5 9 5" xfId="1718" xr:uid="{00000000-0005-0000-0000-0000F8090000}"/>
    <cellStyle name="Comma 5 9 5 2" xfId="10881" xr:uid="{00000000-0005-0000-0000-0000F9090000}"/>
    <cellStyle name="Comma 5 9 5 3" xfId="5865" xr:uid="{00000000-0005-0000-0000-0000FA090000}"/>
    <cellStyle name="Comma 5 9 6" xfId="8442" xr:uid="{00000000-0005-0000-0000-0000FB090000}"/>
    <cellStyle name="Comma 5 9 7" xfId="12335" xr:uid="{00000000-0005-0000-0000-0000FC090000}"/>
    <cellStyle name="Comma 5 9 8" xfId="7412" xr:uid="{00000000-0005-0000-0000-0000FD090000}"/>
    <cellStyle name="Comma 5 9 9" xfId="3364" xr:uid="{00000000-0005-0000-0000-0000FE090000}"/>
    <cellStyle name="Comma 6" xfId="105" xr:uid="{00000000-0005-0000-0000-0000FF090000}"/>
    <cellStyle name="Comma 6 10" xfId="1552" xr:uid="{00000000-0005-0000-0000-0000000A0000}"/>
    <cellStyle name="Comma 6 10 2" xfId="12169" xr:uid="{00000000-0005-0000-0000-0000010A0000}"/>
    <cellStyle name="Comma 6 10 3" xfId="10713" xr:uid="{00000000-0005-0000-0000-0000020A0000}"/>
    <cellStyle name="Comma 6 10 4" xfId="5697" xr:uid="{00000000-0005-0000-0000-0000030A0000}"/>
    <cellStyle name="Comma 6 11" xfId="1522" xr:uid="{00000000-0005-0000-0000-0000040A0000}"/>
    <cellStyle name="Comma 6 11 2" xfId="8296" xr:uid="{00000000-0005-0000-0000-0000050A0000}"/>
    <cellStyle name="Comma 6 12" xfId="12139" xr:uid="{00000000-0005-0000-0000-0000060A0000}"/>
    <cellStyle name="Comma 6 13" xfId="7112" xr:uid="{00000000-0005-0000-0000-0000070A0000}"/>
    <cellStyle name="Comma 6 14" xfId="3214" xr:uid="{00000000-0005-0000-0000-0000080A0000}"/>
    <cellStyle name="Comma 6 2" xfId="170" xr:uid="{00000000-0005-0000-0000-0000090A0000}"/>
    <cellStyle name="Comma 6 2 10" xfId="8319" xr:uid="{00000000-0005-0000-0000-00000A0A0000}"/>
    <cellStyle name="Comma 6 2 11" xfId="12212" xr:uid="{00000000-0005-0000-0000-00000B0A0000}"/>
    <cellStyle name="Comma 6 2 12" xfId="7131" xr:uid="{00000000-0005-0000-0000-00000C0A0000}"/>
    <cellStyle name="Comma 6 2 13" xfId="3240" xr:uid="{00000000-0005-0000-0000-00000D0A0000}"/>
    <cellStyle name="Comma 6 2 2" xfId="344" xr:uid="{00000000-0005-0000-0000-00000E0A0000}"/>
    <cellStyle name="Comma 6 2 2 10" xfId="7235" xr:uid="{00000000-0005-0000-0000-00000F0A0000}"/>
    <cellStyle name="Comma 6 2 2 11" xfId="3300" xr:uid="{00000000-0005-0000-0000-0000100A0000}"/>
    <cellStyle name="Comma 6 2 2 2" xfId="700" xr:uid="{00000000-0005-0000-0000-0000110A0000}"/>
    <cellStyle name="Comma 6 2 2 2 2" xfId="1109" xr:uid="{00000000-0005-0000-0000-0000120A0000}"/>
    <cellStyle name="Comma 6 2 2 2 2 2" xfId="1959" xr:uid="{00000000-0005-0000-0000-0000130A0000}"/>
    <cellStyle name="Comma 6 2 2 2 2 2 2" xfId="10065" xr:uid="{00000000-0005-0000-0000-0000140A0000}"/>
    <cellStyle name="Comma 6 2 2 2 2 2 3" xfId="5047" xr:uid="{00000000-0005-0000-0000-0000150A0000}"/>
    <cellStyle name="Comma 6 2 2 2 2 3" xfId="6106" xr:uid="{00000000-0005-0000-0000-0000160A0000}"/>
    <cellStyle name="Comma 6 2 2 2 2 3 2" xfId="11122" xr:uid="{00000000-0005-0000-0000-0000170A0000}"/>
    <cellStyle name="Comma 6 2 2 2 2 4" xfId="9181" xr:uid="{00000000-0005-0000-0000-0000180A0000}"/>
    <cellStyle name="Comma 6 2 2 2 2 5" xfId="12576" xr:uid="{00000000-0005-0000-0000-0000190A0000}"/>
    <cellStyle name="Comma 6 2 2 2 2 6" xfId="7658" xr:uid="{00000000-0005-0000-0000-00001A0A0000}"/>
    <cellStyle name="Comma 6 2 2 2 2 7" xfId="4112" xr:uid="{00000000-0005-0000-0000-00001B0A0000}"/>
    <cellStyle name="Comma 6 2 2 2 3" xfId="1467" xr:uid="{00000000-0005-0000-0000-00001C0A0000}"/>
    <cellStyle name="Comma 6 2 2 2 3 2" xfId="2308" xr:uid="{00000000-0005-0000-0000-00001D0A0000}"/>
    <cellStyle name="Comma 6 2 2 2 3 2 2" xfId="10668" xr:uid="{00000000-0005-0000-0000-00001E0A0000}"/>
    <cellStyle name="Comma 6 2 2 2 3 2 3" xfId="5651" xr:uid="{00000000-0005-0000-0000-00001F0A0000}"/>
    <cellStyle name="Comma 6 2 2 2 3 3" xfId="6455" xr:uid="{00000000-0005-0000-0000-0000200A0000}"/>
    <cellStyle name="Comma 6 2 2 2 3 3 2" xfId="11470" xr:uid="{00000000-0005-0000-0000-0000210A0000}"/>
    <cellStyle name="Comma 6 2 2 2 3 4" xfId="9075" xr:uid="{00000000-0005-0000-0000-0000220A0000}"/>
    <cellStyle name="Comma 6 2 2 2 3 5" xfId="12924" xr:uid="{00000000-0005-0000-0000-0000230A0000}"/>
    <cellStyle name="Comma 6 2 2 2 3 6" xfId="8262" xr:uid="{00000000-0005-0000-0000-0000240A0000}"/>
    <cellStyle name="Comma 6 2 2 2 3 7" xfId="4006" xr:uid="{00000000-0005-0000-0000-0000250A0000}"/>
    <cellStyle name="Comma 6 2 2 2 4" xfId="3026" xr:uid="{00000000-0005-0000-0000-0000260A0000}"/>
    <cellStyle name="Comma 6 2 2 2 4 2" xfId="7049" xr:uid="{00000000-0005-0000-0000-0000270A0000}"/>
    <cellStyle name="Comma 6 2 2 2 4 2 2" xfId="12064" xr:uid="{00000000-0005-0000-0000-0000280A0000}"/>
    <cellStyle name="Comma 6 2 2 2 4 3" xfId="13518" xr:uid="{00000000-0005-0000-0000-0000290A0000}"/>
    <cellStyle name="Comma 6 2 2 2 4 4" xfId="9959" xr:uid="{00000000-0005-0000-0000-00002A0A0000}"/>
    <cellStyle name="Comma 6 2 2 2 4 5" xfId="4941" xr:uid="{00000000-0005-0000-0000-00002B0A0000}"/>
    <cellStyle name="Comma 6 2 2 2 5" xfId="1858" xr:uid="{00000000-0005-0000-0000-00002C0A0000}"/>
    <cellStyle name="Comma 6 2 2 2 5 2" xfId="11021" xr:uid="{00000000-0005-0000-0000-00002D0A0000}"/>
    <cellStyle name="Comma 6 2 2 2 5 3" xfId="6005" xr:uid="{00000000-0005-0000-0000-00002E0A0000}"/>
    <cellStyle name="Comma 6 2 2 2 6" xfId="8582" xr:uid="{00000000-0005-0000-0000-00002F0A0000}"/>
    <cellStyle name="Comma 6 2 2 2 7" xfId="12475" xr:uid="{00000000-0005-0000-0000-0000300A0000}"/>
    <cellStyle name="Comma 6 2 2 2 8" xfId="7552" xr:uid="{00000000-0005-0000-0000-0000310A0000}"/>
    <cellStyle name="Comma 6 2 2 2 9" xfId="3504" xr:uid="{00000000-0005-0000-0000-0000320A0000}"/>
    <cellStyle name="Comma 6 2 2 3" xfId="496" xr:uid="{00000000-0005-0000-0000-0000330A0000}"/>
    <cellStyle name="Comma 6 2 2 3 2" xfId="1958" xr:uid="{00000000-0005-0000-0000-0000340A0000}"/>
    <cellStyle name="Comma 6 2 2 3 2 2" xfId="9755" xr:uid="{00000000-0005-0000-0000-0000350A0000}"/>
    <cellStyle name="Comma 6 2 2 3 2 3" xfId="4737" xr:uid="{00000000-0005-0000-0000-0000360A0000}"/>
    <cellStyle name="Comma 6 2 2 3 3" xfId="6105" xr:uid="{00000000-0005-0000-0000-0000370A0000}"/>
    <cellStyle name="Comma 6 2 2 3 3 2" xfId="11121" xr:uid="{00000000-0005-0000-0000-0000380A0000}"/>
    <cellStyle name="Comma 6 2 2 3 4" xfId="8871" xr:uid="{00000000-0005-0000-0000-0000390A0000}"/>
    <cellStyle name="Comma 6 2 2 3 5" xfId="12575" xr:uid="{00000000-0005-0000-0000-00003A0A0000}"/>
    <cellStyle name="Comma 6 2 2 3 6" xfId="7348" xr:uid="{00000000-0005-0000-0000-00003B0A0000}"/>
    <cellStyle name="Comma 6 2 2 3 7" xfId="3802" xr:uid="{00000000-0005-0000-0000-00003C0A0000}"/>
    <cellStyle name="Comma 6 2 2 4" xfId="905" xr:uid="{00000000-0005-0000-0000-00003D0A0000}"/>
    <cellStyle name="Comma 6 2 2 4 2" xfId="2307" xr:uid="{00000000-0005-0000-0000-00003E0A0000}"/>
    <cellStyle name="Comma 6 2 2 4 2 2" xfId="10064" xr:uid="{00000000-0005-0000-0000-00003F0A0000}"/>
    <cellStyle name="Comma 6 2 2 4 2 3" xfId="5046" xr:uid="{00000000-0005-0000-0000-0000400A0000}"/>
    <cellStyle name="Comma 6 2 2 4 3" xfId="6454" xr:uid="{00000000-0005-0000-0000-0000410A0000}"/>
    <cellStyle name="Comma 6 2 2 4 3 2" xfId="11469" xr:uid="{00000000-0005-0000-0000-0000420A0000}"/>
    <cellStyle name="Comma 6 2 2 4 4" xfId="9180" xr:uid="{00000000-0005-0000-0000-0000430A0000}"/>
    <cellStyle name="Comma 6 2 2 4 5" xfId="12923" xr:uid="{00000000-0005-0000-0000-0000440A0000}"/>
    <cellStyle name="Comma 6 2 2 4 6" xfId="7657" xr:uid="{00000000-0005-0000-0000-0000450A0000}"/>
    <cellStyle name="Comma 6 2 2 4 7" xfId="4111" xr:uid="{00000000-0005-0000-0000-0000460A0000}"/>
    <cellStyle name="Comma 6 2 2 5" xfId="1260" xr:uid="{00000000-0005-0000-0000-0000470A0000}"/>
    <cellStyle name="Comma 6 2 2 5 2" xfId="2816" xr:uid="{00000000-0005-0000-0000-0000480A0000}"/>
    <cellStyle name="Comma 6 2 2 5 2 2" xfId="10464" xr:uid="{00000000-0005-0000-0000-0000490A0000}"/>
    <cellStyle name="Comma 6 2 2 5 2 3" xfId="5447" xr:uid="{00000000-0005-0000-0000-00004A0A0000}"/>
    <cellStyle name="Comma 6 2 2 5 3" xfId="6845" xr:uid="{00000000-0005-0000-0000-00004B0A0000}"/>
    <cellStyle name="Comma 6 2 2 5 3 2" xfId="11860" xr:uid="{00000000-0005-0000-0000-00004C0A0000}"/>
    <cellStyle name="Comma 6 2 2 5 4" xfId="8756" xr:uid="{00000000-0005-0000-0000-00004D0A0000}"/>
    <cellStyle name="Comma 6 2 2 5 5" xfId="13314" xr:uid="{00000000-0005-0000-0000-00004E0A0000}"/>
    <cellStyle name="Comma 6 2 2 5 6" xfId="8058" xr:uid="{00000000-0005-0000-0000-00004F0A0000}"/>
    <cellStyle name="Comma 6 2 2 5 7" xfId="3686" xr:uid="{00000000-0005-0000-0000-0000500A0000}"/>
    <cellStyle name="Comma 6 2 2 6" xfId="1654" xr:uid="{00000000-0005-0000-0000-0000510A0000}"/>
    <cellStyle name="Comma 6 2 2 6 2" xfId="9642" xr:uid="{00000000-0005-0000-0000-0000520A0000}"/>
    <cellStyle name="Comma 6 2 2 6 3" xfId="4624" xr:uid="{00000000-0005-0000-0000-0000530A0000}"/>
    <cellStyle name="Comma 6 2 2 7" xfId="5801" xr:uid="{00000000-0005-0000-0000-0000540A0000}"/>
    <cellStyle name="Comma 6 2 2 7 2" xfId="10817" xr:uid="{00000000-0005-0000-0000-0000550A0000}"/>
    <cellStyle name="Comma 6 2 2 8" xfId="8378" xr:uid="{00000000-0005-0000-0000-0000560A0000}"/>
    <cellStyle name="Comma 6 2 2 9" xfId="12271" xr:uid="{00000000-0005-0000-0000-0000570A0000}"/>
    <cellStyle name="Comma 6 2 3" xfId="281" xr:uid="{00000000-0005-0000-0000-0000580A0000}"/>
    <cellStyle name="Comma 6 2 3 10" xfId="3462" xr:uid="{00000000-0005-0000-0000-0000590A0000}"/>
    <cellStyle name="Comma 6 2 3 2" xfId="658" xr:uid="{00000000-0005-0000-0000-00005A0A0000}"/>
    <cellStyle name="Comma 6 2 3 2 2" xfId="1960" xr:uid="{00000000-0005-0000-0000-00005B0A0000}"/>
    <cellStyle name="Comma 6 2 3 2 2 2" xfId="9917" xr:uid="{00000000-0005-0000-0000-00005C0A0000}"/>
    <cellStyle name="Comma 6 2 3 2 2 3" xfId="4899" xr:uid="{00000000-0005-0000-0000-00005D0A0000}"/>
    <cellStyle name="Comma 6 2 3 2 3" xfId="6107" xr:uid="{00000000-0005-0000-0000-00005E0A0000}"/>
    <cellStyle name="Comma 6 2 3 2 3 2" xfId="11123" xr:uid="{00000000-0005-0000-0000-00005F0A0000}"/>
    <cellStyle name="Comma 6 2 3 2 4" xfId="9033" xr:uid="{00000000-0005-0000-0000-0000600A0000}"/>
    <cellStyle name="Comma 6 2 3 2 5" xfId="12577" xr:uid="{00000000-0005-0000-0000-0000610A0000}"/>
    <cellStyle name="Comma 6 2 3 2 6" xfId="7510" xr:uid="{00000000-0005-0000-0000-0000620A0000}"/>
    <cellStyle name="Comma 6 2 3 2 7" xfId="3964" xr:uid="{00000000-0005-0000-0000-0000630A0000}"/>
    <cellStyle name="Comma 6 2 3 3" xfId="1067" xr:uid="{00000000-0005-0000-0000-0000640A0000}"/>
    <cellStyle name="Comma 6 2 3 3 2" xfId="2309" xr:uid="{00000000-0005-0000-0000-0000650A0000}"/>
    <cellStyle name="Comma 6 2 3 3 2 2" xfId="10066" xr:uid="{00000000-0005-0000-0000-0000660A0000}"/>
    <cellStyle name="Comma 6 2 3 3 2 3" xfId="5048" xr:uid="{00000000-0005-0000-0000-0000670A0000}"/>
    <cellStyle name="Comma 6 2 3 3 3" xfId="6456" xr:uid="{00000000-0005-0000-0000-0000680A0000}"/>
    <cellStyle name="Comma 6 2 3 3 3 2" xfId="11471" xr:uid="{00000000-0005-0000-0000-0000690A0000}"/>
    <cellStyle name="Comma 6 2 3 3 4" xfId="9182" xr:uid="{00000000-0005-0000-0000-00006A0A0000}"/>
    <cellStyle name="Comma 6 2 3 3 5" xfId="12925" xr:uid="{00000000-0005-0000-0000-00006B0A0000}"/>
    <cellStyle name="Comma 6 2 3 3 6" xfId="7659" xr:uid="{00000000-0005-0000-0000-00006C0A0000}"/>
    <cellStyle name="Comma 6 2 3 3 7" xfId="4113" xr:uid="{00000000-0005-0000-0000-00006D0A0000}"/>
    <cellStyle name="Comma 6 2 3 4" xfId="1425" xr:uid="{00000000-0005-0000-0000-00006E0A0000}"/>
    <cellStyle name="Comma 6 2 3 4 2" xfId="2983" xr:uid="{00000000-0005-0000-0000-00006F0A0000}"/>
    <cellStyle name="Comma 6 2 3 4 2 2" xfId="10626" xr:uid="{00000000-0005-0000-0000-0000700A0000}"/>
    <cellStyle name="Comma 6 2 3 4 2 3" xfId="5609" xr:uid="{00000000-0005-0000-0000-0000710A0000}"/>
    <cellStyle name="Comma 6 2 3 4 3" xfId="7007" xr:uid="{00000000-0005-0000-0000-0000720A0000}"/>
    <cellStyle name="Comma 6 2 3 4 3 2" xfId="12022" xr:uid="{00000000-0005-0000-0000-0000730A0000}"/>
    <cellStyle name="Comma 6 2 3 4 4" xfId="8714" xr:uid="{00000000-0005-0000-0000-0000740A0000}"/>
    <cellStyle name="Comma 6 2 3 4 5" xfId="13476" xr:uid="{00000000-0005-0000-0000-0000750A0000}"/>
    <cellStyle name="Comma 6 2 3 4 6" xfId="8220" xr:uid="{00000000-0005-0000-0000-0000760A0000}"/>
    <cellStyle name="Comma 6 2 3 4 7" xfId="3644" xr:uid="{00000000-0005-0000-0000-0000770A0000}"/>
    <cellStyle name="Comma 6 2 3 5" xfId="1816" xr:uid="{00000000-0005-0000-0000-0000780A0000}"/>
    <cellStyle name="Comma 6 2 3 5 2" xfId="9600" xr:uid="{00000000-0005-0000-0000-0000790A0000}"/>
    <cellStyle name="Comma 6 2 3 5 3" xfId="4582" xr:uid="{00000000-0005-0000-0000-00007A0A0000}"/>
    <cellStyle name="Comma 6 2 3 6" xfId="5963" xr:uid="{00000000-0005-0000-0000-00007B0A0000}"/>
    <cellStyle name="Comma 6 2 3 6 2" xfId="10979" xr:uid="{00000000-0005-0000-0000-00007C0A0000}"/>
    <cellStyle name="Comma 6 2 3 7" xfId="8540" xr:uid="{00000000-0005-0000-0000-00007D0A0000}"/>
    <cellStyle name="Comma 6 2 3 8" xfId="12433" xr:uid="{00000000-0005-0000-0000-00007E0A0000}"/>
    <cellStyle name="Comma 6 2 3 9" xfId="7193" xr:uid="{00000000-0005-0000-0000-00007F0A0000}"/>
    <cellStyle name="Comma 6 2 4" xfId="596" xr:uid="{00000000-0005-0000-0000-0000800A0000}"/>
    <cellStyle name="Comma 6 2 4 2" xfId="1005" xr:uid="{00000000-0005-0000-0000-0000810A0000}"/>
    <cellStyle name="Comma 6 2 4 2 2" xfId="1961" xr:uid="{00000000-0005-0000-0000-0000820A0000}"/>
    <cellStyle name="Comma 6 2 4 2 2 2" xfId="10067" xr:uid="{00000000-0005-0000-0000-0000830A0000}"/>
    <cellStyle name="Comma 6 2 4 2 2 3" xfId="5049" xr:uid="{00000000-0005-0000-0000-0000840A0000}"/>
    <cellStyle name="Comma 6 2 4 2 3" xfId="6108" xr:uid="{00000000-0005-0000-0000-0000850A0000}"/>
    <cellStyle name="Comma 6 2 4 2 3 2" xfId="11124" xr:uid="{00000000-0005-0000-0000-0000860A0000}"/>
    <cellStyle name="Comma 6 2 4 2 4" xfId="9183" xr:uid="{00000000-0005-0000-0000-0000870A0000}"/>
    <cellStyle name="Comma 6 2 4 2 5" xfId="12578" xr:uid="{00000000-0005-0000-0000-0000880A0000}"/>
    <cellStyle name="Comma 6 2 4 2 6" xfId="7660" xr:uid="{00000000-0005-0000-0000-0000890A0000}"/>
    <cellStyle name="Comma 6 2 4 2 7" xfId="4114" xr:uid="{00000000-0005-0000-0000-00008A0A0000}"/>
    <cellStyle name="Comma 6 2 4 3" xfId="1361" xr:uid="{00000000-0005-0000-0000-00008B0A0000}"/>
    <cellStyle name="Comma 6 2 4 3 2" xfId="2310" xr:uid="{00000000-0005-0000-0000-00008C0A0000}"/>
    <cellStyle name="Comma 6 2 4 3 2 2" xfId="10564" xr:uid="{00000000-0005-0000-0000-00008D0A0000}"/>
    <cellStyle name="Comma 6 2 4 3 2 3" xfId="5547" xr:uid="{00000000-0005-0000-0000-00008E0A0000}"/>
    <cellStyle name="Comma 6 2 4 3 3" xfId="6457" xr:uid="{00000000-0005-0000-0000-00008F0A0000}"/>
    <cellStyle name="Comma 6 2 4 3 3 2" xfId="11472" xr:uid="{00000000-0005-0000-0000-0000900A0000}"/>
    <cellStyle name="Comma 6 2 4 3 4" xfId="8971" xr:uid="{00000000-0005-0000-0000-0000910A0000}"/>
    <cellStyle name="Comma 6 2 4 3 5" xfId="12926" xr:uid="{00000000-0005-0000-0000-0000920A0000}"/>
    <cellStyle name="Comma 6 2 4 3 6" xfId="8158" xr:uid="{00000000-0005-0000-0000-0000930A0000}"/>
    <cellStyle name="Comma 6 2 4 3 7" xfId="3902" xr:uid="{00000000-0005-0000-0000-0000940A0000}"/>
    <cellStyle name="Comma 6 2 4 4" xfId="2919" xr:uid="{00000000-0005-0000-0000-0000950A0000}"/>
    <cellStyle name="Comma 6 2 4 4 2" xfId="6945" xr:uid="{00000000-0005-0000-0000-0000960A0000}"/>
    <cellStyle name="Comma 6 2 4 4 2 2" xfId="11960" xr:uid="{00000000-0005-0000-0000-0000970A0000}"/>
    <cellStyle name="Comma 6 2 4 4 3" xfId="13414" xr:uid="{00000000-0005-0000-0000-0000980A0000}"/>
    <cellStyle name="Comma 6 2 4 4 4" xfId="9855" xr:uid="{00000000-0005-0000-0000-0000990A0000}"/>
    <cellStyle name="Comma 6 2 4 4 5" xfId="4837" xr:uid="{00000000-0005-0000-0000-00009A0A0000}"/>
    <cellStyle name="Comma 6 2 4 5" xfId="1754" xr:uid="{00000000-0005-0000-0000-00009B0A0000}"/>
    <cellStyle name="Comma 6 2 4 5 2" xfId="10917" xr:uid="{00000000-0005-0000-0000-00009C0A0000}"/>
    <cellStyle name="Comma 6 2 4 5 3" xfId="5901" xr:uid="{00000000-0005-0000-0000-00009D0A0000}"/>
    <cellStyle name="Comma 6 2 4 6" xfId="8478" xr:uid="{00000000-0005-0000-0000-00009E0A0000}"/>
    <cellStyle name="Comma 6 2 4 7" xfId="12371" xr:uid="{00000000-0005-0000-0000-00009F0A0000}"/>
    <cellStyle name="Comma 6 2 4 8" xfId="7448" xr:uid="{00000000-0005-0000-0000-0000A00A0000}"/>
    <cellStyle name="Comma 6 2 4 9" xfId="3400" xr:uid="{00000000-0005-0000-0000-0000A10A0000}"/>
    <cellStyle name="Comma 6 2 5" xfId="437" xr:uid="{00000000-0005-0000-0000-0000A20A0000}"/>
    <cellStyle name="Comma 6 2 5 2" xfId="845" xr:uid="{00000000-0005-0000-0000-0000A30A0000}"/>
    <cellStyle name="Comma 6 2 5 2 2" xfId="9696" xr:uid="{00000000-0005-0000-0000-0000A40A0000}"/>
    <cellStyle name="Comma 6 2 5 2 3" xfId="4678" xr:uid="{00000000-0005-0000-0000-0000A50A0000}"/>
    <cellStyle name="Comma 6 2 5 3" xfId="1957" xr:uid="{00000000-0005-0000-0000-0000A60A0000}"/>
    <cellStyle name="Comma 6 2 5 3 2" xfId="11120" xr:uid="{00000000-0005-0000-0000-0000A70A0000}"/>
    <cellStyle name="Comma 6 2 5 3 3" xfId="6104" xr:uid="{00000000-0005-0000-0000-0000A80A0000}"/>
    <cellStyle name="Comma 6 2 5 4" xfId="8812" xr:uid="{00000000-0005-0000-0000-0000A90A0000}"/>
    <cellStyle name="Comma 6 2 5 5" xfId="12574" xr:uid="{00000000-0005-0000-0000-0000AA0A0000}"/>
    <cellStyle name="Comma 6 2 5 6" xfId="7289" xr:uid="{00000000-0005-0000-0000-0000AB0A0000}"/>
    <cellStyle name="Comma 6 2 5 7" xfId="3743" xr:uid="{00000000-0005-0000-0000-0000AC0A0000}"/>
    <cellStyle name="Comma 6 2 6" xfId="772" xr:uid="{00000000-0005-0000-0000-0000AD0A0000}"/>
    <cellStyle name="Comma 6 2 6 2" xfId="2306" xr:uid="{00000000-0005-0000-0000-0000AE0A0000}"/>
    <cellStyle name="Comma 6 2 6 2 2" xfId="10063" xr:uid="{00000000-0005-0000-0000-0000AF0A0000}"/>
    <cellStyle name="Comma 6 2 6 2 3" xfId="5045" xr:uid="{00000000-0005-0000-0000-0000B00A0000}"/>
    <cellStyle name="Comma 6 2 6 3" xfId="6453" xr:uid="{00000000-0005-0000-0000-0000B10A0000}"/>
    <cellStyle name="Comma 6 2 6 3 2" xfId="11468" xr:uid="{00000000-0005-0000-0000-0000B20A0000}"/>
    <cellStyle name="Comma 6 2 6 4" xfId="9179" xr:uid="{00000000-0005-0000-0000-0000B30A0000}"/>
    <cellStyle name="Comma 6 2 6 5" xfId="12922" xr:uid="{00000000-0005-0000-0000-0000B40A0000}"/>
    <cellStyle name="Comma 6 2 6 6" xfId="7656" xr:uid="{00000000-0005-0000-0000-0000B50A0000}"/>
    <cellStyle name="Comma 6 2 6 7" xfId="4110" xr:uid="{00000000-0005-0000-0000-0000B60A0000}"/>
    <cellStyle name="Comma 6 2 7" xfId="1196" xr:uid="{00000000-0005-0000-0000-0000B70A0000}"/>
    <cellStyle name="Comma 6 2 7 2" xfId="2748" xr:uid="{00000000-0005-0000-0000-0000B80A0000}"/>
    <cellStyle name="Comma 6 2 7 2 2" xfId="10405" xr:uid="{00000000-0005-0000-0000-0000B90A0000}"/>
    <cellStyle name="Comma 6 2 7 2 3" xfId="5388" xr:uid="{00000000-0005-0000-0000-0000BA0A0000}"/>
    <cellStyle name="Comma 6 2 7 3" xfId="6786" xr:uid="{00000000-0005-0000-0000-0000BB0A0000}"/>
    <cellStyle name="Comma 6 2 7 3 2" xfId="11801" xr:uid="{00000000-0005-0000-0000-0000BC0A0000}"/>
    <cellStyle name="Comma 6 2 7 4" xfId="8651" xr:uid="{00000000-0005-0000-0000-0000BD0A0000}"/>
    <cellStyle name="Comma 6 2 7 5" xfId="13255" xr:uid="{00000000-0005-0000-0000-0000BE0A0000}"/>
    <cellStyle name="Comma 6 2 7 6" xfId="7999" xr:uid="{00000000-0005-0000-0000-0000BF0A0000}"/>
    <cellStyle name="Comma 6 2 7 7" xfId="3578" xr:uid="{00000000-0005-0000-0000-0000C00A0000}"/>
    <cellStyle name="Comma 6 2 8" xfId="1595" xr:uid="{00000000-0005-0000-0000-0000C10A0000}"/>
    <cellStyle name="Comma 6 2 8 2" xfId="9538" xr:uid="{00000000-0005-0000-0000-0000C20A0000}"/>
    <cellStyle name="Comma 6 2 8 3" xfId="4520" xr:uid="{00000000-0005-0000-0000-0000C30A0000}"/>
    <cellStyle name="Comma 6 2 9" xfId="5740" xr:uid="{00000000-0005-0000-0000-0000C40A0000}"/>
    <cellStyle name="Comma 6 2 9 2" xfId="10756" xr:uid="{00000000-0005-0000-0000-0000C50A0000}"/>
    <cellStyle name="Comma 6 3" xfId="196" xr:uid="{00000000-0005-0000-0000-0000C60A0000}"/>
    <cellStyle name="Comma 6 3 10" xfId="7174" xr:uid="{00000000-0005-0000-0000-0000C70A0000}"/>
    <cellStyle name="Comma 6 3 11" xfId="3343" xr:uid="{00000000-0005-0000-0000-0000C80A0000}"/>
    <cellStyle name="Comma 6 3 2" xfId="388" xr:uid="{00000000-0005-0000-0000-0000C90A0000}"/>
    <cellStyle name="Comma 6 3 2 2" xfId="639" xr:uid="{00000000-0005-0000-0000-0000CA0A0000}"/>
    <cellStyle name="Comma 6 3 2 2 2" xfId="1963" xr:uid="{00000000-0005-0000-0000-0000CB0A0000}"/>
    <cellStyle name="Comma 6 3 2 2 2 2" xfId="10069" xr:uid="{00000000-0005-0000-0000-0000CC0A0000}"/>
    <cellStyle name="Comma 6 3 2 2 2 3" xfId="5051" xr:uid="{00000000-0005-0000-0000-0000CD0A0000}"/>
    <cellStyle name="Comma 6 3 2 2 3" xfId="6110" xr:uid="{00000000-0005-0000-0000-0000CE0A0000}"/>
    <cellStyle name="Comma 6 3 2 2 3 2" xfId="11126" xr:uid="{00000000-0005-0000-0000-0000CF0A0000}"/>
    <cellStyle name="Comma 6 3 2 2 4" xfId="9185" xr:uid="{00000000-0005-0000-0000-0000D00A0000}"/>
    <cellStyle name="Comma 6 3 2 2 5" xfId="12580" xr:uid="{00000000-0005-0000-0000-0000D10A0000}"/>
    <cellStyle name="Comma 6 3 2 2 6" xfId="7662" xr:uid="{00000000-0005-0000-0000-0000D20A0000}"/>
    <cellStyle name="Comma 6 3 2 2 7" xfId="4116" xr:uid="{00000000-0005-0000-0000-0000D30A0000}"/>
    <cellStyle name="Comma 6 3 2 3" xfId="1048" xr:uid="{00000000-0005-0000-0000-0000D40A0000}"/>
    <cellStyle name="Comma 6 3 2 3 2" xfId="2312" xr:uid="{00000000-0005-0000-0000-0000D50A0000}"/>
    <cellStyle name="Comma 6 3 2 3 2 2" xfId="10607" xr:uid="{00000000-0005-0000-0000-0000D60A0000}"/>
    <cellStyle name="Comma 6 3 2 3 2 3" xfId="5590" xr:uid="{00000000-0005-0000-0000-0000D70A0000}"/>
    <cellStyle name="Comma 6 3 2 3 3" xfId="6459" xr:uid="{00000000-0005-0000-0000-0000D80A0000}"/>
    <cellStyle name="Comma 6 3 2 3 3 2" xfId="11474" xr:uid="{00000000-0005-0000-0000-0000D90A0000}"/>
    <cellStyle name="Comma 6 3 2 3 4" xfId="9014" xr:uid="{00000000-0005-0000-0000-0000DA0A0000}"/>
    <cellStyle name="Comma 6 3 2 3 5" xfId="12928" xr:uid="{00000000-0005-0000-0000-0000DB0A0000}"/>
    <cellStyle name="Comma 6 3 2 3 6" xfId="8201" xr:uid="{00000000-0005-0000-0000-0000DC0A0000}"/>
    <cellStyle name="Comma 6 3 2 3 7" xfId="3945" xr:uid="{00000000-0005-0000-0000-0000DD0A0000}"/>
    <cellStyle name="Comma 6 3 2 4" xfId="1405" xr:uid="{00000000-0005-0000-0000-0000DE0A0000}"/>
    <cellStyle name="Comma 6 3 2 4 2" xfId="2963" xr:uid="{00000000-0005-0000-0000-0000DF0A0000}"/>
    <cellStyle name="Comma 6 3 2 4 2 2" xfId="12003" xr:uid="{00000000-0005-0000-0000-0000E00A0000}"/>
    <cellStyle name="Comma 6 3 2 4 2 3" xfId="6988" xr:uid="{00000000-0005-0000-0000-0000E10A0000}"/>
    <cellStyle name="Comma 6 3 2 4 3" xfId="13457" xr:uid="{00000000-0005-0000-0000-0000E20A0000}"/>
    <cellStyle name="Comma 6 3 2 4 4" xfId="9898" xr:uid="{00000000-0005-0000-0000-0000E30A0000}"/>
    <cellStyle name="Comma 6 3 2 4 5" xfId="4880" xr:uid="{00000000-0005-0000-0000-0000E40A0000}"/>
    <cellStyle name="Comma 6 3 2 5" xfId="1797" xr:uid="{00000000-0005-0000-0000-0000E50A0000}"/>
    <cellStyle name="Comma 6 3 2 5 2" xfId="10960" xr:uid="{00000000-0005-0000-0000-0000E60A0000}"/>
    <cellStyle name="Comma 6 3 2 5 3" xfId="5944" xr:uid="{00000000-0005-0000-0000-0000E70A0000}"/>
    <cellStyle name="Comma 6 3 2 6" xfId="8521" xr:uid="{00000000-0005-0000-0000-0000E80A0000}"/>
    <cellStyle name="Comma 6 3 2 7" xfId="12414" xr:uid="{00000000-0005-0000-0000-0000E90A0000}"/>
    <cellStyle name="Comma 6 3 2 8" xfId="7491" xr:uid="{00000000-0005-0000-0000-0000EA0A0000}"/>
    <cellStyle name="Comma 6 3 2 9" xfId="3443" xr:uid="{00000000-0005-0000-0000-0000EB0A0000}"/>
    <cellStyle name="Comma 6 3 3" xfId="539" xr:uid="{00000000-0005-0000-0000-0000EC0A0000}"/>
    <cellStyle name="Comma 6 3 3 2" xfId="948" xr:uid="{00000000-0005-0000-0000-0000ED0A0000}"/>
    <cellStyle name="Comma 6 3 3 2 2" xfId="9798" xr:uid="{00000000-0005-0000-0000-0000EE0A0000}"/>
    <cellStyle name="Comma 6 3 3 2 3" xfId="4780" xr:uid="{00000000-0005-0000-0000-0000EF0A0000}"/>
    <cellStyle name="Comma 6 3 3 3" xfId="1962" xr:uid="{00000000-0005-0000-0000-0000F00A0000}"/>
    <cellStyle name="Comma 6 3 3 3 2" xfId="11125" xr:uid="{00000000-0005-0000-0000-0000F10A0000}"/>
    <cellStyle name="Comma 6 3 3 3 3" xfId="6109" xr:uid="{00000000-0005-0000-0000-0000F20A0000}"/>
    <cellStyle name="Comma 6 3 3 4" xfId="8914" xr:uid="{00000000-0005-0000-0000-0000F30A0000}"/>
    <cellStyle name="Comma 6 3 3 5" xfId="12579" xr:uid="{00000000-0005-0000-0000-0000F40A0000}"/>
    <cellStyle name="Comma 6 3 3 6" xfId="7391" xr:uid="{00000000-0005-0000-0000-0000F50A0000}"/>
    <cellStyle name="Comma 6 3 3 7" xfId="3845" xr:uid="{00000000-0005-0000-0000-0000F60A0000}"/>
    <cellStyle name="Comma 6 3 4" xfId="802" xr:uid="{00000000-0005-0000-0000-0000F70A0000}"/>
    <cellStyle name="Comma 6 3 4 2" xfId="2311" xr:uid="{00000000-0005-0000-0000-0000F80A0000}"/>
    <cellStyle name="Comma 6 3 4 2 2" xfId="10068" xr:uid="{00000000-0005-0000-0000-0000F90A0000}"/>
    <cellStyle name="Comma 6 3 4 2 3" xfId="5050" xr:uid="{00000000-0005-0000-0000-0000FA0A0000}"/>
    <cellStyle name="Comma 6 3 4 3" xfId="6458" xr:uid="{00000000-0005-0000-0000-0000FB0A0000}"/>
    <cellStyle name="Comma 6 3 4 3 2" xfId="11473" xr:uid="{00000000-0005-0000-0000-0000FC0A0000}"/>
    <cellStyle name="Comma 6 3 4 4" xfId="9184" xr:uid="{00000000-0005-0000-0000-0000FD0A0000}"/>
    <cellStyle name="Comma 6 3 4 5" xfId="12927" xr:uid="{00000000-0005-0000-0000-0000FE0A0000}"/>
    <cellStyle name="Comma 6 3 4 6" xfId="7661" xr:uid="{00000000-0005-0000-0000-0000FF0A0000}"/>
    <cellStyle name="Comma 6 3 4 7" xfId="4115" xr:uid="{00000000-0005-0000-0000-0000000B0000}"/>
    <cellStyle name="Comma 6 3 5" xfId="1304" xr:uid="{00000000-0005-0000-0000-0000010B0000}"/>
    <cellStyle name="Comma 6 3 5 2" xfId="2861" xr:uid="{00000000-0005-0000-0000-0000020B0000}"/>
    <cellStyle name="Comma 6 3 5 2 2" xfId="10507" xr:uid="{00000000-0005-0000-0000-0000030B0000}"/>
    <cellStyle name="Comma 6 3 5 2 3" xfId="5490" xr:uid="{00000000-0005-0000-0000-0000040B0000}"/>
    <cellStyle name="Comma 6 3 5 3" xfId="6888" xr:uid="{00000000-0005-0000-0000-0000050B0000}"/>
    <cellStyle name="Comma 6 3 5 3 2" xfId="11903" xr:uid="{00000000-0005-0000-0000-0000060B0000}"/>
    <cellStyle name="Comma 6 3 5 4" xfId="8695" xr:uid="{00000000-0005-0000-0000-0000070B0000}"/>
    <cellStyle name="Comma 6 3 5 5" xfId="13357" xr:uid="{00000000-0005-0000-0000-0000080B0000}"/>
    <cellStyle name="Comma 6 3 5 6" xfId="8101" xr:uid="{00000000-0005-0000-0000-0000090B0000}"/>
    <cellStyle name="Comma 6 3 5 7" xfId="3624" xr:uid="{00000000-0005-0000-0000-00000A0B0000}"/>
    <cellStyle name="Comma 6 3 6" xfId="1697" xr:uid="{00000000-0005-0000-0000-00000B0B0000}"/>
    <cellStyle name="Comma 6 3 6 2" xfId="9581" xr:uid="{00000000-0005-0000-0000-00000C0B0000}"/>
    <cellStyle name="Comma 6 3 6 3" xfId="4563" xr:uid="{00000000-0005-0000-0000-00000D0B0000}"/>
    <cellStyle name="Comma 6 3 7" xfId="5844" xr:uid="{00000000-0005-0000-0000-00000E0B0000}"/>
    <cellStyle name="Comma 6 3 7 2" xfId="10860" xr:uid="{00000000-0005-0000-0000-00000F0B0000}"/>
    <cellStyle name="Comma 6 3 8" xfId="8421" xr:uid="{00000000-0005-0000-0000-0000100B0000}"/>
    <cellStyle name="Comma 6 3 9" xfId="12314" xr:uid="{00000000-0005-0000-0000-0000110B0000}"/>
    <cellStyle name="Comma 6 4" xfId="232" xr:uid="{00000000-0005-0000-0000-0000120B0000}"/>
    <cellStyle name="Comma 6 4 10" xfId="7217" xr:uid="{00000000-0005-0000-0000-0000130B0000}"/>
    <cellStyle name="Comma 6 4 11" xfId="3281" xr:uid="{00000000-0005-0000-0000-0000140B0000}"/>
    <cellStyle name="Comma 6 4 2" xfId="325" xr:uid="{00000000-0005-0000-0000-0000150B0000}"/>
    <cellStyle name="Comma 6 4 2 2" xfId="682" xr:uid="{00000000-0005-0000-0000-0000160B0000}"/>
    <cellStyle name="Comma 6 4 2 2 2" xfId="1965" xr:uid="{00000000-0005-0000-0000-0000170B0000}"/>
    <cellStyle name="Comma 6 4 2 2 2 2" xfId="10071" xr:uid="{00000000-0005-0000-0000-0000180B0000}"/>
    <cellStyle name="Comma 6 4 2 2 2 3" xfId="5053" xr:uid="{00000000-0005-0000-0000-0000190B0000}"/>
    <cellStyle name="Comma 6 4 2 2 3" xfId="6112" xr:uid="{00000000-0005-0000-0000-00001A0B0000}"/>
    <cellStyle name="Comma 6 4 2 2 3 2" xfId="11128" xr:uid="{00000000-0005-0000-0000-00001B0B0000}"/>
    <cellStyle name="Comma 6 4 2 2 4" xfId="9187" xr:uid="{00000000-0005-0000-0000-00001C0B0000}"/>
    <cellStyle name="Comma 6 4 2 2 5" xfId="12582" xr:uid="{00000000-0005-0000-0000-00001D0B0000}"/>
    <cellStyle name="Comma 6 4 2 2 6" xfId="7664" xr:uid="{00000000-0005-0000-0000-00001E0B0000}"/>
    <cellStyle name="Comma 6 4 2 2 7" xfId="4118" xr:uid="{00000000-0005-0000-0000-00001F0B0000}"/>
    <cellStyle name="Comma 6 4 2 3" xfId="1091" xr:uid="{00000000-0005-0000-0000-0000200B0000}"/>
    <cellStyle name="Comma 6 4 2 3 2" xfId="2314" xr:uid="{00000000-0005-0000-0000-0000210B0000}"/>
    <cellStyle name="Comma 6 4 2 3 2 2" xfId="10650" xr:uid="{00000000-0005-0000-0000-0000220B0000}"/>
    <cellStyle name="Comma 6 4 2 3 2 3" xfId="5633" xr:uid="{00000000-0005-0000-0000-0000230B0000}"/>
    <cellStyle name="Comma 6 4 2 3 3" xfId="6461" xr:uid="{00000000-0005-0000-0000-0000240B0000}"/>
    <cellStyle name="Comma 6 4 2 3 3 2" xfId="11476" xr:uid="{00000000-0005-0000-0000-0000250B0000}"/>
    <cellStyle name="Comma 6 4 2 3 4" xfId="9057" xr:uid="{00000000-0005-0000-0000-0000260B0000}"/>
    <cellStyle name="Comma 6 4 2 3 5" xfId="12930" xr:uid="{00000000-0005-0000-0000-0000270B0000}"/>
    <cellStyle name="Comma 6 4 2 3 6" xfId="8244" xr:uid="{00000000-0005-0000-0000-0000280B0000}"/>
    <cellStyle name="Comma 6 4 2 3 7" xfId="3988" xr:uid="{00000000-0005-0000-0000-0000290B0000}"/>
    <cellStyle name="Comma 6 4 2 4" xfId="1449" xr:uid="{00000000-0005-0000-0000-00002A0B0000}"/>
    <cellStyle name="Comma 6 4 2 4 2" xfId="3008" xr:uid="{00000000-0005-0000-0000-00002B0B0000}"/>
    <cellStyle name="Comma 6 4 2 4 2 2" xfId="12046" xr:uid="{00000000-0005-0000-0000-00002C0B0000}"/>
    <cellStyle name="Comma 6 4 2 4 2 3" xfId="7031" xr:uid="{00000000-0005-0000-0000-00002D0B0000}"/>
    <cellStyle name="Comma 6 4 2 4 3" xfId="13500" xr:uid="{00000000-0005-0000-0000-00002E0B0000}"/>
    <cellStyle name="Comma 6 4 2 4 4" xfId="9941" xr:uid="{00000000-0005-0000-0000-00002F0B0000}"/>
    <cellStyle name="Comma 6 4 2 4 5" xfId="4923" xr:uid="{00000000-0005-0000-0000-0000300B0000}"/>
    <cellStyle name="Comma 6 4 2 5" xfId="1840" xr:uid="{00000000-0005-0000-0000-0000310B0000}"/>
    <cellStyle name="Comma 6 4 2 5 2" xfId="11003" xr:uid="{00000000-0005-0000-0000-0000320B0000}"/>
    <cellStyle name="Comma 6 4 2 5 3" xfId="5987" xr:uid="{00000000-0005-0000-0000-0000330B0000}"/>
    <cellStyle name="Comma 6 4 2 6" xfId="8564" xr:uid="{00000000-0005-0000-0000-0000340B0000}"/>
    <cellStyle name="Comma 6 4 2 7" xfId="12457" xr:uid="{00000000-0005-0000-0000-0000350B0000}"/>
    <cellStyle name="Comma 6 4 2 8" xfId="7534" xr:uid="{00000000-0005-0000-0000-0000360B0000}"/>
    <cellStyle name="Comma 6 4 2 9" xfId="3486" xr:uid="{00000000-0005-0000-0000-0000370B0000}"/>
    <cellStyle name="Comma 6 4 3" xfId="477" xr:uid="{00000000-0005-0000-0000-0000380B0000}"/>
    <cellStyle name="Comma 6 4 3 2" xfId="1964" xr:uid="{00000000-0005-0000-0000-0000390B0000}"/>
    <cellStyle name="Comma 6 4 3 2 2" xfId="9736" xr:uid="{00000000-0005-0000-0000-00003A0B0000}"/>
    <cellStyle name="Comma 6 4 3 2 3" xfId="4718" xr:uid="{00000000-0005-0000-0000-00003B0B0000}"/>
    <cellStyle name="Comma 6 4 3 3" xfId="6111" xr:uid="{00000000-0005-0000-0000-00003C0B0000}"/>
    <cellStyle name="Comma 6 4 3 3 2" xfId="11127" xr:uid="{00000000-0005-0000-0000-00003D0B0000}"/>
    <cellStyle name="Comma 6 4 3 4" xfId="8852" xr:uid="{00000000-0005-0000-0000-00003E0B0000}"/>
    <cellStyle name="Comma 6 4 3 5" xfId="12581" xr:uid="{00000000-0005-0000-0000-00003F0B0000}"/>
    <cellStyle name="Comma 6 4 3 6" xfId="7329" xr:uid="{00000000-0005-0000-0000-0000400B0000}"/>
    <cellStyle name="Comma 6 4 3 7" xfId="3783" xr:uid="{00000000-0005-0000-0000-0000410B0000}"/>
    <cellStyle name="Comma 6 4 4" xfId="886" xr:uid="{00000000-0005-0000-0000-0000420B0000}"/>
    <cellStyle name="Comma 6 4 4 2" xfId="2313" xr:uid="{00000000-0005-0000-0000-0000430B0000}"/>
    <cellStyle name="Comma 6 4 4 2 2" xfId="10070" xr:uid="{00000000-0005-0000-0000-0000440B0000}"/>
    <cellStyle name="Comma 6 4 4 2 3" xfId="5052" xr:uid="{00000000-0005-0000-0000-0000450B0000}"/>
    <cellStyle name="Comma 6 4 4 3" xfId="6460" xr:uid="{00000000-0005-0000-0000-0000460B0000}"/>
    <cellStyle name="Comma 6 4 4 3 2" xfId="11475" xr:uid="{00000000-0005-0000-0000-0000470B0000}"/>
    <cellStyle name="Comma 6 4 4 4" xfId="9186" xr:uid="{00000000-0005-0000-0000-0000480B0000}"/>
    <cellStyle name="Comma 6 4 4 5" xfId="12929" xr:uid="{00000000-0005-0000-0000-0000490B0000}"/>
    <cellStyle name="Comma 6 4 4 6" xfId="7663" xr:uid="{00000000-0005-0000-0000-00004A0B0000}"/>
    <cellStyle name="Comma 6 4 4 7" xfId="4117" xr:uid="{00000000-0005-0000-0000-00004B0B0000}"/>
    <cellStyle name="Comma 6 4 5" xfId="1238" xr:uid="{00000000-0005-0000-0000-00004C0B0000}"/>
    <cellStyle name="Comma 6 4 5 2" xfId="2794" xr:uid="{00000000-0005-0000-0000-00004D0B0000}"/>
    <cellStyle name="Comma 6 4 5 2 2" xfId="10445" xr:uid="{00000000-0005-0000-0000-00004E0B0000}"/>
    <cellStyle name="Comma 6 4 5 2 3" xfId="5428" xr:uid="{00000000-0005-0000-0000-00004F0B0000}"/>
    <cellStyle name="Comma 6 4 5 3" xfId="6826" xr:uid="{00000000-0005-0000-0000-0000500B0000}"/>
    <cellStyle name="Comma 6 4 5 3 2" xfId="11841" xr:uid="{00000000-0005-0000-0000-0000510B0000}"/>
    <cellStyle name="Comma 6 4 5 4" xfId="8738" xr:uid="{00000000-0005-0000-0000-0000520B0000}"/>
    <cellStyle name="Comma 6 4 5 5" xfId="13295" xr:uid="{00000000-0005-0000-0000-0000530B0000}"/>
    <cellStyle name="Comma 6 4 5 6" xfId="8039" xr:uid="{00000000-0005-0000-0000-0000540B0000}"/>
    <cellStyle name="Comma 6 4 5 7" xfId="3668" xr:uid="{00000000-0005-0000-0000-0000550B0000}"/>
    <cellStyle name="Comma 6 4 6" xfId="1635" xr:uid="{00000000-0005-0000-0000-0000560B0000}"/>
    <cellStyle name="Comma 6 4 6 2" xfId="9624" xr:uid="{00000000-0005-0000-0000-0000570B0000}"/>
    <cellStyle name="Comma 6 4 6 3" xfId="4606" xr:uid="{00000000-0005-0000-0000-0000580B0000}"/>
    <cellStyle name="Comma 6 4 7" xfId="5782" xr:uid="{00000000-0005-0000-0000-0000590B0000}"/>
    <cellStyle name="Comma 6 4 7 2" xfId="10798" xr:uid="{00000000-0005-0000-0000-00005A0B0000}"/>
    <cellStyle name="Comma 6 4 8" xfId="8359" xr:uid="{00000000-0005-0000-0000-00005B0B0000}"/>
    <cellStyle name="Comma 6 4 9" xfId="12252" xr:uid="{00000000-0005-0000-0000-00005C0B0000}"/>
    <cellStyle name="Comma 6 5" xfId="259" xr:uid="{00000000-0005-0000-0000-00005D0B0000}"/>
    <cellStyle name="Comma 6 5 2" xfId="577" xr:uid="{00000000-0005-0000-0000-00005E0B0000}"/>
    <cellStyle name="Comma 6 5 2 2" xfId="1966" xr:uid="{00000000-0005-0000-0000-00005F0B0000}"/>
    <cellStyle name="Comma 6 5 2 2 2" xfId="10072" xr:uid="{00000000-0005-0000-0000-0000600B0000}"/>
    <cellStyle name="Comma 6 5 2 2 3" xfId="5054" xr:uid="{00000000-0005-0000-0000-0000610B0000}"/>
    <cellStyle name="Comma 6 5 2 3" xfId="6113" xr:uid="{00000000-0005-0000-0000-0000620B0000}"/>
    <cellStyle name="Comma 6 5 2 3 2" xfId="11129" xr:uid="{00000000-0005-0000-0000-0000630B0000}"/>
    <cellStyle name="Comma 6 5 2 4" xfId="9188" xr:uid="{00000000-0005-0000-0000-0000640B0000}"/>
    <cellStyle name="Comma 6 5 2 5" xfId="12583" xr:uid="{00000000-0005-0000-0000-0000650B0000}"/>
    <cellStyle name="Comma 6 5 2 6" xfId="7665" xr:uid="{00000000-0005-0000-0000-0000660B0000}"/>
    <cellStyle name="Comma 6 5 2 7" xfId="4119" xr:uid="{00000000-0005-0000-0000-0000670B0000}"/>
    <cellStyle name="Comma 6 5 3" xfId="986" xr:uid="{00000000-0005-0000-0000-0000680B0000}"/>
    <cellStyle name="Comma 6 5 3 2" xfId="2315" xr:uid="{00000000-0005-0000-0000-0000690B0000}"/>
    <cellStyle name="Comma 6 5 3 2 2" xfId="10545" xr:uid="{00000000-0005-0000-0000-00006A0B0000}"/>
    <cellStyle name="Comma 6 5 3 2 3" xfId="5528" xr:uid="{00000000-0005-0000-0000-00006B0B0000}"/>
    <cellStyle name="Comma 6 5 3 3" xfId="6462" xr:uid="{00000000-0005-0000-0000-00006C0B0000}"/>
    <cellStyle name="Comma 6 5 3 3 2" xfId="11477" xr:uid="{00000000-0005-0000-0000-00006D0B0000}"/>
    <cellStyle name="Comma 6 5 3 4" xfId="8952" xr:uid="{00000000-0005-0000-0000-00006E0B0000}"/>
    <cellStyle name="Comma 6 5 3 5" xfId="12931" xr:uid="{00000000-0005-0000-0000-00006F0B0000}"/>
    <cellStyle name="Comma 6 5 3 6" xfId="8139" xr:uid="{00000000-0005-0000-0000-0000700B0000}"/>
    <cellStyle name="Comma 6 5 3 7" xfId="3883" xr:uid="{00000000-0005-0000-0000-0000710B0000}"/>
    <cellStyle name="Comma 6 5 4" xfId="1342" xr:uid="{00000000-0005-0000-0000-0000720B0000}"/>
    <cellStyle name="Comma 6 5 4 2" xfId="2900" xr:uid="{00000000-0005-0000-0000-0000730B0000}"/>
    <cellStyle name="Comma 6 5 4 2 2" xfId="11941" xr:uid="{00000000-0005-0000-0000-0000740B0000}"/>
    <cellStyle name="Comma 6 5 4 2 3" xfId="6926" xr:uid="{00000000-0005-0000-0000-0000750B0000}"/>
    <cellStyle name="Comma 6 5 4 3" xfId="13395" xr:uid="{00000000-0005-0000-0000-0000760B0000}"/>
    <cellStyle name="Comma 6 5 4 4" xfId="9836" xr:uid="{00000000-0005-0000-0000-0000770B0000}"/>
    <cellStyle name="Comma 6 5 4 5" xfId="4818" xr:uid="{00000000-0005-0000-0000-0000780B0000}"/>
    <cellStyle name="Comma 6 5 5" xfId="1735" xr:uid="{00000000-0005-0000-0000-0000790B0000}"/>
    <cellStyle name="Comma 6 5 5 2" xfId="10898" xr:uid="{00000000-0005-0000-0000-00007A0B0000}"/>
    <cellStyle name="Comma 6 5 5 3" xfId="5882" xr:uid="{00000000-0005-0000-0000-00007B0B0000}"/>
    <cellStyle name="Comma 6 5 6" xfId="8459" xr:uid="{00000000-0005-0000-0000-00007C0B0000}"/>
    <cellStyle name="Comma 6 5 7" xfId="12352" xr:uid="{00000000-0005-0000-0000-00007D0B0000}"/>
    <cellStyle name="Comma 6 5 8" xfId="7429" xr:uid="{00000000-0005-0000-0000-00007E0B0000}"/>
    <cellStyle name="Comma 6 5 9" xfId="3381" xr:uid="{00000000-0005-0000-0000-00007F0B0000}"/>
    <cellStyle name="Comma 6 6" xfId="414" xr:uid="{00000000-0005-0000-0000-0000800B0000}"/>
    <cellStyle name="Comma 6 6 2" xfId="822" xr:uid="{00000000-0005-0000-0000-0000810B0000}"/>
    <cellStyle name="Comma 6 6 2 2" xfId="1967" xr:uid="{00000000-0005-0000-0000-0000820B0000}"/>
    <cellStyle name="Comma 6 6 2 2 2" xfId="10073" xr:uid="{00000000-0005-0000-0000-0000830B0000}"/>
    <cellStyle name="Comma 6 6 2 2 3" xfId="5055" xr:uid="{00000000-0005-0000-0000-0000840B0000}"/>
    <cellStyle name="Comma 6 6 2 3" xfId="6114" xr:uid="{00000000-0005-0000-0000-0000850B0000}"/>
    <cellStyle name="Comma 6 6 2 3 2" xfId="11130" xr:uid="{00000000-0005-0000-0000-0000860B0000}"/>
    <cellStyle name="Comma 6 6 2 4" xfId="9189" xr:uid="{00000000-0005-0000-0000-0000870B0000}"/>
    <cellStyle name="Comma 6 6 2 5" xfId="12584" xr:uid="{00000000-0005-0000-0000-0000880B0000}"/>
    <cellStyle name="Comma 6 6 2 6" xfId="7666" xr:uid="{00000000-0005-0000-0000-0000890B0000}"/>
    <cellStyle name="Comma 6 6 2 7" xfId="4120" xr:uid="{00000000-0005-0000-0000-00008A0B0000}"/>
    <cellStyle name="Comma 6 6 3" xfId="1172" xr:uid="{00000000-0005-0000-0000-00008B0B0000}"/>
    <cellStyle name="Comma 6 6 3 2" xfId="2316" xr:uid="{00000000-0005-0000-0000-00008C0B0000}"/>
    <cellStyle name="Comma 6 6 3 2 2" xfId="10382" xr:uid="{00000000-0005-0000-0000-00008D0B0000}"/>
    <cellStyle name="Comma 6 6 3 2 3" xfId="5365" xr:uid="{00000000-0005-0000-0000-00008E0B0000}"/>
    <cellStyle name="Comma 6 6 3 3" xfId="6463" xr:uid="{00000000-0005-0000-0000-00008F0B0000}"/>
    <cellStyle name="Comma 6 6 3 3 2" xfId="11478" xr:uid="{00000000-0005-0000-0000-0000900B0000}"/>
    <cellStyle name="Comma 6 6 3 4" xfId="9487" xr:uid="{00000000-0005-0000-0000-0000910B0000}"/>
    <cellStyle name="Comma 6 6 3 5" xfId="12932" xr:uid="{00000000-0005-0000-0000-0000920B0000}"/>
    <cellStyle name="Comma 6 6 3 6" xfId="7976" xr:uid="{00000000-0005-0000-0000-0000930B0000}"/>
    <cellStyle name="Comma 6 6 3 7" xfId="4469" xr:uid="{00000000-0005-0000-0000-0000940B0000}"/>
    <cellStyle name="Comma 6 6 4" xfId="2723" xr:uid="{00000000-0005-0000-0000-0000950B0000}"/>
    <cellStyle name="Comma 6 6 4 2" xfId="6763" xr:uid="{00000000-0005-0000-0000-0000960B0000}"/>
    <cellStyle name="Comma 6 6 4 2 2" xfId="11778" xr:uid="{00000000-0005-0000-0000-0000970B0000}"/>
    <cellStyle name="Comma 6 6 4 3" xfId="13232" xr:uid="{00000000-0005-0000-0000-0000980B0000}"/>
    <cellStyle name="Comma 6 6 4 4" xfId="9673" xr:uid="{00000000-0005-0000-0000-0000990B0000}"/>
    <cellStyle name="Comma 6 6 4 5" xfId="4655" xr:uid="{00000000-0005-0000-0000-00009A0B0000}"/>
    <cellStyle name="Comma 6 6 5" xfId="1572" xr:uid="{00000000-0005-0000-0000-00009B0B0000}"/>
    <cellStyle name="Comma 6 6 5 2" xfId="10733" xr:uid="{00000000-0005-0000-0000-00009C0B0000}"/>
    <cellStyle name="Comma 6 6 5 3" xfId="5717" xr:uid="{00000000-0005-0000-0000-00009D0B0000}"/>
    <cellStyle name="Comma 6 6 6" xfId="8789" xr:uid="{00000000-0005-0000-0000-00009E0B0000}"/>
    <cellStyle name="Comma 6 6 7" xfId="12189" xr:uid="{00000000-0005-0000-0000-00009F0B0000}"/>
    <cellStyle name="Comma 6 6 8" xfId="7266" xr:uid="{00000000-0005-0000-0000-0000A00B0000}"/>
    <cellStyle name="Comma 6 6 9" xfId="3720" xr:uid="{00000000-0005-0000-0000-0000A10B0000}"/>
    <cellStyle name="Comma 6 7" xfId="748" xr:uid="{00000000-0005-0000-0000-0000A20B0000}"/>
    <cellStyle name="Comma 6 7 2" xfId="1956" xr:uid="{00000000-0005-0000-0000-0000A30B0000}"/>
    <cellStyle name="Comma 6 7 2 2" xfId="10062" xr:uid="{00000000-0005-0000-0000-0000A40B0000}"/>
    <cellStyle name="Comma 6 7 2 3" xfId="5044" xr:uid="{00000000-0005-0000-0000-0000A50B0000}"/>
    <cellStyle name="Comma 6 7 3" xfId="6103" xr:uid="{00000000-0005-0000-0000-0000A60B0000}"/>
    <cellStyle name="Comma 6 7 3 2" xfId="11119" xr:uid="{00000000-0005-0000-0000-0000A70B0000}"/>
    <cellStyle name="Comma 6 7 4" xfId="9178" xr:uid="{00000000-0005-0000-0000-0000A80B0000}"/>
    <cellStyle name="Comma 6 7 5" xfId="12573" xr:uid="{00000000-0005-0000-0000-0000A90B0000}"/>
    <cellStyle name="Comma 6 7 6" xfId="7655" xr:uid="{00000000-0005-0000-0000-0000AA0B0000}"/>
    <cellStyle name="Comma 6 7 7" xfId="4109" xr:uid="{00000000-0005-0000-0000-0000AB0B0000}"/>
    <cellStyle name="Comma 6 8" xfId="1152" xr:uid="{00000000-0005-0000-0000-0000AC0B0000}"/>
    <cellStyle name="Comma 6 8 2" xfId="2305" xr:uid="{00000000-0005-0000-0000-0000AD0B0000}"/>
    <cellStyle name="Comma 6 8 2 2" xfId="10362" xr:uid="{00000000-0005-0000-0000-0000AE0B0000}"/>
    <cellStyle name="Comma 6 8 2 3" xfId="5345" xr:uid="{00000000-0005-0000-0000-0000AF0B0000}"/>
    <cellStyle name="Comma 6 8 3" xfId="6452" xr:uid="{00000000-0005-0000-0000-0000B00B0000}"/>
    <cellStyle name="Comma 6 8 3 2" xfId="11467" xr:uid="{00000000-0005-0000-0000-0000B10B0000}"/>
    <cellStyle name="Comma 6 8 4" xfId="8632" xr:uid="{00000000-0005-0000-0000-0000B20B0000}"/>
    <cellStyle name="Comma 6 8 5" xfId="12921" xr:uid="{00000000-0005-0000-0000-0000B30B0000}"/>
    <cellStyle name="Comma 6 8 6" xfId="7956" xr:uid="{00000000-0005-0000-0000-0000B40B0000}"/>
    <cellStyle name="Comma 6 8 7" xfId="3556" xr:uid="{00000000-0005-0000-0000-0000B50B0000}"/>
    <cellStyle name="Comma 6 9" xfId="2677" xr:uid="{00000000-0005-0000-0000-0000B60B0000}"/>
    <cellStyle name="Comma 6 9 2" xfId="6743" xr:uid="{00000000-0005-0000-0000-0000B70B0000}"/>
    <cellStyle name="Comma 6 9 2 2" xfId="11758" xr:uid="{00000000-0005-0000-0000-0000B80B0000}"/>
    <cellStyle name="Comma 6 9 3" xfId="13212" xr:uid="{00000000-0005-0000-0000-0000B90B0000}"/>
    <cellStyle name="Comma 6 9 4" xfId="9518" xr:uid="{00000000-0005-0000-0000-0000BA0B0000}"/>
    <cellStyle name="Comma 6 9 5" xfId="4500" xr:uid="{00000000-0005-0000-0000-0000BB0B0000}"/>
    <cellStyle name="Comma 7" xfId="110" xr:uid="{00000000-0005-0000-0000-0000BC0B0000}"/>
    <cellStyle name="Comma 8" xfId="5" xr:uid="{00000000-0005-0000-0000-0000BD0B0000}"/>
    <cellStyle name="Explanatory Text 2" xfId="4426" xr:uid="{00000000-0005-0000-0000-0000BE0B0000}"/>
    <cellStyle name="Good 2" xfId="4427" xr:uid="{00000000-0005-0000-0000-0000BF0B0000}"/>
    <cellStyle name="Heading 1 2" xfId="4428" xr:uid="{00000000-0005-0000-0000-0000C00B0000}"/>
    <cellStyle name="Heading 2 2" xfId="4429" xr:uid="{00000000-0005-0000-0000-0000C10B0000}"/>
    <cellStyle name="Heading 3 2" xfId="4430" xr:uid="{00000000-0005-0000-0000-0000C20B0000}"/>
    <cellStyle name="Heading 4 2" xfId="4431" xr:uid="{00000000-0005-0000-0000-0000C30B0000}"/>
    <cellStyle name="Input 2" xfId="4432" xr:uid="{00000000-0005-0000-0000-0000C40B0000}"/>
    <cellStyle name="Input 3" xfId="4446" xr:uid="{00000000-0005-0000-0000-0000C50B0000}"/>
    <cellStyle name="Linked Cell 2" xfId="4433" xr:uid="{00000000-0005-0000-0000-0000C60B0000}"/>
    <cellStyle name="Neutral 2" xfId="4434" xr:uid="{00000000-0005-0000-0000-0000C70B0000}"/>
    <cellStyle name="Normal" xfId="0" builtinId="0"/>
    <cellStyle name="Normal 10" xfId="71" xr:uid="{00000000-0005-0000-0000-0000C90B0000}"/>
    <cellStyle name="Normal 10 10" xfId="1500" xr:uid="{00000000-0005-0000-0000-0000CA0B0000}"/>
    <cellStyle name="Normal 10 10 2" xfId="12117" xr:uid="{00000000-0005-0000-0000-0000CB0B0000}"/>
    <cellStyle name="Normal 10 11" xfId="3219" xr:uid="{00000000-0005-0000-0000-0000CC0B0000}"/>
    <cellStyle name="Normal 10 2" xfId="142" xr:uid="{00000000-0005-0000-0000-0000CD0B0000}"/>
    <cellStyle name="Normal 10 2 10" xfId="1563" xr:uid="{00000000-0005-0000-0000-0000CE0B0000}"/>
    <cellStyle name="Normal 10 2 10 2" xfId="12180" xr:uid="{00000000-0005-0000-0000-0000CF0B0000}"/>
    <cellStyle name="Normal 10 2 10 3" xfId="10724" xr:uid="{00000000-0005-0000-0000-0000D00B0000}"/>
    <cellStyle name="Normal 10 2 10 4" xfId="5708" xr:uid="{00000000-0005-0000-0000-0000D10B0000}"/>
    <cellStyle name="Normal 10 2 11" xfId="1504" xr:uid="{00000000-0005-0000-0000-0000D20B0000}"/>
    <cellStyle name="Normal 10 2 11 2" xfId="8307" xr:uid="{00000000-0005-0000-0000-0000D30B0000}"/>
    <cellStyle name="Normal 10 2 12" xfId="12121" xr:uid="{00000000-0005-0000-0000-0000D40B0000}"/>
    <cellStyle name="Normal 10 2 13" xfId="7105" xr:uid="{00000000-0005-0000-0000-0000D50B0000}"/>
    <cellStyle name="Normal 10 2 14" xfId="3228" xr:uid="{00000000-0005-0000-0000-0000D60B0000}"/>
    <cellStyle name="Normal 10 2 2" xfId="181" xr:uid="{00000000-0005-0000-0000-0000D70B0000}"/>
    <cellStyle name="Normal 10 2 2 10" xfId="8332" xr:uid="{00000000-0005-0000-0000-0000D80B0000}"/>
    <cellStyle name="Normal 10 2 2 11" xfId="12150" xr:uid="{00000000-0005-0000-0000-0000D90B0000}"/>
    <cellStyle name="Normal 10 2 2 12" xfId="7142" xr:uid="{00000000-0005-0000-0000-0000DA0B0000}"/>
    <cellStyle name="Normal 10 2 2 13" xfId="3254" xr:uid="{00000000-0005-0000-0000-0000DB0B0000}"/>
    <cellStyle name="Normal 10 2 2 2" xfId="400" xr:uid="{00000000-0005-0000-0000-0000DC0B0000}"/>
    <cellStyle name="Normal 10 2 2 2 10" xfId="7185" xr:uid="{00000000-0005-0000-0000-0000DD0B0000}"/>
    <cellStyle name="Normal 10 2 2 2 11" xfId="3354" xr:uid="{00000000-0005-0000-0000-0000DE0B0000}"/>
    <cellStyle name="Normal 10 2 2 2 2" xfId="650" xr:uid="{00000000-0005-0000-0000-0000DF0B0000}"/>
    <cellStyle name="Normal 10 2 2 2 2 2" xfId="1059" xr:uid="{00000000-0005-0000-0000-0000E00B0000}"/>
    <cellStyle name="Normal 10 2 2 2 2 2 2" xfId="1972" xr:uid="{00000000-0005-0000-0000-0000E10B0000}"/>
    <cellStyle name="Normal 10 2 2 2 2 2 2 2" xfId="10078" xr:uid="{00000000-0005-0000-0000-0000E20B0000}"/>
    <cellStyle name="Normal 10 2 2 2 2 2 2 3" xfId="5060" xr:uid="{00000000-0005-0000-0000-0000E30B0000}"/>
    <cellStyle name="Normal 10 2 2 2 2 2 3" xfId="6119" xr:uid="{00000000-0005-0000-0000-0000E40B0000}"/>
    <cellStyle name="Normal 10 2 2 2 2 2 3 2" xfId="11135" xr:uid="{00000000-0005-0000-0000-0000E50B0000}"/>
    <cellStyle name="Normal 10 2 2 2 2 2 4" xfId="9194" xr:uid="{00000000-0005-0000-0000-0000E60B0000}"/>
    <cellStyle name="Normal 10 2 2 2 2 2 5" xfId="12589" xr:uid="{00000000-0005-0000-0000-0000E70B0000}"/>
    <cellStyle name="Normal 10 2 2 2 2 2 6" xfId="7671" xr:uid="{00000000-0005-0000-0000-0000E80B0000}"/>
    <cellStyle name="Normal 10 2 2 2 2 2 7" xfId="4125" xr:uid="{00000000-0005-0000-0000-0000E90B0000}"/>
    <cellStyle name="Normal 10 2 2 2 2 3" xfId="1417" xr:uid="{00000000-0005-0000-0000-0000EA0B0000}"/>
    <cellStyle name="Normal 10 2 2 2 2 3 2" xfId="2321" xr:uid="{00000000-0005-0000-0000-0000EB0B0000}"/>
    <cellStyle name="Normal 10 2 2 2 2 3 2 2" xfId="10618" xr:uid="{00000000-0005-0000-0000-0000EC0B0000}"/>
    <cellStyle name="Normal 10 2 2 2 2 3 2 3" xfId="5601" xr:uid="{00000000-0005-0000-0000-0000ED0B0000}"/>
    <cellStyle name="Normal 10 2 2 2 2 3 3" xfId="6468" xr:uid="{00000000-0005-0000-0000-0000EE0B0000}"/>
    <cellStyle name="Normal 10 2 2 2 2 3 3 2" xfId="11483" xr:uid="{00000000-0005-0000-0000-0000EF0B0000}"/>
    <cellStyle name="Normal 10 2 2 2 2 3 4" xfId="9025" xr:uid="{00000000-0005-0000-0000-0000F00B0000}"/>
    <cellStyle name="Normal 10 2 2 2 2 3 5" xfId="12937" xr:uid="{00000000-0005-0000-0000-0000F10B0000}"/>
    <cellStyle name="Normal 10 2 2 2 2 3 6" xfId="8212" xr:uid="{00000000-0005-0000-0000-0000F20B0000}"/>
    <cellStyle name="Normal 10 2 2 2 2 3 7" xfId="3956" xr:uid="{00000000-0005-0000-0000-0000F30B0000}"/>
    <cellStyle name="Normal 10 2 2 2 2 4" xfId="2975" xr:uid="{00000000-0005-0000-0000-0000F40B0000}"/>
    <cellStyle name="Normal 10 2 2 2 2 4 2" xfId="6999" xr:uid="{00000000-0005-0000-0000-0000F50B0000}"/>
    <cellStyle name="Normal 10 2 2 2 2 4 2 2" xfId="12014" xr:uid="{00000000-0005-0000-0000-0000F60B0000}"/>
    <cellStyle name="Normal 10 2 2 2 2 4 3" xfId="13468" xr:uid="{00000000-0005-0000-0000-0000F70B0000}"/>
    <cellStyle name="Normal 10 2 2 2 2 4 4" xfId="9909" xr:uid="{00000000-0005-0000-0000-0000F80B0000}"/>
    <cellStyle name="Normal 10 2 2 2 2 4 5" xfId="4891" xr:uid="{00000000-0005-0000-0000-0000F90B0000}"/>
    <cellStyle name="Normal 10 2 2 2 2 5" xfId="1808" xr:uid="{00000000-0005-0000-0000-0000FA0B0000}"/>
    <cellStyle name="Normal 10 2 2 2 2 5 2" xfId="10971" xr:uid="{00000000-0005-0000-0000-0000FB0B0000}"/>
    <cellStyle name="Normal 10 2 2 2 2 5 3" xfId="5955" xr:uid="{00000000-0005-0000-0000-0000FC0B0000}"/>
    <cellStyle name="Normal 10 2 2 2 2 6" xfId="8532" xr:uid="{00000000-0005-0000-0000-0000FD0B0000}"/>
    <cellStyle name="Normal 10 2 2 2 2 7" xfId="12425" xr:uid="{00000000-0005-0000-0000-0000FE0B0000}"/>
    <cellStyle name="Normal 10 2 2 2 2 8" xfId="7502" xr:uid="{00000000-0005-0000-0000-0000FF0B0000}"/>
    <cellStyle name="Normal 10 2 2 2 2 9" xfId="3454" xr:uid="{00000000-0005-0000-0000-0000000C0000}"/>
    <cellStyle name="Normal 10 2 2 2 2_Degree data" xfId="2646" xr:uid="{00000000-0005-0000-0000-0000010C0000}"/>
    <cellStyle name="Normal 10 2 2 2 3" xfId="550" xr:uid="{00000000-0005-0000-0000-0000020C0000}"/>
    <cellStyle name="Normal 10 2 2 2 3 2" xfId="1971" xr:uid="{00000000-0005-0000-0000-0000030C0000}"/>
    <cellStyle name="Normal 10 2 2 2 3 2 2" xfId="9809" xr:uid="{00000000-0005-0000-0000-0000040C0000}"/>
    <cellStyle name="Normal 10 2 2 2 3 2 3" xfId="4791" xr:uid="{00000000-0005-0000-0000-0000050C0000}"/>
    <cellStyle name="Normal 10 2 2 2 3 3" xfId="6118" xr:uid="{00000000-0005-0000-0000-0000060C0000}"/>
    <cellStyle name="Normal 10 2 2 2 3 3 2" xfId="11134" xr:uid="{00000000-0005-0000-0000-0000070C0000}"/>
    <cellStyle name="Normal 10 2 2 2 3 4" xfId="8925" xr:uid="{00000000-0005-0000-0000-0000080C0000}"/>
    <cellStyle name="Normal 10 2 2 2 3 5" xfId="12588" xr:uid="{00000000-0005-0000-0000-0000090C0000}"/>
    <cellStyle name="Normal 10 2 2 2 3 6" xfId="7402" xr:uid="{00000000-0005-0000-0000-00000A0C0000}"/>
    <cellStyle name="Normal 10 2 2 2 3 7" xfId="3856" xr:uid="{00000000-0005-0000-0000-00000B0C0000}"/>
    <cellStyle name="Normal 10 2 2 2 4" xfId="959" xr:uid="{00000000-0005-0000-0000-00000C0C0000}"/>
    <cellStyle name="Normal 10 2 2 2 4 2" xfId="2320" xr:uid="{00000000-0005-0000-0000-00000D0C0000}"/>
    <cellStyle name="Normal 10 2 2 2 4 2 2" xfId="10077" xr:uid="{00000000-0005-0000-0000-00000E0C0000}"/>
    <cellStyle name="Normal 10 2 2 2 4 2 3" xfId="5059" xr:uid="{00000000-0005-0000-0000-00000F0C0000}"/>
    <cellStyle name="Normal 10 2 2 2 4 3" xfId="6467" xr:uid="{00000000-0005-0000-0000-0000100C0000}"/>
    <cellStyle name="Normal 10 2 2 2 4 3 2" xfId="11482" xr:uid="{00000000-0005-0000-0000-0000110C0000}"/>
    <cellStyle name="Normal 10 2 2 2 4 4" xfId="9193" xr:uid="{00000000-0005-0000-0000-0000120C0000}"/>
    <cellStyle name="Normal 10 2 2 2 4 5" xfId="12936" xr:uid="{00000000-0005-0000-0000-0000130C0000}"/>
    <cellStyle name="Normal 10 2 2 2 4 6" xfId="7670" xr:uid="{00000000-0005-0000-0000-0000140C0000}"/>
    <cellStyle name="Normal 10 2 2 2 4 7" xfId="4124" xr:uid="{00000000-0005-0000-0000-0000150C0000}"/>
    <cellStyle name="Normal 10 2 2 2 5" xfId="1315" xr:uid="{00000000-0005-0000-0000-0000160C0000}"/>
    <cellStyle name="Normal 10 2 2 2 5 2" xfId="2873" xr:uid="{00000000-0005-0000-0000-0000170C0000}"/>
    <cellStyle name="Normal 10 2 2 2 5 2 2" xfId="10518" xr:uid="{00000000-0005-0000-0000-0000180C0000}"/>
    <cellStyle name="Normal 10 2 2 2 5 2 3" xfId="5501" xr:uid="{00000000-0005-0000-0000-0000190C0000}"/>
    <cellStyle name="Normal 10 2 2 2 5 3" xfId="6899" xr:uid="{00000000-0005-0000-0000-00001A0C0000}"/>
    <cellStyle name="Normal 10 2 2 2 5 3 2" xfId="11914" xr:uid="{00000000-0005-0000-0000-00001B0C0000}"/>
    <cellStyle name="Normal 10 2 2 2 5 4" xfId="8706" xr:uid="{00000000-0005-0000-0000-00001C0C0000}"/>
    <cellStyle name="Normal 10 2 2 2 5 5" xfId="13368" xr:uid="{00000000-0005-0000-0000-00001D0C0000}"/>
    <cellStyle name="Normal 10 2 2 2 5 6" xfId="8112" xr:uid="{00000000-0005-0000-0000-00001E0C0000}"/>
    <cellStyle name="Normal 10 2 2 2 5 7" xfId="3636" xr:uid="{00000000-0005-0000-0000-00001F0C0000}"/>
    <cellStyle name="Normal 10 2 2 2 6" xfId="1708" xr:uid="{00000000-0005-0000-0000-0000200C0000}"/>
    <cellStyle name="Normal 10 2 2 2 6 2" xfId="9592" xr:uid="{00000000-0005-0000-0000-0000210C0000}"/>
    <cellStyle name="Normal 10 2 2 2 6 3" xfId="4574" xr:uid="{00000000-0005-0000-0000-0000220C0000}"/>
    <cellStyle name="Normal 10 2 2 2 7" xfId="5855" xr:uid="{00000000-0005-0000-0000-0000230C0000}"/>
    <cellStyle name="Normal 10 2 2 2 7 2" xfId="10871" xr:uid="{00000000-0005-0000-0000-0000240C0000}"/>
    <cellStyle name="Normal 10 2 2 2 8" xfId="8432" xr:uid="{00000000-0005-0000-0000-0000250C0000}"/>
    <cellStyle name="Normal 10 2 2 2 9" xfId="12325" xr:uid="{00000000-0005-0000-0000-0000260C0000}"/>
    <cellStyle name="Normal 10 2 2 2_Degree data" xfId="2643" xr:uid="{00000000-0005-0000-0000-0000270C0000}"/>
    <cellStyle name="Normal 10 2 2 3" xfId="356" xr:uid="{00000000-0005-0000-0000-0000280C0000}"/>
    <cellStyle name="Normal 10 2 2 3 10" xfId="7246" xr:uid="{00000000-0005-0000-0000-0000290C0000}"/>
    <cellStyle name="Normal 10 2 2 3 11" xfId="3311" xr:uid="{00000000-0005-0000-0000-00002A0C0000}"/>
    <cellStyle name="Normal 10 2 2 3 2" xfId="711" xr:uid="{00000000-0005-0000-0000-00002B0C0000}"/>
    <cellStyle name="Normal 10 2 2 3 2 2" xfId="1120" xr:uid="{00000000-0005-0000-0000-00002C0C0000}"/>
    <cellStyle name="Normal 10 2 2 3 2 2 2" xfId="1974" xr:uid="{00000000-0005-0000-0000-00002D0C0000}"/>
    <cellStyle name="Normal 10 2 2 3 2 2 2 2" xfId="10080" xr:uid="{00000000-0005-0000-0000-00002E0C0000}"/>
    <cellStyle name="Normal 10 2 2 3 2 2 2 3" xfId="5062" xr:uid="{00000000-0005-0000-0000-00002F0C0000}"/>
    <cellStyle name="Normal 10 2 2 3 2 2 3" xfId="6121" xr:uid="{00000000-0005-0000-0000-0000300C0000}"/>
    <cellStyle name="Normal 10 2 2 3 2 2 3 2" xfId="11137" xr:uid="{00000000-0005-0000-0000-0000310C0000}"/>
    <cellStyle name="Normal 10 2 2 3 2 2 4" xfId="9196" xr:uid="{00000000-0005-0000-0000-0000320C0000}"/>
    <cellStyle name="Normal 10 2 2 3 2 2 5" xfId="12591" xr:uid="{00000000-0005-0000-0000-0000330C0000}"/>
    <cellStyle name="Normal 10 2 2 3 2 2 6" xfId="7673" xr:uid="{00000000-0005-0000-0000-0000340C0000}"/>
    <cellStyle name="Normal 10 2 2 3 2 2 7" xfId="4127" xr:uid="{00000000-0005-0000-0000-0000350C0000}"/>
    <cellStyle name="Normal 10 2 2 3 2 3" xfId="1478" xr:uid="{00000000-0005-0000-0000-0000360C0000}"/>
    <cellStyle name="Normal 10 2 2 3 2 3 2" xfId="2323" xr:uid="{00000000-0005-0000-0000-0000370C0000}"/>
    <cellStyle name="Normal 10 2 2 3 2 3 2 2" xfId="10679" xr:uid="{00000000-0005-0000-0000-0000380C0000}"/>
    <cellStyle name="Normal 10 2 2 3 2 3 2 3" xfId="5662" xr:uid="{00000000-0005-0000-0000-0000390C0000}"/>
    <cellStyle name="Normal 10 2 2 3 2 3 3" xfId="6470" xr:uid="{00000000-0005-0000-0000-00003A0C0000}"/>
    <cellStyle name="Normal 10 2 2 3 2 3 3 2" xfId="11485" xr:uid="{00000000-0005-0000-0000-00003B0C0000}"/>
    <cellStyle name="Normal 10 2 2 3 2 3 4" xfId="9086" xr:uid="{00000000-0005-0000-0000-00003C0C0000}"/>
    <cellStyle name="Normal 10 2 2 3 2 3 5" xfId="12939" xr:uid="{00000000-0005-0000-0000-00003D0C0000}"/>
    <cellStyle name="Normal 10 2 2 3 2 3 6" xfId="8273" xr:uid="{00000000-0005-0000-0000-00003E0C0000}"/>
    <cellStyle name="Normal 10 2 2 3 2 3 7" xfId="4017" xr:uid="{00000000-0005-0000-0000-00003F0C0000}"/>
    <cellStyle name="Normal 10 2 2 3 2 4" xfId="3037" xr:uid="{00000000-0005-0000-0000-0000400C0000}"/>
    <cellStyle name="Normal 10 2 2 3 2 4 2" xfId="7060" xr:uid="{00000000-0005-0000-0000-0000410C0000}"/>
    <cellStyle name="Normal 10 2 2 3 2 4 2 2" xfId="12075" xr:uid="{00000000-0005-0000-0000-0000420C0000}"/>
    <cellStyle name="Normal 10 2 2 3 2 4 3" xfId="13529" xr:uid="{00000000-0005-0000-0000-0000430C0000}"/>
    <cellStyle name="Normal 10 2 2 3 2 4 4" xfId="9970" xr:uid="{00000000-0005-0000-0000-0000440C0000}"/>
    <cellStyle name="Normal 10 2 2 3 2 4 5" xfId="4952" xr:uid="{00000000-0005-0000-0000-0000450C0000}"/>
    <cellStyle name="Normal 10 2 2 3 2 5" xfId="1869" xr:uid="{00000000-0005-0000-0000-0000460C0000}"/>
    <cellStyle name="Normal 10 2 2 3 2 5 2" xfId="11032" xr:uid="{00000000-0005-0000-0000-0000470C0000}"/>
    <cellStyle name="Normal 10 2 2 3 2 5 3" xfId="6016" xr:uid="{00000000-0005-0000-0000-0000480C0000}"/>
    <cellStyle name="Normal 10 2 2 3 2 6" xfId="8593" xr:uid="{00000000-0005-0000-0000-0000490C0000}"/>
    <cellStyle name="Normal 10 2 2 3 2 7" xfId="12486" xr:uid="{00000000-0005-0000-0000-00004A0C0000}"/>
    <cellStyle name="Normal 10 2 2 3 2 8" xfId="7563" xr:uid="{00000000-0005-0000-0000-00004B0C0000}"/>
    <cellStyle name="Normal 10 2 2 3 2 9" xfId="3515" xr:uid="{00000000-0005-0000-0000-00004C0C0000}"/>
    <cellStyle name="Normal 10 2 2 3 2_Degree data" xfId="2757" xr:uid="{00000000-0005-0000-0000-00004D0C0000}"/>
    <cellStyle name="Normal 10 2 2 3 3" xfId="507" xr:uid="{00000000-0005-0000-0000-00004E0C0000}"/>
    <cellStyle name="Normal 10 2 2 3 3 2" xfId="1973" xr:uid="{00000000-0005-0000-0000-00004F0C0000}"/>
    <cellStyle name="Normal 10 2 2 3 3 2 2" xfId="9766" xr:uid="{00000000-0005-0000-0000-0000500C0000}"/>
    <cellStyle name="Normal 10 2 2 3 3 2 3" xfId="4748" xr:uid="{00000000-0005-0000-0000-0000510C0000}"/>
    <cellStyle name="Normal 10 2 2 3 3 3" xfId="6120" xr:uid="{00000000-0005-0000-0000-0000520C0000}"/>
    <cellStyle name="Normal 10 2 2 3 3 3 2" xfId="11136" xr:uid="{00000000-0005-0000-0000-0000530C0000}"/>
    <cellStyle name="Normal 10 2 2 3 3 4" xfId="8882" xr:uid="{00000000-0005-0000-0000-0000540C0000}"/>
    <cellStyle name="Normal 10 2 2 3 3 5" xfId="12590" xr:uid="{00000000-0005-0000-0000-0000550C0000}"/>
    <cellStyle name="Normal 10 2 2 3 3 6" xfId="7359" xr:uid="{00000000-0005-0000-0000-0000560C0000}"/>
    <cellStyle name="Normal 10 2 2 3 3 7" xfId="3813" xr:uid="{00000000-0005-0000-0000-0000570C0000}"/>
    <cellStyle name="Normal 10 2 2 3 4" xfId="916" xr:uid="{00000000-0005-0000-0000-0000580C0000}"/>
    <cellStyle name="Normal 10 2 2 3 4 2" xfId="2322" xr:uid="{00000000-0005-0000-0000-0000590C0000}"/>
    <cellStyle name="Normal 10 2 2 3 4 2 2" xfId="10079" xr:uid="{00000000-0005-0000-0000-00005A0C0000}"/>
    <cellStyle name="Normal 10 2 2 3 4 2 3" xfId="5061" xr:uid="{00000000-0005-0000-0000-00005B0C0000}"/>
    <cellStyle name="Normal 10 2 2 3 4 3" xfId="6469" xr:uid="{00000000-0005-0000-0000-00005C0C0000}"/>
    <cellStyle name="Normal 10 2 2 3 4 3 2" xfId="11484" xr:uid="{00000000-0005-0000-0000-00005D0C0000}"/>
    <cellStyle name="Normal 10 2 2 3 4 4" xfId="9195" xr:uid="{00000000-0005-0000-0000-00005E0C0000}"/>
    <cellStyle name="Normal 10 2 2 3 4 5" xfId="12938" xr:uid="{00000000-0005-0000-0000-00005F0C0000}"/>
    <cellStyle name="Normal 10 2 2 3 4 6" xfId="7672" xr:uid="{00000000-0005-0000-0000-0000600C0000}"/>
    <cellStyle name="Normal 10 2 2 3 4 7" xfId="4126" xr:uid="{00000000-0005-0000-0000-0000610C0000}"/>
    <cellStyle name="Normal 10 2 2 3 5" xfId="1271" xr:uid="{00000000-0005-0000-0000-0000620C0000}"/>
    <cellStyle name="Normal 10 2 2 3 5 2" xfId="2828" xr:uid="{00000000-0005-0000-0000-0000630C0000}"/>
    <cellStyle name="Normal 10 2 2 3 5 2 2" xfId="10475" xr:uid="{00000000-0005-0000-0000-0000640C0000}"/>
    <cellStyle name="Normal 10 2 2 3 5 2 3" xfId="5458" xr:uid="{00000000-0005-0000-0000-0000650C0000}"/>
    <cellStyle name="Normal 10 2 2 3 5 3" xfId="6856" xr:uid="{00000000-0005-0000-0000-0000660C0000}"/>
    <cellStyle name="Normal 10 2 2 3 5 3 2" xfId="11871" xr:uid="{00000000-0005-0000-0000-0000670C0000}"/>
    <cellStyle name="Normal 10 2 2 3 5 4" xfId="8767" xr:uid="{00000000-0005-0000-0000-0000680C0000}"/>
    <cellStyle name="Normal 10 2 2 3 5 5" xfId="13325" xr:uid="{00000000-0005-0000-0000-0000690C0000}"/>
    <cellStyle name="Normal 10 2 2 3 5 6" xfId="8069" xr:uid="{00000000-0005-0000-0000-00006A0C0000}"/>
    <cellStyle name="Normal 10 2 2 3 5 7" xfId="3697" xr:uid="{00000000-0005-0000-0000-00006B0C0000}"/>
    <cellStyle name="Normal 10 2 2 3 6" xfId="1665" xr:uid="{00000000-0005-0000-0000-00006C0C0000}"/>
    <cellStyle name="Normal 10 2 2 3 6 2" xfId="9653" xr:uid="{00000000-0005-0000-0000-00006D0C0000}"/>
    <cellStyle name="Normal 10 2 2 3 6 3" xfId="4635" xr:uid="{00000000-0005-0000-0000-00006E0C0000}"/>
    <cellStyle name="Normal 10 2 2 3 7" xfId="5812" xr:uid="{00000000-0005-0000-0000-00006F0C0000}"/>
    <cellStyle name="Normal 10 2 2 3 7 2" xfId="10828" xr:uid="{00000000-0005-0000-0000-0000700C0000}"/>
    <cellStyle name="Normal 10 2 2 3 8" xfId="8389" xr:uid="{00000000-0005-0000-0000-0000710C0000}"/>
    <cellStyle name="Normal 10 2 2 3 9" xfId="12282" xr:uid="{00000000-0005-0000-0000-0000720C0000}"/>
    <cellStyle name="Normal 10 2 2 3_Degree data" xfId="2631" xr:uid="{00000000-0005-0000-0000-0000730C0000}"/>
    <cellStyle name="Normal 10 2 2 4" xfId="296" xr:uid="{00000000-0005-0000-0000-0000740C0000}"/>
    <cellStyle name="Normal 10 2 2 4 2" xfId="607" xr:uid="{00000000-0005-0000-0000-0000750C0000}"/>
    <cellStyle name="Normal 10 2 2 4 2 2" xfId="1975" xr:uid="{00000000-0005-0000-0000-0000760C0000}"/>
    <cellStyle name="Normal 10 2 2 4 2 2 2" xfId="10081" xr:uid="{00000000-0005-0000-0000-0000770C0000}"/>
    <cellStyle name="Normal 10 2 2 4 2 2 3" xfId="5063" xr:uid="{00000000-0005-0000-0000-0000780C0000}"/>
    <cellStyle name="Normal 10 2 2 4 2 3" xfId="6122" xr:uid="{00000000-0005-0000-0000-0000790C0000}"/>
    <cellStyle name="Normal 10 2 2 4 2 3 2" xfId="11138" xr:uid="{00000000-0005-0000-0000-00007A0C0000}"/>
    <cellStyle name="Normal 10 2 2 4 2 4" xfId="9197" xr:uid="{00000000-0005-0000-0000-00007B0C0000}"/>
    <cellStyle name="Normal 10 2 2 4 2 5" xfId="12592" xr:uid="{00000000-0005-0000-0000-00007C0C0000}"/>
    <cellStyle name="Normal 10 2 2 4 2 6" xfId="7674" xr:uid="{00000000-0005-0000-0000-00007D0C0000}"/>
    <cellStyle name="Normal 10 2 2 4 2 7" xfId="4128" xr:uid="{00000000-0005-0000-0000-00007E0C0000}"/>
    <cellStyle name="Normal 10 2 2 4 3" xfId="1016" xr:uid="{00000000-0005-0000-0000-00007F0C0000}"/>
    <cellStyle name="Normal 10 2 2 4 3 2" xfId="2324" xr:uid="{00000000-0005-0000-0000-0000800C0000}"/>
    <cellStyle name="Normal 10 2 2 4 3 2 2" xfId="10575" xr:uid="{00000000-0005-0000-0000-0000810C0000}"/>
    <cellStyle name="Normal 10 2 2 4 3 2 3" xfId="5558" xr:uid="{00000000-0005-0000-0000-0000820C0000}"/>
    <cellStyle name="Normal 10 2 2 4 3 3" xfId="6471" xr:uid="{00000000-0005-0000-0000-0000830C0000}"/>
    <cellStyle name="Normal 10 2 2 4 3 3 2" xfId="11486" xr:uid="{00000000-0005-0000-0000-0000840C0000}"/>
    <cellStyle name="Normal 10 2 2 4 3 4" xfId="8982" xr:uid="{00000000-0005-0000-0000-0000850C0000}"/>
    <cellStyle name="Normal 10 2 2 4 3 5" xfId="12940" xr:uid="{00000000-0005-0000-0000-0000860C0000}"/>
    <cellStyle name="Normal 10 2 2 4 3 6" xfId="8169" xr:uid="{00000000-0005-0000-0000-0000870C0000}"/>
    <cellStyle name="Normal 10 2 2 4 3 7" xfId="3913" xr:uid="{00000000-0005-0000-0000-0000880C0000}"/>
    <cellStyle name="Normal 10 2 2 4 4" xfId="1372" xr:uid="{00000000-0005-0000-0000-0000890C0000}"/>
    <cellStyle name="Normal 10 2 2 4 4 2" xfId="2930" xr:uid="{00000000-0005-0000-0000-00008A0C0000}"/>
    <cellStyle name="Normal 10 2 2 4 4 2 2" xfId="11971" xr:uid="{00000000-0005-0000-0000-00008B0C0000}"/>
    <cellStyle name="Normal 10 2 2 4 4 2 3" xfId="6956" xr:uid="{00000000-0005-0000-0000-00008C0C0000}"/>
    <cellStyle name="Normal 10 2 2 4 4 3" xfId="13425" xr:uid="{00000000-0005-0000-0000-00008D0C0000}"/>
    <cellStyle name="Normal 10 2 2 4 4 4" xfId="9866" xr:uid="{00000000-0005-0000-0000-00008E0C0000}"/>
    <cellStyle name="Normal 10 2 2 4 4 5" xfId="4848" xr:uid="{00000000-0005-0000-0000-00008F0C0000}"/>
    <cellStyle name="Normal 10 2 2 4 5" xfId="1765" xr:uid="{00000000-0005-0000-0000-0000900C0000}"/>
    <cellStyle name="Normal 10 2 2 4 5 2" xfId="10928" xr:uid="{00000000-0005-0000-0000-0000910C0000}"/>
    <cellStyle name="Normal 10 2 2 4 5 3" xfId="5912" xr:uid="{00000000-0005-0000-0000-0000920C0000}"/>
    <cellStyle name="Normal 10 2 2 4 6" xfId="8489" xr:uid="{00000000-0005-0000-0000-0000930C0000}"/>
    <cellStyle name="Normal 10 2 2 4 7" xfId="12382" xr:uid="{00000000-0005-0000-0000-0000940C0000}"/>
    <cellStyle name="Normal 10 2 2 4 8" xfId="7459" xr:uid="{00000000-0005-0000-0000-0000950C0000}"/>
    <cellStyle name="Normal 10 2 2 4 9" xfId="3411" xr:uid="{00000000-0005-0000-0000-0000960C0000}"/>
    <cellStyle name="Normal 10 2 2 4_Degree data" xfId="2772" xr:uid="{00000000-0005-0000-0000-0000970C0000}"/>
    <cellStyle name="Normal 10 2 2 5" xfId="450" xr:uid="{00000000-0005-0000-0000-0000980C0000}"/>
    <cellStyle name="Normal 10 2 2 5 2" xfId="859" xr:uid="{00000000-0005-0000-0000-0000990C0000}"/>
    <cellStyle name="Normal 10 2 2 5 2 2" xfId="9709" xr:uid="{00000000-0005-0000-0000-00009A0C0000}"/>
    <cellStyle name="Normal 10 2 2 5 2 3" xfId="4691" xr:uid="{00000000-0005-0000-0000-00009B0C0000}"/>
    <cellStyle name="Normal 10 2 2 5 3" xfId="1970" xr:uid="{00000000-0005-0000-0000-00009C0C0000}"/>
    <cellStyle name="Normal 10 2 2 5 3 2" xfId="11133" xr:uid="{00000000-0005-0000-0000-00009D0C0000}"/>
    <cellStyle name="Normal 10 2 2 5 3 3" xfId="6117" xr:uid="{00000000-0005-0000-0000-00009E0C0000}"/>
    <cellStyle name="Normal 10 2 2 5 4" xfId="8825" xr:uid="{00000000-0005-0000-0000-00009F0C0000}"/>
    <cellStyle name="Normal 10 2 2 5 5" xfId="12587" xr:uid="{00000000-0005-0000-0000-0000A00C0000}"/>
    <cellStyle name="Normal 10 2 2 5 6" xfId="7302" xr:uid="{00000000-0005-0000-0000-0000A10C0000}"/>
    <cellStyle name="Normal 10 2 2 5 7" xfId="3756" xr:uid="{00000000-0005-0000-0000-0000A20C0000}"/>
    <cellStyle name="Normal 10 2 2 6" xfId="783" xr:uid="{00000000-0005-0000-0000-0000A30C0000}"/>
    <cellStyle name="Normal 10 2 2 6 2" xfId="2319" xr:uid="{00000000-0005-0000-0000-0000A40C0000}"/>
    <cellStyle name="Normal 10 2 2 6 2 2" xfId="10076" xr:uid="{00000000-0005-0000-0000-0000A50C0000}"/>
    <cellStyle name="Normal 10 2 2 6 2 3" xfId="5058" xr:uid="{00000000-0005-0000-0000-0000A60C0000}"/>
    <cellStyle name="Normal 10 2 2 6 3" xfId="6466" xr:uid="{00000000-0005-0000-0000-0000A70C0000}"/>
    <cellStyle name="Normal 10 2 2 6 3 2" xfId="11481" xr:uid="{00000000-0005-0000-0000-0000A80C0000}"/>
    <cellStyle name="Normal 10 2 2 6 4" xfId="9192" xr:uid="{00000000-0005-0000-0000-0000A90C0000}"/>
    <cellStyle name="Normal 10 2 2 6 5" xfId="12935" xr:uid="{00000000-0005-0000-0000-0000AA0C0000}"/>
    <cellStyle name="Normal 10 2 2 6 6" xfId="7669" xr:uid="{00000000-0005-0000-0000-0000AB0C0000}"/>
    <cellStyle name="Normal 10 2 2 6 7" xfId="4123" xr:uid="{00000000-0005-0000-0000-0000AC0C0000}"/>
    <cellStyle name="Normal 10 2 2 7" xfId="1209" xr:uid="{00000000-0005-0000-0000-0000AD0C0000}"/>
    <cellStyle name="Normal 10 2 2 7 2" xfId="2763" xr:uid="{00000000-0005-0000-0000-0000AE0C0000}"/>
    <cellStyle name="Normal 10 2 2 7 2 2" xfId="10418" xr:uid="{00000000-0005-0000-0000-0000AF0C0000}"/>
    <cellStyle name="Normal 10 2 2 7 2 3" xfId="5401" xr:uid="{00000000-0005-0000-0000-0000B00C0000}"/>
    <cellStyle name="Normal 10 2 2 7 3" xfId="6799" xr:uid="{00000000-0005-0000-0000-0000B10C0000}"/>
    <cellStyle name="Normal 10 2 2 7 3 2" xfId="11814" xr:uid="{00000000-0005-0000-0000-0000B20C0000}"/>
    <cellStyle name="Normal 10 2 2 7 4" xfId="8663" xr:uid="{00000000-0005-0000-0000-0000B30C0000}"/>
    <cellStyle name="Normal 10 2 2 7 5" xfId="13268" xr:uid="{00000000-0005-0000-0000-0000B40C0000}"/>
    <cellStyle name="Normal 10 2 2 7 6" xfId="8012" xr:uid="{00000000-0005-0000-0000-0000B50C0000}"/>
    <cellStyle name="Normal 10 2 2 7 7" xfId="3590" xr:uid="{00000000-0005-0000-0000-0000B60C0000}"/>
    <cellStyle name="Normal 10 2 2 8" xfId="1608" xr:uid="{00000000-0005-0000-0000-0000B70C0000}"/>
    <cellStyle name="Normal 10 2 2 8 2" xfId="12225" xr:uid="{00000000-0005-0000-0000-0000B80C0000}"/>
    <cellStyle name="Normal 10 2 2 8 3" xfId="9549" xr:uid="{00000000-0005-0000-0000-0000B90C0000}"/>
    <cellStyle name="Normal 10 2 2 8 4" xfId="4531" xr:uid="{00000000-0005-0000-0000-0000BA0C0000}"/>
    <cellStyle name="Normal 10 2 2 9" xfId="1533" xr:uid="{00000000-0005-0000-0000-0000BB0C0000}"/>
    <cellStyle name="Normal 10 2 2 9 2" xfId="10769" xr:uid="{00000000-0005-0000-0000-0000BC0C0000}"/>
    <cellStyle name="Normal 10 2 2 9 3" xfId="5753" xr:uid="{00000000-0005-0000-0000-0000BD0C0000}"/>
    <cellStyle name="Normal 10 2 2_Degree data" xfId="2589" xr:uid="{00000000-0005-0000-0000-0000BE0C0000}"/>
    <cellStyle name="Normal 10 2 3" xfId="207" xr:uid="{00000000-0005-0000-0000-0000BF0C0000}"/>
    <cellStyle name="Normal 10 2 3 10" xfId="7160" xr:uid="{00000000-0005-0000-0000-0000C00C0000}"/>
    <cellStyle name="Normal 10 2 3 11" xfId="3329" xr:uid="{00000000-0005-0000-0000-0000C10C0000}"/>
    <cellStyle name="Normal 10 2 3 2" xfId="374" xr:uid="{00000000-0005-0000-0000-0000C20C0000}"/>
    <cellStyle name="Normal 10 2 3 2 2" xfId="625" xr:uid="{00000000-0005-0000-0000-0000C30C0000}"/>
    <cellStyle name="Normal 10 2 3 2 2 2" xfId="1977" xr:uid="{00000000-0005-0000-0000-0000C40C0000}"/>
    <cellStyle name="Normal 10 2 3 2 2 2 2" xfId="10083" xr:uid="{00000000-0005-0000-0000-0000C50C0000}"/>
    <cellStyle name="Normal 10 2 3 2 2 2 3" xfId="5065" xr:uid="{00000000-0005-0000-0000-0000C60C0000}"/>
    <cellStyle name="Normal 10 2 3 2 2 3" xfId="6124" xr:uid="{00000000-0005-0000-0000-0000C70C0000}"/>
    <cellStyle name="Normal 10 2 3 2 2 3 2" xfId="11140" xr:uid="{00000000-0005-0000-0000-0000C80C0000}"/>
    <cellStyle name="Normal 10 2 3 2 2 4" xfId="9199" xr:uid="{00000000-0005-0000-0000-0000C90C0000}"/>
    <cellStyle name="Normal 10 2 3 2 2 5" xfId="12594" xr:uid="{00000000-0005-0000-0000-0000CA0C0000}"/>
    <cellStyle name="Normal 10 2 3 2 2 6" xfId="7676" xr:uid="{00000000-0005-0000-0000-0000CB0C0000}"/>
    <cellStyle name="Normal 10 2 3 2 2 7" xfId="4130" xr:uid="{00000000-0005-0000-0000-0000CC0C0000}"/>
    <cellStyle name="Normal 10 2 3 2 3" xfId="1034" xr:uid="{00000000-0005-0000-0000-0000CD0C0000}"/>
    <cellStyle name="Normal 10 2 3 2 3 2" xfId="2326" xr:uid="{00000000-0005-0000-0000-0000CE0C0000}"/>
    <cellStyle name="Normal 10 2 3 2 3 2 2" xfId="10593" xr:uid="{00000000-0005-0000-0000-0000CF0C0000}"/>
    <cellStyle name="Normal 10 2 3 2 3 2 3" xfId="5576" xr:uid="{00000000-0005-0000-0000-0000D00C0000}"/>
    <cellStyle name="Normal 10 2 3 2 3 3" xfId="6473" xr:uid="{00000000-0005-0000-0000-0000D10C0000}"/>
    <cellStyle name="Normal 10 2 3 2 3 3 2" xfId="11488" xr:uid="{00000000-0005-0000-0000-0000D20C0000}"/>
    <cellStyle name="Normal 10 2 3 2 3 4" xfId="9000" xr:uid="{00000000-0005-0000-0000-0000D30C0000}"/>
    <cellStyle name="Normal 10 2 3 2 3 5" xfId="12942" xr:uid="{00000000-0005-0000-0000-0000D40C0000}"/>
    <cellStyle name="Normal 10 2 3 2 3 6" xfId="8187" xr:uid="{00000000-0005-0000-0000-0000D50C0000}"/>
    <cellStyle name="Normal 10 2 3 2 3 7" xfId="3931" xr:uid="{00000000-0005-0000-0000-0000D60C0000}"/>
    <cellStyle name="Normal 10 2 3 2 4" xfId="1391" xr:uid="{00000000-0005-0000-0000-0000D70C0000}"/>
    <cellStyle name="Normal 10 2 3 2 4 2" xfId="2949" xr:uid="{00000000-0005-0000-0000-0000D80C0000}"/>
    <cellStyle name="Normal 10 2 3 2 4 2 2" xfId="11989" xr:uid="{00000000-0005-0000-0000-0000D90C0000}"/>
    <cellStyle name="Normal 10 2 3 2 4 2 3" xfId="6974" xr:uid="{00000000-0005-0000-0000-0000DA0C0000}"/>
    <cellStyle name="Normal 10 2 3 2 4 3" xfId="13443" xr:uid="{00000000-0005-0000-0000-0000DB0C0000}"/>
    <cellStyle name="Normal 10 2 3 2 4 4" xfId="9884" xr:uid="{00000000-0005-0000-0000-0000DC0C0000}"/>
    <cellStyle name="Normal 10 2 3 2 4 5" xfId="4866" xr:uid="{00000000-0005-0000-0000-0000DD0C0000}"/>
    <cellStyle name="Normal 10 2 3 2 5" xfId="1783" xr:uid="{00000000-0005-0000-0000-0000DE0C0000}"/>
    <cellStyle name="Normal 10 2 3 2 5 2" xfId="10946" xr:uid="{00000000-0005-0000-0000-0000DF0C0000}"/>
    <cellStyle name="Normal 10 2 3 2 5 3" xfId="5930" xr:uid="{00000000-0005-0000-0000-0000E00C0000}"/>
    <cellStyle name="Normal 10 2 3 2 6" xfId="8507" xr:uid="{00000000-0005-0000-0000-0000E10C0000}"/>
    <cellStyle name="Normal 10 2 3 2 7" xfId="12400" xr:uid="{00000000-0005-0000-0000-0000E20C0000}"/>
    <cellStyle name="Normal 10 2 3 2 8" xfId="7477" xr:uid="{00000000-0005-0000-0000-0000E30C0000}"/>
    <cellStyle name="Normal 10 2 3 2 9" xfId="3429" xr:uid="{00000000-0005-0000-0000-0000E40C0000}"/>
    <cellStyle name="Normal 10 2 3 2_Degree data" xfId="2628" xr:uid="{00000000-0005-0000-0000-0000E50C0000}"/>
    <cellStyle name="Normal 10 2 3 3" xfId="525" xr:uid="{00000000-0005-0000-0000-0000E60C0000}"/>
    <cellStyle name="Normal 10 2 3 3 2" xfId="934" xr:uid="{00000000-0005-0000-0000-0000E70C0000}"/>
    <cellStyle name="Normal 10 2 3 3 2 2" xfId="9784" xr:uid="{00000000-0005-0000-0000-0000E80C0000}"/>
    <cellStyle name="Normal 10 2 3 3 2 3" xfId="4766" xr:uid="{00000000-0005-0000-0000-0000E90C0000}"/>
    <cellStyle name="Normal 10 2 3 3 3" xfId="1976" xr:uid="{00000000-0005-0000-0000-0000EA0C0000}"/>
    <cellStyle name="Normal 10 2 3 3 3 2" xfId="11139" xr:uid="{00000000-0005-0000-0000-0000EB0C0000}"/>
    <cellStyle name="Normal 10 2 3 3 3 3" xfId="6123" xr:uid="{00000000-0005-0000-0000-0000EC0C0000}"/>
    <cellStyle name="Normal 10 2 3 3 4" xfId="8900" xr:uid="{00000000-0005-0000-0000-0000ED0C0000}"/>
    <cellStyle name="Normal 10 2 3 3 5" xfId="12593" xr:uid="{00000000-0005-0000-0000-0000EE0C0000}"/>
    <cellStyle name="Normal 10 2 3 3 6" xfId="7377" xr:uid="{00000000-0005-0000-0000-0000EF0C0000}"/>
    <cellStyle name="Normal 10 2 3 3 7" xfId="3831" xr:uid="{00000000-0005-0000-0000-0000F00C0000}"/>
    <cellStyle name="Normal 10 2 3 4" xfId="813" xr:uid="{00000000-0005-0000-0000-0000F10C0000}"/>
    <cellStyle name="Normal 10 2 3 4 2" xfId="2325" xr:uid="{00000000-0005-0000-0000-0000F20C0000}"/>
    <cellStyle name="Normal 10 2 3 4 2 2" xfId="10082" xr:uid="{00000000-0005-0000-0000-0000F30C0000}"/>
    <cellStyle name="Normal 10 2 3 4 2 3" xfId="5064" xr:uid="{00000000-0005-0000-0000-0000F40C0000}"/>
    <cellStyle name="Normal 10 2 3 4 3" xfId="6472" xr:uid="{00000000-0005-0000-0000-0000F50C0000}"/>
    <cellStyle name="Normal 10 2 3 4 3 2" xfId="11487" xr:uid="{00000000-0005-0000-0000-0000F60C0000}"/>
    <cellStyle name="Normal 10 2 3 4 4" xfId="9198" xr:uid="{00000000-0005-0000-0000-0000F70C0000}"/>
    <cellStyle name="Normal 10 2 3 4 5" xfId="12941" xr:uid="{00000000-0005-0000-0000-0000F80C0000}"/>
    <cellStyle name="Normal 10 2 3 4 6" xfId="7675" xr:uid="{00000000-0005-0000-0000-0000F90C0000}"/>
    <cellStyle name="Normal 10 2 3 4 7" xfId="4129" xr:uid="{00000000-0005-0000-0000-0000FA0C0000}"/>
    <cellStyle name="Normal 10 2 3 5" xfId="1290" xr:uid="{00000000-0005-0000-0000-0000FB0C0000}"/>
    <cellStyle name="Normal 10 2 3 5 2" xfId="2847" xr:uid="{00000000-0005-0000-0000-0000FC0C0000}"/>
    <cellStyle name="Normal 10 2 3 5 2 2" xfId="10493" xr:uid="{00000000-0005-0000-0000-0000FD0C0000}"/>
    <cellStyle name="Normal 10 2 3 5 2 3" xfId="5476" xr:uid="{00000000-0005-0000-0000-0000FE0C0000}"/>
    <cellStyle name="Normal 10 2 3 5 3" xfId="6874" xr:uid="{00000000-0005-0000-0000-0000FF0C0000}"/>
    <cellStyle name="Normal 10 2 3 5 3 2" xfId="11889" xr:uid="{00000000-0005-0000-0000-0000000D0000}"/>
    <cellStyle name="Normal 10 2 3 5 4" xfId="8681" xr:uid="{00000000-0005-0000-0000-0000010D0000}"/>
    <cellStyle name="Normal 10 2 3 5 5" xfId="13343" xr:uid="{00000000-0005-0000-0000-0000020D0000}"/>
    <cellStyle name="Normal 10 2 3 5 6" xfId="8087" xr:uid="{00000000-0005-0000-0000-0000030D0000}"/>
    <cellStyle name="Normal 10 2 3 5 7" xfId="3610" xr:uid="{00000000-0005-0000-0000-0000040D0000}"/>
    <cellStyle name="Normal 10 2 3 6" xfId="1683" xr:uid="{00000000-0005-0000-0000-0000050D0000}"/>
    <cellStyle name="Normal 10 2 3 6 2" xfId="9567" xr:uid="{00000000-0005-0000-0000-0000060D0000}"/>
    <cellStyle name="Normal 10 2 3 6 3" xfId="4549" xr:uid="{00000000-0005-0000-0000-0000070D0000}"/>
    <cellStyle name="Normal 10 2 3 7" xfId="5830" xr:uid="{00000000-0005-0000-0000-0000080D0000}"/>
    <cellStyle name="Normal 10 2 3 7 2" xfId="10846" xr:uid="{00000000-0005-0000-0000-0000090D0000}"/>
    <cellStyle name="Normal 10 2 3 8" xfId="8407" xr:uid="{00000000-0005-0000-0000-00000A0D0000}"/>
    <cellStyle name="Normal 10 2 3 9" xfId="12300" xr:uid="{00000000-0005-0000-0000-00000B0D0000}"/>
    <cellStyle name="Normal 10 2 3_Degree data" xfId="2700" xr:uid="{00000000-0005-0000-0000-00000C0D0000}"/>
    <cellStyle name="Normal 10 2 4" xfId="243" xr:uid="{00000000-0005-0000-0000-00000D0D0000}"/>
    <cellStyle name="Normal 10 2 4 10" xfId="7210" xr:uid="{00000000-0005-0000-0000-00000E0D0000}"/>
    <cellStyle name="Normal 10 2 4 11" xfId="3274" xr:uid="{00000000-0005-0000-0000-00000F0D0000}"/>
    <cellStyle name="Normal 10 2 4 2" xfId="318" xr:uid="{00000000-0005-0000-0000-0000100D0000}"/>
    <cellStyle name="Normal 10 2 4 2 2" xfId="675" xr:uid="{00000000-0005-0000-0000-0000110D0000}"/>
    <cellStyle name="Normal 10 2 4 2 2 2" xfId="1979" xr:uid="{00000000-0005-0000-0000-0000120D0000}"/>
    <cellStyle name="Normal 10 2 4 2 2 2 2" xfId="10085" xr:uid="{00000000-0005-0000-0000-0000130D0000}"/>
    <cellStyle name="Normal 10 2 4 2 2 2 3" xfId="5067" xr:uid="{00000000-0005-0000-0000-0000140D0000}"/>
    <cellStyle name="Normal 10 2 4 2 2 3" xfId="6126" xr:uid="{00000000-0005-0000-0000-0000150D0000}"/>
    <cellStyle name="Normal 10 2 4 2 2 3 2" xfId="11142" xr:uid="{00000000-0005-0000-0000-0000160D0000}"/>
    <cellStyle name="Normal 10 2 4 2 2 4" xfId="9201" xr:uid="{00000000-0005-0000-0000-0000170D0000}"/>
    <cellStyle name="Normal 10 2 4 2 2 5" xfId="12596" xr:uid="{00000000-0005-0000-0000-0000180D0000}"/>
    <cellStyle name="Normal 10 2 4 2 2 6" xfId="7678" xr:uid="{00000000-0005-0000-0000-0000190D0000}"/>
    <cellStyle name="Normal 10 2 4 2 2 7" xfId="4132" xr:uid="{00000000-0005-0000-0000-00001A0D0000}"/>
    <cellStyle name="Normal 10 2 4 2 3" xfId="1084" xr:uid="{00000000-0005-0000-0000-00001B0D0000}"/>
    <cellStyle name="Normal 10 2 4 2 3 2" xfId="2328" xr:uid="{00000000-0005-0000-0000-00001C0D0000}"/>
    <cellStyle name="Normal 10 2 4 2 3 2 2" xfId="10643" xr:uid="{00000000-0005-0000-0000-00001D0D0000}"/>
    <cellStyle name="Normal 10 2 4 2 3 2 3" xfId="5626" xr:uid="{00000000-0005-0000-0000-00001E0D0000}"/>
    <cellStyle name="Normal 10 2 4 2 3 3" xfId="6475" xr:uid="{00000000-0005-0000-0000-00001F0D0000}"/>
    <cellStyle name="Normal 10 2 4 2 3 3 2" xfId="11490" xr:uid="{00000000-0005-0000-0000-0000200D0000}"/>
    <cellStyle name="Normal 10 2 4 2 3 4" xfId="9050" xr:uid="{00000000-0005-0000-0000-0000210D0000}"/>
    <cellStyle name="Normal 10 2 4 2 3 5" xfId="12944" xr:uid="{00000000-0005-0000-0000-0000220D0000}"/>
    <cellStyle name="Normal 10 2 4 2 3 6" xfId="8237" xr:uid="{00000000-0005-0000-0000-0000230D0000}"/>
    <cellStyle name="Normal 10 2 4 2 3 7" xfId="3981" xr:uid="{00000000-0005-0000-0000-0000240D0000}"/>
    <cellStyle name="Normal 10 2 4 2 4" xfId="1442" xr:uid="{00000000-0005-0000-0000-0000250D0000}"/>
    <cellStyle name="Normal 10 2 4 2 4 2" xfId="3001" xr:uid="{00000000-0005-0000-0000-0000260D0000}"/>
    <cellStyle name="Normal 10 2 4 2 4 2 2" xfId="12039" xr:uid="{00000000-0005-0000-0000-0000270D0000}"/>
    <cellStyle name="Normal 10 2 4 2 4 2 3" xfId="7024" xr:uid="{00000000-0005-0000-0000-0000280D0000}"/>
    <cellStyle name="Normal 10 2 4 2 4 3" xfId="13493" xr:uid="{00000000-0005-0000-0000-0000290D0000}"/>
    <cellStyle name="Normal 10 2 4 2 4 4" xfId="9934" xr:uid="{00000000-0005-0000-0000-00002A0D0000}"/>
    <cellStyle name="Normal 10 2 4 2 4 5" xfId="4916" xr:uid="{00000000-0005-0000-0000-00002B0D0000}"/>
    <cellStyle name="Normal 10 2 4 2 5" xfId="1833" xr:uid="{00000000-0005-0000-0000-00002C0D0000}"/>
    <cellStyle name="Normal 10 2 4 2 5 2" xfId="10996" xr:uid="{00000000-0005-0000-0000-00002D0D0000}"/>
    <cellStyle name="Normal 10 2 4 2 5 3" xfId="5980" xr:uid="{00000000-0005-0000-0000-00002E0D0000}"/>
    <cellStyle name="Normal 10 2 4 2 6" xfId="8557" xr:uid="{00000000-0005-0000-0000-00002F0D0000}"/>
    <cellStyle name="Normal 10 2 4 2 7" xfId="12450" xr:uid="{00000000-0005-0000-0000-0000300D0000}"/>
    <cellStyle name="Normal 10 2 4 2 8" xfId="7527" xr:uid="{00000000-0005-0000-0000-0000310D0000}"/>
    <cellStyle name="Normal 10 2 4 2 9" xfId="3479" xr:uid="{00000000-0005-0000-0000-0000320D0000}"/>
    <cellStyle name="Normal 10 2 4 2_Degree data" xfId="2633" xr:uid="{00000000-0005-0000-0000-0000330D0000}"/>
    <cellStyle name="Normal 10 2 4 3" xfId="470" xr:uid="{00000000-0005-0000-0000-0000340D0000}"/>
    <cellStyle name="Normal 10 2 4 3 2" xfId="1978" xr:uid="{00000000-0005-0000-0000-0000350D0000}"/>
    <cellStyle name="Normal 10 2 4 3 2 2" xfId="9729" xr:uid="{00000000-0005-0000-0000-0000360D0000}"/>
    <cellStyle name="Normal 10 2 4 3 2 3" xfId="4711" xr:uid="{00000000-0005-0000-0000-0000370D0000}"/>
    <cellStyle name="Normal 10 2 4 3 3" xfId="6125" xr:uid="{00000000-0005-0000-0000-0000380D0000}"/>
    <cellStyle name="Normal 10 2 4 3 3 2" xfId="11141" xr:uid="{00000000-0005-0000-0000-0000390D0000}"/>
    <cellStyle name="Normal 10 2 4 3 4" xfId="8845" xr:uid="{00000000-0005-0000-0000-00003A0D0000}"/>
    <cellStyle name="Normal 10 2 4 3 5" xfId="12595" xr:uid="{00000000-0005-0000-0000-00003B0D0000}"/>
    <cellStyle name="Normal 10 2 4 3 6" xfId="7322" xr:uid="{00000000-0005-0000-0000-00003C0D0000}"/>
    <cellStyle name="Normal 10 2 4 3 7" xfId="3776" xr:uid="{00000000-0005-0000-0000-00003D0D0000}"/>
    <cellStyle name="Normal 10 2 4 4" xfId="879" xr:uid="{00000000-0005-0000-0000-00003E0D0000}"/>
    <cellStyle name="Normal 10 2 4 4 2" xfId="2327" xr:uid="{00000000-0005-0000-0000-00003F0D0000}"/>
    <cellStyle name="Normal 10 2 4 4 2 2" xfId="10084" xr:uid="{00000000-0005-0000-0000-0000400D0000}"/>
    <cellStyle name="Normal 10 2 4 4 2 3" xfId="5066" xr:uid="{00000000-0005-0000-0000-0000410D0000}"/>
    <cellStyle name="Normal 10 2 4 4 3" xfId="6474" xr:uid="{00000000-0005-0000-0000-0000420D0000}"/>
    <cellStyle name="Normal 10 2 4 4 3 2" xfId="11489" xr:uid="{00000000-0005-0000-0000-0000430D0000}"/>
    <cellStyle name="Normal 10 2 4 4 4" xfId="9200" xr:uid="{00000000-0005-0000-0000-0000440D0000}"/>
    <cellStyle name="Normal 10 2 4 4 5" xfId="12943" xr:uid="{00000000-0005-0000-0000-0000450D0000}"/>
    <cellStyle name="Normal 10 2 4 4 6" xfId="7677" xr:uid="{00000000-0005-0000-0000-0000460D0000}"/>
    <cellStyle name="Normal 10 2 4 4 7" xfId="4131" xr:uid="{00000000-0005-0000-0000-0000470D0000}"/>
    <cellStyle name="Normal 10 2 4 5" xfId="1231" xr:uid="{00000000-0005-0000-0000-0000480D0000}"/>
    <cellStyle name="Normal 10 2 4 5 2" xfId="2787" xr:uid="{00000000-0005-0000-0000-0000490D0000}"/>
    <cellStyle name="Normal 10 2 4 5 2 2" xfId="10438" xr:uid="{00000000-0005-0000-0000-00004A0D0000}"/>
    <cellStyle name="Normal 10 2 4 5 2 3" xfId="5421" xr:uid="{00000000-0005-0000-0000-00004B0D0000}"/>
    <cellStyle name="Normal 10 2 4 5 3" xfId="6819" xr:uid="{00000000-0005-0000-0000-00004C0D0000}"/>
    <cellStyle name="Normal 10 2 4 5 3 2" xfId="11834" xr:uid="{00000000-0005-0000-0000-00004D0D0000}"/>
    <cellStyle name="Normal 10 2 4 5 4" xfId="8731" xr:uid="{00000000-0005-0000-0000-00004E0D0000}"/>
    <cellStyle name="Normal 10 2 4 5 5" xfId="13288" xr:uid="{00000000-0005-0000-0000-00004F0D0000}"/>
    <cellStyle name="Normal 10 2 4 5 6" xfId="8032" xr:uid="{00000000-0005-0000-0000-0000500D0000}"/>
    <cellStyle name="Normal 10 2 4 5 7" xfId="3661" xr:uid="{00000000-0005-0000-0000-0000510D0000}"/>
    <cellStyle name="Normal 10 2 4 6" xfId="1628" xr:uid="{00000000-0005-0000-0000-0000520D0000}"/>
    <cellStyle name="Normal 10 2 4 6 2" xfId="9617" xr:uid="{00000000-0005-0000-0000-0000530D0000}"/>
    <cellStyle name="Normal 10 2 4 6 3" xfId="4599" xr:uid="{00000000-0005-0000-0000-0000540D0000}"/>
    <cellStyle name="Normal 10 2 4 7" xfId="5775" xr:uid="{00000000-0005-0000-0000-0000550D0000}"/>
    <cellStyle name="Normal 10 2 4 7 2" xfId="10791" xr:uid="{00000000-0005-0000-0000-0000560D0000}"/>
    <cellStyle name="Normal 10 2 4 8" xfId="8352" xr:uid="{00000000-0005-0000-0000-0000570D0000}"/>
    <cellStyle name="Normal 10 2 4 9" xfId="12245" xr:uid="{00000000-0005-0000-0000-0000580D0000}"/>
    <cellStyle name="Normal 10 2 4_Degree data" xfId="2588" xr:uid="{00000000-0005-0000-0000-0000590D0000}"/>
    <cellStyle name="Normal 10 2 5" xfId="268" xr:uid="{00000000-0005-0000-0000-00005A0D0000}"/>
    <cellStyle name="Normal 10 2 5 2" xfId="570" xr:uid="{00000000-0005-0000-0000-00005B0D0000}"/>
    <cellStyle name="Normal 10 2 5 2 2" xfId="1980" xr:uid="{00000000-0005-0000-0000-00005C0D0000}"/>
    <cellStyle name="Normal 10 2 5 2 2 2" xfId="10086" xr:uid="{00000000-0005-0000-0000-00005D0D0000}"/>
    <cellStyle name="Normal 10 2 5 2 2 3" xfId="5068" xr:uid="{00000000-0005-0000-0000-00005E0D0000}"/>
    <cellStyle name="Normal 10 2 5 2 3" xfId="6127" xr:uid="{00000000-0005-0000-0000-00005F0D0000}"/>
    <cellStyle name="Normal 10 2 5 2 3 2" xfId="11143" xr:uid="{00000000-0005-0000-0000-0000600D0000}"/>
    <cellStyle name="Normal 10 2 5 2 4" xfId="9202" xr:uid="{00000000-0005-0000-0000-0000610D0000}"/>
    <cellStyle name="Normal 10 2 5 2 5" xfId="12597" xr:uid="{00000000-0005-0000-0000-0000620D0000}"/>
    <cellStyle name="Normal 10 2 5 2 6" xfId="7679" xr:uid="{00000000-0005-0000-0000-0000630D0000}"/>
    <cellStyle name="Normal 10 2 5 2 7" xfId="4133" xr:uid="{00000000-0005-0000-0000-0000640D0000}"/>
    <cellStyle name="Normal 10 2 5 3" xfId="979" xr:uid="{00000000-0005-0000-0000-0000650D0000}"/>
    <cellStyle name="Normal 10 2 5 3 2" xfId="2329" xr:uid="{00000000-0005-0000-0000-0000660D0000}"/>
    <cellStyle name="Normal 10 2 5 3 2 2" xfId="10538" xr:uid="{00000000-0005-0000-0000-0000670D0000}"/>
    <cellStyle name="Normal 10 2 5 3 2 3" xfId="5521" xr:uid="{00000000-0005-0000-0000-0000680D0000}"/>
    <cellStyle name="Normal 10 2 5 3 3" xfId="6476" xr:uid="{00000000-0005-0000-0000-0000690D0000}"/>
    <cellStyle name="Normal 10 2 5 3 3 2" xfId="11491" xr:uid="{00000000-0005-0000-0000-00006A0D0000}"/>
    <cellStyle name="Normal 10 2 5 3 4" xfId="8945" xr:uid="{00000000-0005-0000-0000-00006B0D0000}"/>
    <cellStyle name="Normal 10 2 5 3 5" xfId="12945" xr:uid="{00000000-0005-0000-0000-00006C0D0000}"/>
    <cellStyle name="Normal 10 2 5 3 6" xfId="8132" xr:uid="{00000000-0005-0000-0000-00006D0D0000}"/>
    <cellStyle name="Normal 10 2 5 3 7" xfId="3876" xr:uid="{00000000-0005-0000-0000-00006E0D0000}"/>
    <cellStyle name="Normal 10 2 5 4" xfId="1335" xr:uid="{00000000-0005-0000-0000-00006F0D0000}"/>
    <cellStyle name="Normal 10 2 5 4 2" xfId="2893" xr:uid="{00000000-0005-0000-0000-0000700D0000}"/>
    <cellStyle name="Normal 10 2 5 4 2 2" xfId="11934" xr:uid="{00000000-0005-0000-0000-0000710D0000}"/>
    <cellStyle name="Normal 10 2 5 4 2 3" xfId="6919" xr:uid="{00000000-0005-0000-0000-0000720D0000}"/>
    <cellStyle name="Normal 10 2 5 4 3" xfId="13388" xr:uid="{00000000-0005-0000-0000-0000730D0000}"/>
    <cellStyle name="Normal 10 2 5 4 4" xfId="9829" xr:uid="{00000000-0005-0000-0000-0000740D0000}"/>
    <cellStyle name="Normal 10 2 5 4 5" xfId="4811" xr:uid="{00000000-0005-0000-0000-0000750D0000}"/>
    <cellStyle name="Normal 10 2 5 5" xfId="1728" xr:uid="{00000000-0005-0000-0000-0000760D0000}"/>
    <cellStyle name="Normal 10 2 5 5 2" xfId="10891" xr:uid="{00000000-0005-0000-0000-0000770D0000}"/>
    <cellStyle name="Normal 10 2 5 5 3" xfId="5875" xr:uid="{00000000-0005-0000-0000-0000780D0000}"/>
    <cellStyle name="Normal 10 2 5 6" xfId="8452" xr:uid="{00000000-0005-0000-0000-0000790D0000}"/>
    <cellStyle name="Normal 10 2 5 7" xfId="12345" xr:uid="{00000000-0005-0000-0000-00007A0D0000}"/>
    <cellStyle name="Normal 10 2 5 8" xfId="7422" xr:uid="{00000000-0005-0000-0000-00007B0D0000}"/>
    <cellStyle name="Normal 10 2 5 9" xfId="3374" xr:uid="{00000000-0005-0000-0000-00007C0D0000}"/>
    <cellStyle name="Normal 10 2 5_Degree data" xfId="2637" xr:uid="{00000000-0005-0000-0000-00007D0D0000}"/>
    <cellStyle name="Normal 10 2 6" xfId="425" xr:uid="{00000000-0005-0000-0000-00007E0D0000}"/>
    <cellStyle name="Normal 10 2 6 2" xfId="833" xr:uid="{00000000-0005-0000-0000-00007F0D0000}"/>
    <cellStyle name="Normal 10 2 6 2 2" xfId="1981" xr:uid="{00000000-0005-0000-0000-0000800D0000}"/>
    <cellStyle name="Normal 10 2 6 2 2 2" xfId="10087" xr:uid="{00000000-0005-0000-0000-0000810D0000}"/>
    <cellStyle name="Normal 10 2 6 2 2 3" xfId="5069" xr:uid="{00000000-0005-0000-0000-0000820D0000}"/>
    <cellStyle name="Normal 10 2 6 2 3" xfId="6128" xr:uid="{00000000-0005-0000-0000-0000830D0000}"/>
    <cellStyle name="Normal 10 2 6 2 3 2" xfId="11144" xr:uid="{00000000-0005-0000-0000-0000840D0000}"/>
    <cellStyle name="Normal 10 2 6 2 4" xfId="9203" xr:uid="{00000000-0005-0000-0000-0000850D0000}"/>
    <cellStyle name="Normal 10 2 6 2 5" xfId="12598" xr:uid="{00000000-0005-0000-0000-0000860D0000}"/>
    <cellStyle name="Normal 10 2 6 2 6" xfId="7680" xr:uid="{00000000-0005-0000-0000-0000870D0000}"/>
    <cellStyle name="Normal 10 2 6 2 7" xfId="4134" xr:uid="{00000000-0005-0000-0000-0000880D0000}"/>
    <cellStyle name="Normal 10 2 6 3" xfId="1183" xr:uid="{00000000-0005-0000-0000-0000890D0000}"/>
    <cellStyle name="Normal 10 2 6 3 2" xfId="2330" xr:uid="{00000000-0005-0000-0000-00008A0D0000}"/>
    <cellStyle name="Normal 10 2 6 3 2 2" xfId="10393" xr:uid="{00000000-0005-0000-0000-00008B0D0000}"/>
    <cellStyle name="Normal 10 2 6 3 2 3" xfId="5376" xr:uid="{00000000-0005-0000-0000-00008C0D0000}"/>
    <cellStyle name="Normal 10 2 6 3 3" xfId="6477" xr:uid="{00000000-0005-0000-0000-00008D0D0000}"/>
    <cellStyle name="Normal 10 2 6 3 3 2" xfId="11492" xr:uid="{00000000-0005-0000-0000-00008E0D0000}"/>
    <cellStyle name="Normal 10 2 6 3 4" xfId="9481" xr:uid="{00000000-0005-0000-0000-00008F0D0000}"/>
    <cellStyle name="Normal 10 2 6 3 5" xfId="12946" xr:uid="{00000000-0005-0000-0000-0000900D0000}"/>
    <cellStyle name="Normal 10 2 6 3 6" xfId="7987" xr:uid="{00000000-0005-0000-0000-0000910D0000}"/>
    <cellStyle name="Normal 10 2 6 3 7" xfId="4463" xr:uid="{00000000-0005-0000-0000-0000920D0000}"/>
    <cellStyle name="Normal 10 2 6 4" xfId="2734" xr:uid="{00000000-0005-0000-0000-0000930D0000}"/>
    <cellStyle name="Normal 10 2 6 4 2" xfId="6774" xr:uid="{00000000-0005-0000-0000-0000940D0000}"/>
    <cellStyle name="Normal 10 2 6 4 2 2" xfId="11789" xr:uid="{00000000-0005-0000-0000-0000950D0000}"/>
    <cellStyle name="Normal 10 2 6 4 3" xfId="13243" xr:uid="{00000000-0005-0000-0000-0000960D0000}"/>
    <cellStyle name="Normal 10 2 6 4 4" xfId="9684" xr:uid="{00000000-0005-0000-0000-0000970D0000}"/>
    <cellStyle name="Normal 10 2 6 4 5" xfId="4666" xr:uid="{00000000-0005-0000-0000-0000980D0000}"/>
    <cellStyle name="Normal 10 2 6 5" xfId="1583" xr:uid="{00000000-0005-0000-0000-0000990D0000}"/>
    <cellStyle name="Normal 10 2 6 5 2" xfId="10744" xr:uid="{00000000-0005-0000-0000-00009A0D0000}"/>
    <cellStyle name="Normal 10 2 6 5 3" xfId="5728" xr:uid="{00000000-0005-0000-0000-00009B0D0000}"/>
    <cellStyle name="Normal 10 2 6 6" xfId="8800" xr:uid="{00000000-0005-0000-0000-00009C0D0000}"/>
    <cellStyle name="Normal 10 2 6 7" xfId="12200" xr:uid="{00000000-0005-0000-0000-00009D0D0000}"/>
    <cellStyle name="Normal 10 2 6 8" xfId="7277" xr:uid="{00000000-0005-0000-0000-00009E0D0000}"/>
    <cellStyle name="Normal 10 2 6 9" xfId="3731" xr:uid="{00000000-0005-0000-0000-00009F0D0000}"/>
    <cellStyle name="Normal 10 2 6_Degree data" xfId="2632" xr:uid="{00000000-0005-0000-0000-0000A00D0000}"/>
    <cellStyle name="Normal 10 2 7" xfId="759" xr:uid="{00000000-0005-0000-0000-0000A10D0000}"/>
    <cellStyle name="Normal 10 2 7 2" xfId="1969" xr:uid="{00000000-0005-0000-0000-0000A20D0000}"/>
    <cellStyle name="Normal 10 2 7 2 2" xfId="10075" xr:uid="{00000000-0005-0000-0000-0000A30D0000}"/>
    <cellStyle name="Normal 10 2 7 2 3" xfId="5057" xr:uid="{00000000-0005-0000-0000-0000A40D0000}"/>
    <cellStyle name="Normal 10 2 7 3" xfId="6116" xr:uid="{00000000-0005-0000-0000-0000A50D0000}"/>
    <cellStyle name="Normal 10 2 7 3 2" xfId="11132" xr:uid="{00000000-0005-0000-0000-0000A60D0000}"/>
    <cellStyle name="Normal 10 2 7 4" xfId="9191" xr:uid="{00000000-0005-0000-0000-0000A70D0000}"/>
    <cellStyle name="Normal 10 2 7 5" xfId="12586" xr:uid="{00000000-0005-0000-0000-0000A80D0000}"/>
    <cellStyle name="Normal 10 2 7 6" xfId="7668" xr:uid="{00000000-0005-0000-0000-0000A90D0000}"/>
    <cellStyle name="Normal 10 2 7 7" xfId="4122" xr:uid="{00000000-0005-0000-0000-0000AA0D0000}"/>
    <cellStyle name="Normal 10 2 8" xfId="1163" xr:uid="{00000000-0005-0000-0000-0000AB0D0000}"/>
    <cellStyle name="Normal 10 2 8 2" xfId="2318" xr:uid="{00000000-0005-0000-0000-0000AC0D0000}"/>
    <cellStyle name="Normal 10 2 8 2 2" xfId="10373" xr:uid="{00000000-0005-0000-0000-0000AD0D0000}"/>
    <cellStyle name="Normal 10 2 8 2 3" xfId="5356" xr:uid="{00000000-0005-0000-0000-0000AE0D0000}"/>
    <cellStyle name="Normal 10 2 8 3" xfId="6465" xr:uid="{00000000-0005-0000-0000-0000AF0D0000}"/>
    <cellStyle name="Normal 10 2 8 3 2" xfId="11480" xr:uid="{00000000-0005-0000-0000-0000B00D0000}"/>
    <cellStyle name="Normal 10 2 8 4" xfId="8625" xr:uid="{00000000-0005-0000-0000-0000B10D0000}"/>
    <cellStyle name="Normal 10 2 8 5" xfId="12934" xr:uid="{00000000-0005-0000-0000-0000B20D0000}"/>
    <cellStyle name="Normal 10 2 8 6" xfId="7967" xr:uid="{00000000-0005-0000-0000-0000B30D0000}"/>
    <cellStyle name="Normal 10 2 8 7" xfId="3549" xr:uid="{00000000-0005-0000-0000-0000B40D0000}"/>
    <cellStyle name="Normal 10 2 9" xfId="2714" xr:uid="{00000000-0005-0000-0000-0000B50D0000}"/>
    <cellStyle name="Normal 10 2 9 2" xfId="6754" xr:uid="{00000000-0005-0000-0000-0000B60D0000}"/>
    <cellStyle name="Normal 10 2 9 2 2" xfId="11769" xr:uid="{00000000-0005-0000-0000-0000B70D0000}"/>
    <cellStyle name="Normal 10 2 9 3" xfId="13223" xr:uid="{00000000-0005-0000-0000-0000B80D0000}"/>
    <cellStyle name="Normal 10 2 9 4" xfId="9511" xr:uid="{00000000-0005-0000-0000-0000B90D0000}"/>
    <cellStyle name="Normal 10 2 9 5" xfId="4493" xr:uid="{00000000-0005-0000-0000-0000BA0D0000}"/>
    <cellStyle name="Normal 10 2_Degree data" xfId="2685" xr:uid="{00000000-0005-0000-0000-0000BB0D0000}"/>
    <cellStyle name="Normal 10 3" xfId="124" xr:uid="{00000000-0005-0000-0000-0000BC0D0000}"/>
    <cellStyle name="Normal 10 3 2" xfId="286" xr:uid="{00000000-0005-0000-0000-0000BD0D0000}"/>
    <cellStyle name="Normal 10 3 2 10" xfId="3245" xr:uid="{00000000-0005-0000-0000-0000BE0D0000}"/>
    <cellStyle name="Normal 10 3 2 2" xfId="348" xr:uid="{00000000-0005-0000-0000-0000BF0D0000}"/>
    <cellStyle name="Normal 10 3 2 3" xfId="659" xr:uid="{00000000-0005-0000-0000-0000C00D0000}"/>
    <cellStyle name="Normal 10 3 2 3 10" xfId="3463" xr:uid="{00000000-0005-0000-0000-0000C10D0000}"/>
    <cellStyle name="Normal 10 3 2 3 2" xfId="1068" xr:uid="{00000000-0005-0000-0000-0000C20D0000}"/>
    <cellStyle name="Normal 10 3 2 3 2 2" xfId="1983" xr:uid="{00000000-0005-0000-0000-0000C30D0000}"/>
    <cellStyle name="Normal 10 3 2 3 2 2 2" xfId="9918" xr:uid="{00000000-0005-0000-0000-0000C40D0000}"/>
    <cellStyle name="Normal 10 3 2 3 2 2 3" xfId="4900" xr:uid="{00000000-0005-0000-0000-0000C50D0000}"/>
    <cellStyle name="Normal 10 3 2 3 2 3" xfId="6130" xr:uid="{00000000-0005-0000-0000-0000C60D0000}"/>
    <cellStyle name="Normal 10 3 2 3 2 3 2" xfId="11146" xr:uid="{00000000-0005-0000-0000-0000C70D0000}"/>
    <cellStyle name="Normal 10 3 2 3 2 4" xfId="9034" xr:uid="{00000000-0005-0000-0000-0000C80D0000}"/>
    <cellStyle name="Normal 10 3 2 3 2 5" xfId="12600" xr:uid="{00000000-0005-0000-0000-0000C90D0000}"/>
    <cellStyle name="Normal 10 3 2 3 2 6" xfId="7511" xr:uid="{00000000-0005-0000-0000-0000CA0D0000}"/>
    <cellStyle name="Normal 10 3 2 3 2 7" xfId="3965" xr:uid="{00000000-0005-0000-0000-0000CB0D0000}"/>
    <cellStyle name="Normal 10 3 2 3 3" xfId="1426" xr:uid="{00000000-0005-0000-0000-0000CC0D0000}"/>
    <cellStyle name="Normal 10 3 2 3 3 2" xfId="2332" xr:uid="{00000000-0005-0000-0000-0000CD0D0000}"/>
    <cellStyle name="Normal 10 3 2 3 3 2 2" xfId="10089" xr:uid="{00000000-0005-0000-0000-0000CE0D0000}"/>
    <cellStyle name="Normal 10 3 2 3 3 2 3" xfId="5071" xr:uid="{00000000-0005-0000-0000-0000CF0D0000}"/>
    <cellStyle name="Normal 10 3 2 3 3 3" xfId="6479" xr:uid="{00000000-0005-0000-0000-0000D00D0000}"/>
    <cellStyle name="Normal 10 3 2 3 3 3 2" xfId="11494" xr:uid="{00000000-0005-0000-0000-0000D10D0000}"/>
    <cellStyle name="Normal 10 3 2 3 3 4" xfId="9205" xr:uid="{00000000-0005-0000-0000-0000D20D0000}"/>
    <cellStyle name="Normal 10 3 2 3 3 5" xfId="12948" xr:uid="{00000000-0005-0000-0000-0000D30D0000}"/>
    <cellStyle name="Normal 10 3 2 3 3 6" xfId="7682" xr:uid="{00000000-0005-0000-0000-0000D40D0000}"/>
    <cellStyle name="Normal 10 3 2 3 3 7" xfId="4136" xr:uid="{00000000-0005-0000-0000-0000D50D0000}"/>
    <cellStyle name="Normal 10 3 2 3 4" xfId="2985" xr:uid="{00000000-0005-0000-0000-0000D60D0000}"/>
    <cellStyle name="Normal 10 3 2 3 4 2" xfId="5610" xr:uid="{00000000-0005-0000-0000-0000D70D0000}"/>
    <cellStyle name="Normal 10 3 2 3 4 2 2" xfId="10627" xr:uid="{00000000-0005-0000-0000-0000D80D0000}"/>
    <cellStyle name="Normal 10 3 2 3 4 3" xfId="7008" xr:uid="{00000000-0005-0000-0000-0000D90D0000}"/>
    <cellStyle name="Normal 10 3 2 3 4 3 2" xfId="12023" xr:uid="{00000000-0005-0000-0000-0000DA0D0000}"/>
    <cellStyle name="Normal 10 3 2 3 4 4" xfId="8715" xr:uid="{00000000-0005-0000-0000-0000DB0D0000}"/>
    <cellStyle name="Normal 10 3 2 3 4 5" xfId="13477" xr:uid="{00000000-0005-0000-0000-0000DC0D0000}"/>
    <cellStyle name="Normal 10 3 2 3 4 6" xfId="8221" xr:uid="{00000000-0005-0000-0000-0000DD0D0000}"/>
    <cellStyle name="Normal 10 3 2 3 4 7" xfId="3645" xr:uid="{00000000-0005-0000-0000-0000DE0D0000}"/>
    <cellStyle name="Normal 10 3 2 3 5" xfId="1817" xr:uid="{00000000-0005-0000-0000-0000DF0D0000}"/>
    <cellStyle name="Normal 10 3 2 3 5 2" xfId="9601" xr:uid="{00000000-0005-0000-0000-0000E00D0000}"/>
    <cellStyle name="Normal 10 3 2 3 5 3" xfId="4583" xr:uid="{00000000-0005-0000-0000-0000E10D0000}"/>
    <cellStyle name="Normal 10 3 2 3 6" xfId="5964" xr:uid="{00000000-0005-0000-0000-0000E20D0000}"/>
    <cellStyle name="Normal 10 3 2 3 6 2" xfId="10980" xr:uid="{00000000-0005-0000-0000-0000E30D0000}"/>
    <cellStyle name="Normal 10 3 2 3 7" xfId="8541" xr:uid="{00000000-0005-0000-0000-0000E40D0000}"/>
    <cellStyle name="Normal 10 3 2 3 8" xfId="12434" xr:uid="{00000000-0005-0000-0000-0000E50D0000}"/>
    <cellStyle name="Normal 10 3 2 3 9" xfId="7194" xr:uid="{00000000-0005-0000-0000-0000E60D0000}"/>
    <cellStyle name="Normal 10 3 2 3_Degree data" xfId="2636" xr:uid="{00000000-0005-0000-0000-0000E70D0000}"/>
    <cellStyle name="Normal 10 3 2 4" xfId="441" xr:uid="{00000000-0005-0000-0000-0000E80D0000}"/>
    <cellStyle name="Normal 10 3 2 4 2" xfId="1982" xr:uid="{00000000-0005-0000-0000-0000E90D0000}"/>
    <cellStyle name="Normal 10 3 2 4 2 2" xfId="9700" xr:uid="{00000000-0005-0000-0000-0000EA0D0000}"/>
    <cellStyle name="Normal 10 3 2 4 2 3" xfId="4682" xr:uid="{00000000-0005-0000-0000-0000EB0D0000}"/>
    <cellStyle name="Normal 10 3 2 4 3" xfId="6129" xr:uid="{00000000-0005-0000-0000-0000EC0D0000}"/>
    <cellStyle name="Normal 10 3 2 4 3 2" xfId="11145" xr:uid="{00000000-0005-0000-0000-0000ED0D0000}"/>
    <cellStyle name="Normal 10 3 2 4 4" xfId="8816" xr:uid="{00000000-0005-0000-0000-0000EE0D0000}"/>
    <cellStyle name="Normal 10 3 2 4 5" xfId="12599" xr:uid="{00000000-0005-0000-0000-0000EF0D0000}"/>
    <cellStyle name="Normal 10 3 2 4 6" xfId="7293" xr:uid="{00000000-0005-0000-0000-0000F00D0000}"/>
    <cellStyle name="Normal 10 3 2 4 7" xfId="3747" xr:uid="{00000000-0005-0000-0000-0000F10D0000}"/>
    <cellStyle name="Normal 10 3 2 5" xfId="850" xr:uid="{00000000-0005-0000-0000-0000F20D0000}"/>
    <cellStyle name="Normal 10 3 2 5 2" xfId="2331" xr:uid="{00000000-0005-0000-0000-0000F30D0000}"/>
    <cellStyle name="Normal 10 3 2 5 2 2" xfId="10088" xr:uid="{00000000-0005-0000-0000-0000F40D0000}"/>
    <cellStyle name="Normal 10 3 2 5 2 3" xfId="5070" xr:uid="{00000000-0005-0000-0000-0000F50D0000}"/>
    <cellStyle name="Normal 10 3 2 5 3" xfId="6478" xr:uid="{00000000-0005-0000-0000-0000F60D0000}"/>
    <cellStyle name="Normal 10 3 2 5 3 2" xfId="11493" xr:uid="{00000000-0005-0000-0000-0000F70D0000}"/>
    <cellStyle name="Normal 10 3 2 5 4" xfId="9204" xr:uid="{00000000-0005-0000-0000-0000F80D0000}"/>
    <cellStyle name="Normal 10 3 2 5 5" xfId="12947" xr:uid="{00000000-0005-0000-0000-0000F90D0000}"/>
    <cellStyle name="Normal 10 3 2 5 6" xfId="7681" xr:uid="{00000000-0005-0000-0000-0000FA0D0000}"/>
    <cellStyle name="Normal 10 3 2 5 7" xfId="4135" xr:uid="{00000000-0005-0000-0000-0000FB0D0000}"/>
    <cellStyle name="Normal 10 3 2 6" xfId="1200" xr:uid="{00000000-0005-0000-0000-0000FC0D0000}"/>
    <cellStyle name="Normal 10 3 2 6 2" xfId="2753" xr:uid="{00000000-0005-0000-0000-0000FD0D0000}"/>
    <cellStyle name="Normal 10 3 2 6 2 2" xfId="11805" xr:uid="{00000000-0005-0000-0000-0000FE0D0000}"/>
    <cellStyle name="Normal 10 3 2 6 2 3" xfId="6790" xr:uid="{00000000-0005-0000-0000-0000FF0D0000}"/>
    <cellStyle name="Normal 10 3 2 6 3" xfId="10409" xr:uid="{00000000-0005-0000-0000-0000000E0000}"/>
    <cellStyle name="Normal 10 3 2 6 4" xfId="13259" xr:uid="{00000000-0005-0000-0000-0000010E0000}"/>
    <cellStyle name="Normal 10 3 2 6 5" xfId="8003" xr:uid="{00000000-0005-0000-0000-0000020E0000}"/>
    <cellStyle name="Normal 10 3 2 6 6" xfId="5392" xr:uid="{00000000-0005-0000-0000-0000030E0000}"/>
    <cellStyle name="Normal 10 3 2 7" xfId="1599" xr:uid="{00000000-0005-0000-0000-0000040E0000}"/>
    <cellStyle name="Normal 10 3 2 7 2" xfId="10760" xr:uid="{00000000-0005-0000-0000-0000050E0000}"/>
    <cellStyle name="Normal 10 3 2 7 3" xfId="5744" xr:uid="{00000000-0005-0000-0000-0000060E0000}"/>
    <cellStyle name="Normal 10 3 2 8" xfId="8323" xr:uid="{00000000-0005-0000-0000-0000070E0000}"/>
    <cellStyle name="Normal 10 3 2 9" xfId="12216" xr:uid="{00000000-0005-0000-0000-0000080E0000}"/>
    <cellStyle name="Normal 10 3 2_Degree data" xfId="2587" xr:uid="{00000000-0005-0000-0000-0000090E0000}"/>
    <cellStyle name="Normal 10 3 3" xfId="314" xr:uid="{00000000-0005-0000-0000-00000A0E0000}"/>
    <cellStyle name="Normal 10 3 3 10" xfId="7206" xr:uid="{00000000-0005-0000-0000-00000B0E0000}"/>
    <cellStyle name="Normal 10 3 3 11" xfId="3270" xr:uid="{00000000-0005-0000-0000-00000C0E0000}"/>
    <cellStyle name="Normal 10 3 3 2" xfId="671" xr:uid="{00000000-0005-0000-0000-00000D0E0000}"/>
    <cellStyle name="Normal 10 3 3 2 2" xfId="1080" xr:uid="{00000000-0005-0000-0000-00000E0E0000}"/>
    <cellStyle name="Normal 10 3 3 2 2 2" xfId="1985" xr:uid="{00000000-0005-0000-0000-00000F0E0000}"/>
    <cellStyle name="Normal 10 3 3 2 2 2 2" xfId="10091" xr:uid="{00000000-0005-0000-0000-0000100E0000}"/>
    <cellStyle name="Normal 10 3 3 2 2 2 3" xfId="5073" xr:uid="{00000000-0005-0000-0000-0000110E0000}"/>
    <cellStyle name="Normal 10 3 3 2 2 3" xfId="6132" xr:uid="{00000000-0005-0000-0000-0000120E0000}"/>
    <cellStyle name="Normal 10 3 3 2 2 3 2" xfId="11148" xr:uid="{00000000-0005-0000-0000-0000130E0000}"/>
    <cellStyle name="Normal 10 3 3 2 2 4" xfId="9207" xr:uid="{00000000-0005-0000-0000-0000140E0000}"/>
    <cellStyle name="Normal 10 3 3 2 2 5" xfId="12602" xr:uid="{00000000-0005-0000-0000-0000150E0000}"/>
    <cellStyle name="Normal 10 3 3 2 2 6" xfId="7684" xr:uid="{00000000-0005-0000-0000-0000160E0000}"/>
    <cellStyle name="Normal 10 3 3 2 2 7" xfId="4138" xr:uid="{00000000-0005-0000-0000-0000170E0000}"/>
    <cellStyle name="Normal 10 3 3 2 3" xfId="1438" xr:uid="{00000000-0005-0000-0000-0000180E0000}"/>
    <cellStyle name="Normal 10 3 3 2 3 2" xfId="2334" xr:uid="{00000000-0005-0000-0000-0000190E0000}"/>
    <cellStyle name="Normal 10 3 3 2 3 2 2" xfId="10639" xr:uid="{00000000-0005-0000-0000-00001A0E0000}"/>
    <cellStyle name="Normal 10 3 3 2 3 2 3" xfId="5622" xr:uid="{00000000-0005-0000-0000-00001B0E0000}"/>
    <cellStyle name="Normal 10 3 3 2 3 3" xfId="6481" xr:uid="{00000000-0005-0000-0000-00001C0E0000}"/>
    <cellStyle name="Normal 10 3 3 2 3 3 2" xfId="11496" xr:uid="{00000000-0005-0000-0000-00001D0E0000}"/>
    <cellStyle name="Normal 10 3 3 2 3 4" xfId="9046" xr:uid="{00000000-0005-0000-0000-00001E0E0000}"/>
    <cellStyle name="Normal 10 3 3 2 3 5" xfId="12950" xr:uid="{00000000-0005-0000-0000-00001F0E0000}"/>
    <cellStyle name="Normal 10 3 3 2 3 6" xfId="8233" xr:uid="{00000000-0005-0000-0000-0000200E0000}"/>
    <cellStyle name="Normal 10 3 3 2 3 7" xfId="3977" xr:uid="{00000000-0005-0000-0000-0000210E0000}"/>
    <cellStyle name="Normal 10 3 3 2 4" xfId="2997" xr:uid="{00000000-0005-0000-0000-0000220E0000}"/>
    <cellStyle name="Normal 10 3 3 2 4 2" xfId="7020" xr:uid="{00000000-0005-0000-0000-0000230E0000}"/>
    <cellStyle name="Normal 10 3 3 2 4 2 2" xfId="12035" xr:uid="{00000000-0005-0000-0000-0000240E0000}"/>
    <cellStyle name="Normal 10 3 3 2 4 3" xfId="13489" xr:uid="{00000000-0005-0000-0000-0000250E0000}"/>
    <cellStyle name="Normal 10 3 3 2 4 4" xfId="9930" xr:uid="{00000000-0005-0000-0000-0000260E0000}"/>
    <cellStyle name="Normal 10 3 3 2 4 5" xfId="4912" xr:uid="{00000000-0005-0000-0000-0000270E0000}"/>
    <cellStyle name="Normal 10 3 3 2 5" xfId="1829" xr:uid="{00000000-0005-0000-0000-0000280E0000}"/>
    <cellStyle name="Normal 10 3 3 2 5 2" xfId="10992" xr:uid="{00000000-0005-0000-0000-0000290E0000}"/>
    <cellStyle name="Normal 10 3 3 2 5 3" xfId="5976" xr:uid="{00000000-0005-0000-0000-00002A0E0000}"/>
    <cellStyle name="Normal 10 3 3 2 6" xfId="8553" xr:uid="{00000000-0005-0000-0000-00002B0E0000}"/>
    <cellStyle name="Normal 10 3 3 2 7" xfId="12446" xr:uid="{00000000-0005-0000-0000-00002C0E0000}"/>
    <cellStyle name="Normal 10 3 3 2 8" xfId="7523" xr:uid="{00000000-0005-0000-0000-00002D0E0000}"/>
    <cellStyle name="Normal 10 3 3 2 9" xfId="3475" xr:uid="{00000000-0005-0000-0000-00002E0E0000}"/>
    <cellStyle name="Normal 10 3 3 2_Degree data" xfId="2673" xr:uid="{00000000-0005-0000-0000-00002F0E0000}"/>
    <cellStyle name="Normal 10 3 3 3" xfId="466" xr:uid="{00000000-0005-0000-0000-0000300E0000}"/>
    <cellStyle name="Normal 10 3 3 3 2" xfId="1984" xr:uid="{00000000-0005-0000-0000-0000310E0000}"/>
    <cellStyle name="Normal 10 3 3 3 2 2" xfId="9725" xr:uid="{00000000-0005-0000-0000-0000320E0000}"/>
    <cellStyle name="Normal 10 3 3 3 2 3" xfId="4707" xr:uid="{00000000-0005-0000-0000-0000330E0000}"/>
    <cellStyle name="Normal 10 3 3 3 3" xfId="6131" xr:uid="{00000000-0005-0000-0000-0000340E0000}"/>
    <cellStyle name="Normal 10 3 3 3 3 2" xfId="11147" xr:uid="{00000000-0005-0000-0000-0000350E0000}"/>
    <cellStyle name="Normal 10 3 3 3 4" xfId="8841" xr:uid="{00000000-0005-0000-0000-0000360E0000}"/>
    <cellStyle name="Normal 10 3 3 3 5" xfId="12601" xr:uid="{00000000-0005-0000-0000-0000370E0000}"/>
    <cellStyle name="Normal 10 3 3 3 6" xfId="7318" xr:uid="{00000000-0005-0000-0000-0000380E0000}"/>
    <cellStyle name="Normal 10 3 3 3 7" xfId="3772" xr:uid="{00000000-0005-0000-0000-0000390E0000}"/>
    <cellStyle name="Normal 10 3 3 4" xfId="875" xr:uid="{00000000-0005-0000-0000-00003A0E0000}"/>
    <cellStyle name="Normal 10 3 3 4 2" xfId="2333" xr:uid="{00000000-0005-0000-0000-00003B0E0000}"/>
    <cellStyle name="Normal 10 3 3 4 2 2" xfId="10090" xr:uid="{00000000-0005-0000-0000-00003C0E0000}"/>
    <cellStyle name="Normal 10 3 3 4 2 3" xfId="5072" xr:uid="{00000000-0005-0000-0000-00003D0E0000}"/>
    <cellStyle name="Normal 10 3 3 4 3" xfId="6480" xr:uid="{00000000-0005-0000-0000-00003E0E0000}"/>
    <cellStyle name="Normal 10 3 3 4 3 2" xfId="11495" xr:uid="{00000000-0005-0000-0000-00003F0E0000}"/>
    <cellStyle name="Normal 10 3 3 4 4" xfId="9206" xr:uid="{00000000-0005-0000-0000-0000400E0000}"/>
    <cellStyle name="Normal 10 3 3 4 5" xfId="12949" xr:uid="{00000000-0005-0000-0000-0000410E0000}"/>
    <cellStyle name="Normal 10 3 3 4 6" xfId="7683" xr:uid="{00000000-0005-0000-0000-0000420E0000}"/>
    <cellStyle name="Normal 10 3 3 4 7" xfId="4137" xr:uid="{00000000-0005-0000-0000-0000430E0000}"/>
    <cellStyle name="Normal 10 3 3 5" xfId="1227" xr:uid="{00000000-0005-0000-0000-0000440E0000}"/>
    <cellStyle name="Normal 10 3 3 5 2" xfId="2783" xr:uid="{00000000-0005-0000-0000-0000450E0000}"/>
    <cellStyle name="Normal 10 3 3 5 2 2" xfId="10434" xr:uid="{00000000-0005-0000-0000-0000460E0000}"/>
    <cellStyle name="Normal 10 3 3 5 2 3" xfId="5417" xr:uid="{00000000-0005-0000-0000-0000470E0000}"/>
    <cellStyle name="Normal 10 3 3 5 3" xfId="6815" xr:uid="{00000000-0005-0000-0000-0000480E0000}"/>
    <cellStyle name="Normal 10 3 3 5 3 2" xfId="11830" xr:uid="{00000000-0005-0000-0000-0000490E0000}"/>
    <cellStyle name="Normal 10 3 3 5 4" xfId="8727" xr:uid="{00000000-0005-0000-0000-00004A0E0000}"/>
    <cellStyle name="Normal 10 3 3 5 5" xfId="13284" xr:uid="{00000000-0005-0000-0000-00004B0E0000}"/>
    <cellStyle name="Normal 10 3 3 5 6" xfId="8028" xr:uid="{00000000-0005-0000-0000-00004C0E0000}"/>
    <cellStyle name="Normal 10 3 3 5 7" xfId="3657" xr:uid="{00000000-0005-0000-0000-00004D0E0000}"/>
    <cellStyle name="Normal 10 3 3 6" xfId="1624" xr:uid="{00000000-0005-0000-0000-00004E0E0000}"/>
    <cellStyle name="Normal 10 3 3 6 2" xfId="9613" xr:uid="{00000000-0005-0000-0000-00004F0E0000}"/>
    <cellStyle name="Normal 10 3 3 6 3" xfId="4595" xr:uid="{00000000-0005-0000-0000-0000500E0000}"/>
    <cellStyle name="Normal 10 3 3 7" xfId="5771" xr:uid="{00000000-0005-0000-0000-0000510E0000}"/>
    <cellStyle name="Normal 10 3 3 7 2" xfId="10787" xr:uid="{00000000-0005-0000-0000-0000520E0000}"/>
    <cellStyle name="Normal 10 3 3 8" xfId="8348" xr:uid="{00000000-0005-0000-0000-0000530E0000}"/>
    <cellStyle name="Normal 10 3 3 9" xfId="12241" xr:uid="{00000000-0005-0000-0000-0000540E0000}"/>
    <cellStyle name="Normal 10 3 3_Degree data" xfId="2586" xr:uid="{00000000-0005-0000-0000-0000550E0000}"/>
    <cellStyle name="Normal 10 3 4" xfId="566" xr:uid="{00000000-0005-0000-0000-0000560E0000}"/>
    <cellStyle name="Normal 10 3 4 2" xfId="975" xr:uid="{00000000-0005-0000-0000-0000570E0000}"/>
    <cellStyle name="Normal 10 3 4 2 2" xfId="1986" xr:uid="{00000000-0005-0000-0000-0000580E0000}"/>
    <cellStyle name="Normal 10 3 4 2 2 2" xfId="10092" xr:uid="{00000000-0005-0000-0000-0000590E0000}"/>
    <cellStyle name="Normal 10 3 4 2 2 3" xfId="5074" xr:uid="{00000000-0005-0000-0000-00005A0E0000}"/>
    <cellStyle name="Normal 10 3 4 2 3" xfId="6133" xr:uid="{00000000-0005-0000-0000-00005B0E0000}"/>
    <cellStyle name="Normal 10 3 4 2 3 2" xfId="11149" xr:uid="{00000000-0005-0000-0000-00005C0E0000}"/>
    <cellStyle name="Normal 10 3 4 2 4" xfId="9208" xr:uid="{00000000-0005-0000-0000-00005D0E0000}"/>
    <cellStyle name="Normal 10 3 4 2 5" xfId="12603" xr:uid="{00000000-0005-0000-0000-00005E0E0000}"/>
    <cellStyle name="Normal 10 3 4 2 6" xfId="7685" xr:uid="{00000000-0005-0000-0000-00005F0E0000}"/>
    <cellStyle name="Normal 10 3 4 2 7" xfId="4139" xr:uid="{00000000-0005-0000-0000-0000600E0000}"/>
    <cellStyle name="Normal 10 3 4 3" xfId="1331" xr:uid="{00000000-0005-0000-0000-0000610E0000}"/>
    <cellStyle name="Normal 10 3 4 3 2" xfId="2335" xr:uid="{00000000-0005-0000-0000-0000620E0000}"/>
    <cellStyle name="Normal 10 3 4 3 2 2" xfId="10534" xr:uid="{00000000-0005-0000-0000-0000630E0000}"/>
    <cellStyle name="Normal 10 3 4 3 2 3" xfId="5517" xr:uid="{00000000-0005-0000-0000-0000640E0000}"/>
    <cellStyle name="Normal 10 3 4 3 3" xfId="6482" xr:uid="{00000000-0005-0000-0000-0000650E0000}"/>
    <cellStyle name="Normal 10 3 4 3 3 2" xfId="11497" xr:uid="{00000000-0005-0000-0000-0000660E0000}"/>
    <cellStyle name="Normal 10 3 4 3 4" xfId="8941" xr:uid="{00000000-0005-0000-0000-0000670E0000}"/>
    <cellStyle name="Normal 10 3 4 3 5" xfId="12951" xr:uid="{00000000-0005-0000-0000-0000680E0000}"/>
    <cellStyle name="Normal 10 3 4 3 6" xfId="8128" xr:uid="{00000000-0005-0000-0000-0000690E0000}"/>
    <cellStyle name="Normal 10 3 4 3 7" xfId="3872" xr:uid="{00000000-0005-0000-0000-00006A0E0000}"/>
    <cellStyle name="Normal 10 3 4 4" xfId="2889" xr:uid="{00000000-0005-0000-0000-00006B0E0000}"/>
    <cellStyle name="Normal 10 3 4 4 2" xfId="6915" xr:uid="{00000000-0005-0000-0000-00006C0E0000}"/>
    <cellStyle name="Normal 10 3 4 4 2 2" xfId="11930" xr:uid="{00000000-0005-0000-0000-00006D0E0000}"/>
    <cellStyle name="Normal 10 3 4 4 3" xfId="13384" xr:uid="{00000000-0005-0000-0000-00006E0E0000}"/>
    <cellStyle name="Normal 10 3 4 4 4" xfId="9825" xr:uid="{00000000-0005-0000-0000-00006F0E0000}"/>
    <cellStyle name="Normal 10 3 4 4 5" xfId="4807" xr:uid="{00000000-0005-0000-0000-0000700E0000}"/>
    <cellStyle name="Normal 10 3 4 5" xfId="1724" xr:uid="{00000000-0005-0000-0000-0000710E0000}"/>
    <cellStyle name="Normal 10 3 4 5 2" xfId="10887" xr:uid="{00000000-0005-0000-0000-0000720E0000}"/>
    <cellStyle name="Normal 10 3 4 5 3" xfId="5871" xr:uid="{00000000-0005-0000-0000-0000730E0000}"/>
    <cellStyle name="Normal 10 3 4 6" xfId="8448" xr:uid="{00000000-0005-0000-0000-0000740E0000}"/>
    <cellStyle name="Normal 10 3 4 7" xfId="12341" xr:uid="{00000000-0005-0000-0000-0000750E0000}"/>
    <cellStyle name="Normal 10 3 4 8" xfId="7418" xr:uid="{00000000-0005-0000-0000-0000760E0000}"/>
    <cellStyle name="Normal 10 3 4 9" xfId="3370" xr:uid="{00000000-0005-0000-0000-0000770E0000}"/>
    <cellStyle name="Normal 10 3 4_Degree data" xfId="2695" xr:uid="{00000000-0005-0000-0000-0000780E0000}"/>
    <cellStyle name="Normal 10 3 5" xfId="3545" xr:uid="{00000000-0005-0000-0000-0000790E0000}"/>
    <cellStyle name="Normal 10 3 5 2" xfId="8621" xr:uid="{00000000-0005-0000-0000-00007A0E0000}"/>
    <cellStyle name="Normal 10 3 6" xfId="4489" xr:uid="{00000000-0005-0000-0000-00007B0E0000}"/>
    <cellStyle name="Normal 10 3 6 2" xfId="9507" xr:uid="{00000000-0005-0000-0000-00007C0E0000}"/>
    <cellStyle name="Normal 10 3 7" xfId="7101" xr:uid="{00000000-0005-0000-0000-00007D0E0000}"/>
    <cellStyle name="Normal 10 4" xfId="166" xr:uid="{00000000-0005-0000-0000-00007E0E0000}"/>
    <cellStyle name="Normal 10 4 10" xfId="8311" xr:uid="{00000000-0005-0000-0000-00007F0E0000}"/>
    <cellStyle name="Normal 10 4 11" xfId="12131" xr:uid="{00000000-0005-0000-0000-0000800E0000}"/>
    <cellStyle name="Normal 10 4 12" xfId="7123" xr:uid="{00000000-0005-0000-0000-0000810E0000}"/>
    <cellStyle name="Normal 10 4 13" xfId="3232" xr:uid="{00000000-0005-0000-0000-0000820E0000}"/>
    <cellStyle name="Normal 10 4 2" xfId="380" xr:uid="{00000000-0005-0000-0000-0000830E0000}"/>
    <cellStyle name="Normal 10 4 2 10" xfId="7166" xr:uid="{00000000-0005-0000-0000-0000840E0000}"/>
    <cellStyle name="Normal 10 4 2 11" xfId="3335" xr:uid="{00000000-0005-0000-0000-0000850E0000}"/>
    <cellStyle name="Normal 10 4 2 2" xfId="631" xr:uid="{00000000-0005-0000-0000-0000860E0000}"/>
    <cellStyle name="Normal 10 4 2 2 2" xfId="1040" xr:uid="{00000000-0005-0000-0000-0000870E0000}"/>
    <cellStyle name="Normal 10 4 2 2 2 2" xfId="1989" xr:uid="{00000000-0005-0000-0000-0000880E0000}"/>
    <cellStyle name="Normal 10 4 2 2 2 2 2" xfId="10095" xr:uid="{00000000-0005-0000-0000-0000890E0000}"/>
    <cellStyle name="Normal 10 4 2 2 2 2 3" xfId="5077" xr:uid="{00000000-0005-0000-0000-00008A0E0000}"/>
    <cellStyle name="Normal 10 4 2 2 2 3" xfId="6136" xr:uid="{00000000-0005-0000-0000-00008B0E0000}"/>
    <cellStyle name="Normal 10 4 2 2 2 3 2" xfId="11152" xr:uid="{00000000-0005-0000-0000-00008C0E0000}"/>
    <cellStyle name="Normal 10 4 2 2 2 4" xfId="9211" xr:uid="{00000000-0005-0000-0000-00008D0E0000}"/>
    <cellStyle name="Normal 10 4 2 2 2 5" xfId="12606" xr:uid="{00000000-0005-0000-0000-00008E0E0000}"/>
    <cellStyle name="Normal 10 4 2 2 2 6" xfId="7688" xr:uid="{00000000-0005-0000-0000-00008F0E0000}"/>
    <cellStyle name="Normal 10 4 2 2 2 7" xfId="4142" xr:uid="{00000000-0005-0000-0000-0000900E0000}"/>
    <cellStyle name="Normal 10 4 2 2 3" xfId="1397" xr:uid="{00000000-0005-0000-0000-0000910E0000}"/>
    <cellStyle name="Normal 10 4 2 2 3 2" xfId="2338" xr:uid="{00000000-0005-0000-0000-0000920E0000}"/>
    <cellStyle name="Normal 10 4 2 2 3 2 2" xfId="10599" xr:uid="{00000000-0005-0000-0000-0000930E0000}"/>
    <cellStyle name="Normal 10 4 2 2 3 2 3" xfId="5582" xr:uid="{00000000-0005-0000-0000-0000940E0000}"/>
    <cellStyle name="Normal 10 4 2 2 3 3" xfId="6485" xr:uid="{00000000-0005-0000-0000-0000950E0000}"/>
    <cellStyle name="Normal 10 4 2 2 3 3 2" xfId="11500" xr:uid="{00000000-0005-0000-0000-0000960E0000}"/>
    <cellStyle name="Normal 10 4 2 2 3 4" xfId="9006" xr:uid="{00000000-0005-0000-0000-0000970E0000}"/>
    <cellStyle name="Normal 10 4 2 2 3 5" xfId="12954" xr:uid="{00000000-0005-0000-0000-0000980E0000}"/>
    <cellStyle name="Normal 10 4 2 2 3 6" xfId="8193" xr:uid="{00000000-0005-0000-0000-0000990E0000}"/>
    <cellStyle name="Normal 10 4 2 2 3 7" xfId="3937" xr:uid="{00000000-0005-0000-0000-00009A0E0000}"/>
    <cellStyle name="Normal 10 4 2 2 4" xfId="2955" xr:uid="{00000000-0005-0000-0000-00009B0E0000}"/>
    <cellStyle name="Normal 10 4 2 2 4 2" xfId="6980" xr:uid="{00000000-0005-0000-0000-00009C0E0000}"/>
    <cellStyle name="Normal 10 4 2 2 4 2 2" xfId="11995" xr:uid="{00000000-0005-0000-0000-00009D0E0000}"/>
    <cellStyle name="Normal 10 4 2 2 4 3" xfId="13449" xr:uid="{00000000-0005-0000-0000-00009E0E0000}"/>
    <cellStyle name="Normal 10 4 2 2 4 4" xfId="9890" xr:uid="{00000000-0005-0000-0000-00009F0E0000}"/>
    <cellStyle name="Normal 10 4 2 2 4 5" xfId="4872" xr:uid="{00000000-0005-0000-0000-0000A00E0000}"/>
    <cellStyle name="Normal 10 4 2 2 5" xfId="1789" xr:uid="{00000000-0005-0000-0000-0000A10E0000}"/>
    <cellStyle name="Normal 10 4 2 2 5 2" xfId="10952" xr:uid="{00000000-0005-0000-0000-0000A20E0000}"/>
    <cellStyle name="Normal 10 4 2 2 5 3" xfId="5936" xr:uid="{00000000-0005-0000-0000-0000A30E0000}"/>
    <cellStyle name="Normal 10 4 2 2 6" xfId="8513" xr:uid="{00000000-0005-0000-0000-0000A40E0000}"/>
    <cellStyle name="Normal 10 4 2 2 7" xfId="12406" xr:uid="{00000000-0005-0000-0000-0000A50E0000}"/>
    <cellStyle name="Normal 10 4 2 2 8" xfId="7483" xr:uid="{00000000-0005-0000-0000-0000A60E0000}"/>
    <cellStyle name="Normal 10 4 2 2 9" xfId="3435" xr:uid="{00000000-0005-0000-0000-0000A70E0000}"/>
    <cellStyle name="Normal 10 4 2 2_Degree data" xfId="2670" xr:uid="{00000000-0005-0000-0000-0000A80E0000}"/>
    <cellStyle name="Normal 10 4 2 3" xfId="531" xr:uid="{00000000-0005-0000-0000-0000A90E0000}"/>
    <cellStyle name="Normal 10 4 2 3 2" xfId="1988" xr:uid="{00000000-0005-0000-0000-0000AA0E0000}"/>
    <cellStyle name="Normal 10 4 2 3 2 2" xfId="9790" xr:uid="{00000000-0005-0000-0000-0000AB0E0000}"/>
    <cellStyle name="Normal 10 4 2 3 2 3" xfId="4772" xr:uid="{00000000-0005-0000-0000-0000AC0E0000}"/>
    <cellStyle name="Normal 10 4 2 3 3" xfId="6135" xr:uid="{00000000-0005-0000-0000-0000AD0E0000}"/>
    <cellStyle name="Normal 10 4 2 3 3 2" xfId="11151" xr:uid="{00000000-0005-0000-0000-0000AE0E0000}"/>
    <cellStyle name="Normal 10 4 2 3 4" xfId="8906" xr:uid="{00000000-0005-0000-0000-0000AF0E0000}"/>
    <cellStyle name="Normal 10 4 2 3 5" xfId="12605" xr:uid="{00000000-0005-0000-0000-0000B00E0000}"/>
    <cellStyle name="Normal 10 4 2 3 6" xfId="7383" xr:uid="{00000000-0005-0000-0000-0000B10E0000}"/>
    <cellStyle name="Normal 10 4 2 3 7" xfId="3837" xr:uid="{00000000-0005-0000-0000-0000B20E0000}"/>
    <cellStyle name="Normal 10 4 2 4" xfId="940" xr:uid="{00000000-0005-0000-0000-0000B30E0000}"/>
    <cellStyle name="Normal 10 4 2 4 2" xfId="2337" xr:uid="{00000000-0005-0000-0000-0000B40E0000}"/>
    <cellStyle name="Normal 10 4 2 4 2 2" xfId="10094" xr:uid="{00000000-0005-0000-0000-0000B50E0000}"/>
    <cellStyle name="Normal 10 4 2 4 2 3" xfId="5076" xr:uid="{00000000-0005-0000-0000-0000B60E0000}"/>
    <cellStyle name="Normal 10 4 2 4 3" xfId="6484" xr:uid="{00000000-0005-0000-0000-0000B70E0000}"/>
    <cellStyle name="Normal 10 4 2 4 3 2" xfId="11499" xr:uid="{00000000-0005-0000-0000-0000B80E0000}"/>
    <cellStyle name="Normal 10 4 2 4 4" xfId="9210" xr:uid="{00000000-0005-0000-0000-0000B90E0000}"/>
    <cellStyle name="Normal 10 4 2 4 5" xfId="12953" xr:uid="{00000000-0005-0000-0000-0000BA0E0000}"/>
    <cellStyle name="Normal 10 4 2 4 6" xfId="7687" xr:uid="{00000000-0005-0000-0000-0000BB0E0000}"/>
    <cellStyle name="Normal 10 4 2 4 7" xfId="4141" xr:uid="{00000000-0005-0000-0000-0000BC0E0000}"/>
    <cellStyle name="Normal 10 4 2 5" xfId="1296" xr:uid="{00000000-0005-0000-0000-0000BD0E0000}"/>
    <cellStyle name="Normal 10 4 2 5 2" xfId="2853" xr:uid="{00000000-0005-0000-0000-0000BE0E0000}"/>
    <cellStyle name="Normal 10 4 2 5 2 2" xfId="10499" xr:uid="{00000000-0005-0000-0000-0000BF0E0000}"/>
    <cellStyle name="Normal 10 4 2 5 2 3" xfId="5482" xr:uid="{00000000-0005-0000-0000-0000C00E0000}"/>
    <cellStyle name="Normal 10 4 2 5 3" xfId="6880" xr:uid="{00000000-0005-0000-0000-0000C10E0000}"/>
    <cellStyle name="Normal 10 4 2 5 3 2" xfId="11895" xr:uid="{00000000-0005-0000-0000-0000C20E0000}"/>
    <cellStyle name="Normal 10 4 2 5 4" xfId="8687" xr:uid="{00000000-0005-0000-0000-0000C30E0000}"/>
    <cellStyle name="Normal 10 4 2 5 5" xfId="13349" xr:uid="{00000000-0005-0000-0000-0000C40E0000}"/>
    <cellStyle name="Normal 10 4 2 5 6" xfId="8093" xr:uid="{00000000-0005-0000-0000-0000C50E0000}"/>
    <cellStyle name="Normal 10 4 2 5 7" xfId="3616" xr:uid="{00000000-0005-0000-0000-0000C60E0000}"/>
    <cellStyle name="Normal 10 4 2 6" xfId="1689" xr:uid="{00000000-0005-0000-0000-0000C70E0000}"/>
    <cellStyle name="Normal 10 4 2 6 2" xfId="9573" xr:uid="{00000000-0005-0000-0000-0000C80E0000}"/>
    <cellStyle name="Normal 10 4 2 6 3" xfId="4555" xr:uid="{00000000-0005-0000-0000-0000C90E0000}"/>
    <cellStyle name="Normal 10 4 2 7" xfId="5836" xr:uid="{00000000-0005-0000-0000-0000CA0E0000}"/>
    <cellStyle name="Normal 10 4 2 7 2" xfId="10852" xr:uid="{00000000-0005-0000-0000-0000CB0E0000}"/>
    <cellStyle name="Normal 10 4 2 8" xfId="8413" xr:uid="{00000000-0005-0000-0000-0000CC0E0000}"/>
    <cellStyle name="Normal 10 4 2 9" xfId="12306" xr:uid="{00000000-0005-0000-0000-0000CD0E0000}"/>
    <cellStyle name="Normal 10 4 2_Degree data" xfId="2671" xr:uid="{00000000-0005-0000-0000-0000CE0E0000}"/>
    <cellStyle name="Normal 10 4 3" xfId="336" xr:uid="{00000000-0005-0000-0000-0000CF0E0000}"/>
    <cellStyle name="Normal 10 4 3 10" xfId="7228" xr:uid="{00000000-0005-0000-0000-0000D00E0000}"/>
    <cellStyle name="Normal 10 4 3 11" xfId="3292" xr:uid="{00000000-0005-0000-0000-0000D10E0000}"/>
    <cellStyle name="Normal 10 4 3 2" xfId="693" xr:uid="{00000000-0005-0000-0000-0000D20E0000}"/>
    <cellStyle name="Normal 10 4 3 2 2" xfId="1102" xr:uid="{00000000-0005-0000-0000-0000D30E0000}"/>
    <cellStyle name="Normal 10 4 3 2 2 2" xfId="1991" xr:uid="{00000000-0005-0000-0000-0000D40E0000}"/>
    <cellStyle name="Normal 10 4 3 2 2 2 2" xfId="10097" xr:uid="{00000000-0005-0000-0000-0000D50E0000}"/>
    <cellStyle name="Normal 10 4 3 2 2 2 3" xfId="5079" xr:uid="{00000000-0005-0000-0000-0000D60E0000}"/>
    <cellStyle name="Normal 10 4 3 2 2 3" xfId="6138" xr:uid="{00000000-0005-0000-0000-0000D70E0000}"/>
    <cellStyle name="Normal 10 4 3 2 2 3 2" xfId="11154" xr:uid="{00000000-0005-0000-0000-0000D80E0000}"/>
    <cellStyle name="Normal 10 4 3 2 2 4" xfId="9213" xr:uid="{00000000-0005-0000-0000-0000D90E0000}"/>
    <cellStyle name="Normal 10 4 3 2 2 5" xfId="12608" xr:uid="{00000000-0005-0000-0000-0000DA0E0000}"/>
    <cellStyle name="Normal 10 4 3 2 2 6" xfId="7690" xr:uid="{00000000-0005-0000-0000-0000DB0E0000}"/>
    <cellStyle name="Normal 10 4 3 2 2 7" xfId="4144" xr:uid="{00000000-0005-0000-0000-0000DC0E0000}"/>
    <cellStyle name="Normal 10 4 3 2 3" xfId="1460" xr:uid="{00000000-0005-0000-0000-0000DD0E0000}"/>
    <cellStyle name="Normal 10 4 3 2 3 2" xfId="2340" xr:uid="{00000000-0005-0000-0000-0000DE0E0000}"/>
    <cellStyle name="Normal 10 4 3 2 3 2 2" xfId="10661" xr:uid="{00000000-0005-0000-0000-0000DF0E0000}"/>
    <cellStyle name="Normal 10 4 3 2 3 2 3" xfId="5644" xr:uid="{00000000-0005-0000-0000-0000E00E0000}"/>
    <cellStyle name="Normal 10 4 3 2 3 3" xfId="6487" xr:uid="{00000000-0005-0000-0000-0000E10E0000}"/>
    <cellStyle name="Normal 10 4 3 2 3 3 2" xfId="11502" xr:uid="{00000000-0005-0000-0000-0000E20E0000}"/>
    <cellStyle name="Normal 10 4 3 2 3 4" xfId="9068" xr:uid="{00000000-0005-0000-0000-0000E30E0000}"/>
    <cellStyle name="Normal 10 4 3 2 3 5" xfId="12956" xr:uid="{00000000-0005-0000-0000-0000E40E0000}"/>
    <cellStyle name="Normal 10 4 3 2 3 6" xfId="8255" xr:uid="{00000000-0005-0000-0000-0000E50E0000}"/>
    <cellStyle name="Normal 10 4 3 2 3 7" xfId="3999" xr:uid="{00000000-0005-0000-0000-0000E60E0000}"/>
    <cellStyle name="Normal 10 4 3 2 4" xfId="3019" xr:uid="{00000000-0005-0000-0000-0000E70E0000}"/>
    <cellStyle name="Normal 10 4 3 2 4 2" xfId="7042" xr:uid="{00000000-0005-0000-0000-0000E80E0000}"/>
    <cellStyle name="Normal 10 4 3 2 4 2 2" xfId="12057" xr:uid="{00000000-0005-0000-0000-0000E90E0000}"/>
    <cellStyle name="Normal 10 4 3 2 4 3" xfId="13511" xr:uid="{00000000-0005-0000-0000-0000EA0E0000}"/>
    <cellStyle name="Normal 10 4 3 2 4 4" xfId="9952" xr:uid="{00000000-0005-0000-0000-0000EB0E0000}"/>
    <cellStyle name="Normal 10 4 3 2 4 5" xfId="4934" xr:uid="{00000000-0005-0000-0000-0000EC0E0000}"/>
    <cellStyle name="Normal 10 4 3 2 5" xfId="1851" xr:uid="{00000000-0005-0000-0000-0000ED0E0000}"/>
    <cellStyle name="Normal 10 4 3 2 5 2" xfId="11014" xr:uid="{00000000-0005-0000-0000-0000EE0E0000}"/>
    <cellStyle name="Normal 10 4 3 2 5 3" xfId="5998" xr:uid="{00000000-0005-0000-0000-0000EF0E0000}"/>
    <cellStyle name="Normal 10 4 3 2 6" xfId="8575" xr:uid="{00000000-0005-0000-0000-0000F00E0000}"/>
    <cellStyle name="Normal 10 4 3 2 7" xfId="12468" xr:uid="{00000000-0005-0000-0000-0000F10E0000}"/>
    <cellStyle name="Normal 10 4 3 2 8" xfId="7545" xr:uid="{00000000-0005-0000-0000-0000F20E0000}"/>
    <cellStyle name="Normal 10 4 3 2 9" xfId="3497" xr:uid="{00000000-0005-0000-0000-0000F30E0000}"/>
    <cellStyle name="Normal 10 4 3 2_Degree data" xfId="2703" xr:uid="{00000000-0005-0000-0000-0000F40E0000}"/>
    <cellStyle name="Normal 10 4 3 3" xfId="488" xr:uid="{00000000-0005-0000-0000-0000F50E0000}"/>
    <cellStyle name="Normal 10 4 3 3 2" xfId="1990" xr:uid="{00000000-0005-0000-0000-0000F60E0000}"/>
    <cellStyle name="Normal 10 4 3 3 2 2" xfId="9747" xr:uid="{00000000-0005-0000-0000-0000F70E0000}"/>
    <cellStyle name="Normal 10 4 3 3 2 3" xfId="4729" xr:uid="{00000000-0005-0000-0000-0000F80E0000}"/>
    <cellStyle name="Normal 10 4 3 3 3" xfId="6137" xr:uid="{00000000-0005-0000-0000-0000F90E0000}"/>
    <cellStyle name="Normal 10 4 3 3 3 2" xfId="11153" xr:uid="{00000000-0005-0000-0000-0000FA0E0000}"/>
    <cellStyle name="Normal 10 4 3 3 4" xfId="8863" xr:uid="{00000000-0005-0000-0000-0000FB0E0000}"/>
    <cellStyle name="Normal 10 4 3 3 5" xfId="12607" xr:uid="{00000000-0005-0000-0000-0000FC0E0000}"/>
    <cellStyle name="Normal 10 4 3 3 6" xfId="7340" xr:uid="{00000000-0005-0000-0000-0000FD0E0000}"/>
    <cellStyle name="Normal 10 4 3 3 7" xfId="3794" xr:uid="{00000000-0005-0000-0000-0000FE0E0000}"/>
    <cellStyle name="Normal 10 4 3 4" xfId="897" xr:uid="{00000000-0005-0000-0000-0000FF0E0000}"/>
    <cellStyle name="Normal 10 4 3 4 2" xfId="2339" xr:uid="{00000000-0005-0000-0000-0000000F0000}"/>
    <cellStyle name="Normal 10 4 3 4 2 2" xfId="10096" xr:uid="{00000000-0005-0000-0000-0000010F0000}"/>
    <cellStyle name="Normal 10 4 3 4 2 3" xfId="5078" xr:uid="{00000000-0005-0000-0000-0000020F0000}"/>
    <cellStyle name="Normal 10 4 3 4 3" xfId="6486" xr:uid="{00000000-0005-0000-0000-0000030F0000}"/>
    <cellStyle name="Normal 10 4 3 4 3 2" xfId="11501" xr:uid="{00000000-0005-0000-0000-0000040F0000}"/>
    <cellStyle name="Normal 10 4 3 4 4" xfId="9212" xr:uid="{00000000-0005-0000-0000-0000050F0000}"/>
    <cellStyle name="Normal 10 4 3 4 5" xfId="12955" xr:uid="{00000000-0005-0000-0000-0000060F0000}"/>
    <cellStyle name="Normal 10 4 3 4 6" xfId="7689" xr:uid="{00000000-0005-0000-0000-0000070F0000}"/>
    <cellStyle name="Normal 10 4 3 4 7" xfId="4143" xr:uid="{00000000-0005-0000-0000-0000080F0000}"/>
    <cellStyle name="Normal 10 4 3 5" xfId="1252" xr:uid="{00000000-0005-0000-0000-0000090F0000}"/>
    <cellStyle name="Normal 10 4 3 5 2" xfId="2808" xr:uid="{00000000-0005-0000-0000-00000A0F0000}"/>
    <cellStyle name="Normal 10 4 3 5 2 2" xfId="10456" xr:uid="{00000000-0005-0000-0000-00000B0F0000}"/>
    <cellStyle name="Normal 10 4 3 5 2 3" xfId="5439" xr:uid="{00000000-0005-0000-0000-00000C0F0000}"/>
    <cellStyle name="Normal 10 4 3 5 3" xfId="6837" xr:uid="{00000000-0005-0000-0000-00000D0F0000}"/>
    <cellStyle name="Normal 10 4 3 5 3 2" xfId="11852" xr:uid="{00000000-0005-0000-0000-00000E0F0000}"/>
    <cellStyle name="Normal 10 4 3 5 4" xfId="8749" xr:uid="{00000000-0005-0000-0000-00000F0F0000}"/>
    <cellStyle name="Normal 10 4 3 5 5" xfId="13306" xr:uid="{00000000-0005-0000-0000-0000100F0000}"/>
    <cellStyle name="Normal 10 4 3 5 6" xfId="8050" xr:uid="{00000000-0005-0000-0000-0000110F0000}"/>
    <cellStyle name="Normal 10 4 3 5 7" xfId="3679" xr:uid="{00000000-0005-0000-0000-0000120F0000}"/>
    <cellStyle name="Normal 10 4 3 6" xfId="1646" xr:uid="{00000000-0005-0000-0000-0000130F0000}"/>
    <cellStyle name="Normal 10 4 3 6 2" xfId="9635" xr:uid="{00000000-0005-0000-0000-0000140F0000}"/>
    <cellStyle name="Normal 10 4 3 6 3" xfId="4617" xr:uid="{00000000-0005-0000-0000-0000150F0000}"/>
    <cellStyle name="Normal 10 4 3 7" xfId="5793" xr:uid="{00000000-0005-0000-0000-0000160F0000}"/>
    <cellStyle name="Normal 10 4 3 7 2" xfId="10809" xr:uid="{00000000-0005-0000-0000-0000170F0000}"/>
    <cellStyle name="Normal 10 4 3 8" xfId="8370" xr:uid="{00000000-0005-0000-0000-0000180F0000}"/>
    <cellStyle name="Normal 10 4 3 9" xfId="12263" xr:uid="{00000000-0005-0000-0000-0000190F0000}"/>
    <cellStyle name="Normal 10 4 3_Degree data" xfId="2694" xr:uid="{00000000-0005-0000-0000-00001A0F0000}"/>
    <cellStyle name="Normal 10 4 4" xfId="273" xr:uid="{00000000-0005-0000-0000-00001B0F0000}"/>
    <cellStyle name="Normal 10 4 4 2" xfId="588" xr:uid="{00000000-0005-0000-0000-00001C0F0000}"/>
    <cellStyle name="Normal 10 4 4 2 2" xfId="1992" xr:uid="{00000000-0005-0000-0000-00001D0F0000}"/>
    <cellStyle name="Normal 10 4 4 2 2 2" xfId="10098" xr:uid="{00000000-0005-0000-0000-00001E0F0000}"/>
    <cellStyle name="Normal 10 4 4 2 2 3" xfId="5080" xr:uid="{00000000-0005-0000-0000-00001F0F0000}"/>
    <cellStyle name="Normal 10 4 4 2 3" xfId="6139" xr:uid="{00000000-0005-0000-0000-0000200F0000}"/>
    <cellStyle name="Normal 10 4 4 2 3 2" xfId="11155" xr:uid="{00000000-0005-0000-0000-0000210F0000}"/>
    <cellStyle name="Normal 10 4 4 2 4" xfId="9214" xr:uid="{00000000-0005-0000-0000-0000220F0000}"/>
    <cellStyle name="Normal 10 4 4 2 5" xfId="12609" xr:uid="{00000000-0005-0000-0000-0000230F0000}"/>
    <cellStyle name="Normal 10 4 4 2 6" xfId="7691" xr:uid="{00000000-0005-0000-0000-0000240F0000}"/>
    <cellStyle name="Normal 10 4 4 2 7" xfId="4145" xr:uid="{00000000-0005-0000-0000-0000250F0000}"/>
    <cellStyle name="Normal 10 4 4 3" xfId="997" xr:uid="{00000000-0005-0000-0000-0000260F0000}"/>
    <cellStyle name="Normal 10 4 4 3 2" xfId="2341" xr:uid="{00000000-0005-0000-0000-0000270F0000}"/>
    <cellStyle name="Normal 10 4 4 3 2 2" xfId="10556" xr:uid="{00000000-0005-0000-0000-0000280F0000}"/>
    <cellStyle name="Normal 10 4 4 3 2 3" xfId="5539" xr:uid="{00000000-0005-0000-0000-0000290F0000}"/>
    <cellStyle name="Normal 10 4 4 3 3" xfId="6488" xr:uid="{00000000-0005-0000-0000-00002A0F0000}"/>
    <cellStyle name="Normal 10 4 4 3 3 2" xfId="11503" xr:uid="{00000000-0005-0000-0000-00002B0F0000}"/>
    <cellStyle name="Normal 10 4 4 3 4" xfId="8963" xr:uid="{00000000-0005-0000-0000-00002C0F0000}"/>
    <cellStyle name="Normal 10 4 4 3 5" xfId="12957" xr:uid="{00000000-0005-0000-0000-00002D0F0000}"/>
    <cellStyle name="Normal 10 4 4 3 6" xfId="8150" xr:uid="{00000000-0005-0000-0000-00002E0F0000}"/>
    <cellStyle name="Normal 10 4 4 3 7" xfId="3894" xr:uid="{00000000-0005-0000-0000-00002F0F0000}"/>
    <cellStyle name="Normal 10 4 4 4" xfId="1353" xr:uid="{00000000-0005-0000-0000-0000300F0000}"/>
    <cellStyle name="Normal 10 4 4 4 2" xfId="2911" xr:uid="{00000000-0005-0000-0000-0000310F0000}"/>
    <cellStyle name="Normal 10 4 4 4 2 2" xfId="11952" xr:uid="{00000000-0005-0000-0000-0000320F0000}"/>
    <cellStyle name="Normal 10 4 4 4 2 3" xfId="6937" xr:uid="{00000000-0005-0000-0000-0000330F0000}"/>
    <cellStyle name="Normal 10 4 4 4 3" xfId="13406" xr:uid="{00000000-0005-0000-0000-0000340F0000}"/>
    <cellStyle name="Normal 10 4 4 4 4" xfId="9847" xr:uid="{00000000-0005-0000-0000-0000350F0000}"/>
    <cellStyle name="Normal 10 4 4 4 5" xfId="4829" xr:uid="{00000000-0005-0000-0000-0000360F0000}"/>
    <cellStyle name="Normal 10 4 4 5" xfId="1746" xr:uid="{00000000-0005-0000-0000-0000370F0000}"/>
    <cellStyle name="Normal 10 4 4 5 2" xfId="10909" xr:uid="{00000000-0005-0000-0000-0000380F0000}"/>
    <cellStyle name="Normal 10 4 4 5 3" xfId="5893" xr:uid="{00000000-0005-0000-0000-0000390F0000}"/>
    <cellStyle name="Normal 10 4 4 6" xfId="8470" xr:uid="{00000000-0005-0000-0000-00003A0F0000}"/>
    <cellStyle name="Normal 10 4 4 7" xfId="12363" xr:uid="{00000000-0005-0000-0000-00003B0F0000}"/>
    <cellStyle name="Normal 10 4 4 8" xfId="7440" xr:uid="{00000000-0005-0000-0000-00003C0F0000}"/>
    <cellStyle name="Normal 10 4 4 9" xfId="3392" xr:uid="{00000000-0005-0000-0000-00003D0F0000}"/>
    <cellStyle name="Normal 10 4 4_Degree data" xfId="2648" xr:uid="{00000000-0005-0000-0000-00003E0F0000}"/>
    <cellStyle name="Normal 10 4 5" xfId="429" xr:uid="{00000000-0005-0000-0000-00003F0F0000}"/>
    <cellStyle name="Normal 10 4 5 2" xfId="837" xr:uid="{00000000-0005-0000-0000-0000400F0000}"/>
    <cellStyle name="Normal 10 4 5 2 2" xfId="9688" xr:uid="{00000000-0005-0000-0000-0000410F0000}"/>
    <cellStyle name="Normal 10 4 5 2 3" xfId="4670" xr:uid="{00000000-0005-0000-0000-0000420F0000}"/>
    <cellStyle name="Normal 10 4 5 3" xfId="1987" xr:uid="{00000000-0005-0000-0000-0000430F0000}"/>
    <cellStyle name="Normal 10 4 5 3 2" xfId="11150" xr:uid="{00000000-0005-0000-0000-0000440F0000}"/>
    <cellStyle name="Normal 10 4 5 3 3" xfId="6134" xr:uid="{00000000-0005-0000-0000-0000450F0000}"/>
    <cellStyle name="Normal 10 4 5 4" xfId="8804" xr:uid="{00000000-0005-0000-0000-0000460F0000}"/>
    <cellStyle name="Normal 10 4 5 5" xfId="12604" xr:uid="{00000000-0005-0000-0000-0000470F0000}"/>
    <cellStyle name="Normal 10 4 5 6" xfId="7281" xr:uid="{00000000-0005-0000-0000-0000480F0000}"/>
    <cellStyle name="Normal 10 4 5 7" xfId="3735" xr:uid="{00000000-0005-0000-0000-0000490F0000}"/>
    <cellStyle name="Normal 10 4 6" xfId="764" xr:uid="{00000000-0005-0000-0000-00004A0F0000}"/>
    <cellStyle name="Normal 10 4 6 2" xfId="2336" xr:uid="{00000000-0005-0000-0000-00004B0F0000}"/>
    <cellStyle name="Normal 10 4 6 2 2" xfId="10093" xr:uid="{00000000-0005-0000-0000-00004C0F0000}"/>
    <cellStyle name="Normal 10 4 6 2 3" xfId="5075" xr:uid="{00000000-0005-0000-0000-00004D0F0000}"/>
    <cellStyle name="Normal 10 4 6 3" xfId="6483" xr:uid="{00000000-0005-0000-0000-00004E0F0000}"/>
    <cellStyle name="Normal 10 4 6 3 2" xfId="11498" xr:uid="{00000000-0005-0000-0000-00004F0F0000}"/>
    <cellStyle name="Normal 10 4 6 4" xfId="9209" xr:uid="{00000000-0005-0000-0000-0000500F0000}"/>
    <cellStyle name="Normal 10 4 6 5" xfId="12952" xr:uid="{00000000-0005-0000-0000-0000510F0000}"/>
    <cellStyle name="Normal 10 4 6 6" xfId="7686" xr:uid="{00000000-0005-0000-0000-0000520F0000}"/>
    <cellStyle name="Normal 10 4 6 7" xfId="4140" xr:uid="{00000000-0005-0000-0000-0000530F0000}"/>
    <cellStyle name="Normal 10 4 7" xfId="1188" xr:uid="{00000000-0005-0000-0000-0000540F0000}"/>
    <cellStyle name="Normal 10 4 7 2" xfId="2740" xr:uid="{00000000-0005-0000-0000-0000550F0000}"/>
    <cellStyle name="Normal 10 4 7 2 2" xfId="10397" xr:uid="{00000000-0005-0000-0000-0000560F0000}"/>
    <cellStyle name="Normal 10 4 7 2 3" xfId="5380" xr:uid="{00000000-0005-0000-0000-0000570F0000}"/>
    <cellStyle name="Normal 10 4 7 3" xfId="6778" xr:uid="{00000000-0005-0000-0000-0000580F0000}"/>
    <cellStyle name="Normal 10 4 7 3 2" xfId="11793" xr:uid="{00000000-0005-0000-0000-0000590F0000}"/>
    <cellStyle name="Normal 10 4 7 4" xfId="8643" xr:uid="{00000000-0005-0000-0000-00005A0F0000}"/>
    <cellStyle name="Normal 10 4 7 5" xfId="13247" xr:uid="{00000000-0005-0000-0000-00005B0F0000}"/>
    <cellStyle name="Normal 10 4 7 6" xfId="7991" xr:uid="{00000000-0005-0000-0000-00005C0F0000}"/>
    <cellStyle name="Normal 10 4 7 7" xfId="3570" xr:uid="{00000000-0005-0000-0000-00005D0F0000}"/>
    <cellStyle name="Normal 10 4 8" xfId="1587" xr:uid="{00000000-0005-0000-0000-00005E0F0000}"/>
    <cellStyle name="Normal 10 4 8 2" xfId="12204" xr:uid="{00000000-0005-0000-0000-00005F0F0000}"/>
    <cellStyle name="Normal 10 4 8 3" xfId="9530" xr:uid="{00000000-0005-0000-0000-0000600F0000}"/>
    <cellStyle name="Normal 10 4 8 4" xfId="4512" xr:uid="{00000000-0005-0000-0000-0000610F0000}"/>
    <cellStyle name="Normal 10 4 9" xfId="1514" xr:uid="{00000000-0005-0000-0000-0000620F0000}"/>
    <cellStyle name="Normal 10 4 9 2" xfId="10748" xr:uid="{00000000-0005-0000-0000-0000630F0000}"/>
    <cellStyle name="Normal 10 4 9 3" xfId="5732" xr:uid="{00000000-0005-0000-0000-0000640F0000}"/>
    <cellStyle name="Normal 10 4_Degree data" xfId="2672" xr:uid="{00000000-0005-0000-0000-0000650F0000}"/>
    <cellStyle name="Normal 10 5" xfId="188" xr:uid="{00000000-0005-0000-0000-0000660F0000}"/>
    <cellStyle name="Normal 10 5 10" xfId="7157" xr:uid="{00000000-0005-0000-0000-0000670F0000}"/>
    <cellStyle name="Normal 10 5 11" xfId="3326" xr:uid="{00000000-0005-0000-0000-0000680F0000}"/>
    <cellStyle name="Normal 10 5 2" xfId="371" xr:uid="{00000000-0005-0000-0000-0000690F0000}"/>
    <cellStyle name="Normal 10 5 2 2" xfId="622" xr:uid="{00000000-0005-0000-0000-00006A0F0000}"/>
    <cellStyle name="Normal 10 5 2 2 2" xfId="1994" xr:uid="{00000000-0005-0000-0000-00006B0F0000}"/>
    <cellStyle name="Normal 10 5 2 2 2 2" xfId="10100" xr:uid="{00000000-0005-0000-0000-00006C0F0000}"/>
    <cellStyle name="Normal 10 5 2 2 2 3" xfId="5082" xr:uid="{00000000-0005-0000-0000-00006D0F0000}"/>
    <cellStyle name="Normal 10 5 2 2 3" xfId="6141" xr:uid="{00000000-0005-0000-0000-00006E0F0000}"/>
    <cellStyle name="Normal 10 5 2 2 3 2" xfId="11157" xr:uid="{00000000-0005-0000-0000-00006F0F0000}"/>
    <cellStyle name="Normal 10 5 2 2 4" xfId="9216" xr:uid="{00000000-0005-0000-0000-0000700F0000}"/>
    <cellStyle name="Normal 10 5 2 2 5" xfId="12611" xr:uid="{00000000-0005-0000-0000-0000710F0000}"/>
    <cellStyle name="Normal 10 5 2 2 6" xfId="7693" xr:uid="{00000000-0005-0000-0000-0000720F0000}"/>
    <cellStyle name="Normal 10 5 2 2 7" xfId="4147" xr:uid="{00000000-0005-0000-0000-0000730F0000}"/>
    <cellStyle name="Normal 10 5 2 3" xfId="1031" xr:uid="{00000000-0005-0000-0000-0000740F0000}"/>
    <cellStyle name="Normal 10 5 2 3 2" xfId="2343" xr:uid="{00000000-0005-0000-0000-0000750F0000}"/>
    <cellStyle name="Normal 10 5 2 3 2 2" xfId="10590" xr:uid="{00000000-0005-0000-0000-0000760F0000}"/>
    <cellStyle name="Normal 10 5 2 3 2 3" xfId="5573" xr:uid="{00000000-0005-0000-0000-0000770F0000}"/>
    <cellStyle name="Normal 10 5 2 3 3" xfId="6490" xr:uid="{00000000-0005-0000-0000-0000780F0000}"/>
    <cellStyle name="Normal 10 5 2 3 3 2" xfId="11505" xr:uid="{00000000-0005-0000-0000-0000790F0000}"/>
    <cellStyle name="Normal 10 5 2 3 4" xfId="8997" xr:uid="{00000000-0005-0000-0000-00007A0F0000}"/>
    <cellStyle name="Normal 10 5 2 3 5" xfId="12959" xr:uid="{00000000-0005-0000-0000-00007B0F0000}"/>
    <cellStyle name="Normal 10 5 2 3 6" xfId="8184" xr:uid="{00000000-0005-0000-0000-00007C0F0000}"/>
    <cellStyle name="Normal 10 5 2 3 7" xfId="3928" xr:uid="{00000000-0005-0000-0000-00007D0F0000}"/>
    <cellStyle name="Normal 10 5 2 4" xfId="1388" xr:uid="{00000000-0005-0000-0000-00007E0F0000}"/>
    <cellStyle name="Normal 10 5 2 4 2" xfId="2946" xr:uid="{00000000-0005-0000-0000-00007F0F0000}"/>
    <cellStyle name="Normal 10 5 2 4 2 2" xfId="11986" xr:uid="{00000000-0005-0000-0000-0000800F0000}"/>
    <cellStyle name="Normal 10 5 2 4 2 3" xfId="6971" xr:uid="{00000000-0005-0000-0000-0000810F0000}"/>
    <cellStyle name="Normal 10 5 2 4 3" xfId="13440" xr:uid="{00000000-0005-0000-0000-0000820F0000}"/>
    <cellStyle name="Normal 10 5 2 4 4" xfId="9881" xr:uid="{00000000-0005-0000-0000-0000830F0000}"/>
    <cellStyle name="Normal 10 5 2 4 5" xfId="4863" xr:uid="{00000000-0005-0000-0000-0000840F0000}"/>
    <cellStyle name="Normal 10 5 2 5" xfId="1780" xr:uid="{00000000-0005-0000-0000-0000850F0000}"/>
    <cellStyle name="Normal 10 5 2 5 2" xfId="10943" xr:uid="{00000000-0005-0000-0000-0000860F0000}"/>
    <cellStyle name="Normal 10 5 2 5 3" xfId="5927" xr:uid="{00000000-0005-0000-0000-0000870F0000}"/>
    <cellStyle name="Normal 10 5 2 6" xfId="8504" xr:uid="{00000000-0005-0000-0000-0000880F0000}"/>
    <cellStyle name="Normal 10 5 2 7" xfId="12397" xr:uid="{00000000-0005-0000-0000-0000890F0000}"/>
    <cellStyle name="Normal 10 5 2 8" xfId="7474" xr:uid="{00000000-0005-0000-0000-00008A0F0000}"/>
    <cellStyle name="Normal 10 5 2 9" xfId="3426" xr:uid="{00000000-0005-0000-0000-00008B0F0000}"/>
    <cellStyle name="Normal 10 5 2_Degree data" xfId="2668" xr:uid="{00000000-0005-0000-0000-00008C0F0000}"/>
    <cellStyle name="Normal 10 5 3" xfId="522" xr:uid="{00000000-0005-0000-0000-00008D0F0000}"/>
    <cellStyle name="Normal 10 5 3 2" xfId="931" xr:uid="{00000000-0005-0000-0000-00008E0F0000}"/>
    <cellStyle name="Normal 10 5 3 2 2" xfId="9781" xr:uid="{00000000-0005-0000-0000-00008F0F0000}"/>
    <cellStyle name="Normal 10 5 3 2 3" xfId="4763" xr:uid="{00000000-0005-0000-0000-0000900F0000}"/>
    <cellStyle name="Normal 10 5 3 3" xfId="1993" xr:uid="{00000000-0005-0000-0000-0000910F0000}"/>
    <cellStyle name="Normal 10 5 3 3 2" xfId="11156" xr:uid="{00000000-0005-0000-0000-0000920F0000}"/>
    <cellStyle name="Normal 10 5 3 3 3" xfId="6140" xr:uid="{00000000-0005-0000-0000-0000930F0000}"/>
    <cellStyle name="Normal 10 5 3 4" xfId="8897" xr:uid="{00000000-0005-0000-0000-0000940F0000}"/>
    <cellStyle name="Normal 10 5 3 5" xfId="12610" xr:uid="{00000000-0005-0000-0000-0000950F0000}"/>
    <cellStyle name="Normal 10 5 3 6" xfId="7374" xr:uid="{00000000-0005-0000-0000-0000960F0000}"/>
    <cellStyle name="Normal 10 5 3 7" xfId="3828" xr:uid="{00000000-0005-0000-0000-0000970F0000}"/>
    <cellStyle name="Normal 10 5 4" xfId="794" xr:uid="{00000000-0005-0000-0000-0000980F0000}"/>
    <cellStyle name="Normal 10 5 4 2" xfId="2342" xr:uid="{00000000-0005-0000-0000-0000990F0000}"/>
    <cellStyle name="Normal 10 5 4 2 2" xfId="10099" xr:uid="{00000000-0005-0000-0000-00009A0F0000}"/>
    <cellStyle name="Normal 10 5 4 2 3" xfId="5081" xr:uid="{00000000-0005-0000-0000-00009B0F0000}"/>
    <cellStyle name="Normal 10 5 4 3" xfId="6489" xr:uid="{00000000-0005-0000-0000-00009C0F0000}"/>
    <cellStyle name="Normal 10 5 4 3 2" xfId="11504" xr:uid="{00000000-0005-0000-0000-00009D0F0000}"/>
    <cellStyle name="Normal 10 5 4 4" xfId="9215" xr:uid="{00000000-0005-0000-0000-00009E0F0000}"/>
    <cellStyle name="Normal 10 5 4 5" xfId="12958" xr:uid="{00000000-0005-0000-0000-00009F0F0000}"/>
    <cellStyle name="Normal 10 5 4 6" xfId="7692" xr:uid="{00000000-0005-0000-0000-0000A00F0000}"/>
    <cellStyle name="Normal 10 5 4 7" xfId="4146" xr:uid="{00000000-0005-0000-0000-0000A10F0000}"/>
    <cellStyle name="Normal 10 5 5" xfId="1287" xr:uid="{00000000-0005-0000-0000-0000A20F0000}"/>
    <cellStyle name="Normal 10 5 5 2" xfId="2844" xr:uid="{00000000-0005-0000-0000-0000A30F0000}"/>
    <cellStyle name="Normal 10 5 5 2 2" xfId="10490" xr:uid="{00000000-0005-0000-0000-0000A40F0000}"/>
    <cellStyle name="Normal 10 5 5 2 3" xfId="5473" xr:uid="{00000000-0005-0000-0000-0000A50F0000}"/>
    <cellStyle name="Normal 10 5 5 3" xfId="6871" xr:uid="{00000000-0005-0000-0000-0000A60F0000}"/>
    <cellStyle name="Normal 10 5 5 3 2" xfId="11886" xr:uid="{00000000-0005-0000-0000-0000A70F0000}"/>
    <cellStyle name="Normal 10 5 5 4" xfId="8678" xr:uid="{00000000-0005-0000-0000-0000A80F0000}"/>
    <cellStyle name="Normal 10 5 5 5" xfId="13340" xr:uid="{00000000-0005-0000-0000-0000A90F0000}"/>
    <cellStyle name="Normal 10 5 5 6" xfId="8084" xr:uid="{00000000-0005-0000-0000-0000AA0F0000}"/>
    <cellStyle name="Normal 10 5 5 7" xfId="3607" xr:uid="{00000000-0005-0000-0000-0000AB0F0000}"/>
    <cellStyle name="Normal 10 5 6" xfId="1680" xr:uid="{00000000-0005-0000-0000-0000AC0F0000}"/>
    <cellStyle name="Normal 10 5 6 2" xfId="9564" xr:uid="{00000000-0005-0000-0000-0000AD0F0000}"/>
    <cellStyle name="Normal 10 5 6 3" xfId="4546" xr:uid="{00000000-0005-0000-0000-0000AE0F0000}"/>
    <cellStyle name="Normal 10 5 7" xfId="5827" xr:uid="{00000000-0005-0000-0000-0000AF0F0000}"/>
    <cellStyle name="Normal 10 5 7 2" xfId="10843" xr:uid="{00000000-0005-0000-0000-0000B00F0000}"/>
    <cellStyle name="Normal 10 5 8" xfId="8404" xr:uid="{00000000-0005-0000-0000-0000B10F0000}"/>
    <cellStyle name="Normal 10 5 9" xfId="12297" xr:uid="{00000000-0005-0000-0000-0000B20F0000}"/>
    <cellStyle name="Normal 10 5_Degree data" xfId="2669" xr:uid="{00000000-0005-0000-0000-0000B30F0000}"/>
    <cellStyle name="Normal 10 6" xfId="224" xr:uid="{00000000-0005-0000-0000-0000B40F0000}"/>
    <cellStyle name="Normal 10 6 2" xfId="1968" xr:uid="{00000000-0005-0000-0000-0000B50F0000}"/>
    <cellStyle name="Normal 10 6 2 2" xfId="10074" xr:uid="{00000000-0005-0000-0000-0000B60F0000}"/>
    <cellStyle name="Normal 10 6 2 3" xfId="5056" xr:uid="{00000000-0005-0000-0000-0000B70F0000}"/>
    <cellStyle name="Normal 10 6 3" xfId="6115" xr:uid="{00000000-0005-0000-0000-0000B80F0000}"/>
    <cellStyle name="Normal 10 6 3 2" xfId="11131" xr:uid="{00000000-0005-0000-0000-0000B90F0000}"/>
    <cellStyle name="Normal 10 6 4" xfId="9190" xr:uid="{00000000-0005-0000-0000-0000BA0F0000}"/>
    <cellStyle name="Normal 10 6 5" xfId="12585" xr:uid="{00000000-0005-0000-0000-0000BB0F0000}"/>
    <cellStyle name="Normal 10 6 6" xfId="7667" xr:uid="{00000000-0005-0000-0000-0000BC0F0000}"/>
    <cellStyle name="Normal 10 6 7" xfId="4121" xr:uid="{00000000-0005-0000-0000-0000BD0F0000}"/>
    <cellStyle name="Normal 10 7" xfId="740" xr:uid="{00000000-0005-0000-0000-0000BE0F0000}"/>
    <cellStyle name="Normal 10 7 2" xfId="2317" xr:uid="{00000000-0005-0000-0000-0000BF0F0000}"/>
    <cellStyle name="Normal 10 7 2 2" xfId="10354" xr:uid="{00000000-0005-0000-0000-0000C00F0000}"/>
    <cellStyle name="Normal 10 7 2 3" xfId="5337" xr:uid="{00000000-0005-0000-0000-0000C10F0000}"/>
    <cellStyle name="Normal 10 7 3" xfId="6464" xr:uid="{00000000-0005-0000-0000-0000C20F0000}"/>
    <cellStyle name="Normal 10 7 3 2" xfId="11479" xr:uid="{00000000-0005-0000-0000-0000C30F0000}"/>
    <cellStyle name="Normal 10 7 4" xfId="9480" xr:uid="{00000000-0005-0000-0000-0000C40F0000}"/>
    <cellStyle name="Normal 10 7 5" xfId="12933" xr:uid="{00000000-0005-0000-0000-0000C50F0000}"/>
    <cellStyle name="Normal 10 7 6" xfId="7948" xr:uid="{00000000-0005-0000-0000-0000C60F0000}"/>
    <cellStyle name="Normal 10 7 7" xfId="4462" xr:uid="{00000000-0005-0000-0000-0000C70F0000}"/>
    <cellStyle name="Normal 10 8" xfId="1144" xr:uid="{00000000-0005-0000-0000-0000C80F0000}"/>
    <cellStyle name="Normal 10 8 2" xfId="2641" xr:uid="{00000000-0005-0000-0000-0000C90F0000}"/>
    <cellStyle name="Normal 10 8 2 2" xfId="11750" xr:uid="{00000000-0005-0000-0000-0000CA0F0000}"/>
    <cellStyle name="Normal 10 8 2 3" xfId="6735" xr:uid="{00000000-0005-0000-0000-0000CB0F0000}"/>
    <cellStyle name="Normal 10 8 3" xfId="13204" xr:uid="{00000000-0005-0000-0000-0000CC0F0000}"/>
    <cellStyle name="Normal 10 8 4" xfId="10700" xr:uid="{00000000-0005-0000-0000-0000CD0F0000}"/>
    <cellStyle name="Normal 10 8 5" xfId="5683" xr:uid="{00000000-0005-0000-0000-0000CE0F0000}"/>
    <cellStyle name="Normal 10 9" xfId="1544" xr:uid="{00000000-0005-0000-0000-0000CF0F0000}"/>
    <cellStyle name="Normal 10 9 2" xfId="12161" xr:uid="{00000000-0005-0000-0000-0000D00F0000}"/>
    <cellStyle name="Normal 10 9 3" xfId="10704" xr:uid="{00000000-0005-0000-0000-0000D10F0000}"/>
    <cellStyle name="Normal 10 9 4" xfId="5688" xr:uid="{00000000-0005-0000-0000-0000D20F0000}"/>
    <cellStyle name="Normal 10_Degree data" xfId="2590" xr:uid="{00000000-0005-0000-0000-0000D30F0000}"/>
    <cellStyle name="Normal 100" xfId="733" xr:uid="{00000000-0005-0000-0000-0000D40F0000}"/>
    <cellStyle name="Normal 100 2" xfId="12113" xr:uid="{00000000-0005-0000-0000-0000D50F0000}"/>
    <cellStyle name="Normal 101" xfId="1140" xr:uid="{00000000-0005-0000-0000-0000D60F0000}"/>
    <cellStyle name="Normal 101 2" xfId="7092" xr:uid="{00000000-0005-0000-0000-0000D70F0000}"/>
    <cellStyle name="Normal 102" xfId="7944" xr:uid="{00000000-0005-0000-0000-0000D80F0000}"/>
    <cellStyle name="Normal 103" xfId="13549" xr:uid="{00000000-0005-0000-0000-0000D90F0000}"/>
    <cellStyle name="Normal 104" xfId="3211" xr:uid="{00000000-0005-0000-0000-0000DA0F0000}"/>
    <cellStyle name="Normal 105" xfId="3212" xr:uid="{00000000-0005-0000-0000-0000DB0F0000}"/>
    <cellStyle name="Normal 106" xfId="13551" xr:uid="{00000000-0005-0000-0000-0000DC0F0000}"/>
    <cellStyle name="Normal 107" xfId="13555" xr:uid="{00000000-0005-0000-0000-0000DD0F0000}"/>
    <cellStyle name="Normal 108" xfId="13550" xr:uid="{00000000-0005-0000-0000-0000DE0F0000}"/>
    <cellStyle name="Normal 109" xfId="4" xr:uid="{00000000-0005-0000-0000-0000DF0F0000}"/>
    <cellStyle name="Normal 11" xfId="125" xr:uid="{00000000-0005-0000-0000-0000E00F0000}"/>
    <cellStyle name="Normal 110" xfId="6" xr:uid="{00000000-0005-0000-0000-0000E10F0000}"/>
    <cellStyle name="Normal 12" xfId="80" xr:uid="{00000000-0005-0000-0000-0000E20F0000}"/>
    <cellStyle name="Normal 12 2" xfId="133" xr:uid="{00000000-0005-0000-0000-0000E30F0000}"/>
    <cellStyle name="Normal 12 3" xfId="116" xr:uid="{00000000-0005-0000-0000-0000E40F0000}"/>
    <cellStyle name="Normal 13" xfId="24" xr:uid="{00000000-0005-0000-0000-0000E50F0000}"/>
    <cellStyle name="Normal 13 2" xfId="81" xr:uid="{00000000-0005-0000-0000-0000E60F0000}"/>
    <cellStyle name="Normal 13 3" xfId="127" xr:uid="{00000000-0005-0000-0000-0000E70F0000}"/>
    <cellStyle name="Normal 13 3 2" xfId="269" xr:uid="{00000000-0005-0000-0000-0000E80F0000}"/>
    <cellStyle name="Normal 13 3 3" xfId="306" xr:uid="{00000000-0005-0000-0000-0000E90F0000}"/>
    <cellStyle name="Normal 14" xfId="79" xr:uid="{00000000-0005-0000-0000-0000EA0F0000}"/>
    <cellStyle name="Normal 14 2" xfId="132" xr:uid="{00000000-0005-0000-0000-0000EB0F0000}"/>
    <cellStyle name="Normal 14 3" xfId="114" xr:uid="{00000000-0005-0000-0000-0000EC0F0000}"/>
    <cellStyle name="Normal 15" xfId="115" xr:uid="{00000000-0005-0000-0000-0000ED0F0000}"/>
    <cellStyle name="Normal 15 2" xfId="1497" xr:uid="{00000000-0005-0000-0000-0000EE0F0000}"/>
    <cellStyle name="Normal 15 2 2" xfId="2344" xr:uid="{00000000-0005-0000-0000-0000EF0F0000}"/>
    <cellStyle name="Normal 15 2 2 2" xfId="5681" xr:uid="{00000000-0005-0000-0000-0000F00F0000}"/>
    <cellStyle name="Normal 15 2 2 2 2" xfId="10698" xr:uid="{00000000-0005-0000-0000-0000F10F0000}"/>
    <cellStyle name="Normal 15 2 2 3" xfId="6491" xr:uid="{00000000-0005-0000-0000-0000F20F0000}"/>
    <cellStyle name="Normal 15 2 2 3 2" xfId="11506" xr:uid="{00000000-0005-0000-0000-0000F30F0000}"/>
    <cellStyle name="Normal 15 2 2 4" xfId="9477" xr:uid="{00000000-0005-0000-0000-0000F40F0000}"/>
    <cellStyle name="Normal 15 2 2 5" xfId="12960" xr:uid="{00000000-0005-0000-0000-0000F50F0000}"/>
    <cellStyle name="Normal 15 2 2 6" xfId="8292" xr:uid="{00000000-0005-0000-0000-0000F60F0000}"/>
    <cellStyle name="Normal 15 2 2 7" xfId="4459" xr:uid="{00000000-0005-0000-0000-0000F70F0000}"/>
    <cellStyle name="Normal 15 2 3" xfId="3059" xr:uid="{00000000-0005-0000-0000-0000F80F0000}"/>
    <cellStyle name="Normal 15 2 3 2" xfId="7079" xr:uid="{00000000-0005-0000-0000-0000F90F0000}"/>
    <cellStyle name="Normal 15 2 3 2 2" xfId="12094" xr:uid="{00000000-0005-0000-0000-0000FA0F0000}"/>
    <cellStyle name="Normal 15 2 3 3" xfId="13548" xr:uid="{00000000-0005-0000-0000-0000FB0F0000}"/>
    <cellStyle name="Normal 15 2 3 4" xfId="10101" xr:uid="{00000000-0005-0000-0000-0000FC0F0000}"/>
    <cellStyle name="Normal 15 2 3 5" xfId="5083" xr:uid="{00000000-0005-0000-0000-0000FD0F0000}"/>
    <cellStyle name="Normal 15 2 4" xfId="1995" xr:uid="{00000000-0005-0000-0000-0000FE0F0000}"/>
    <cellStyle name="Normal 15 2 4 2" xfId="11158" xr:uid="{00000000-0005-0000-0000-0000FF0F0000}"/>
    <cellStyle name="Normal 15 2 4 3" xfId="6142" xr:uid="{00000000-0005-0000-0000-000000100000}"/>
    <cellStyle name="Normal 15 2 5" xfId="9217" xr:uid="{00000000-0005-0000-0000-000001100000}"/>
    <cellStyle name="Normal 15 2 6" xfId="12612" xr:uid="{00000000-0005-0000-0000-000002100000}"/>
    <cellStyle name="Normal 15 2 7" xfId="7694" xr:uid="{00000000-0005-0000-0000-000003100000}"/>
    <cellStyle name="Normal 15 2 8" xfId="4148" xr:uid="{00000000-0005-0000-0000-000004100000}"/>
    <cellStyle name="Normal 15 2_Degree data" xfId="2967" xr:uid="{00000000-0005-0000-0000-000005100000}"/>
    <cellStyle name="Normal 16" xfId="25" xr:uid="{00000000-0005-0000-0000-000006100000}"/>
    <cellStyle name="Normal 17" xfId="26" xr:uid="{00000000-0005-0000-0000-000007100000}"/>
    <cellStyle name="Normal 18" xfId="27" xr:uid="{00000000-0005-0000-0000-000008100000}"/>
    <cellStyle name="Normal 19" xfId="50" xr:uid="{00000000-0005-0000-0000-000009100000}"/>
    <cellStyle name="Normal 19 2" xfId="141" xr:uid="{00000000-0005-0000-0000-00000A100000}"/>
    <cellStyle name="Normal 19 3" xfId="109" xr:uid="{00000000-0005-0000-0000-00000B100000}"/>
    <cellStyle name="Normal 2" xfId="11" xr:uid="{00000000-0005-0000-0000-00000C100000}"/>
    <cellStyle name="Normal 2 2" xfId="66" xr:uid="{00000000-0005-0000-0000-00000D100000}"/>
    <cellStyle name="Normal 2 2 2" xfId="69" xr:uid="{00000000-0005-0000-0000-00000E100000}"/>
    <cellStyle name="Normal 2 2 3" xfId="737" xr:uid="{00000000-0005-0000-0000-00000F100000}"/>
    <cellStyle name="Normal 2 3" xfId="93" xr:uid="{00000000-0005-0000-0000-000010100000}"/>
    <cellStyle name="Normal 2 3 2" xfId="94" xr:uid="{00000000-0005-0000-0000-000011100000}"/>
    <cellStyle name="Normal 2 4" xfId="102" xr:uid="{00000000-0005-0000-0000-000012100000}"/>
    <cellStyle name="Normal 2 4 2" xfId="726" xr:uid="{00000000-0005-0000-0000-000013100000}"/>
    <cellStyle name="Normal 2 5" xfId="68" xr:uid="{00000000-0005-0000-0000-000014100000}"/>
    <cellStyle name="Normal 2 5 10" xfId="416" xr:uid="{00000000-0005-0000-0000-000015100000}"/>
    <cellStyle name="Normal 2 5 10 2" xfId="824" xr:uid="{00000000-0005-0000-0000-000016100000}"/>
    <cellStyle name="Normal 2 5 10 2 2" xfId="1997" xr:uid="{00000000-0005-0000-0000-000017100000}"/>
    <cellStyle name="Normal 2 5 10 2 2 2" xfId="10103" xr:uid="{00000000-0005-0000-0000-000018100000}"/>
    <cellStyle name="Normal 2 5 10 2 2 3" xfId="5085" xr:uid="{00000000-0005-0000-0000-000019100000}"/>
    <cellStyle name="Normal 2 5 10 2 3" xfId="6144" xr:uid="{00000000-0005-0000-0000-00001A100000}"/>
    <cellStyle name="Normal 2 5 10 2 3 2" xfId="11160" xr:uid="{00000000-0005-0000-0000-00001B100000}"/>
    <cellStyle name="Normal 2 5 10 2 4" xfId="9219" xr:uid="{00000000-0005-0000-0000-00001C100000}"/>
    <cellStyle name="Normal 2 5 10 2 5" xfId="12614" xr:uid="{00000000-0005-0000-0000-00001D100000}"/>
    <cellStyle name="Normal 2 5 10 2 6" xfId="7696" xr:uid="{00000000-0005-0000-0000-00001E100000}"/>
    <cellStyle name="Normal 2 5 10 2 7" xfId="4150" xr:uid="{00000000-0005-0000-0000-00001F100000}"/>
    <cellStyle name="Normal 2 5 10 3" xfId="1174" xr:uid="{00000000-0005-0000-0000-000020100000}"/>
    <cellStyle name="Normal 2 5 10 3 2" xfId="2346" xr:uid="{00000000-0005-0000-0000-000021100000}"/>
    <cellStyle name="Normal 2 5 10 3 2 2" xfId="10384" xr:uid="{00000000-0005-0000-0000-000022100000}"/>
    <cellStyle name="Normal 2 5 10 3 2 3" xfId="5367" xr:uid="{00000000-0005-0000-0000-000023100000}"/>
    <cellStyle name="Normal 2 5 10 3 3" xfId="6493" xr:uid="{00000000-0005-0000-0000-000024100000}"/>
    <cellStyle name="Normal 2 5 10 3 3 2" xfId="11508" xr:uid="{00000000-0005-0000-0000-000025100000}"/>
    <cellStyle name="Normal 2 5 10 3 4" xfId="9471" xr:uid="{00000000-0005-0000-0000-000026100000}"/>
    <cellStyle name="Normal 2 5 10 3 5" xfId="12962" xr:uid="{00000000-0005-0000-0000-000027100000}"/>
    <cellStyle name="Normal 2 5 10 3 6" xfId="7978" xr:uid="{00000000-0005-0000-0000-000028100000}"/>
    <cellStyle name="Normal 2 5 10 3 7" xfId="4453" xr:uid="{00000000-0005-0000-0000-000029100000}"/>
    <cellStyle name="Normal 2 5 10 4" xfId="2725" xr:uid="{00000000-0005-0000-0000-00002A100000}"/>
    <cellStyle name="Normal 2 5 10 4 2" xfId="6765" xr:uid="{00000000-0005-0000-0000-00002B100000}"/>
    <cellStyle name="Normal 2 5 10 4 2 2" xfId="11780" xr:uid="{00000000-0005-0000-0000-00002C100000}"/>
    <cellStyle name="Normal 2 5 10 4 3" xfId="13234" xr:uid="{00000000-0005-0000-0000-00002D100000}"/>
    <cellStyle name="Normal 2 5 10 4 4" xfId="9675" xr:uid="{00000000-0005-0000-0000-00002E100000}"/>
    <cellStyle name="Normal 2 5 10 4 5" xfId="4657" xr:uid="{00000000-0005-0000-0000-00002F100000}"/>
    <cellStyle name="Normal 2 5 10 5" xfId="1574" xr:uid="{00000000-0005-0000-0000-000030100000}"/>
    <cellStyle name="Normal 2 5 10 5 2" xfId="10735" xr:uid="{00000000-0005-0000-0000-000031100000}"/>
    <cellStyle name="Normal 2 5 10 5 3" xfId="5719" xr:uid="{00000000-0005-0000-0000-000032100000}"/>
    <cellStyle name="Normal 2 5 10 6" xfId="8791" xr:uid="{00000000-0005-0000-0000-000033100000}"/>
    <cellStyle name="Normal 2 5 10 7" xfId="12191" xr:uid="{00000000-0005-0000-0000-000034100000}"/>
    <cellStyle name="Normal 2 5 10 8" xfId="7268" xr:uid="{00000000-0005-0000-0000-000035100000}"/>
    <cellStyle name="Normal 2 5 10 9" xfId="3722" xr:uid="{00000000-0005-0000-0000-000036100000}"/>
    <cellStyle name="Normal 2 5 10_Degree data" xfId="2836" xr:uid="{00000000-0005-0000-0000-000037100000}"/>
    <cellStyle name="Normal 2 5 11" xfId="734" xr:uid="{00000000-0005-0000-0000-000038100000}"/>
    <cellStyle name="Normal 2 5 11 2" xfId="1996" xr:uid="{00000000-0005-0000-0000-000039100000}"/>
    <cellStyle name="Normal 2 5 11 2 2" xfId="10102" xr:uid="{00000000-0005-0000-0000-00003A100000}"/>
    <cellStyle name="Normal 2 5 11 2 3" xfId="5084" xr:uid="{00000000-0005-0000-0000-00003B100000}"/>
    <cellStyle name="Normal 2 5 11 3" xfId="6143" xr:uid="{00000000-0005-0000-0000-00003C100000}"/>
    <cellStyle name="Normal 2 5 11 3 2" xfId="11159" xr:uid="{00000000-0005-0000-0000-00003D100000}"/>
    <cellStyle name="Normal 2 5 11 4" xfId="9218" xr:uid="{00000000-0005-0000-0000-00003E100000}"/>
    <cellStyle name="Normal 2 5 11 5" xfId="12613" xr:uid="{00000000-0005-0000-0000-00003F100000}"/>
    <cellStyle name="Normal 2 5 11 6" xfId="7695" xr:uid="{00000000-0005-0000-0000-000040100000}"/>
    <cellStyle name="Normal 2 5 11 7" xfId="4149" xr:uid="{00000000-0005-0000-0000-000041100000}"/>
    <cellStyle name="Normal 2 5 12" xfId="1142" xr:uid="{00000000-0005-0000-0000-000042100000}"/>
    <cellStyle name="Normal 2 5 12 2" xfId="2345" xr:uid="{00000000-0005-0000-0000-000043100000}"/>
    <cellStyle name="Normal 2 5 12 2 2" xfId="10352" xr:uid="{00000000-0005-0000-0000-000044100000}"/>
    <cellStyle name="Normal 2 5 12 2 3" xfId="5335" xr:uid="{00000000-0005-0000-0000-000045100000}"/>
    <cellStyle name="Normal 2 5 12 3" xfId="6492" xr:uid="{00000000-0005-0000-0000-000046100000}"/>
    <cellStyle name="Normal 2 5 12 3 2" xfId="11507" xr:uid="{00000000-0005-0000-0000-000047100000}"/>
    <cellStyle name="Normal 2 5 12 4" xfId="8618" xr:uid="{00000000-0005-0000-0000-000048100000}"/>
    <cellStyle name="Normal 2 5 12 5" xfId="12961" xr:uid="{00000000-0005-0000-0000-000049100000}"/>
    <cellStyle name="Normal 2 5 12 6" xfId="7946" xr:uid="{00000000-0005-0000-0000-00004A100000}"/>
    <cellStyle name="Normal 2 5 12 7" xfId="3540" xr:uid="{00000000-0005-0000-0000-00004B100000}"/>
    <cellStyle name="Normal 2 5 13" xfId="2638" xr:uid="{00000000-0005-0000-0000-00004C100000}"/>
    <cellStyle name="Normal 2 5 13 2" xfId="6733" xr:uid="{00000000-0005-0000-0000-00004D100000}"/>
    <cellStyle name="Normal 2 5 13 2 2" xfId="11748" xr:uid="{00000000-0005-0000-0000-00004E100000}"/>
    <cellStyle name="Normal 2 5 13 3" xfId="13202" xr:uid="{00000000-0005-0000-0000-00004F100000}"/>
    <cellStyle name="Normal 2 5 13 4" xfId="9504" xr:uid="{00000000-0005-0000-0000-000050100000}"/>
    <cellStyle name="Normal 2 5 13 5" xfId="4486" xr:uid="{00000000-0005-0000-0000-000051100000}"/>
    <cellStyle name="Normal 2 5 14" xfId="1542" xr:uid="{00000000-0005-0000-0000-000052100000}"/>
    <cellStyle name="Normal 2 5 14 2" xfId="12159" xr:uid="{00000000-0005-0000-0000-000053100000}"/>
    <cellStyle name="Normal 2 5 14 3" xfId="10702" xr:uid="{00000000-0005-0000-0000-000054100000}"/>
    <cellStyle name="Normal 2 5 14 4" xfId="5686" xr:uid="{00000000-0005-0000-0000-000055100000}"/>
    <cellStyle name="Normal 2 5 15" xfId="1502" xr:uid="{00000000-0005-0000-0000-000056100000}"/>
    <cellStyle name="Normal 2 5 15 2" xfId="8298" xr:uid="{00000000-0005-0000-0000-000057100000}"/>
    <cellStyle name="Normal 2 5 16" xfId="12119" xr:uid="{00000000-0005-0000-0000-000058100000}"/>
    <cellStyle name="Normal 2 5 17" xfId="7098" xr:uid="{00000000-0005-0000-0000-000059100000}"/>
    <cellStyle name="Normal 2 5 18" xfId="3216" xr:uid="{00000000-0005-0000-0000-00005A100000}"/>
    <cellStyle name="Normal 2 5 2" xfId="95" xr:uid="{00000000-0005-0000-0000-00005B100000}"/>
    <cellStyle name="Normal 2 5 2 10" xfId="2667" xr:uid="{00000000-0005-0000-0000-00005C100000}"/>
    <cellStyle name="Normal 2 5 2 10 2" xfId="6741" xr:uid="{00000000-0005-0000-0000-00005D100000}"/>
    <cellStyle name="Normal 2 5 2 10 2 2" xfId="11756" xr:uid="{00000000-0005-0000-0000-00005E100000}"/>
    <cellStyle name="Normal 2 5 2 10 3" xfId="13210" xr:uid="{00000000-0005-0000-0000-00005F100000}"/>
    <cellStyle name="Normal 2 5 2 10 4" xfId="9517" xr:uid="{00000000-0005-0000-0000-000060100000}"/>
    <cellStyle name="Normal 2 5 2 10 5" xfId="4499" xr:uid="{00000000-0005-0000-0000-000061100000}"/>
    <cellStyle name="Normal 2 5 2 11" xfId="1550" xr:uid="{00000000-0005-0000-0000-000062100000}"/>
    <cellStyle name="Normal 2 5 2 11 2" xfId="12167" xr:uid="{00000000-0005-0000-0000-000063100000}"/>
    <cellStyle name="Normal 2 5 2 11 3" xfId="10711" xr:uid="{00000000-0005-0000-0000-000064100000}"/>
    <cellStyle name="Normal 2 5 2 11 4" xfId="5695" xr:uid="{00000000-0005-0000-0000-000065100000}"/>
    <cellStyle name="Normal 2 5 2 12" xfId="1510" xr:uid="{00000000-0005-0000-0000-000066100000}"/>
    <cellStyle name="Normal 2 5 2 12 2" xfId="8306" xr:uid="{00000000-0005-0000-0000-000067100000}"/>
    <cellStyle name="Normal 2 5 2 13" xfId="12127" xr:uid="{00000000-0005-0000-0000-000068100000}"/>
    <cellStyle name="Normal 2 5 2 14" xfId="7111" xr:uid="{00000000-0005-0000-0000-000069100000}"/>
    <cellStyle name="Normal 2 5 2 15" xfId="3227" xr:uid="{00000000-0005-0000-0000-00006A100000}"/>
    <cellStyle name="Normal 2 5 2 2" xfId="139" xr:uid="{00000000-0005-0000-0000-00006B100000}"/>
    <cellStyle name="Normal 2 5 2 2 10" xfId="1532" xr:uid="{00000000-0005-0000-0000-00006C100000}"/>
    <cellStyle name="Normal 2 5 2 2 10 2" xfId="8331" xr:uid="{00000000-0005-0000-0000-00006D100000}"/>
    <cellStyle name="Normal 2 5 2 2 11" xfId="12149" xr:uid="{00000000-0005-0000-0000-00006E100000}"/>
    <cellStyle name="Normal 2 5 2 2 12" xfId="7141" xr:uid="{00000000-0005-0000-0000-00006F100000}"/>
    <cellStyle name="Normal 2 5 2 2 13" xfId="3253" xr:uid="{00000000-0005-0000-0000-000070100000}"/>
    <cellStyle name="Normal 2 5 2 2 2" xfId="180" xr:uid="{00000000-0005-0000-0000-000071100000}"/>
    <cellStyle name="Normal 2 5 2 2 2 10" xfId="7184" xr:uid="{00000000-0005-0000-0000-000072100000}"/>
    <cellStyle name="Normal 2 5 2 2 2 11" xfId="3353" xr:uid="{00000000-0005-0000-0000-000073100000}"/>
    <cellStyle name="Normal 2 5 2 2 2 2" xfId="399" xr:uid="{00000000-0005-0000-0000-000074100000}"/>
    <cellStyle name="Normal 2 5 2 2 2 2 2" xfId="649" xr:uid="{00000000-0005-0000-0000-000075100000}"/>
    <cellStyle name="Normal 2 5 2 2 2 2 2 2" xfId="2001" xr:uid="{00000000-0005-0000-0000-000076100000}"/>
    <cellStyle name="Normal 2 5 2 2 2 2 2 2 2" xfId="10107" xr:uid="{00000000-0005-0000-0000-000077100000}"/>
    <cellStyle name="Normal 2 5 2 2 2 2 2 2 3" xfId="5089" xr:uid="{00000000-0005-0000-0000-000078100000}"/>
    <cellStyle name="Normal 2 5 2 2 2 2 2 3" xfId="6148" xr:uid="{00000000-0005-0000-0000-000079100000}"/>
    <cellStyle name="Normal 2 5 2 2 2 2 2 3 2" xfId="11164" xr:uid="{00000000-0005-0000-0000-00007A100000}"/>
    <cellStyle name="Normal 2 5 2 2 2 2 2 4" xfId="9223" xr:uid="{00000000-0005-0000-0000-00007B100000}"/>
    <cellStyle name="Normal 2 5 2 2 2 2 2 5" xfId="12618" xr:uid="{00000000-0005-0000-0000-00007C100000}"/>
    <cellStyle name="Normal 2 5 2 2 2 2 2 6" xfId="7700" xr:uid="{00000000-0005-0000-0000-00007D100000}"/>
    <cellStyle name="Normal 2 5 2 2 2 2 2 7" xfId="4154" xr:uid="{00000000-0005-0000-0000-00007E100000}"/>
    <cellStyle name="Normal 2 5 2 2 2 2 3" xfId="1058" xr:uid="{00000000-0005-0000-0000-00007F100000}"/>
    <cellStyle name="Normal 2 5 2 2 2 2 3 2" xfId="2350" xr:uid="{00000000-0005-0000-0000-000080100000}"/>
    <cellStyle name="Normal 2 5 2 2 2 2 3 2 2" xfId="10617" xr:uid="{00000000-0005-0000-0000-000081100000}"/>
    <cellStyle name="Normal 2 5 2 2 2 2 3 2 3" xfId="5600" xr:uid="{00000000-0005-0000-0000-000082100000}"/>
    <cellStyle name="Normal 2 5 2 2 2 2 3 3" xfId="6497" xr:uid="{00000000-0005-0000-0000-000083100000}"/>
    <cellStyle name="Normal 2 5 2 2 2 2 3 3 2" xfId="11512" xr:uid="{00000000-0005-0000-0000-000084100000}"/>
    <cellStyle name="Normal 2 5 2 2 2 2 3 4" xfId="9024" xr:uid="{00000000-0005-0000-0000-000085100000}"/>
    <cellStyle name="Normal 2 5 2 2 2 2 3 5" xfId="12966" xr:uid="{00000000-0005-0000-0000-000086100000}"/>
    <cellStyle name="Normal 2 5 2 2 2 2 3 6" xfId="8211" xr:uid="{00000000-0005-0000-0000-000087100000}"/>
    <cellStyle name="Normal 2 5 2 2 2 2 3 7" xfId="3955" xr:uid="{00000000-0005-0000-0000-000088100000}"/>
    <cellStyle name="Normal 2 5 2 2 2 2 4" xfId="1416" xr:uid="{00000000-0005-0000-0000-000089100000}"/>
    <cellStyle name="Normal 2 5 2 2 2 2 4 2" xfId="2974" xr:uid="{00000000-0005-0000-0000-00008A100000}"/>
    <cellStyle name="Normal 2 5 2 2 2 2 4 2 2" xfId="12013" xr:uid="{00000000-0005-0000-0000-00008B100000}"/>
    <cellStyle name="Normal 2 5 2 2 2 2 4 2 3" xfId="6998" xr:uid="{00000000-0005-0000-0000-00008C100000}"/>
    <cellStyle name="Normal 2 5 2 2 2 2 4 3" xfId="13467" xr:uid="{00000000-0005-0000-0000-00008D100000}"/>
    <cellStyle name="Normal 2 5 2 2 2 2 4 4" xfId="9908" xr:uid="{00000000-0005-0000-0000-00008E100000}"/>
    <cellStyle name="Normal 2 5 2 2 2 2 4 5" xfId="4890" xr:uid="{00000000-0005-0000-0000-00008F100000}"/>
    <cellStyle name="Normal 2 5 2 2 2 2 5" xfId="1807" xr:uid="{00000000-0005-0000-0000-000090100000}"/>
    <cellStyle name="Normal 2 5 2 2 2 2 5 2" xfId="10970" xr:uid="{00000000-0005-0000-0000-000091100000}"/>
    <cellStyle name="Normal 2 5 2 2 2 2 5 3" xfId="5954" xr:uid="{00000000-0005-0000-0000-000092100000}"/>
    <cellStyle name="Normal 2 5 2 2 2 2 6" xfId="8531" xr:uid="{00000000-0005-0000-0000-000093100000}"/>
    <cellStyle name="Normal 2 5 2 2 2 2 7" xfId="12424" xr:uid="{00000000-0005-0000-0000-000094100000}"/>
    <cellStyle name="Normal 2 5 2 2 2 2 8" xfId="7501" xr:uid="{00000000-0005-0000-0000-000095100000}"/>
    <cellStyle name="Normal 2 5 2 2 2 2 9" xfId="3453" xr:uid="{00000000-0005-0000-0000-000096100000}"/>
    <cellStyle name="Normal 2 5 2 2 2 2_Degree data" xfId="2735" xr:uid="{00000000-0005-0000-0000-000097100000}"/>
    <cellStyle name="Normal 2 5 2 2 2 3" xfId="549" xr:uid="{00000000-0005-0000-0000-000098100000}"/>
    <cellStyle name="Normal 2 5 2 2 2 3 2" xfId="958" xr:uid="{00000000-0005-0000-0000-000099100000}"/>
    <cellStyle name="Normal 2 5 2 2 2 3 2 2" xfId="9808" xr:uid="{00000000-0005-0000-0000-00009A100000}"/>
    <cellStyle name="Normal 2 5 2 2 2 3 2 3" xfId="4790" xr:uid="{00000000-0005-0000-0000-00009B100000}"/>
    <cellStyle name="Normal 2 5 2 2 2 3 3" xfId="2000" xr:uid="{00000000-0005-0000-0000-00009C100000}"/>
    <cellStyle name="Normal 2 5 2 2 2 3 3 2" xfId="11163" xr:uid="{00000000-0005-0000-0000-00009D100000}"/>
    <cellStyle name="Normal 2 5 2 2 2 3 3 3" xfId="6147" xr:uid="{00000000-0005-0000-0000-00009E100000}"/>
    <cellStyle name="Normal 2 5 2 2 2 3 4" xfId="8924" xr:uid="{00000000-0005-0000-0000-00009F100000}"/>
    <cellStyle name="Normal 2 5 2 2 2 3 5" xfId="12617" xr:uid="{00000000-0005-0000-0000-0000A0100000}"/>
    <cellStyle name="Normal 2 5 2 2 2 3 6" xfId="7401" xr:uid="{00000000-0005-0000-0000-0000A1100000}"/>
    <cellStyle name="Normal 2 5 2 2 2 3 7" xfId="3855" xr:uid="{00000000-0005-0000-0000-0000A2100000}"/>
    <cellStyle name="Normal 2 5 2 2 2 4" xfId="782" xr:uid="{00000000-0005-0000-0000-0000A3100000}"/>
    <cellStyle name="Normal 2 5 2 2 2 4 2" xfId="2349" xr:uid="{00000000-0005-0000-0000-0000A4100000}"/>
    <cellStyle name="Normal 2 5 2 2 2 4 2 2" xfId="10106" xr:uid="{00000000-0005-0000-0000-0000A5100000}"/>
    <cellStyle name="Normal 2 5 2 2 2 4 2 3" xfId="5088" xr:uid="{00000000-0005-0000-0000-0000A6100000}"/>
    <cellStyle name="Normal 2 5 2 2 2 4 3" xfId="6496" xr:uid="{00000000-0005-0000-0000-0000A7100000}"/>
    <cellStyle name="Normal 2 5 2 2 2 4 3 2" xfId="11511" xr:uid="{00000000-0005-0000-0000-0000A8100000}"/>
    <cellStyle name="Normal 2 5 2 2 2 4 4" xfId="9222" xr:uid="{00000000-0005-0000-0000-0000A9100000}"/>
    <cellStyle name="Normal 2 5 2 2 2 4 5" xfId="12965" xr:uid="{00000000-0005-0000-0000-0000AA100000}"/>
    <cellStyle name="Normal 2 5 2 2 2 4 6" xfId="7699" xr:uid="{00000000-0005-0000-0000-0000AB100000}"/>
    <cellStyle name="Normal 2 5 2 2 2 4 7" xfId="4153" xr:uid="{00000000-0005-0000-0000-0000AC100000}"/>
    <cellStyle name="Normal 2 5 2 2 2 5" xfId="1314" xr:uid="{00000000-0005-0000-0000-0000AD100000}"/>
    <cellStyle name="Normal 2 5 2 2 2 5 2" xfId="2872" xr:uid="{00000000-0005-0000-0000-0000AE100000}"/>
    <cellStyle name="Normal 2 5 2 2 2 5 2 2" xfId="10517" xr:uid="{00000000-0005-0000-0000-0000AF100000}"/>
    <cellStyle name="Normal 2 5 2 2 2 5 2 3" xfId="5500" xr:uid="{00000000-0005-0000-0000-0000B0100000}"/>
    <cellStyle name="Normal 2 5 2 2 2 5 3" xfId="6898" xr:uid="{00000000-0005-0000-0000-0000B1100000}"/>
    <cellStyle name="Normal 2 5 2 2 2 5 3 2" xfId="11913" xr:uid="{00000000-0005-0000-0000-0000B2100000}"/>
    <cellStyle name="Normal 2 5 2 2 2 5 4" xfId="8705" xr:uid="{00000000-0005-0000-0000-0000B3100000}"/>
    <cellStyle name="Normal 2 5 2 2 2 5 5" xfId="13367" xr:uid="{00000000-0005-0000-0000-0000B4100000}"/>
    <cellStyle name="Normal 2 5 2 2 2 5 6" xfId="8111" xr:uid="{00000000-0005-0000-0000-0000B5100000}"/>
    <cellStyle name="Normal 2 5 2 2 2 5 7" xfId="3635" xr:uid="{00000000-0005-0000-0000-0000B6100000}"/>
    <cellStyle name="Normal 2 5 2 2 2 6" xfId="1707" xr:uid="{00000000-0005-0000-0000-0000B7100000}"/>
    <cellStyle name="Normal 2 5 2 2 2 6 2" xfId="9591" xr:uid="{00000000-0005-0000-0000-0000B8100000}"/>
    <cellStyle name="Normal 2 5 2 2 2 6 3" xfId="4573" xr:uid="{00000000-0005-0000-0000-0000B9100000}"/>
    <cellStyle name="Normal 2 5 2 2 2 7" xfId="5854" xr:uid="{00000000-0005-0000-0000-0000BA100000}"/>
    <cellStyle name="Normal 2 5 2 2 2 7 2" xfId="10870" xr:uid="{00000000-0005-0000-0000-0000BB100000}"/>
    <cellStyle name="Normal 2 5 2 2 2 8" xfId="8431" xr:uid="{00000000-0005-0000-0000-0000BC100000}"/>
    <cellStyle name="Normal 2 5 2 2 2 9" xfId="12324" xr:uid="{00000000-0005-0000-0000-0000BD100000}"/>
    <cellStyle name="Normal 2 5 2 2 2_Degree data" xfId="2802" xr:uid="{00000000-0005-0000-0000-0000BE100000}"/>
    <cellStyle name="Normal 2 5 2 2 3" xfId="206" xr:uid="{00000000-0005-0000-0000-0000BF100000}"/>
    <cellStyle name="Normal 2 5 2 2 3 10" xfId="7245" xr:uid="{00000000-0005-0000-0000-0000C0100000}"/>
    <cellStyle name="Normal 2 5 2 2 3 11" xfId="3310" xr:uid="{00000000-0005-0000-0000-0000C1100000}"/>
    <cellStyle name="Normal 2 5 2 2 3 2" xfId="355" xr:uid="{00000000-0005-0000-0000-0000C2100000}"/>
    <cellStyle name="Normal 2 5 2 2 3 2 2" xfId="710" xr:uid="{00000000-0005-0000-0000-0000C3100000}"/>
    <cellStyle name="Normal 2 5 2 2 3 2 2 2" xfId="2003" xr:uid="{00000000-0005-0000-0000-0000C4100000}"/>
    <cellStyle name="Normal 2 5 2 2 3 2 2 2 2" xfId="10109" xr:uid="{00000000-0005-0000-0000-0000C5100000}"/>
    <cellStyle name="Normal 2 5 2 2 3 2 2 2 3" xfId="5091" xr:uid="{00000000-0005-0000-0000-0000C6100000}"/>
    <cellStyle name="Normal 2 5 2 2 3 2 2 3" xfId="6150" xr:uid="{00000000-0005-0000-0000-0000C7100000}"/>
    <cellStyle name="Normal 2 5 2 2 3 2 2 3 2" xfId="11166" xr:uid="{00000000-0005-0000-0000-0000C8100000}"/>
    <cellStyle name="Normal 2 5 2 2 3 2 2 4" xfId="9225" xr:uid="{00000000-0005-0000-0000-0000C9100000}"/>
    <cellStyle name="Normal 2 5 2 2 3 2 2 5" xfId="12620" xr:uid="{00000000-0005-0000-0000-0000CA100000}"/>
    <cellStyle name="Normal 2 5 2 2 3 2 2 6" xfId="7702" xr:uid="{00000000-0005-0000-0000-0000CB100000}"/>
    <cellStyle name="Normal 2 5 2 2 3 2 2 7" xfId="4156" xr:uid="{00000000-0005-0000-0000-0000CC100000}"/>
    <cellStyle name="Normal 2 5 2 2 3 2 3" xfId="1119" xr:uid="{00000000-0005-0000-0000-0000CD100000}"/>
    <cellStyle name="Normal 2 5 2 2 3 2 3 2" xfId="2352" xr:uid="{00000000-0005-0000-0000-0000CE100000}"/>
    <cellStyle name="Normal 2 5 2 2 3 2 3 2 2" xfId="10678" xr:uid="{00000000-0005-0000-0000-0000CF100000}"/>
    <cellStyle name="Normal 2 5 2 2 3 2 3 2 3" xfId="5661" xr:uid="{00000000-0005-0000-0000-0000D0100000}"/>
    <cellStyle name="Normal 2 5 2 2 3 2 3 3" xfId="6499" xr:uid="{00000000-0005-0000-0000-0000D1100000}"/>
    <cellStyle name="Normal 2 5 2 2 3 2 3 3 2" xfId="11514" xr:uid="{00000000-0005-0000-0000-0000D2100000}"/>
    <cellStyle name="Normal 2 5 2 2 3 2 3 4" xfId="9085" xr:uid="{00000000-0005-0000-0000-0000D3100000}"/>
    <cellStyle name="Normal 2 5 2 2 3 2 3 5" xfId="12968" xr:uid="{00000000-0005-0000-0000-0000D4100000}"/>
    <cellStyle name="Normal 2 5 2 2 3 2 3 6" xfId="8272" xr:uid="{00000000-0005-0000-0000-0000D5100000}"/>
    <cellStyle name="Normal 2 5 2 2 3 2 3 7" xfId="4016" xr:uid="{00000000-0005-0000-0000-0000D6100000}"/>
    <cellStyle name="Normal 2 5 2 2 3 2 4" xfId="1477" xr:uid="{00000000-0005-0000-0000-0000D7100000}"/>
    <cellStyle name="Normal 2 5 2 2 3 2 4 2" xfId="3036" xr:uid="{00000000-0005-0000-0000-0000D8100000}"/>
    <cellStyle name="Normal 2 5 2 2 3 2 4 2 2" xfId="12074" xr:uid="{00000000-0005-0000-0000-0000D9100000}"/>
    <cellStyle name="Normal 2 5 2 2 3 2 4 2 3" xfId="7059" xr:uid="{00000000-0005-0000-0000-0000DA100000}"/>
    <cellStyle name="Normal 2 5 2 2 3 2 4 3" xfId="13528" xr:uid="{00000000-0005-0000-0000-0000DB100000}"/>
    <cellStyle name="Normal 2 5 2 2 3 2 4 4" xfId="9969" xr:uid="{00000000-0005-0000-0000-0000DC100000}"/>
    <cellStyle name="Normal 2 5 2 2 3 2 4 5" xfId="4951" xr:uid="{00000000-0005-0000-0000-0000DD100000}"/>
    <cellStyle name="Normal 2 5 2 2 3 2 5" xfId="1868" xr:uid="{00000000-0005-0000-0000-0000DE100000}"/>
    <cellStyle name="Normal 2 5 2 2 3 2 5 2" xfId="11031" xr:uid="{00000000-0005-0000-0000-0000DF100000}"/>
    <cellStyle name="Normal 2 5 2 2 3 2 5 3" xfId="6015" xr:uid="{00000000-0005-0000-0000-0000E0100000}"/>
    <cellStyle name="Normal 2 5 2 2 3 2 6" xfId="8592" xr:uid="{00000000-0005-0000-0000-0000E1100000}"/>
    <cellStyle name="Normal 2 5 2 2 3 2 7" xfId="12485" xr:uid="{00000000-0005-0000-0000-0000E2100000}"/>
    <cellStyle name="Normal 2 5 2 2 3 2 8" xfId="7562" xr:uid="{00000000-0005-0000-0000-0000E3100000}"/>
    <cellStyle name="Normal 2 5 2 2 3 2 9" xfId="3514" xr:uid="{00000000-0005-0000-0000-0000E4100000}"/>
    <cellStyle name="Normal 2 5 2 2 3 2_Degree data" xfId="2773" xr:uid="{00000000-0005-0000-0000-0000E5100000}"/>
    <cellStyle name="Normal 2 5 2 2 3 3" xfId="506" xr:uid="{00000000-0005-0000-0000-0000E6100000}"/>
    <cellStyle name="Normal 2 5 2 2 3 3 2" xfId="915" xr:uid="{00000000-0005-0000-0000-0000E7100000}"/>
    <cellStyle name="Normal 2 5 2 2 3 3 2 2" xfId="9765" xr:uid="{00000000-0005-0000-0000-0000E8100000}"/>
    <cellStyle name="Normal 2 5 2 2 3 3 2 3" xfId="4747" xr:uid="{00000000-0005-0000-0000-0000E9100000}"/>
    <cellStyle name="Normal 2 5 2 2 3 3 3" xfId="2002" xr:uid="{00000000-0005-0000-0000-0000EA100000}"/>
    <cellStyle name="Normal 2 5 2 2 3 3 3 2" xfId="11165" xr:uid="{00000000-0005-0000-0000-0000EB100000}"/>
    <cellStyle name="Normal 2 5 2 2 3 3 3 3" xfId="6149" xr:uid="{00000000-0005-0000-0000-0000EC100000}"/>
    <cellStyle name="Normal 2 5 2 2 3 3 4" xfId="8881" xr:uid="{00000000-0005-0000-0000-0000ED100000}"/>
    <cellStyle name="Normal 2 5 2 2 3 3 5" xfId="12619" xr:uid="{00000000-0005-0000-0000-0000EE100000}"/>
    <cellStyle name="Normal 2 5 2 2 3 3 6" xfId="7358" xr:uid="{00000000-0005-0000-0000-0000EF100000}"/>
    <cellStyle name="Normal 2 5 2 2 3 3 7" xfId="3812" xr:uid="{00000000-0005-0000-0000-0000F0100000}"/>
    <cellStyle name="Normal 2 5 2 2 3 4" xfId="812" xr:uid="{00000000-0005-0000-0000-0000F1100000}"/>
    <cellStyle name="Normal 2 5 2 2 3 4 2" xfId="2351" xr:uid="{00000000-0005-0000-0000-0000F2100000}"/>
    <cellStyle name="Normal 2 5 2 2 3 4 2 2" xfId="10108" xr:uid="{00000000-0005-0000-0000-0000F3100000}"/>
    <cellStyle name="Normal 2 5 2 2 3 4 2 3" xfId="5090" xr:uid="{00000000-0005-0000-0000-0000F4100000}"/>
    <cellStyle name="Normal 2 5 2 2 3 4 3" xfId="6498" xr:uid="{00000000-0005-0000-0000-0000F5100000}"/>
    <cellStyle name="Normal 2 5 2 2 3 4 3 2" xfId="11513" xr:uid="{00000000-0005-0000-0000-0000F6100000}"/>
    <cellStyle name="Normal 2 5 2 2 3 4 4" xfId="9224" xr:uid="{00000000-0005-0000-0000-0000F7100000}"/>
    <cellStyle name="Normal 2 5 2 2 3 4 5" xfId="12967" xr:uid="{00000000-0005-0000-0000-0000F8100000}"/>
    <cellStyle name="Normal 2 5 2 2 3 4 6" xfId="7701" xr:uid="{00000000-0005-0000-0000-0000F9100000}"/>
    <cellStyle name="Normal 2 5 2 2 3 4 7" xfId="4155" xr:uid="{00000000-0005-0000-0000-0000FA100000}"/>
    <cellStyle name="Normal 2 5 2 2 3 5" xfId="1270" xr:uid="{00000000-0005-0000-0000-0000FB100000}"/>
    <cellStyle name="Normal 2 5 2 2 3 5 2" xfId="2827" xr:uid="{00000000-0005-0000-0000-0000FC100000}"/>
    <cellStyle name="Normal 2 5 2 2 3 5 2 2" xfId="10474" xr:uid="{00000000-0005-0000-0000-0000FD100000}"/>
    <cellStyle name="Normal 2 5 2 2 3 5 2 3" xfId="5457" xr:uid="{00000000-0005-0000-0000-0000FE100000}"/>
    <cellStyle name="Normal 2 5 2 2 3 5 3" xfId="6855" xr:uid="{00000000-0005-0000-0000-0000FF100000}"/>
    <cellStyle name="Normal 2 5 2 2 3 5 3 2" xfId="11870" xr:uid="{00000000-0005-0000-0000-000000110000}"/>
    <cellStyle name="Normal 2 5 2 2 3 5 4" xfId="8766" xr:uid="{00000000-0005-0000-0000-000001110000}"/>
    <cellStyle name="Normal 2 5 2 2 3 5 5" xfId="13324" xr:uid="{00000000-0005-0000-0000-000002110000}"/>
    <cellStyle name="Normal 2 5 2 2 3 5 6" xfId="8068" xr:uid="{00000000-0005-0000-0000-000003110000}"/>
    <cellStyle name="Normal 2 5 2 2 3 5 7" xfId="3696" xr:uid="{00000000-0005-0000-0000-000004110000}"/>
    <cellStyle name="Normal 2 5 2 2 3 6" xfId="1664" xr:uid="{00000000-0005-0000-0000-000005110000}"/>
    <cellStyle name="Normal 2 5 2 2 3 6 2" xfId="9652" xr:uid="{00000000-0005-0000-0000-000006110000}"/>
    <cellStyle name="Normal 2 5 2 2 3 6 3" xfId="4634" xr:uid="{00000000-0005-0000-0000-000007110000}"/>
    <cellStyle name="Normal 2 5 2 2 3 7" xfId="5811" xr:uid="{00000000-0005-0000-0000-000008110000}"/>
    <cellStyle name="Normal 2 5 2 2 3 7 2" xfId="10827" xr:uid="{00000000-0005-0000-0000-000009110000}"/>
    <cellStyle name="Normal 2 5 2 2 3 8" xfId="8388" xr:uid="{00000000-0005-0000-0000-00000A110000}"/>
    <cellStyle name="Normal 2 5 2 2 3 9" xfId="12281" xr:uid="{00000000-0005-0000-0000-00000B110000}"/>
    <cellStyle name="Normal 2 5 2 2 3_Degree data" xfId="2771" xr:uid="{00000000-0005-0000-0000-00000C110000}"/>
    <cellStyle name="Normal 2 5 2 2 4" xfId="242" xr:uid="{00000000-0005-0000-0000-00000D110000}"/>
    <cellStyle name="Normal 2 5 2 2 4 2" xfId="606" xr:uid="{00000000-0005-0000-0000-00000E110000}"/>
    <cellStyle name="Normal 2 5 2 2 4 2 2" xfId="2004" xr:uid="{00000000-0005-0000-0000-00000F110000}"/>
    <cellStyle name="Normal 2 5 2 2 4 2 2 2" xfId="10110" xr:uid="{00000000-0005-0000-0000-000010110000}"/>
    <cellStyle name="Normal 2 5 2 2 4 2 2 3" xfId="5092" xr:uid="{00000000-0005-0000-0000-000011110000}"/>
    <cellStyle name="Normal 2 5 2 2 4 2 3" xfId="6151" xr:uid="{00000000-0005-0000-0000-000012110000}"/>
    <cellStyle name="Normal 2 5 2 2 4 2 3 2" xfId="11167" xr:uid="{00000000-0005-0000-0000-000013110000}"/>
    <cellStyle name="Normal 2 5 2 2 4 2 4" xfId="9226" xr:uid="{00000000-0005-0000-0000-000014110000}"/>
    <cellStyle name="Normal 2 5 2 2 4 2 5" xfId="12621" xr:uid="{00000000-0005-0000-0000-000015110000}"/>
    <cellStyle name="Normal 2 5 2 2 4 2 6" xfId="7703" xr:uid="{00000000-0005-0000-0000-000016110000}"/>
    <cellStyle name="Normal 2 5 2 2 4 2 7" xfId="4157" xr:uid="{00000000-0005-0000-0000-000017110000}"/>
    <cellStyle name="Normal 2 5 2 2 4 3" xfId="1015" xr:uid="{00000000-0005-0000-0000-000018110000}"/>
    <cellStyle name="Normal 2 5 2 2 4 3 2" xfId="2353" xr:uid="{00000000-0005-0000-0000-000019110000}"/>
    <cellStyle name="Normal 2 5 2 2 4 3 2 2" xfId="10574" xr:uid="{00000000-0005-0000-0000-00001A110000}"/>
    <cellStyle name="Normal 2 5 2 2 4 3 2 3" xfId="5557" xr:uid="{00000000-0005-0000-0000-00001B110000}"/>
    <cellStyle name="Normal 2 5 2 2 4 3 3" xfId="6500" xr:uid="{00000000-0005-0000-0000-00001C110000}"/>
    <cellStyle name="Normal 2 5 2 2 4 3 3 2" xfId="11515" xr:uid="{00000000-0005-0000-0000-00001D110000}"/>
    <cellStyle name="Normal 2 5 2 2 4 3 4" xfId="8981" xr:uid="{00000000-0005-0000-0000-00001E110000}"/>
    <cellStyle name="Normal 2 5 2 2 4 3 5" xfId="12969" xr:uid="{00000000-0005-0000-0000-00001F110000}"/>
    <cellStyle name="Normal 2 5 2 2 4 3 6" xfId="8168" xr:uid="{00000000-0005-0000-0000-000020110000}"/>
    <cellStyle name="Normal 2 5 2 2 4 3 7" xfId="3912" xr:uid="{00000000-0005-0000-0000-000021110000}"/>
    <cellStyle name="Normal 2 5 2 2 4 4" xfId="1371" xr:uid="{00000000-0005-0000-0000-000022110000}"/>
    <cellStyle name="Normal 2 5 2 2 4 4 2" xfId="2929" xr:uid="{00000000-0005-0000-0000-000023110000}"/>
    <cellStyle name="Normal 2 5 2 2 4 4 2 2" xfId="11970" xr:uid="{00000000-0005-0000-0000-000024110000}"/>
    <cellStyle name="Normal 2 5 2 2 4 4 2 3" xfId="6955" xr:uid="{00000000-0005-0000-0000-000025110000}"/>
    <cellStyle name="Normal 2 5 2 2 4 4 3" xfId="13424" xr:uid="{00000000-0005-0000-0000-000026110000}"/>
    <cellStyle name="Normal 2 5 2 2 4 4 4" xfId="9865" xr:uid="{00000000-0005-0000-0000-000027110000}"/>
    <cellStyle name="Normal 2 5 2 2 4 4 5" xfId="4847" xr:uid="{00000000-0005-0000-0000-000028110000}"/>
    <cellStyle name="Normal 2 5 2 2 4 5" xfId="1764" xr:uid="{00000000-0005-0000-0000-000029110000}"/>
    <cellStyle name="Normal 2 5 2 2 4 5 2" xfId="10927" xr:uid="{00000000-0005-0000-0000-00002A110000}"/>
    <cellStyle name="Normal 2 5 2 2 4 5 3" xfId="5911" xr:uid="{00000000-0005-0000-0000-00002B110000}"/>
    <cellStyle name="Normal 2 5 2 2 4 6" xfId="8488" xr:uid="{00000000-0005-0000-0000-00002C110000}"/>
    <cellStyle name="Normal 2 5 2 2 4 7" xfId="12381" xr:uid="{00000000-0005-0000-0000-00002D110000}"/>
    <cellStyle name="Normal 2 5 2 2 4 8" xfId="7458" xr:uid="{00000000-0005-0000-0000-00002E110000}"/>
    <cellStyle name="Normal 2 5 2 2 4 9" xfId="3410" xr:uid="{00000000-0005-0000-0000-00002F110000}"/>
    <cellStyle name="Normal 2 5 2 2 4_Degree data" xfId="2652" xr:uid="{00000000-0005-0000-0000-000030110000}"/>
    <cellStyle name="Normal 2 5 2 2 5" xfId="295" xr:uid="{00000000-0005-0000-0000-000031110000}"/>
    <cellStyle name="Normal 2 5 2 2 5 2" xfId="858" xr:uid="{00000000-0005-0000-0000-000032110000}"/>
    <cellStyle name="Normal 2 5 2 2 5 2 2" xfId="2005" xr:uid="{00000000-0005-0000-0000-000033110000}"/>
    <cellStyle name="Normal 2 5 2 2 5 2 2 2" xfId="10111" xr:uid="{00000000-0005-0000-0000-000034110000}"/>
    <cellStyle name="Normal 2 5 2 2 5 2 2 3" xfId="5093" xr:uid="{00000000-0005-0000-0000-000035110000}"/>
    <cellStyle name="Normal 2 5 2 2 5 2 3" xfId="6152" xr:uid="{00000000-0005-0000-0000-000036110000}"/>
    <cellStyle name="Normal 2 5 2 2 5 2 3 2" xfId="11168" xr:uid="{00000000-0005-0000-0000-000037110000}"/>
    <cellStyle name="Normal 2 5 2 2 5 2 4" xfId="9227" xr:uid="{00000000-0005-0000-0000-000038110000}"/>
    <cellStyle name="Normal 2 5 2 2 5 2 5" xfId="12622" xr:uid="{00000000-0005-0000-0000-000039110000}"/>
    <cellStyle name="Normal 2 5 2 2 5 2 6" xfId="7704" xr:uid="{00000000-0005-0000-0000-00003A110000}"/>
    <cellStyle name="Normal 2 5 2 2 5 2 7" xfId="4158" xr:uid="{00000000-0005-0000-0000-00003B110000}"/>
    <cellStyle name="Normal 2 5 2 2 5 3" xfId="1208" xr:uid="{00000000-0005-0000-0000-00003C110000}"/>
    <cellStyle name="Normal 2 5 2 2 5 3 2" xfId="2354" xr:uid="{00000000-0005-0000-0000-00003D110000}"/>
    <cellStyle name="Normal 2 5 2 2 5 3 2 2" xfId="10417" xr:uid="{00000000-0005-0000-0000-00003E110000}"/>
    <cellStyle name="Normal 2 5 2 2 5 3 2 3" xfId="5400" xr:uid="{00000000-0005-0000-0000-00003F110000}"/>
    <cellStyle name="Normal 2 5 2 2 5 3 3" xfId="6501" xr:uid="{00000000-0005-0000-0000-000040110000}"/>
    <cellStyle name="Normal 2 5 2 2 5 3 3 2" xfId="11516" xr:uid="{00000000-0005-0000-0000-000041110000}"/>
    <cellStyle name="Normal 2 5 2 2 5 3 4" xfId="9482" xr:uid="{00000000-0005-0000-0000-000042110000}"/>
    <cellStyle name="Normal 2 5 2 2 5 3 5" xfId="12970" xr:uid="{00000000-0005-0000-0000-000043110000}"/>
    <cellStyle name="Normal 2 5 2 2 5 3 6" xfId="8011" xr:uid="{00000000-0005-0000-0000-000044110000}"/>
    <cellStyle name="Normal 2 5 2 2 5 3 7" xfId="4464" xr:uid="{00000000-0005-0000-0000-000045110000}"/>
    <cellStyle name="Normal 2 5 2 2 5 4" xfId="2762" xr:uid="{00000000-0005-0000-0000-000046110000}"/>
    <cellStyle name="Normal 2 5 2 2 5 4 2" xfId="6798" xr:uid="{00000000-0005-0000-0000-000047110000}"/>
    <cellStyle name="Normal 2 5 2 2 5 4 2 2" xfId="11813" xr:uid="{00000000-0005-0000-0000-000048110000}"/>
    <cellStyle name="Normal 2 5 2 2 5 4 3" xfId="13267" xr:uid="{00000000-0005-0000-0000-000049110000}"/>
    <cellStyle name="Normal 2 5 2 2 5 4 4" xfId="9708" xr:uid="{00000000-0005-0000-0000-00004A110000}"/>
    <cellStyle name="Normal 2 5 2 2 5 4 5" xfId="4690" xr:uid="{00000000-0005-0000-0000-00004B110000}"/>
    <cellStyle name="Normal 2 5 2 2 5 5" xfId="1607" xr:uid="{00000000-0005-0000-0000-00004C110000}"/>
    <cellStyle name="Normal 2 5 2 2 5 5 2" xfId="10768" xr:uid="{00000000-0005-0000-0000-00004D110000}"/>
    <cellStyle name="Normal 2 5 2 2 5 5 3" xfId="5752" xr:uid="{00000000-0005-0000-0000-00004E110000}"/>
    <cellStyle name="Normal 2 5 2 2 5 6" xfId="8824" xr:uid="{00000000-0005-0000-0000-00004F110000}"/>
    <cellStyle name="Normal 2 5 2 2 5 7" xfId="12224" xr:uid="{00000000-0005-0000-0000-000050110000}"/>
    <cellStyle name="Normal 2 5 2 2 5 8" xfId="7301" xr:uid="{00000000-0005-0000-0000-000051110000}"/>
    <cellStyle name="Normal 2 5 2 2 5 9" xfId="3755" xr:uid="{00000000-0005-0000-0000-000052110000}"/>
    <cellStyle name="Normal 2 5 2 2 5_Degree data" xfId="2663" xr:uid="{00000000-0005-0000-0000-000053110000}"/>
    <cellStyle name="Normal 2 5 2 2 6" xfId="449" xr:uid="{00000000-0005-0000-0000-000054110000}"/>
    <cellStyle name="Normal 2 5 2 2 6 2" xfId="1999" xr:uid="{00000000-0005-0000-0000-000055110000}"/>
    <cellStyle name="Normal 2 5 2 2 6 2 2" xfId="10105" xr:uid="{00000000-0005-0000-0000-000056110000}"/>
    <cellStyle name="Normal 2 5 2 2 6 2 3" xfId="5087" xr:uid="{00000000-0005-0000-0000-000057110000}"/>
    <cellStyle name="Normal 2 5 2 2 6 3" xfId="6146" xr:uid="{00000000-0005-0000-0000-000058110000}"/>
    <cellStyle name="Normal 2 5 2 2 6 3 2" xfId="11162" xr:uid="{00000000-0005-0000-0000-000059110000}"/>
    <cellStyle name="Normal 2 5 2 2 6 4" xfId="9221" xr:uid="{00000000-0005-0000-0000-00005A110000}"/>
    <cellStyle name="Normal 2 5 2 2 6 5" xfId="12616" xr:uid="{00000000-0005-0000-0000-00005B110000}"/>
    <cellStyle name="Normal 2 5 2 2 6 6" xfId="7698" xr:uid="{00000000-0005-0000-0000-00005C110000}"/>
    <cellStyle name="Normal 2 5 2 2 6 7" xfId="4152" xr:uid="{00000000-0005-0000-0000-00005D110000}"/>
    <cellStyle name="Normal 2 5 2 2 7" xfId="758" xr:uid="{00000000-0005-0000-0000-00005E110000}"/>
    <cellStyle name="Normal 2 5 2 2 7 2" xfId="2348" xr:uid="{00000000-0005-0000-0000-00005F110000}"/>
    <cellStyle name="Normal 2 5 2 2 7 2 2" xfId="10372" xr:uid="{00000000-0005-0000-0000-000060110000}"/>
    <cellStyle name="Normal 2 5 2 2 7 2 3" xfId="5355" xr:uid="{00000000-0005-0000-0000-000061110000}"/>
    <cellStyle name="Normal 2 5 2 2 7 3" xfId="6495" xr:uid="{00000000-0005-0000-0000-000062110000}"/>
    <cellStyle name="Normal 2 5 2 2 7 3 2" xfId="11510" xr:uid="{00000000-0005-0000-0000-000063110000}"/>
    <cellStyle name="Normal 2 5 2 2 7 4" xfId="8662" xr:uid="{00000000-0005-0000-0000-000064110000}"/>
    <cellStyle name="Normal 2 5 2 2 7 5" xfId="12964" xr:uid="{00000000-0005-0000-0000-000065110000}"/>
    <cellStyle name="Normal 2 5 2 2 7 6" xfId="7966" xr:uid="{00000000-0005-0000-0000-000066110000}"/>
    <cellStyle name="Normal 2 5 2 2 7 7" xfId="3589" xr:uid="{00000000-0005-0000-0000-000067110000}"/>
    <cellStyle name="Normal 2 5 2 2 8" xfId="1162" xr:uid="{00000000-0005-0000-0000-000068110000}"/>
    <cellStyle name="Normal 2 5 2 2 8 2" xfId="2711" xr:uid="{00000000-0005-0000-0000-000069110000}"/>
    <cellStyle name="Normal 2 5 2 2 8 2 2" xfId="11768" xr:uid="{00000000-0005-0000-0000-00006A110000}"/>
    <cellStyle name="Normal 2 5 2 2 8 2 3" xfId="6753" xr:uid="{00000000-0005-0000-0000-00006B110000}"/>
    <cellStyle name="Normal 2 5 2 2 8 3" xfId="13222" xr:uid="{00000000-0005-0000-0000-00006C110000}"/>
    <cellStyle name="Normal 2 5 2 2 8 4" xfId="9548" xr:uid="{00000000-0005-0000-0000-00006D110000}"/>
    <cellStyle name="Normal 2 5 2 2 8 5" xfId="4530" xr:uid="{00000000-0005-0000-0000-00006E110000}"/>
    <cellStyle name="Normal 2 5 2 2 9" xfId="1562" xr:uid="{00000000-0005-0000-0000-00006F110000}"/>
    <cellStyle name="Normal 2 5 2 2 9 2" xfId="12179" xr:uid="{00000000-0005-0000-0000-000070110000}"/>
    <cellStyle name="Normal 2 5 2 2 9 3" xfId="10723" xr:uid="{00000000-0005-0000-0000-000071110000}"/>
    <cellStyle name="Normal 2 5 2 2 9 4" xfId="5707" xr:uid="{00000000-0005-0000-0000-000072110000}"/>
    <cellStyle name="Normal 2 5 2 2_Degree data" xfId="2804" xr:uid="{00000000-0005-0000-0000-000073110000}"/>
    <cellStyle name="Normal 2 5 2 3" xfId="168" xr:uid="{00000000-0005-0000-0000-000074110000}"/>
    <cellStyle name="Normal 2 5 2 3 10" xfId="8317" xr:uid="{00000000-0005-0000-0000-000075110000}"/>
    <cellStyle name="Normal 2 5 2 3 11" xfId="12137" xr:uid="{00000000-0005-0000-0000-000076110000}"/>
    <cellStyle name="Normal 2 5 2 3 12" xfId="7129" xr:uid="{00000000-0005-0000-0000-000077110000}"/>
    <cellStyle name="Normal 2 5 2 3 13" xfId="3238" xr:uid="{00000000-0005-0000-0000-000078110000}"/>
    <cellStyle name="Normal 2 5 2 3 2" xfId="386" xr:uid="{00000000-0005-0000-0000-000079110000}"/>
    <cellStyle name="Normal 2 5 2 3 2 10" xfId="7172" xr:uid="{00000000-0005-0000-0000-00007A110000}"/>
    <cellStyle name="Normal 2 5 2 3 2 11" xfId="3341" xr:uid="{00000000-0005-0000-0000-00007B110000}"/>
    <cellStyle name="Normal 2 5 2 3 2 2" xfId="637" xr:uid="{00000000-0005-0000-0000-00007C110000}"/>
    <cellStyle name="Normal 2 5 2 3 2 2 2" xfId="1046" xr:uid="{00000000-0005-0000-0000-00007D110000}"/>
    <cellStyle name="Normal 2 5 2 3 2 2 2 2" xfId="2008" xr:uid="{00000000-0005-0000-0000-00007E110000}"/>
    <cellStyle name="Normal 2 5 2 3 2 2 2 2 2" xfId="10114" xr:uid="{00000000-0005-0000-0000-00007F110000}"/>
    <cellStyle name="Normal 2 5 2 3 2 2 2 2 3" xfId="5096" xr:uid="{00000000-0005-0000-0000-000080110000}"/>
    <cellStyle name="Normal 2 5 2 3 2 2 2 3" xfId="6155" xr:uid="{00000000-0005-0000-0000-000081110000}"/>
    <cellStyle name="Normal 2 5 2 3 2 2 2 3 2" xfId="11171" xr:uid="{00000000-0005-0000-0000-000082110000}"/>
    <cellStyle name="Normal 2 5 2 3 2 2 2 4" xfId="9230" xr:uid="{00000000-0005-0000-0000-000083110000}"/>
    <cellStyle name="Normal 2 5 2 3 2 2 2 5" xfId="12625" xr:uid="{00000000-0005-0000-0000-000084110000}"/>
    <cellStyle name="Normal 2 5 2 3 2 2 2 6" xfId="7707" xr:uid="{00000000-0005-0000-0000-000085110000}"/>
    <cellStyle name="Normal 2 5 2 3 2 2 2 7" xfId="4161" xr:uid="{00000000-0005-0000-0000-000086110000}"/>
    <cellStyle name="Normal 2 5 2 3 2 2 3" xfId="1403" xr:uid="{00000000-0005-0000-0000-000087110000}"/>
    <cellStyle name="Normal 2 5 2 3 2 2 3 2" xfId="2357" xr:uid="{00000000-0005-0000-0000-000088110000}"/>
    <cellStyle name="Normal 2 5 2 3 2 2 3 2 2" xfId="10605" xr:uid="{00000000-0005-0000-0000-000089110000}"/>
    <cellStyle name="Normal 2 5 2 3 2 2 3 2 3" xfId="5588" xr:uid="{00000000-0005-0000-0000-00008A110000}"/>
    <cellStyle name="Normal 2 5 2 3 2 2 3 3" xfId="6504" xr:uid="{00000000-0005-0000-0000-00008B110000}"/>
    <cellStyle name="Normal 2 5 2 3 2 2 3 3 2" xfId="11519" xr:uid="{00000000-0005-0000-0000-00008C110000}"/>
    <cellStyle name="Normal 2 5 2 3 2 2 3 4" xfId="9012" xr:uid="{00000000-0005-0000-0000-00008D110000}"/>
    <cellStyle name="Normal 2 5 2 3 2 2 3 5" xfId="12973" xr:uid="{00000000-0005-0000-0000-00008E110000}"/>
    <cellStyle name="Normal 2 5 2 3 2 2 3 6" xfId="8199" xr:uid="{00000000-0005-0000-0000-00008F110000}"/>
    <cellStyle name="Normal 2 5 2 3 2 2 3 7" xfId="3943" xr:uid="{00000000-0005-0000-0000-000090110000}"/>
    <cellStyle name="Normal 2 5 2 3 2 2 4" xfId="2961" xr:uid="{00000000-0005-0000-0000-000091110000}"/>
    <cellStyle name="Normal 2 5 2 3 2 2 4 2" xfId="6986" xr:uid="{00000000-0005-0000-0000-000092110000}"/>
    <cellStyle name="Normal 2 5 2 3 2 2 4 2 2" xfId="12001" xr:uid="{00000000-0005-0000-0000-000093110000}"/>
    <cellStyle name="Normal 2 5 2 3 2 2 4 3" xfId="13455" xr:uid="{00000000-0005-0000-0000-000094110000}"/>
    <cellStyle name="Normal 2 5 2 3 2 2 4 4" xfId="9896" xr:uid="{00000000-0005-0000-0000-000095110000}"/>
    <cellStyle name="Normal 2 5 2 3 2 2 4 5" xfId="4878" xr:uid="{00000000-0005-0000-0000-000096110000}"/>
    <cellStyle name="Normal 2 5 2 3 2 2 5" xfId="1795" xr:uid="{00000000-0005-0000-0000-000097110000}"/>
    <cellStyle name="Normal 2 5 2 3 2 2 5 2" xfId="10958" xr:uid="{00000000-0005-0000-0000-000098110000}"/>
    <cellStyle name="Normal 2 5 2 3 2 2 5 3" xfId="5942" xr:uid="{00000000-0005-0000-0000-000099110000}"/>
    <cellStyle name="Normal 2 5 2 3 2 2 6" xfId="8519" xr:uid="{00000000-0005-0000-0000-00009A110000}"/>
    <cellStyle name="Normal 2 5 2 3 2 2 7" xfId="12412" xr:uid="{00000000-0005-0000-0000-00009B110000}"/>
    <cellStyle name="Normal 2 5 2 3 2 2 8" xfId="7489" xr:uid="{00000000-0005-0000-0000-00009C110000}"/>
    <cellStyle name="Normal 2 5 2 3 2 2 9" xfId="3441" xr:uid="{00000000-0005-0000-0000-00009D110000}"/>
    <cellStyle name="Normal 2 5 2 3 2 2_Degree data" xfId="2655" xr:uid="{00000000-0005-0000-0000-00009E110000}"/>
    <cellStyle name="Normal 2 5 2 3 2 3" xfId="537" xr:uid="{00000000-0005-0000-0000-00009F110000}"/>
    <cellStyle name="Normal 2 5 2 3 2 3 2" xfId="2007" xr:uid="{00000000-0005-0000-0000-0000A0110000}"/>
    <cellStyle name="Normal 2 5 2 3 2 3 2 2" xfId="9796" xr:uid="{00000000-0005-0000-0000-0000A1110000}"/>
    <cellStyle name="Normal 2 5 2 3 2 3 2 3" xfId="4778" xr:uid="{00000000-0005-0000-0000-0000A2110000}"/>
    <cellStyle name="Normal 2 5 2 3 2 3 3" xfId="6154" xr:uid="{00000000-0005-0000-0000-0000A3110000}"/>
    <cellStyle name="Normal 2 5 2 3 2 3 3 2" xfId="11170" xr:uid="{00000000-0005-0000-0000-0000A4110000}"/>
    <cellStyle name="Normal 2 5 2 3 2 3 4" xfId="8912" xr:uid="{00000000-0005-0000-0000-0000A5110000}"/>
    <cellStyle name="Normal 2 5 2 3 2 3 5" xfId="12624" xr:uid="{00000000-0005-0000-0000-0000A6110000}"/>
    <cellStyle name="Normal 2 5 2 3 2 3 6" xfId="7389" xr:uid="{00000000-0005-0000-0000-0000A7110000}"/>
    <cellStyle name="Normal 2 5 2 3 2 3 7" xfId="3843" xr:uid="{00000000-0005-0000-0000-0000A8110000}"/>
    <cellStyle name="Normal 2 5 2 3 2 4" xfId="946" xr:uid="{00000000-0005-0000-0000-0000A9110000}"/>
    <cellStyle name="Normal 2 5 2 3 2 4 2" xfId="2356" xr:uid="{00000000-0005-0000-0000-0000AA110000}"/>
    <cellStyle name="Normal 2 5 2 3 2 4 2 2" xfId="10113" xr:uid="{00000000-0005-0000-0000-0000AB110000}"/>
    <cellStyle name="Normal 2 5 2 3 2 4 2 3" xfId="5095" xr:uid="{00000000-0005-0000-0000-0000AC110000}"/>
    <cellStyle name="Normal 2 5 2 3 2 4 3" xfId="6503" xr:uid="{00000000-0005-0000-0000-0000AD110000}"/>
    <cellStyle name="Normal 2 5 2 3 2 4 3 2" xfId="11518" xr:uid="{00000000-0005-0000-0000-0000AE110000}"/>
    <cellStyle name="Normal 2 5 2 3 2 4 4" xfId="9229" xr:uid="{00000000-0005-0000-0000-0000AF110000}"/>
    <cellStyle name="Normal 2 5 2 3 2 4 5" xfId="12972" xr:uid="{00000000-0005-0000-0000-0000B0110000}"/>
    <cellStyle name="Normal 2 5 2 3 2 4 6" xfId="7706" xr:uid="{00000000-0005-0000-0000-0000B1110000}"/>
    <cellStyle name="Normal 2 5 2 3 2 4 7" xfId="4160" xr:uid="{00000000-0005-0000-0000-0000B2110000}"/>
    <cellStyle name="Normal 2 5 2 3 2 5" xfId="1302" xr:uid="{00000000-0005-0000-0000-0000B3110000}"/>
    <cellStyle name="Normal 2 5 2 3 2 5 2" xfId="2859" xr:uid="{00000000-0005-0000-0000-0000B4110000}"/>
    <cellStyle name="Normal 2 5 2 3 2 5 2 2" xfId="10505" xr:uid="{00000000-0005-0000-0000-0000B5110000}"/>
    <cellStyle name="Normal 2 5 2 3 2 5 2 3" xfId="5488" xr:uid="{00000000-0005-0000-0000-0000B6110000}"/>
    <cellStyle name="Normal 2 5 2 3 2 5 3" xfId="6886" xr:uid="{00000000-0005-0000-0000-0000B7110000}"/>
    <cellStyle name="Normal 2 5 2 3 2 5 3 2" xfId="11901" xr:uid="{00000000-0005-0000-0000-0000B8110000}"/>
    <cellStyle name="Normal 2 5 2 3 2 5 4" xfId="8693" xr:uid="{00000000-0005-0000-0000-0000B9110000}"/>
    <cellStyle name="Normal 2 5 2 3 2 5 5" xfId="13355" xr:uid="{00000000-0005-0000-0000-0000BA110000}"/>
    <cellStyle name="Normal 2 5 2 3 2 5 6" xfId="8099" xr:uid="{00000000-0005-0000-0000-0000BB110000}"/>
    <cellStyle name="Normal 2 5 2 3 2 5 7" xfId="3622" xr:uid="{00000000-0005-0000-0000-0000BC110000}"/>
    <cellStyle name="Normal 2 5 2 3 2 6" xfId="1695" xr:uid="{00000000-0005-0000-0000-0000BD110000}"/>
    <cellStyle name="Normal 2 5 2 3 2 6 2" xfId="9579" xr:uid="{00000000-0005-0000-0000-0000BE110000}"/>
    <cellStyle name="Normal 2 5 2 3 2 6 3" xfId="4561" xr:uid="{00000000-0005-0000-0000-0000BF110000}"/>
    <cellStyle name="Normal 2 5 2 3 2 7" xfId="5842" xr:uid="{00000000-0005-0000-0000-0000C0110000}"/>
    <cellStyle name="Normal 2 5 2 3 2 7 2" xfId="10858" xr:uid="{00000000-0005-0000-0000-0000C1110000}"/>
    <cellStyle name="Normal 2 5 2 3 2 8" xfId="8419" xr:uid="{00000000-0005-0000-0000-0000C2110000}"/>
    <cellStyle name="Normal 2 5 2 3 2 9" xfId="12312" xr:uid="{00000000-0005-0000-0000-0000C3110000}"/>
    <cellStyle name="Normal 2 5 2 3 2_Degree data" xfId="2664" xr:uid="{00000000-0005-0000-0000-0000C4110000}"/>
    <cellStyle name="Normal 2 5 2 3 3" xfId="342" xr:uid="{00000000-0005-0000-0000-0000C5110000}"/>
    <cellStyle name="Normal 2 5 2 3 3 10" xfId="7234" xr:uid="{00000000-0005-0000-0000-0000C6110000}"/>
    <cellStyle name="Normal 2 5 2 3 3 11" xfId="3298" xr:uid="{00000000-0005-0000-0000-0000C7110000}"/>
    <cellStyle name="Normal 2 5 2 3 3 2" xfId="699" xr:uid="{00000000-0005-0000-0000-0000C8110000}"/>
    <cellStyle name="Normal 2 5 2 3 3 2 2" xfId="1108" xr:uid="{00000000-0005-0000-0000-0000C9110000}"/>
    <cellStyle name="Normal 2 5 2 3 3 2 2 2" xfId="2010" xr:uid="{00000000-0005-0000-0000-0000CA110000}"/>
    <cellStyle name="Normal 2 5 2 3 3 2 2 2 2" xfId="10116" xr:uid="{00000000-0005-0000-0000-0000CB110000}"/>
    <cellStyle name="Normal 2 5 2 3 3 2 2 2 3" xfId="5098" xr:uid="{00000000-0005-0000-0000-0000CC110000}"/>
    <cellStyle name="Normal 2 5 2 3 3 2 2 3" xfId="6157" xr:uid="{00000000-0005-0000-0000-0000CD110000}"/>
    <cellStyle name="Normal 2 5 2 3 3 2 2 3 2" xfId="11173" xr:uid="{00000000-0005-0000-0000-0000CE110000}"/>
    <cellStyle name="Normal 2 5 2 3 3 2 2 4" xfId="9232" xr:uid="{00000000-0005-0000-0000-0000CF110000}"/>
    <cellStyle name="Normal 2 5 2 3 3 2 2 5" xfId="12627" xr:uid="{00000000-0005-0000-0000-0000D0110000}"/>
    <cellStyle name="Normal 2 5 2 3 3 2 2 6" xfId="7709" xr:uid="{00000000-0005-0000-0000-0000D1110000}"/>
    <cellStyle name="Normal 2 5 2 3 3 2 2 7" xfId="4163" xr:uid="{00000000-0005-0000-0000-0000D2110000}"/>
    <cellStyle name="Normal 2 5 2 3 3 2 3" xfId="1466" xr:uid="{00000000-0005-0000-0000-0000D3110000}"/>
    <cellStyle name="Normal 2 5 2 3 3 2 3 2" xfId="2359" xr:uid="{00000000-0005-0000-0000-0000D4110000}"/>
    <cellStyle name="Normal 2 5 2 3 3 2 3 2 2" xfId="10667" xr:uid="{00000000-0005-0000-0000-0000D5110000}"/>
    <cellStyle name="Normal 2 5 2 3 3 2 3 2 3" xfId="5650" xr:uid="{00000000-0005-0000-0000-0000D6110000}"/>
    <cellStyle name="Normal 2 5 2 3 3 2 3 3" xfId="6506" xr:uid="{00000000-0005-0000-0000-0000D7110000}"/>
    <cellStyle name="Normal 2 5 2 3 3 2 3 3 2" xfId="11521" xr:uid="{00000000-0005-0000-0000-0000D8110000}"/>
    <cellStyle name="Normal 2 5 2 3 3 2 3 4" xfId="9074" xr:uid="{00000000-0005-0000-0000-0000D9110000}"/>
    <cellStyle name="Normal 2 5 2 3 3 2 3 5" xfId="12975" xr:uid="{00000000-0005-0000-0000-0000DA110000}"/>
    <cellStyle name="Normal 2 5 2 3 3 2 3 6" xfId="8261" xr:uid="{00000000-0005-0000-0000-0000DB110000}"/>
    <cellStyle name="Normal 2 5 2 3 3 2 3 7" xfId="4005" xr:uid="{00000000-0005-0000-0000-0000DC110000}"/>
    <cellStyle name="Normal 2 5 2 3 3 2 4" xfId="3025" xr:uid="{00000000-0005-0000-0000-0000DD110000}"/>
    <cellStyle name="Normal 2 5 2 3 3 2 4 2" xfId="7048" xr:uid="{00000000-0005-0000-0000-0000DE110000}"/>
    <cellStyle name="Normal 2 5 2 3 3 2 4 2 2" xfId="12063" xr:uid="{00000000-0005-0000-0000-0000DF110000}"/>
    <cellStyle name="Normal 2 5 2 3 3 2 4 3" xfId="13517" xr:uid="{00000000-0005-0000-0000-0000E0110000}"/>
    <cellStyle name="Normal 2 5 2 3 3 2 4 4" xfId="9958" xr:uid="{00000000-0005-0000-0000-0000E1110000}"/>
    <cellStyle name="Normal 2 5 2 3 3 2 4 5" xfId="4940" xr:uid="{00000000-0005-0000-0000-0000E2110000}"/>
    <cellStyle name="Normal 2 5 2 3 3 2 5" xfId="1857" xr:uid="{00000000-0005-0000-0000-0000E3110000}"/>
    <cellStyle name="Normal 2 5 2 3 3 2 5 2" xfId="11020" xr:uid="{00000000-0005-0000-0000-0000E4110000}"/>
    <cellStyle name="Normal 2 5 2 3 3 2 5 3" xfId="6004" xr:uid="{00000000-0005-0000-0000-0000E5110000}"/>
    <cellStyle name="Normal 2 5 2 3 3 2 6" xfId="8581" xr:uid="{00000000-0005-0000-0000-0000E6110000}"/>
    <cellStyle name="Normal 2 5 2 3 3 2 7" xfId="12474" xr:uid="{00000000-0005-0000-0000-0000E7110000}"/>
    <cellStyle name="Normal 2 5 2 3 3 2 8" xfId="7551" xr:uid="{00000000-0005-0000-0000-0000E8110000}"/>
    <cellStyle name="Normal 2 5 2 3 3 2 9" xfId="3503" xr:uid="{00000000-0005-0000-0000-0000E9110000}"/>
    <cellStyle name="Normal 2 5 2 3 3 2_Degree data" xfId="2662" xr:uid="{00000000-0005-0000-0000-0000EA110000}"/>
    <cellStyle name="Normal 2 5 2 3 3 3" xfId="494" xr:uid="{00000000-0005-0000-0000-0000EB110000}"/>
    <cellStyle name="Normal 2 5 2 3 3 3 2" xfId="2009" xr:uid="{00000000-0005-0000-0000-0000EC110000}"/>
    <cellStyle name="Normal 2 5 2 3 3 3 2 2" xfId="9753" xr:uid="{00000000-0005-0000-0000-0000ED110000}"/>
    <cellStyle name="Normal 2 5 2 3 3 3 2 3" xfId="4735" xr:uid="{00000000-0005-0000-0000-0000EE110000}"/>
    <cellStyle name="Normal 2 5 2 3 3 3 3" xfId="6156" xr:uid="{00000000-0005-0000-0000-0000EF110000}"/>
    <cellStyle name="Normal 2 5 2 3 3 3 3 2" xfId="11172" xr:uid="{00000000-0005-0000-0000-0000F0110000}"/>
    <cellStyle name="Normal 2 5 2 3 3 3 4" xfId="8869" xr:uid="{00000000-0005-0000-0000-0000F1110000}"/>
    <cellStyle name="Normal 2 5 2 3 3 3 5" xfId="12626" xr:uid="{00000000-0005-0000-0000-0000F2110000}"/>
    <cellStyle name="Normal 2 5 2 3 3 3 6" xfId="7346" xr:uid="{00000000-0005-0000-0000-0000F3110000}"/>
    <cellStyle name="Normal 2 5 2 3 3 3 7" xfId="3800" xr:uid="{00000000-0005-0000-0000-0000F4110000}"/>
    <cellStyle name="Normal 2 5 2 3 3 4" xfId="903" xr:uid="{00000000-0005-0000-0000-0000F5110000}"/>
    <cellStyle name="Normal 2 5 2 3 3 4 2" xfId="2358" xr:uid="{00000000-0005-0000-0000-0000F6110000}"/>
    <cellStyle name="Normal 2 5 2 3 3 4 2 2" xfId="10115" xr:uid="{00000000-0005-0000-0000-0000F7110000}"/>
    <cellStyle name="Normal 2 5 2 3 3 4 2 3" xfId="5097" xr:uid="{00000000-0005-0000-0000-0000F8110000}"/>
    <cellStyle name="Normal 2 5 2 3 3 4 3" xfId="6505" xr:uid="{00000000-0005-0000-0000-0000F9110000}"/>
    <cellStyle name="Normal 2 5 2 3 3 4 3 2" xfId="11520" xr:uid="{00000000-0005-0000-0000-0000FA110000}"/>
    <cellStyle name="Normal 2 5 2 3 3 4 4" xfId="9231" xr:uid="{00000000-0005-0000-0000-0000FB110000}"/>
    <cellStyle name="Normal 2 5 2 3 3 4 5" xfId="12974" xr:uid="{00000000-0005-0000-0000-0000FC110000}"/>
    <cellStyle name="Normal 2 5 2 3 3 4 6" xfId="7708" xr:uid="{00000000-0005-0000-0000-0000FD110000}"/>
    <cellStyle name="Normal 2 5 2 3 3 4 7" xfId="4162" xr:uid="{00000000-0005-0000-0000-0000FE110000}"/>
    <cellStyle name="Normal 2 5 2 3 3 5" xfId="1258" xr:uid="{00000000-0005-0000-0000-0000FF110000}"/>
    <cellStyle name="Normal 2 5 2 3 3 5 2" xfId="2814" xr:uid="{00000000-0005-0000-0000-000000120000}"/>
    <cellStyle name="Normal 2 5 2 3 3 5 2 2" xfId="10462" xr:uid="{00000000-0005-0000-0000-000001120000}"/>
    <cellStyle name="Normal 2 5 2 3 3 5 2 3" xfId="5445" xr:uid="{00000000-0005-0000-0000-000002120000}"/>
    <cellStyle name="Normal 2 5 2 3 3 5 3" xfId="6843" xr:uid="{00000000-0005-0000-0000-000003120000}"/>
    <cellStyle name="Normal 2 5 2 3 3 5 3 2" xfId="11858" xr:uid="{00000000-0005-0000-0000-000004120000}"/>
    <cellStyle name="Normal 2 5 2 3 3 5 4" xfId="8755" xr:uid="{00000000-0005-0000-0000-000005120000}"/>
    <cellStyle name="Normal 2 5 2 3 3 5 5" xfId="13312" xr:uid="{00000000-0005-0000-0000-000006120000}"/>
    <cellStyle name="Normal 2 5 2 3 3 5 6" xfId="8056" xr:uid="{00000000-0005-0000-0000-000007120000}"/>
    <cellStyle name="Normal 2 5 2 3 3 5 7" xfId="3685" xr:uid="{00000000-0005-0000-0000-000008120000}"/>
    <cellStyle name="Normal 2 5 2 3 3 6" xfId="1652" xr:uid="{00000000-0005-0000-0000-000009120000}"/>
    <cellStyle name="Normal 2 5 2 3 3 6 2" xfId="9641" xr:uid="{00000000-0005-0000-0000-00000A120000}"/>
    <cellStyle name="Normal 2 5 2 3 3 6 3" xfId="4623" xr:uid="{00000000-0005-0000-0000-00000B120000}"/>
    <cellStyle name="Normal 2 5 2 3 3 7" xfId="5799" xr:uid="{00000000-0005-0000-0000-00000C120000}"/>
    <cellStyle name="Normal 2 5 2 3 3 7 2" xfId="10815" xr:uid="{00000000-0005-0000-0000-00000D120000}"/>
    <cellStyle name="Normal 2 5 2 3 3 8" xfId="8376" xr:uid="{00000000-0005-0000-0000-00000E120000}"/>
    <cellStyle name="Normal 2 5 2 3 3 9" xfId="12269" xr:uid="{00000000-0005-0000-0000-00000F120000}"/>
    <cellStyle name="Normal 2 5 2 3 3_Degree data" xfId="2654" xr:uid="{00000000-0005-0000-0000-000010120000}"/>
    <cellStyle name="Normal 2 5 2 3 4" xfId="279" xr:uid="{00000000-0005-0000-0000-000011120000}"/>
    <cellStyle name="Normal 2 5 2 3 4 2" xfId="594" xr:uid="{00000000-0005-0000-0000-000012120000}"/>
    <cellStyle name="Normal 2 5 2 3 4 2 2" xfId="2011" xr:uid="{00000000-0005-0000-0000-000013120000}"/>
    <cellStyle name="Normal 2 5 2 3 4 2 2 2" xfId="10117" xr:uid="{00000000-0005-0000-0000-000014120000}"/>
    <cellStyle name="Normal 2 5 2 3 4 2 2 3" xfId="5099" xr:uid="{00000000-0005-0000-0000-000015120000}"/>
    <cellStyle name="Normal 2 5 2 3 4 2 3" xfId="6158" xr:uid="{00000000-0005-0000-0000-000016120000}"/>
    <cellStyle name="Normal 2 5 2 3 4 2 3 2" xfId="11174" xr:uid="{00000000-0005-0000-0000-000017120000}"/>
    <cellStyle name="Normal 2 5 2 3 4 2 4" xfId="9233" xr:uid="{00000000-0005-0000-0000-000018120000}"/>
    <cellStyle name="Normal 2 5 2 3 4 2 5" xfId="12628" xr:uid="{00000000-0005-0000-0000-000019120000}"/>
    <cellStyle name="Normal 2 5 2 3 4 2 6" xfId="7710" xr:uid="{00000000-0005-0000-0000-00001A120000}"/>
    <cellStyle name="Normal 2 5 2 3 4 2 7" xfId="4164" xr:uid="{00000000-0005-0000-0000-00001B120000}"/>
    <cellStyle name="Normal 2 5 2 3 4 3" xfId="1003" xr:uid="{00000000-0005-0000-0000-00001C120000}"/>
    <cellStyle name="Normal 2 5 2 3 4 3 2" xfId="2360" xr:uid="{00000000-0005-0000-0000-00001D120000}"/>
    <cellStyle name="Normal 2 5 2 3 4 3 2 2" xfId="10562" xr:uid="{00000000-0005-0000-0000-00001E120000}"/>
    <cellStyle name="Normal 2 5 2 3 4 3 2 3" xfId="5545" xr:uid="{00000000-0005-0000-0000-00001F120000}"/>
    <cellStyle name="Normal 2 5 2 3 4 3 3" xfId="6507" xr:uid="{00000000-0005-0000-0000-000020120000}"/>
    <cellStyle name="Normal 2 5 2 3 4 3 3 2" xfId="11522" xr:uid="{00000000-0005-0000-0000-000021120000}"/>
    <cellStyle name="Normal 2 5 2 3 4 3 4" xfId="8969" xr:uid="{00000000-0005-0000-0000-000022120000}"/>
    <cellStyle name="Normal 2 5 2 3 4 3 5" xfId="12976" xr:uid="{00000000-0005-0000-0000-000023120000}"/>
    <cellStyle name="Normal 2 5 2 3 4 3 6" xfId="8156" xr:uid="{00000000-0005-0000-0000-000024120000}"/>
    <cellStyle name="Normal 2 5 2 3 4 3 7" xfId="3900" xr:uid="{00000000-0005-0000-0000-000025120000}"/>
    <cellStyle name="Normal 2 5 2 3 4 4" xfId="1359" xr:uid="{00000000-0005-0000-0000-000026120000}"/>
    <cellStyle name="Normal 2 5 2 3 4 4 2" xfId="2917" xr:uid="{00000000-0005-0000-0000-000027120000}"/>
    <cellStyle name="Normal 2 5 2 3 4 4 2 2" xfId="11958" xr:uid="{00000000-0005-0000-0000-000028120000}"/>
    <cellStyle name="Normal 2 5 2 3 4 4 2 3" xfId="6943" xr:uid="{00000000-0005-0000-0000-000029120000}"/>
    <cellStyle name="Normal 2 5 2 3 4 4 3" xfId="13412" xr:uid="{00000000-0005-0000-0000-00002A120000}"/>
    <cellStyle name="Normal 2 5 2 3 4 4 4" xfId="9853" xr:uid="{00000000-0005-0000-0000-00002B120000}"/>
    <cellStyle name="Normal 2 5 2 3 4 4 5" xfId="4835" xr:uid="{00000000-0005-0000-0000-00002C120000}"/>
    <cellStyle name="Normal 2 5 2 3 4 5" xfId="1752" xr:uid="{00000000-0005-0000-0000-00002D120000}"/>
    <cellStyle name="Normal 2 5 2 3 4 5 2" xfId="10915" xr:uid="{00000000-0005-0000-0000-00002E120000}"/>
    <cellStyle name="Normal 2 5 2 3 4 5 3" xfId="5899" xr:uid="{00000000-0005-0000-0000-00002F120000}"/>
    <cellStyle name="Normal 2 5 2 3 4 6" xfId="8476" xr:uid="{00000000-0005-0000-0000-000030120000}"/>
    <cellStyle name="Normal 2 5 2 3 4 7" xfId="12369" xr:uid="{00000000-0005-0000-0000-000031120000}"/>
    <cellStyle name="Normal 2 5 2 3 4 8" xfId="7446" xr:uid="{00000000-0005-0000-0000-000032120000}"/>
    <cellStyle name="Normal 2 5 2 3 4 9" xfId="3398" xr:uid="{00000000-0005-0000-0000-000033120000}"/>
    <cellStyle name="Normal 2 5 2 3 4_Degree data" xfId="2691" xr:uid="{00000000-0005-0000-0000-000034120000}"/>
    <cellStyle name="Normal 2 5 2 3 5" xfId="435" xr:uid="{00000000-0005-0000-0000-000035120000}"/>
    <cellStyle name="Normal 2 5 2 3 5 2" xfId="843" xr:uid="{00000000-0005-0000-0000-000036120000}"/>
    <cellStyle name="Normal 2 5 2 3 5 2 2" xfId="9694" xr:uid="{00000000-0005-0000-0000-000037120000}"/>
    <cellStyle name="Normal 2 5 2 3 5 2 3" xfId="4676" xr:uid="{00000000-0005-0000-0000-000038120000}"/>
    <cellStyle name="Normal 2 5 2 3 5 3" xfId="2006" xr:uid="{00000000-0005-0000-0000-000039120000}"/>
    <cellStyle name="Normal 2 5 2 3 5 3 2" xfId="11169" xr:uid="{00000000-0005-0000-0000-00003A120000}"/>
    <cellStyle name="Normal 2 5 2 3 5 3 3" xfId="6153" xr:uid="{00000000-0005-0000-0000-00003B120000}"/>
    <cellStyle name="Normal 2 5 2 3 5 4" xfId="8810" xr:uid="{00000000-0005-0000-0000-00003C120000}"/>
    <cellStyle name="Normal 2 5 2 3 5 5" xfId="12623" xr:uid="{00000000-0005-0000-0000-00003D120000}"/>
    <cellStyle name="Normal 2 5 2 3 5 6" xfId="7287" xr:uid="{00000000-0005-0000-0000-00003E120000}"/>
    <cellStyle name="Normal 2 5 2 3 5 7" xfId="3741" xr:uid="{00000000-0005-0000-0000-00003F120000}"/>
    <cellStyle name="Normal 2 5 2 3 6" xfId="770" xr:uid="{00000000-0005-0000-0000-000040120000}"/>
    <cellStyle name="Normal 2 5 2 3 6 2" xfId="2355" xr:uid="{00000000-0005-0000-0000-000041120000}"/>
    <cellStyle name="Normal 2 5 2 3 6 2 2" xfId="10112" xr:uid="{00000000-0005-0000-0000-000042120000}"/>
    <cellStyle name="Normal 2 5 2 3 6 2 3" xfId="5094" xr:uid="{00000000-0005-0000-0000-000043120000}"/>
    <cellStyle name="Normal 2 5 2 3 6 3" xfId="6502" xr:uid="{00000000-0005-0000-0000-000044120000}"/>
    <cellStyle name="Normal 2 5 2 3 6 3 2" xfId="11517" xr:uid="{00000000-0005-0000-0000-000045120000}"/>
    <cellStyle name="Normal 2 5 2 3 6 4" xfId="9228" xr:uid="{00000000-0005-0000-0000-000046120000}"/>
    <cellStyle name="Normal 2 5 2 3 6 5" xfId="12971" xr:uid="{00000000-0005-0000-0000-000047120000}"/>
    <cellStyle name="Normal 2 5 2 3 6 6" xfId="7705" xr:uid="{00000000-0005-0000-0000-000048120000}"/>
    <cellStyle name="Normal 2 5 2 3 6 7" xfId="4159" xr:uid="{00000000-0005-0000-0000-000049120000}"/>
    <cellStyle name="Normal 2 5 2 3 7" xfId="1194" xr:uid="{00000000-0005-0000-0000-00004A120000}"/>
    <cellStyle name="Normal 2 5 2 3 7 2" xfId="2746" xr:uid="{00000000-0005-0000-0000-00004B120000}"/>
    <cellStyle name="Normal 2 5 2 3 7 2 2" xfId="10403" xr:uid="{00000000-0005-0000-0000-00004C120000}"/>
    <cellStyle name="Normal 2 5 2 3 7 2 3" xfId="5386" xr:uid="{00000000-0005-0000-0000-00004D120000}"/>
    <cellStyle name="Normal 2 5 2 3 7 3" xfId="6784" xr:uid="{00000000-0005-0000-0000-00004E120000}"/>
    <cellStyle name="Normal 2 5 2 3 7 3 2" xfId="11799" xr:uid="{00000000-0005-0000-0000-00004F120000}"/>
    <cellStyle name="Normal 2 5 2 3 7 4" xfId="8649" xr:uid="{00000000-0005-0000-0000-000050120000}"/>
    <cellStyle name="Normal 2 5 2 3 7 5" xfId="13253" xr:uid="{00000000-0005-0000-0000-000051120000}"/>
    <cellStyle name="Normal 2 5 2 3 7 6" xfId="7997" xr:uid="{00000000-0005-0000-0000-000052120000}"/>
    <cellStyle name="Normal 2 5 2 3 7 7" xfId="3576" xr:uid="{00000000-0005-0000-0000-000053120000}"/>
    <cellStyle name="Normal 2 5 2 3 8" xfId="1593" xr:uid="{00000000-0005-0000-0000-000054120000}"/>
    <cellStyle name="Normal 2 5 2 3 8 2" xfId="12210" xr:uid="{00000000-0005-0000-0000-000055120000}"/>
    <cellStyle name="Normal 2 5 2 3 8 3" xfId="9536" xr:uid="{00000000-0005-0000-0000-000056120000}"/>
    <cellStyle name="Normal 2 5 2 3 8 4" xfId="4518" xr:uid="{00000000-0005-0000-0000-000057120000}"/>
    <cellStyle name="Normal 2 5 2 3 9" xfId="1520" xr:uid="{00000000-0005-0000-0000-000058120000}"/>
    <cellStyle name="Normal 2 5 2 3 9 2" xfId="10754" xr:uid="{00000000-0005-0000-0000-000059120000}"/>
    <cellStyle name="Normal 2 5 2 3 9 3" xfId="5738" xr:uid="{00000000-0005-0000-0000-00005A120000}"/>
    <cellStyle name="Normal 2 5 2 3_Degree data" xfId="2645" xr:uid="{00000000-0005-0000-0000-00005B120000}"/>
    <cellStyle name="Normal 2 5 2 4" xfId="194" xr:uid="{00000000-0005-0000-0000-00005C120000}"/>
    <cellStyle name="Normal 2 5 2 4 10" xfId="7162" xr:uid="{00000000-0005-0000-0000-00005D120000}"/>
    <cellStyle name="Normal 2 5 2 4 11" xfId="3331" xr:uid="{00000000-0005-0000-0000-00005E120000}"/>
    <cellStyle name="Normal 2 5 2 4 2" xfId="376" xr:uid="{00000000-0005-0000-0000-00005F120000}"/>
    <cellStyle name="Normal 2 5 2 4 2 2" xfId="627" xr:uid="{00000000-0005-0000-0000-000060120000}"/>
    <cellStyle name="Normal 2 5 2 4 2 2 2" xfId="2013" xr:uid="{00000000-0005-0000-0000-000061120000}"/>
    <cellStyle name="Normal 2 5 2 4 2 2 2 2" xfId="10119" xr:uid="{00000000-0005-0000-0000-000062120000}"/>
    <cellStyle name="Normal 2 5 2 4 2 2 2 3" xfId="5101" xr:uid="{00000000-0005-0000-0000-000063120000}"/>
    <cellStyle name="Normal 2 5 2 4 2 2 3" xfId="6160" xr:uid="{00000000-0005-0000-0000-000064120000}"/>
    <cellStyle name="Normal 2 5 2 4 2 2 3 2" xfId="11176" xr:uid="{00000000-0005-0000-0000-000065120000}"/>
    <cellStyle name="Normal 2 5 2 4 2 2 4" xfId="9235" xr:uid="{00000000-0005-0000-0000-000066120000}"/>
    <cellStyle name="Normal 2 5 2 4 2 2 5" xfId="12630" xr:uid="{00000000-0005-0000-0000-000067120000}"/>
    <cellStyle name="Normal 2 5 2 4 2 2 6" xfId="7712" xr:uid="{00000000-0005-0000-0000-000068120000}"/>
    <cellStyle name="Normal 2 5 2 4 2 2 7" xfId="4166" xr:uid="{00000000-0005-0000-0000-000069120000}"/>
    <cellStyle name="Normal 2 5 2 4 2 3" xfId="1036" xr:uid="{00000000-0005-0000-0000-00006A120000}"/>
    <cellStyle name="Normal 2 5 2 4 2 3 2" xfId="2362" xr:uid="{00000000-0005-0000-0000-00006B120000}"/>
    <cellStyle name="Normal 2 5 2 4 2 3 2 2" xfId="10595" xr:uid="{00000000-0005-0000-0000-00006C120000}"/>
    <cellStyle name="Normal 2 5 2 4 2 3 2 3" xfId="5578" xr:uid="{00000000-0005-0000-0000-00006D120000}"/>
    <cellStyle name="Normal 2 5 2 4 2 3 3" xfId="6509" xr:uid="{00000000-0005-0000-0000-00006E120000}"/>
    <cellStyle name="Normal 2 5 2 4 2 3 3 2" xfId="11524" xr:uid="{00000000-0005-0000-0000-00006F120000}"/>
    <cellStyle name="Normal 2 5 2 4 2 3 4" xfId="9002" xr:uid="{00000000-0005-0000-0000-000070120000}"/>
    <cellStyle name="Normal 2 5 2 4 2 3 5" xfId="12978" xr:uid="{00000000-0005-0000-0000-000071120000}"/>
    <cellStyle name="Normal 2 5 2 4 2 3 6" xfId="8189" xr:uid="{00000000-0005-0000-0000-000072120000}"/>
    <cellStyle name="Normal 2 5 2 4 2 3 7" xfId="3933" xr:uid="{00000000-0005-0000-0000-000073120000}"/>
    <cellStyle name="Normal 2 5 2 4 2 4" xfId="1393" xr:uid="{00000000-0005-0000-0000-000074120000}"/>
    <cellStyle name="Normal 2 5 2 4 2 4 2" xfId="2951" xr:uid="{00000000-0005-0000-0000-000075120000}"/>
    <cellStyle name="Normal 2 5 2 4 2 4 2 2" xfId="11991" xr:uid="{00000000-0005-0000-0000-000076120000}"/>
    <cellStyle name="Normal 2 5 2 4 2 4 2 3" xfId="6976" xr:uid="{00000000-0005-0000-0000-000077120000}"/>
    <cellStyle name="Normal 2 5 2 4 2 4 3" xfId="13445" xr:uid="{00000000-0005-0000-0000-000078120000}"/>
    <cellStyle name="Normal 2 5 2 4 2 4 4" xfId="9886" xr:uid="{00000000-0005-0000-0000-000079120000}"/>
    <cellStyle name="Normal 2 5 2 4 2 4 5" xfId="4868" xr:uid="{00000000-0005-0000-0000-00007A120000}"/>
    <cellStyle name="Normal 2 5 2 4 2 5" xfId="1785" xr:uid="{00000000-0005-0000-0000-00007B120000}"/>
    <cellStyle name="Normal 2 5 2 4 2 5 2" xfId="10948" xr:uid="{00000000-0005-0000-0000-00007C120000}"/>
    <cellStyle name="Normal 2 5 2 4 2 5 3" xfId="5932" xr:uid="{00000000-0005-0000-0000-00007D120000}"/>
    <cellStyle name="Normal 2 5 2 4 2 6" xfId="8509" xr:uid="{00000000-0005-0000-0000-00007E120000}"/>
    <cellStyle name="Normal 2 5 2 4 2 7" xfId="12402" xr:uid="{00000000-0005-0000-0000-00007F120000}"/>
    <cellStyle name="Normal 2 5 2 4 2 8" xfId="7479" xr:uid="{00000000-0005-0000-0000-000080120000}"/>
    <cellStyle name="Normal 2 5 2 4 2 9" xfId="3431" xr:uid="{00000000-0005-0000-0000-000081120000}"/>
    <cellStyle name="Normal 2 5 2 4 2_Degree data" xfId="2689" xr:uid="{00000000-0005-0000-0000-000082120000}"/>
    <cellStyle name="Normal 2 5 2 4 3" xfId="527" xr:uid="{00000000-0005-0000-0000-000083120000}"/>
    <cellStyle name="Normal 2 5 2 4 3 2" xfId="936" xr:uid="{00000000-0005-0000-0000-000084120000}"/>
    <cellStyle name="Normal 2 5 2 4 3 2 2" xfId="9786" xr:uid="{00000000-0005-0000-0000-000085120000}"/>
    <cellStyle name="Normal 2 5 2 4 3 2 3" xfId="4768" xr:uid="{00000000-0005-0000-0000-000086120000}"/>
    <cellStyle name="Normal 2 5 2 4 3 3" xfId="2012" xr:uid="{00000000-0005-0000-0000-000087120000}"/>
    <cellStyle name="Normal 2 5 2 4 3 3 2" xfId="11175" xr:uid="{00000000-0005-0000-0000-000088120000}"/>
    <cellStyle name="Normal 2 5 2 4 3 3 3" xfId="6159" xr:uid="{00000000-0005-0000-0000-000089120000}"/>
    <cellStyle name="Normal 2 5 2 4 3 4" xfId="8902" xr:uid="{00000000-0005-0000-0000-00008A120000}"/>
    <cellStyle name="Normal 2 5 2 4 3 5" xfId="12629" xr:uid="{00000000-0005-0000-0000-00008B120000}"/>
    <cellStyle name="Normal 2 5 2 4 3 6" xfId="7379" xr:uid="{00000000-0005-0000-0000-00008C120000}"/>
    <cellStyle name="Normal 2 5 2 4 3 7" xfId="3833" xr:uid="{00000000-0005-0000-0000-00008D120000}"/>
    <cellStyle name="Normal 2 5 2 4 4" xfId="800" xr:uid="{00000000-0005-0000-0000-00008E120000}"/>
    <cellStyle name="Normal 2 5 2 4 4 2" xfId="2361" xr:uid="{00000000-0005-0000-0000-00008F120000}"/>
    <cellStyle name="Normal 2 5 2 4 4 2 2" xfId="10118" xr:uid="{00000000-0005-0000-0000-000090120000}"/>
    <cellStyle name="Normal 2 5 2 4 4 2 3" xfId="5100" xr:uid="{00000000-0005-0000-0000-000091120000}"/>
    <cellStyle name="Normal 2 5 2 4 4 3" xfId="6508" xr:uid="{00000000-0005-0000-0000-000092120000}"/>
    <cellStyle name="Normal 2 5 2 4 4 3 2" xfId="11523" xr:uid="{00000000-0005-0000-0000-000093120000}"/>
    <cellStyle name="Normal 2 5 2 4 4 4" xfId="9234" xr:uid="{00000000-0005-0000-0000-000094120000}"/>
    <cellStyle name="Normal 2 5 2 4 4 5" xfId="12977" xr:uid="{00000000-0005-0000-0000-000095120000}"/>
    <cellStyle name="Normal 2 5 2 4 4 6" xfId="7711" xr:uid="{00000000-0005-0000-0000-000096120000}"/>
    <cellStyle name="Normal 2 5 2 4 4 7" xfId="4165" xr:uid="{00000000-0005-0000-0000-000097120000}"/>
    <cellStyle name="Normal 2 5 2 4 5" xfId="1292" xr:uid="{00000000-0005-0000-0000-000098120000}"/>
    <cellStyle name="Normal 2 5 2 4 5 2" xfId="2849" xr:uid="{00000000-0005-0000-0000-000099120000}"/>
    <cellStyle name="Normal 2 5 2 4 5 2 2" xfId="10495" xr:uid="{00000000-0005-0000-0000-00009A120000}"/>
    <cellStyle name="Normal 2 5 2 4 5 2 3" xfId="5478" xr:uid="{00000000-0005-0000-0000-00009B120000}"/>
    <cellStyle name="Normal 2 5 2 4 5 3" xfId="6876" xr:uid="{00000000-0005-0000-0000-00009C120000}"/>
    <cellStyle name="Normal 2 5 2 4 5 3 2" xfId="11891" xr:uid="{00000000-0005-0000-0000-00009D120000}"/>
    <cellStyle name="Normal 2 5 2 4 5 4" xfId="8683" xr:uid="{00000000-0005-0000-0000-00009E120000}"/>
    <cellStyle name="Normal 2 5 2 4 5 5" xfId="13345" xr:uid="{00000000-0005-0000-0000-00009F120000}"/>
    <cellStyle name="Normal 2 5 2 4 5 6" xfId="8089" xr:uid="{00000000-0005-0000-0000-0000A0120000}"/>
    <cellStyle name="Normal 2 5 2 4 5 7" xfId="3612" xr:uid="{00000000-0005-0000-0000-0000A1120000}"/>
    <cellStyle name="Normal 2 5 2 4 6" xfId="1685" xr:uid="{00000000-0005-0000-0000-0000A2120000}"/>
    <cellStyle name="Normal 2 5 2 4 6 2" xfId="9569" xr:uid="{00000000-0005-0000-0000-0000A3120000}"/>
    <cellStyle name="Normal 2 5 2 4 6 3" xfId="4551" xr:uid="{00000000-0005-0000-0000-0000A4120000}"/>
    <cellStyle name="Normal 2 5 2 4 7" xfId="5832" xr:uid="{00000000-0005-0000-0000-0000A5120000}"/>
    <cellStyle name="Normal 2 5 2 4 7 2" xfId="10848" xr:uid="{00000000-0005-0000-0000-0000A6120000}"/>
    <cellStyle name="Normal 2 5 2 4 8" xfId="8409" xr:uid="{00000000-0005-0000-0000-0000A7120000}"/>
    <cellStyle name="Normal 2 5 2 4 9" xfId="12302" xr:uid="{00000000-0005-0000-0000-0000A8120000}"/>
    <cellStyle name="Normal 2 5 2 4_Degree data" xfId="2690" xr:uid="{00000000-0005-0000-0000-0000A9120000}"/>
    <cellStyle name="Normal 2 5 2 5" xfId="230" xr:uid="{00000000-0005-0000-0000-0000AA120000}"/>
    <cellStyle name="Normal 2 5 2 5 10" xfId="7216" xr:uid="{00000000-0005-0000-0000-0000AB120000}"/>
    <cellStyle name="Normal 2 5 2 5 11" xfId="3280" xr:uid="{00000000-0005-0000-0000-0000AC120000}"/>
    <cellStyle name="Normal 2 5 2 5 2" xfId="324" xr:uid="{00000000-0005-0000-0000-0000AD120000}"/>
    <cellStyle name="Normal 2 5 2 5 2 2" xfId="681" xr:uid="{00000000-0005-0000-0000-0000AE120000}"/>
    <cellStyle name="Normal 2 5 2 5 2 2 2" xfId="2015" xr:uid="{00000000-0005-0000-0000-0000AF120000}"/>
    <cellStyle name="Normal 2 5 2 5 2 2 2 2" xfId="10121" xr:uid="{00000000-0005-0000-0000-0000B0120000}"/>
    <cellStyle name="Normal 2 5 2 5 2 2 2 3" xfId="5103" xr:uid="{00000000-0005-0000-0000-0000B1120000}"/>
    <cellStyle name="Normal 2 5 2 5 2 2 3" xfId="6162" xr:uid="{00000000-0005-0000-0000-0000B2120000}"/>
    <cellStyle name="Normal 2 5 2 5 2 2 3 2" xfId="11178" xr:uid="{00000000-0005-0000-0000-0000B3120000}"/>
    <cellStyle name="Normal 2 5 2 5 2 2 4" xfId="9237" xr:uid="{00000000-0005-0000-0000-0000B4120000}"/>
    <cellStyle name="Normal 2 5 2 5 2 2 5" xfId="12632" xr:uid="{00000000-0005-0000-0000-0000B5120000}"/>
    <cellStyle name="Normal 2 5 2 5 2 2 6" xfId="7714" xr:uid="{00000000-0005-0000-0000-0000B6120000}"/>
    <cellStyle name="Normal 2 5 2 5 2 2 7" xfId="4168" xr:uid="{00000000-0005-0000-0000-0000B7120000}"/>
    <cellStyle name="Normal 2 5 2 5 2 3" xfId="1090" xr:uid="{00000000-0005-0000-0000-0000B8120000}"/>
    <cellStyle name="Normal 2 5 2 5 2 3 2" xfId="2364" xr:uid="{00000000-0005-0000-0000-0000B9120000}"/>
    <cellStyle name="Normal 2 5 2 5 2 3 2 2" xfId="10649" xr:uid="{00000000-0005-0000-0000-0000BA120000}"/>
    <cellStyle name="Normal 2 5 2 5 2 3 2 3" xfId="5632" xr:uid="{00000000-0005-0000-0000-0000BB120000}"/>
    <cellStyle name="Normal 2 5 2 5 2 3 3" xfId="6511" xr:uid="{00000000-0005-0000-0000-0000BC120000}"/>
    <cellStyle name="Normal 2 5 2 5 2 3 3 2" xfId="11526" xr:uid="{00000000-0005-0000-0000-0000BD120000}"/>
    <cellStyle name="Normal 2 5 2 5 2 3 4" xfId="9056" xr:uid="{00000000-0005-0000-0000-0000BE120000}"/>
    <cellStyle name="Normal 2 5 2 5 2 3 5" xfId="12980" xr:uid="{00000000-0005-0000-0000-0000BF120000}"/>
    <cellStyle name="Normal 2 5 2 5 2 3 6" xfId="8243" xr:uid="{00000000-0005-0000-0000-0000C0120000}"/>
    <cellStyle name="Normal 2 5 2 5 2 3 7" xfId="3987" xr:uid="{00000000-0005-0000-0000-0000C1120000}"/>
    <cellStyle name="Normal 2 5 2 5 2 4" xfId="1448" xr:uid="{00000000-0005-0000-0000-0000C2120000}"/>
    <cellStyle name="Normal 2 5 2 5 2 4 2" xfId="3007" xr:uid="{00000000-0005-0000-0000-0000C3120000}"/>
    <cellStyle name="Normal 2 5 2 5 2 4 2 2" xfId="12045" xr:uid="{00000000-0005-0000-0000-0000C4120000}"/>
    <cellStyle name="Normal 2 5 2 5 2 4 2 3" xfId="7030" xr:uid="{00000000-0005-0000-0000-0000C5120000}"/>
    <cellStyle name="Normal 2 5 2 5 2 4 3" xfId="13499" xr:uid="{00000000-0005-0000-0000-0000C6120000}"/>
    <cellStyle name="Normal 2 5 2 5 2 4 4" xfId="9940" xr:uid="{00000000-0005-0000-0000-0000C7120000}"/>
    <cellStyle name="Normal 2 5 2 5 2 4 5" xfId="4922" xr:uid="{00000000-0005-0000-0000-0000C8120000}"/>
    <cellStyle name="Normal 2 5 2 5 2 5" xfId="1839" xr:uid="{00000000-0005-0000-0000-0000C9120000}"/>
    <cellStyle name="Normal 2 5 2 5 2 5 2" xfId="11002" xr:uid="{00000000-0005-0000-0000-0000CA120000}"/>
    <cellStyle name="Normal 2 5 2 5 2 5 3" xfId="5986" xr:uid="{00000000-0005-0000-0000-0000CB120000}"/>
    <cellStyle name="Normal 2 5 2 5 2 6" xfId="8563" xr:uid="{00000000-0005-0000-0000-0000CC120000}"/>
    <cellStyle name="Normal 2 5 2 5 2 7" xfId="12456" xr:uid="{00000000-0005-0000-0000-0000CD120000}"/>
    <cellStyle name="Normal 2 5 2 5 2 8" xfId="7533" xr:uid="{00000000-0005-0000-0000-0000CE120000}"/>
    <cellStyle name="Normal 2 5 2 5 2 9" xfId="3485" xr:uid="{00000000-0005-0000-0000-0000CF120000}"/>
    <cellStyle name="Normal 2 5 2 5 2_Degree data" xfId="2626" xr:uid="{00000000-0005-0000-0000-0000D0120000}"/>
    <cellStyle name="Normal 2 5 2 5 3" xfId="476" xr:uid="{00000000-0005-0000-0000-0000D1120000}"/>
    <cellStyle name="Normal 2 5 2 5 3 2" xfId="2014" xr:uid="{00000000-0005-0000-0000-0000D2120000}"/>
    <cellStyle name="Normal 2 5 2 5 3 2 2" xfId="9735" xr:uid="{00000000-0005-0000-0000-0000D3120000}"/>
    <cellStyle name="Normal 2 5 2 5 3 2 3" xfId="4717" xr:uid="{00000000-0005-0000-0000-0000D4120000}"/>
    <cellStyle name="Normal 2 5 2 5 3 3" xfId="6161" xr:uid="{00000000-0005-0000-0000-0000D5120000}"/>
    <cellStyle name="Normal 2 5 2 5 3 3 2" xfId="11177" xr:uid="{00000000-0005-0000-0000-0000D6120000}"/>
    <cellStyle name="Normal 2 5 2 5 3 4" xfId="8851" xr:uid="{00000000-0005-0000-0000-0000D7120000}"/>
    <cellStyle name="Normal 2 5 2 5 3 5" xfId="12631" xr:uid="{00000000-0005-0000-0000-0000D8120000}"/>
    <cellStyle name="Normal 2 5 2 5 3 6" xfId="7328" xr:uid="{00000000-0005-0000-0000-0000D9120000}"/>
    <cellStyle name="Normal 2 5 2 5 3 7" xfId="3782" xr:uid="{00000000-0005-0000-0000-0000DA120000}"/>
    <cellStyle name="Normal 2 5 2 5 4" xfId="885" xr:uid="{00000000-0005-0000-0000-0000DB120000}"/>
    <cellStyle name="Normal 2 5 2 5 4 2" xfId="2363" xr:uid="{00000000-0005-0000-0000-0000DC120000}"/>
    <cellStyle name="Normal 2 5 2 5 4 2 2" xfId="10120" xr:uid="{00000000-0005-0000-0000-0000DD120000}"/>
    <cellStyle name="Normal 2 5 2 5 4 2 3" xfId="5102" xr:uid="{00000000-0005-0000-0000-0000DE120000}"/>
    <cellStyle name="Normal 2 5 2 5 4 3" xfId="6510" xr:uid="{00000000-0005-0000-0000-0000DF120000}"/>
    <cellStyle name="Normal 2 5 2 5 4 3 2" xfId="11525" xr:uid="{00000000-0005-0000-0000-0000E0120000}"/>
    <cellStyle name="Normal 2 5 2 5 4 4" xfId="9236" xr:uid="{00000000-0005-0000-0000-0000E1120000}"/>
    <cellStyle name="Normal 2 5 2 5 4 5" xfId="12979" xr:uid="{00000000-0005-0000-0000-0000E2120000}"/>
    <cellStyle name="Normal 2 5 2 5 4 6" xfId="7713" xr:uid="{00000000-0005-0000-0000-0000E3120000}"/>
    <cellStyle name="Normal 2 5 2 5 4 7" xfId="4167" xr:uid="{00000000-0005-0000-0000-0000E4120000}"/>
    <cellStyle name="Normal 2 5 2 5 5" xfId="1237" xr:uid="{00000000-0005-0000-0000-0000E5120000}"/>
    <cellStyle name="Normal 2 5 2 5 5 2" xfId="2793" xr:uid="{00000000-0005-0000-0000-0000E6120000}"/>
    <cellStyle name="Normal 2 5 2 5 5 2 2" xfId="10444" xr:uid="{00000000-0005-0000-0000-0000E7120000}"/>
    <cellStyle name="Normal 2 5 2 5 5 2 3" xfId="5427" xr:uid="{00000000-0005-0000-0000-0000E8120000}"/>
    <cellStyle name="Normal 2 5 2 5 5 3" xfId="6825" xr:uid="{00000000-0005-0000-0000-0000E9120000}"/>
    <cellStyle name="Normal 2 5 2 5 5 3 2" xfId="11840" xr:uid="{00000000-0005-0000-0000-0000EA120000}"/>
    <cellStyle name="Normal 2 5 2 5 5 4" xfId="8737" xr:uid="{00000000-0005-0000-0000-0000EB120000}"/>
    <cellStyle name="Normal 2 5 2 5 5 5" xfId="13294" xr:uid="{00000000-0005-0000-0000-0000EC120000}"/>
    <cellStyle name="Normal 2 5 2 5 5 6" xfId="8038" xr:uid="{00000000-0005-0000-0000-0000ED120000}"/>
    <cellStyle name="Normal 2 5 2 5 5 7" xfId="3667" xr:uid="{00000000-0005-0000-0000-0000EE120000}"/>
    <cellStyle name="Normal 2 5 2 5 6" xfId="1634" xr:uid="{00000000-0005-0000-0000-0000EF120000}"/>
    <cellStyle name="Normal 2 5 2 5 6 2" xfId="9623" xr:uid="{00000000-0005-0000-0000-0000F0120000}"/>
    <cellStyle name="Normal 2 5 2 5 6 3" xfId="4605" xr:uid="{00000000-0005-0000-0000-0000F1120000}"/>
    <cellStyle name="Normal 2 5 2 5 7" xfId="5781" xr:uid="{00000000-0005-0000-0000-0000F2120000}"/>
    <cellStyle name="Normal 2 5 2 5 7 2" xfId="10797" xr:uid="{00000000-0005-0000-0000-0000F3120000}"/>
    <cellStyle name="Normal 2 5 2 5 8" xfId="8358" xr:uid="{00000000-0005-0000-0000-0000F4120000}"/>
    <cellStyle name="Normal 2 5 2 5 9" xfId="12251" xr:uid="{00000000-0005-0000-0000-0000F5120000}"/>
    <cellStyle name="Normal 2 5 2 5_Degree data" xfId="2616" xr:uid="{00000000-0005-0000-0000-0000F6120000}"/>
    <cellStyle name="Normal 2 5 2 6" xfId="266" xr:uid="{00000000-0005-0000-0000-0000F7120000}"/>
    <cellStyle name="Normal 2 5 2 6 2" xfId="576" xr:uid="{00000000-0005-0000-0000-0000F8120000}"/>
    <cellStyle name="Normal 2 5 2 6 2 2" xfId="2016" xr:uid="{00000000-0005-0000-0000-0000F9120000}"/>
    <cellStyle name="Normal 2 5 2 6 2 2 2" xfId="10122" xr:uid="{00000000-0005-0000-0000-0000FA120000}"/>
    <cellStyle name="Normal 2 5 2 6 2 2 3" xfId="5104" xr:uid="{00000000-0005-0000-0000-0000FB120000}"/>
    <cellStyle name="Normal 2 5 2 6 2 3" xfId="6163" xr:uid="{00000000-0005-0000-0000-0000FC120000}"/>
    <cellStyle name="Normal 2 5 2 6 2 3 2" xfId="11179" xr:uid="{00000000-0005-0000-0000-0000FD120000}"/>
    <cellStyle name="Normal 2 5 2 6 2 4" xfId="9238" xr:uid="{00000000-0005-0000-0000-0000FE120000}"/>
    <cellStyle name="Normal 2 5 2 6 2 5" xfId="12633" xr:uid="{00000000-0005-0000-0000-0000FF120000}"/>
    <cellStyle name="Normal 2 5 2 6 2 6" xfId="7715" xr:uid="{00000000-0005-0000-0000-000000130000}"/>
    <cellStyle name="Normal 2 5 2 6 2 7" xfId="4169" xr:uid="{00000000-0005-0000-0000-000001130000}"/>
    <cellStyle name="Normal 2 5 2 6 3" xfId="985" xr:uid="{00000000-0005-0000-0000-000002130000}"/>
    <cellStyle name="Normal 2 5 2 6 3 2" xfId="2365" xr:uid="{00000000-0005-0000-0000-000003130000}"/>
    <cellStyle name="Normal 2 5 2 6 3 2 2" xfId="10544" xr:uid="{00000000-0005-0000-0000-000004130000}"/>
    <cellStyle name="Normal 2 5 2 6 3 2 3" xfId="5527" xr:uid="{00000000-0005-0000-0000-000005130000}"/>
    <cellStyle name="Normal 2 5 2 6 3 3" xfId="6512" xr:uid="{00000000-0005-0000-0000-000006130000}"/>
    <cellStyle name="Normal 2 5 2 6 3 3 2" xfId="11527" xr:uid="{00000000-0005-0000-0000-000007130000}"/>
    <cellStyle name="Normal 2 5 2 6 3 4" xfId="8951" xr:uid="{00000000-0005-0000-0000-000008130000}"/>
    <cellStyle name="Normal 2 5 2 6 3 5" xfId="12981" xr:uid="{00000000-0005-0000-0000-000009130000}"/>
    <cellStyle name="Normal 2 5 2 6 3 6" xfId="8138" xr:uid="{00000000-0005-0000-0000-00000A130000}"/>
    <cellStyle name="Normal 2 5 2 6 3 7" xfId="3882" xr:uid="{00000000-0005-0000-0000-00000B130000}"/>
    <cellStyle name="Normal 2 5 2 6 4" xfId="1341" xr:uid="{00000000-0005-0000-0000-00000C130000}"/>
    <cellStyle name="Normal 2 5 2 6 4 2" xfId="2899" xr:uid="{00000000-0005-0000-0000-00000D130000}"/>
    <cellStyle name="Normal 2 5 2 6 4 2 2" xfId="11940" xr:uid="{00000000-0005-0000-0000-00000E130000}"/>
    <cellStyle name="Normal 2 5 2 6 4 2 3" xfId="6925" xr:uid="{00000000-0005-0000-0000-00000F130000}"/>
    <cellStyle name="Normal 2 5 2 6 4 3" xfId="13394" xr:uid="{00000000-0005-0000-0000-000010130000}"/>
    <cellStyle name="Normal 2 5 2 6 4 4" xfId="9835" xr:uid="{00000000-0005-0000-0000-000011130000}"/>
    <cellStyle name="Normal 2 5 2 6 4 5" xfId="4817" xr:uid="{00000000-0005-0000-0000-000012130000}"/>
    <cellStyle name="Normal 2 5 2 6 5" xfId="1734" xr:uid="{00000000-0005-0000-0000-000013130000}"/>
    <cellStyle name="Normal 2 5 2 6 5 2" xfId="10897" xr:uid="{00000000-0005-0000-0000-000014130000}"/>
    <cellStyle name="Normal 2 5 2 6 5 3" xfId="5881" xr:uid="{00000000-0005-0000-0000-000015130000}"/>
    <cellStyle name="Normal 2 5 2 6 6" xfId="8458" xr:uid="{00000000-0005-0000-0000-000016130000}"/>
    <cellStyle name="Normal 2 5 2 6 7" xfId="12351" xr:uid="{00000000-0005-0000-0000-000017130000}"/>
    <cellStyle name="Normal 2 5 2 6 8" xfId="7428" xr:uid="{00000000-0005-0000-0000-000018130000}"/>
    <cellStyle name="Normal 2 5 2 6 9" xfId="3380" xr:uid="{00000000-0005-0000-0000-000019130000}"/>
    <cellStyle name="Normal 2 5 2 6_Degree data" xfId="2625" xr:uid="{00000000-0005-0000-0000-00001A130000}"/>
    <cellStyle name="Normal 2 5 2 7" xfId="424" xr:uid="{00000000-0005-0000-0000-00001B130000}"/>
    <cellStyle name="Normal 2 5 2 7 2" xfId="832" xr:uid="{00000000-0005-0000-0000-00001C130000}"/>
    <cellStyle name="Normal 2 5 2 7 2 2" xfId="2017" xr:uid="{00000000-0005-0000-0000-00001D130000}"/>
    <cellStyle name="Normal 2 5 2 7 2 2 2" xfId="10123" xr:uid="{00000000-0005-0000-0000-00001E130000}"/>
    <cellStyle name="Normal 2 5 2 7 2 2 3" xfId="5105" xr:uid="{00000000-0005-0000-0000-00001F130000}"/>
    <cellStyle name="Normal 2 5 2 7 2 3" xfId="6164" xr:uid="{00000000-0005-0000-0000-000020130000}"/>
    <cellStyle name="Normal 2 5 2 7 2 3 2" xfId="11180" xr:uid="{00000000-0005-0000-0000-000021130000}"/>
    <cellStyle name="Normal 2 5 2 7 2 4" xfId="9239" xr:uid="{00000000-0005-0000-0000-000022130000}"/>
    <cellStyle name="Normal 2 5 2 7 2 5" xfId="12634" xr:uid="{00000000-0005-0000-0000-000023130000}"/>
    <cellStyle name="Normal 2 5 2 7 2 6" xfId="7716" xr:uid="{00000000-0005-0000-0000-000024130000}"/>
    <cellStyle name="Normal 2 5 2 7 2 7" xfId="4170" xr:uid="{00000000-0005-0000-0000-000025130000}"/>
    <cellStyle name="Normal 2 5 2 7 3" xfId="1182" xr:uid="{00000000-0005-0000-0000-000026130000}"/>
    <cellStyle name="Normal 2 5 2 7 3 2" xfId="2366" xr:uid="{00000000-0005-0000-0000-000027130000}"/>
    <cellStyle name="Normal 2 5 2 7 3 2 2" xfId="10392" xr:uid="{00000000-0005-0000-0000-000028130000}"/>
    <cellStyle name="Normal 2 5 2 7 3 2 3" xfId="5375" xr:uid="{00000000-0005-0000-0000-000029130000}"/>
    <cellStyle name="Normal 2 5 2 7 3 3" xfId="6513" xr:uid="{00000000-0005-0000-0000-00002A130000}"/>
    <cellStyle name="Normal 2 5 2 7 3 3 2" xfId="11528" xr:uid="{00000000-0005-0000-0000-00002B130000}"/>
    <cellStyle name="Normal 2 5 2 7 3 4" xfId="8655" xr:uid="{00000000-0005-0000-0000-00002C130000}"/>
    <cellStyle name="Normal 2 5 2 7 3 5" xfId="12982" xr:uid="{00000000-0005-0000-0000-00002D130000}"/>
    <cellStyle name="Normal 2 5 2 7 3 6" xfId="7986" xr:uid="{00000000-0005-0000-0000-00002E130000}"/>
    <cellStyle name="Normal 2 5 2 7 3 7" xfId="3582" xr:uid="{00000000-0005-0000-0000-00002F130000}"/>
    <cellStyle name="Normal 2 5 2 7 4" xfId="2733" xr:uid="{00000000-0005-0000-0000-000030130000}"/>
    <cellStyle name="Normal 2 5 2 7 4 2" xfId="6773" xr:uid="{00000000-0005-0000-0000-000031130000}"/>
    <cellStyle name="Normal 2 5 2 7 4 2 2" xfId="11788" xr:uid="{00000000-0005-0000-0000-000032130000}"/>
    <cellStyle name="Normal 2 5 2 7 4 3" xfId="13242" xr:uid="{00000000-0005-0000-0000-000033130000}"/>
    <cellStyle name="Normal 2 5 2 7 4 4" xfId="9683" xr:uid="{00000000-0005-0000-0000-000034130000}"/>
    <cellStyle name="Normal 2 5 2 7 4 5" xfId="4665" xr:uid="{00000000-0005-0000-0000-000035130000}"/>
    <cellStyle name="Normal 2 5 2 7 5" xfId="1582" xr:uid="{00000000-0005-0000-0000-000036130000}"/>
    <cellStyle name="Normal 2 5 2 7 5 2" xfId="10743" xr:uid="{00000000-0005-0000-0000-000037130000}"/>
    <cellStyle name="Normal 2 5 2 7 5 3" xfId="5727" xr:uid="{00000000-0005-0000-0000-000038130000}"/>
    <cellStyle name="Normal 2 5 2 7 6" xfId="8799" xr:uid="{00000000-0005-0000-0000-000039130000}"/>
    <cellStyle name="Normal 2 5 2 7 7" xfId="12199" xr:uid="{00000000-0005-0000-0000-00003A130000}"/>
    <cellStyle name="Normal 2 5 2 7 8" xfId="7276" xr:uid="{00000000-0005-0000-0000-00003B130000}"/>
    <cellStyle name="Normal 2 5 2 7 9" xfId="3730" xr:uid="{00000000-0005-0000-0000-00003C130000}"/>
    <cellStyle name="Normal 2 5 2 7_Degree data" xfId="2865" xr:uid="{00000000-0005-0000-0000-00003D130000}"/>
    <cellStyle name="Normal 2 5 2 8" xfId="746" xr:uid="{00000000-0005-0000-0000-00003E130000}"/>
    <cellStyle name="Normal 2 5 2 8 2" xfId="1998" xr:uid="{00000000-0005-0000-0000-00003F130000}"/>
    <cellStyle name="Normal 2 5 2 8 2 2" xfId="10104" xr:uid="{00000000-0005-0000-0000-000040130000}"/>
    <cellStyle name="Normal 2 5 2 8 2 3" xfId="5086" xr:uid="{00000000-0005-0000-0000-000041130000}"/>
    <cellStyle name="Normal 2 5 2 8 3" xfId="6145" xr:uid="{00000000-0005-0000-0000-000042130000}"/>
    <cellStyle name="Normal 2 5 2 8 3 2" xfId="11161" xr:uid="{00000000-0005-0000-0000-000043130000}"/>
    <cellStyle name="Normal 2 5 2 8 4" xfId="9220" xr:uid="{00000000-0005-0000-0000-000044130000}"/>
    <cellStyle name="Normal 2 5 2 8 5" xfId="12615" xr:uid="{00000000-0005-0000-0000-000045130000}"/>
    <cellStyle name="Normal 2 5 2 8 6" xfId="7697" xr:uid="{00000000-0005-0000-0000-000046130000}"/>
    <cellStyle name="Normal 2 5 2 8 7" xfId="4151" xr:uid="{00000000-0005-0000-0000-000047130000}"/>
    <cellStyle name="Normal 2 5 2 9" xfId="1150" xr:uid="{00000000-0005-0000-0000-000048130000}"/>
    <cellStyle name="Normal 2 5 2 9 2" xfId="2347" xr:uid="{00000000-0005-0000-0000-000049130000}"/>
    <cellStyle name="Normal 2 5 2 9 2 2" xfId="10360" xr:uid="{00000000-0005-0000-0000-00004A130000}"/>
    <cellStyle name="Normal 2 5 2 9 2 3" xfId="5343" xr:uid="{00000000-0005-0000-0000-00004B130000}"/>
    <cellStyle name="Normal 2 5 2 9 3" xfId="6494" xr:uid="{00000000-0005-0000-0000-00004C130000}"/>
    <cellStyle name="Normal 2 5 2 9 3 2" xfId="11509" xr:uid="{00000000-0005-0000-0000-00004D130000}"/>
    <cellStyle name="Normal 2 5 2 9 4" xfId="8631" xr:uid="{00000000-0005-0000-0000-00004E130000}"/>
    <cellStyle name="Normal 2 5 2 9 5" xfId="12963" xr:uid="{00000000-0005-0000-0000-00004F130000}"/>
    <cellStyle name="Normal 2 5 2 9 6" xfId="7954" xr:uid="{00000000-0005-0000-0000-000050130000}"/>
    <cellStyle name="Normal 2 5 2 9 7" xfId="3555" xr:uid="{00000000-0005-0000-0000-000051130000}"/>
    <cellStyle name="Normal 2 5 2_Degree data" xfId="2803" xr:uid="{00000000-0005-0000-0000-000052130000}"/>
    <cellStyle name="Normal 2 5 3" xfId="107" xr:uid="{00000000-0005-0000-0000-000053130000}"/>
    <cellStyle name="Normal 2 5 3 10" xfId="1554" xr:uid="{00000000-0005-0000-0000-000054130000}"/>
    <cellStyle name="Normal 2 5 3 10 2" xfId="12171" xr:uid="{00000000-0005-0000-0000-000055130000}"/>
    <cellStyle name="Normal 2 5 3 10 3" xfId="10715" xr:uid="{00000000-0005-0000-0000-000056130000}"/>
    <cellStyle name="Normal 2 5 3 10 4" xfId="5699" xr:uid="{00000000-0005-0000-0000-000057130000}"/>
    <cellStyle name="Normal 2 5 3 11" xfId="1524" xr:uid="{00000000-0005-0000-0000-000058130000}"/>
    <cellStyle name="Normal 2 5 3 11 2" xfId="8321" xr:uid="{00000000-0005-0000-0000-000059130000}"/>
    <cellStyle name="Normal 2 5 3 12" xfId="12141" xr:uid="{00000000-0005-0000-0000-00005A130000}"/>
    <cellStyle name="Normal 2 5 3 13" xfId="7103" xr:uid="{00000000-0005-0000-0000-00005B130000}"/>
    <cellStyle name="Normal 2 5 3 14" xfId="3242" xr:uid="{00000000-0005-0000-0000-00005C130000}"/>
    <cellStyle name="Normal 2 5 3 2" xfId="172" xr:uid="{00000000-0005-0000-0000-00005D130000}"/>
    <cellStyle name="Normal 2 5 3 2 10" xfId="12273" xr:uid="{00000000-0005-0000-0000-00005E130000}"/>
    <cellStyle name="Normal 2 5 3 2 11" xfId="7133" xr:uid="{00000000-0005-0000-0000-00005F130000}"/>
    <cellStyle name="Normal 2 5 3 2 12" xfId="3302" xr:uid="{00000000-0005-0000-0000-000060130000}"/>
    <cellStyle name="Normal 2 5 3 2 2" xfId="346" xr:uid="{00000000-0005-0000-0000-000061130000}"/>
    <cellStyle name="Normal 2 5 3 2 2 10" xfId="3506" xr:uid="{00000000-0005-0000-0000-000062130000}"/>
    <cellStyle name="Normal 2 5 3 2 2 2" xfId="702" xr:uid="{00000000-0005-0000-0000-000063130000}"/>
    <cellStyle name="Normal 2 5 3 2 2 2 2" xfId="2020" xr:uid="{00000000-0005-0000-0000-000064130000}"/>
    <cellStyle name="Normal 2 5 3 2 2 2 2 2" xfId="9961" xr:uid="{00000000-0005-0000-0000-000065130000}"/>
    <cellStyle name="Normal 2 5 3 2 2 2 2 3" xfId="4943" xr:uid="{00000000-0005-0000-0000-000066130000}"/>
    <cellStyle name="Normal 2 5 3 2 2 2 3" xfId="6167" xr:uid="{00000000-0005-0000-0000-000067130000}"/>
    <cellStyle name="Normal 2 5 3 2 2 2 3 2" xfId="11183" xr:uid="{00000000-0005-0000-0000-000068130000}"/>
    <cellStyle name="Normal 2 5 3 2 2 2 4" xfId="9077" xr:uid="{00000000-0005-0000-0000-000069130000}"/>
    <cellStyle name="Normal 2 5 3 2 2 2 5" xfId="12637" xr:uid="{00000000-0005-0000-0000-00006A130000}"/>
    <cellStyle name="Normal 2 5 3 2 2 2 6" xfId="7554" xr:uid="{00000000-0005-0000-0000-00006B130000}"/>
    <cellStyle name="Normal 2 5 3 2 2 2 7" xfId="4008" xr:uid="{00000000-0005-0000-0000-00006C130000}"/>
    <cellStyle name="Normal 2 5 3 2 2 3" xfId="1111" xr:uid="{00000000-0005-0000-0000-00006D130000}"/>
    <cellStyle name="Normal 2 5 3 2 2 3 2" xfId="2369" xr:uid="{00000000-0005-0000-0000-00006E130000}"/>
    <cellStyle name="Normal 2 5 3 2 2 3 2 2" xfId="10126" xr:uid="{00000000-0005-0000-0000-00006F130000}"/>
    <cellStyle name="Normal 2 5 3 2 2 3 2 3" xfId="5108" xr:uid="{00000000-0005-0000-0000-000070130000}"/>
    <cellStyle name="Normal 2 5 3 2 2 3 3" xfId="6516" xr:uid="{00000000-0005-0000-0000-000071130000}"/>
    <cellStyle name="Normal 2 5 3 2 2 3 3 2" xfId="11531" xr:uid="{00000000-0005-0000-0000-000072130000}"/>
    <cellStyle name="Normal 2 5 3 2 2 3 4" xfId="9242" xr:uid="{00000000-0005-0000-0000-000073130000}"/>
    <cellStyle name="Normal 2 5 3 2 2 3 5" xfId="12985" xr:uid="{00000000-0005-0000-0000-000074130000}"/>
    <cellStyle name="Normal 2 5 3 2 2 3 6" xfId="7719" xr:uid="{00000000-0005-0000-0000-000075130000}"/>
    <cellStyle name="Normal 2 5 3 2 2 3 7" xfId="4173" xr:uid="{00000000-0005-0000-0000-000076130000}"/>
    <cellStyle name="Normal 2 5 3 2 2 4" xfId="1469" xr:uid="{00000000-0005-0000-0000-000077130000}"/>
    <cellStyle name="Normal 2 5 3 2 2 4 2" xfId="3028" xr:uid="{00000000-0005-0000-0000-000078130000}"/>
    <cellStyle name="Normal 2 5 3 2 2 4 2 2" xfId="10670" xr:uid="{00000000-0005-0000-0000-000079130000}"/>
    <cellStyle name="Normal 2 5 3 2 2 4 2 3" xfId="5653" xr:uid="{00000000-0005-0000-0000-00007A130000}"/>
    <cellStyle name="Normal 2 5 3 2 2 4 3" xfId="7051" xr:uid="{00000000-0005-0000-0000-00007B130000}"/>
    <cellStyle name="Normal 2 5 3 2 2 4 3 2" xfId="12066" xr:uid="{00000000-0005-0000-0000-00007C130000}"/>
    <cellStyle name="Normal 2 5 3 2 2 4 4" xfId="8758" xr:uid="{00000000-0005-0000-0000-00007D130000}"/>
    <cellStyle name="Normal 2 5 3 2 2 4 5" xfId="13520" xr:uid="{00000000-0005-0000-0000-00007E130000}"/>
    <cellStyle name="Normal 2 5 3 2 2 4 6" xfId="8264" xr:uid="{00000000-0005-0000-0000-00007F130000}"/>
    <cellStyle name="Normal 2 5 3 2 2 4 7" xfId="3688" xr:uid="{00000000-0005-0000-0000-000080130000}"/>
    <cellStyle name="Normal 2 5 3 2 2 5" xfId="1860" xr:uid="{00000000-0005-0000-0000-000081130000}"/>
    <cellStyle name="Normal 2 5 3 2 2 5 2" xfId="9644" xr:uid="{00000000-0005-0000-0000-000082130000}"/>
    <cellStyle name="Normal 2 5 3 2 2 5 3" xfId="4626" xr:uid="{00000000-0005-0000-0000-000083130000}"/>
    <cellStyle name="Normal 2 5 3 2 2 6" xfId="6007" xr:uid="{00000000-0005-0000-0000-000084130000}"/>
    <cellStyle name="Normal 2 5 3 2 2 6 2" xfId="11023" xr:uid="{00000000-0005-0000-0000-000085130000}"/>
    <cellStyle name="Normal 2 5 3 2 2 7" xfId="8584" xr:uid="{00000000-0005-0000-0000-000086130000}"/>
    <cellStyle name="Normal 2 5 3 2 2 8" xfId="12477" xr:uid="{00000000-0005-0000-0000-000087130000}"/>
    <cellStyle name="Normal 2 5 3 2 2 9" xfId="7237" xr:uid="{00000000-0005-0000-0000-000088130000}"/>
    <cellStyle name="Normal 2 5 3 2 2_Degree data" xfId="2684" xr:uid="{00000000-0005-0000-0000-000089130000}"/>
    <cellStyle name="Normal 2 5 3 2 3" xfId="598" xr:uid="{00000000-0005-0000-0000-00008A130000}"/>
    <cellStyle name="Normal 2 5 3 2 3 2" xfId="1007" xr:uid="{00000000-0005-0000-0000-00008B130000}"/>
    <cellStyle name="Normal 2 5 3 2 3 2 2" xfId="2021" xr:uid="{00000000-0005-0000-0000-00008C130000}"/>
    <cellStyle name="Normal 2 5 3 2 3 2 2 2" xfId="10127" xr:uid="{00000000-0005-0000-0000-00008D130000}"/>
    <cellStyle name="Normal 2 5 3 2 3 2 2 3" xfId="5109" xr:uid="{00000000-0005-0000-0000-00008E130000}"/>
    <cellStyle name="Normal 2 5 3 2 3 2 3" xfId="6168" xr:uid="{00000000-0005-0000-0000-00008F130000}"/>
    <cellStyle name="Normal 2 5 3 2 3 2 3 2" xfId="11184" xr:uid="{00000000-0005-0000-0000-000090130000}"/>
    <cellStyle name="Normal 2 5 3 2 3 2 4" xfId="9243" xr:uid="{00000000-0005-0000-0000-000091130000}"/>
    <cellStyle name="Normal 2 5 3 2 3 2 5" xfId="12638" xr:uid="{00000000-0005-0000-0000-000092130000}"/>
    <cellStyle name="Normal 2 5 3 2 3 2 6" xfId="7720" xr:uid="{00000000-0005-0000-0000-000093130000}"/>
    <cellStyle name="Normal 2 5 3 2 3 2 7" xfId="4174" xr:uid="{00000000-0005-0000-0000-000094130000}"/>
    <cellStyle name="Normal 2 5 3 2 3 3" xfId="1363" xr:uid="{00000000-0005-0000-0000-000095130000}"/>
    <cellStyle name="Normal 2 5 3 2 3 3 2" xfId="2370" xr:uid="{00000000-0005-0000-0000-000096130000}"/>
    <cellStyle name="Normal 2 5 3 2 3 3 2 2" xfId="10566" xr:uid="{00000000-0005-0000-0000-000097130000}"/>
    <cellStyle name="Normal 2 5 3 2 3 3 2 3" xfId="5549" xr:uid="{00000000-0005-0000-0000-000098130000}"/>
    <cellStyle name="Normal 2 5 3 2 3 3 3" xfId="6517" xr:uid="{00000000-0005-0000-0000-000099130000}"/>
    <cellStyle name="Normal 2 5 3 2 3 3 3 2" xfId="11532" xr:uid="{00000000-0005-0000-0000-00009A130000}"/>
    <cellStyle name="Normal 2 5 3 2 3 3 4" xfId="8973" xr:uid="{00000000-0005-0000-0000-00009B130000}"/>
    <cellStyle name="Normal 2 5 3 2 3 3 5" xfId="12986" xr:uid="{00000000-0005-0000-0000-00009C130000}"/>
    <cellStyle name="Normal 2 5 3 2 3 3 6" xfId="8160" xr:uid="{00000000-0005-0000-0000-00009D130000}"/>
    <cellStyle name="Normal 2 5 3 2 3 3 7" xfId="3904" xr:uid="{00000000-0005-0000-0000-00009E130000}"/>
    <cellStyle name="Normal 2 5 3 2 3 4" xfId="2921" xr:uid="{00000000-0005-0000-0000-00009F130000}"/>
    <cellStyle name="Normal 2 5 3 2 3 4 2" xfId="6947" xr:uid="{00000000-0005-0000-0000-0000A0130000}"/>
    <cellStyle name="Normal 2 5 3 2 3 4 2 2" xfId="11962" xr:uid="{00000000-0005-0000-0000-0000A1130000}"/>
    <cellStyle name="Normal 2 5 3 2 3 4 3" xfId="13416" xr:uid="{00000000-0005-0000-0000-0000A2130000}"/>
    <cellStyle name="Normal 2 5 3 2 3 4 4" xfId="9857" xr:uid="{00000000-0005-0000-0000-0000A3130000}"/>
    <cellStyle name="Normal 2 5 3 2 3 4 5" xfId="4839" xr:uid="{00000000-0005-0000-0000-0000A4130000}"/>
    <cellStyle name="Normal 2 5 3 2 3 5" xfId="1756" xr:uid="{00000000-0005-0000-0000-0000A5130000}"/>
    <cellStyle name="Normal 2 5 3 2 3 5 2" xfId="10919" xr:uid="{00000000-0005-0000-0000-0000A6130000}"/>
    <cellStyle name="Normal 2 5 3 2 3 5 3" xfId="5903" xr:uid="{00000000-0005-0000-0000-0000A7130000}"/>
    <cellStyle name="Normal 2 5 3 2 3 6" xfId="8480" xr:uid="{00000000-0005-0000-0000-0000A8130000}"/>
    <cellStyle name="Normal 2 5 3 2 3 7" xfId="12373" xr:uid="{00000000-0005-0000-0000-0000A9130000}"/>
    <cellStyle name="Normal 2 5 3 2 3 8" xfId="7450" xr:uid="{00000000-0005-0000-0000-0000AA130000}"/>
    <cellStyle name="Normal 2 5 3 2 3 9" xfId="3402" xr:uid="{00000000-0005-0000-0000-0000AB130000}"/>
    <cellStyle name="Normal 2 5 3 2 3_Degree data" xfId="2624" xr:uid="{00000000-0005-0000-0000-0000AC130000}"/>
    <cellStyle name="Normal 2 5 3 2 4" xfId="498" xr:uid="{00000000-0005-0000-0000-0000AD130000}"/>
    <cellStyle name="Normal 2 5 3 2 4 2" xfId="907" xr:uid="{00000000-0005-0000-0000-0000AE130000}"/>
    <cellStyle name="Normal 2 5 3 2 4 2 2" xfId="9757" xr:uid="{00000000-0005-0000-0000-0000AF130000}"/>
    <cellStyle name="Normal 2 5 3 2 4 2 3" xfId="4739" xr:uid="{00000000-0005-0000-0000-0000B0130000}"/>
    <cellStyle name="Normal 2 5 3 2 4 3" xfId="2019" xr:uid="{00000000-0005-0000-0000-0000B1130000}"/>
    <cellStyle name="Normal 2 5 3 2 4 3 2" xfId="11182" xr:uid="{00000000-0005-0000-0000-0000B2130000}"/>
    <cellStyle name="Normal 2 5 3 2 4 3 3" xfId="6166" xr:uid="{00000000-0005-0000-0000-0000B3130000}"/>
    <cellStyle name="Normal 2 5 3 2 4 4" xfId="8873" xr:uid="{00000000-0005-0000-0000-0000B4130000}"/>
    <cellStyle name="Normal 2 5 3 2 4 5" xfId="12636" xr:uid="{00000000-0005-0000-0000-0000B5130000}"/>
    <cellStyle name="Normal 2 5 3 2 4 6" xfId="7350" xr:uid="{00000000-0005-0000-0000-0000B6130000}"/>
    <cellStyle name="Normal 2 5 3 2 4 7" xfId="3804" xr:uid="{00000000-0005-0000-0000-0000B7130000}"/>
    <cellStyle name="Normal 2 5 3 2 5" xfId="774" xr:uid="{00000000-0005-0000-0000-0000B8130000}"/>
    <cellStyle name="Normal 2 5 3 2 5 2" xfId="2368" xr:uid="{00000000-0005-0000-0000-0000B9130000}"/>
    <cellStyle name="Normal 2 5 3 2 5 2 2" xfId="10125" xr:uid="{00000000-0005-0000-0000-0000BA130000}"/>
    <cellStyle name="Normal 2 5 3 2 5 2 3" xfId="5107" xr:uid="{00000000-0005-0000-0000-0000BB130000}"/>
    <cellStyle name="Normal 2 5 3 2 5 3" xfId="6515" xr:uid="{00000000-0005-0000-0000-0000BC130000}"/>
    <cellStyle name="Normal 2 5 3 2 5 3 2" xfId="11530" xr:uid="{00000000-0005-0000-0000-0000BD130000}"/>
    <cellStyle name="Normal 2 5 3 2 5 4" xfId="9241" xr:uid="{00000000-0005-0000-0000-0000BE130000}"/>
    <cellStyle name="Normal 2 5 3 2 5 5" xfId="12984" xr:uid="{00000000-0005-0000-0000-0000BF130000}"/>
    <cellStyle name="Normal 2 5 3 2 5 6" xfId="7718" xr:uid="{00000000-0005-0000-0000-0000C0130000}"/>
    <cellStyle name="Normal 2 5 3 2 5 7" xfId="4172" xr:uid="{00000000-0005-0000-0000-0000C1130000}"/>
    <cellStyle name="Normal 2 5 3 2 6" xfId="1262" xr:uid="{00000000-0005-0000-0000-0000C2130000}"/>
    <cellStyle name="Normal 2 5 3 2 6 2" xfId="2818" xr:uid="{00000000-0005-0000-0000-0000C3130000}"/>
    <cellStyle name="Normal 2 5 3 2 6 2 2" xfId="10466" xr:uid="{00000000-0005-0000-0000-0000C4130000}"/>
    <cellStyle name="Normal 2 5 3 2 6 2 3" xfId="5449" xr:uid="{00000000-0005-0000-0000-0000C5130000}"/>
    <cellStyle name="Normal 2 5 3 2 6 3" xfId="6847" xr:uid="{00000000-0005-0000-0000-0000C6130000}"/>
    <cellStyle name="Normal 2 5 3 2 6 3 2" xfId="11862" xr:uid="{00000000-0005-0000-0000-0000C7130000}"/>
    <cellStyle name="Normal 2 5 3 2 6 4" xfId="8653" xr:uid="{00000000-0005-0000-0000-0000C8130000}"/>
    <cellStyle name="Normal 2 5 3 2 6 5" xfId="13316" xr:uid="{00000000-0005-0000-0000-0000C9130000}"/>
    <cellStyle name="Normal 2 5 3 2 6 6" xfId="8060" xr:uid="{00000000-0005-0000-0000-0000CA130000}"/>
    <cellStyle name="Normal 2 5 3 2 6 7" xfId="3580" xr:uid="{00000000-0005-0000-0000-0000CB130000}"/>
    <cellStyle name="Normal 2 5 3 2 7" xfId="1656" xr:uid="{00000000-0005-0000-0000-0000CC130000}"/>
    <cellStyle name="Normal 2 5 3 2 7 2" xfId="9540" xr:uid="{00000000-0005-0000-0000-0000CD130000}"/>
    <cellStyle name="Normal 2 5 3 2 7 3" xfId="4522" xr:uid="{00000000-0005-0000-0000-0000CE130000}"/>
    <cellStyle name="Normal 2 5 3 2 8" xfId="5803" xr:uid="{00000000-0005-0000-0000-0000CF130000}"/>
    <cellStyle name="Normal 2 5 3 2 8 2" xfId="10819" xr:uid="{00000000-0005-0000-0000-0000D0130000}"/>
    <cellStyle name="Normal 2 5 3 2 9" xfId="8380" xr:uid="{00000000-0005-0000-0000-0000D1130000}"/>
    <cellStyle name="Normal 2 5 3 2_Degree data" xfId="2752" xr:uid="{00000000-0005-0000-0000-0000D2130000}"/>
    <cellStyle name="Normal 2 5 3 3" xfId="198" xr:uid="{00000000-0005-0000-0000-0000D3130000}"/>
    <cellStyle name="Normal 2 5 3 3 10" xfId="7176" xr:uid="{00000000-0005-0000-0000-0000D4130000}"/>
    <cellStyle name="Normal 2 5 3 3 11" xfId="3345" xr:uid="{00000000-0005-0000-0000-0000D5130000}"/>
    <cellStyle name="Normal 2 5 3 3 2" xfId="390" xr:uid="{00000000-0005-0000-0000-0000D6130000}"/>
    <cellStyle name="Normal 2 5 3 3 2 2" xfId="641" xr:uid="{00000000-0005-0000-0000-0000D7130000}"/>
    <cellStyle name="Normal 2 5 3 3 2 2 2" xfId="2023" xr:uid="{00000000-0005-0000-0000-0000D8130000}"/>
    <cellStyle name="Normal 2 5 3 3 2 2 2 2" xfId="10129" xr:uid="{00000000-0005-0000-0000-0000D9130000}"/>
    <cellStyle name="Normal 2 5 3 3 2 2 2 3" xfId="5111" xr:uid="{00000000-0005-0000-0000-0000DA130000}"/>
    <cellStyle name="Normal 2 5 3 3 2 2 3" xfId="6170" xr:uid="{00000000-0005-0000-0000-0000DB130000}"/>
    <cellStyle name="Normal 2 5 3 3 2 2 3 2" xfId="11186" xr:uid="{00000000-0005-0000-0000-0000DC130000}"/>
    <cellStyle name="Normal 2 5 3 3 2 2 4" xfId="9245" xr:uid="{00000000-0005-0000-0000-0000DD130000}"/>
    <cellStyle name="Normal 2 5 3 3 2 2 5" xfId="12640" xr:uid="{00000000-0005-0000-0000-0000DE130000}"/>
    <cellStyle name="Normal 2 5 3 3 2 2 6" xfId="7722" xr:uid="{00000000-0005-0000-0000-0000DF130000}"/>
    <cellStyle name="Normal 2 5 3 3 2 2 7" xfId="4176" xr:uid="{00000000-0005-0000-0000-0000E0130000}"/>
    <cellStyle name="Normal 2 5 3 3 2 3" xfId="1050" xr:uid="{00000000-0005-0000-0000-0000E1130000}"/>
    <cellStyle name="Normal 2 5 3 3 2 3 2" xfId="2372" xr:uid="{00000000-0005-0000-0000-0000E2130000}"/>
    <cellStyle name="Normal 2 5 3 3 2 3 2 2" xfId="10609" xr:uid="{00000000-0005-0000-0000-0000E3130000}"/>
    <cellStyle name="Normal 2 5 3 3 2 3 2 3" xfId="5592" xr:uid="{00000000-0005-0000-0000-0000E4130000}"/>
    <cellStyle name="Normal 2 5 3 3 2 3 3" xfId="6519" xr:uid="{00000000-0005-0000-0000-0000E5130000}"/>
    <cellStyle name="Normal 2 5 3 3 2 3 3 2" xfId="11534" xr:uid="{00000000-0005-0000-0000-0000E6130000}"/>
    <cellStyle name="Normal 2 5 3 3 2 3 4" xfId="9016" xr:uid="{00000000-0005-0000-0000-0000E7130000}"/>
    <cellStyle name="Normal 2 5 3 3 2 3 5" xfId="12988" xr:uid="{00000000-0005-0000-0000-0000E8130000}"/>
    <cellStyle name="Normal 2 5 3 3 2 3 6" xfId="8203" xr:uid="{00000000-0005-0000-0000-0000E9130000}"/>
    <cellStyle name="Normal 2 5 3 3 2 3 7" xfId="3947" xr:uid="{00000000-0005-0000-0000-0000EA130000}"/>
    <cellStyle name="Normal 2 5 3 3 2 4" xfId="1407" xr:uid="{00000000-0005-0000-0000-0000EB130000}"/>
    <cellStyle name="Normal 2 5 3 3 2 4 2" xfId="2965" xr:uid="{00000000-0005-0000-0000-0000EC130000}"/>
    <cellStyle name="Normal 2 5 3 3 2 4 2 2" xfId="12005" xr:uid="{00000000-0005-0000-0000-0000ED130000}"/>
    <cellStyle name="Normal 2 5 3 3 2 4 2 3" xfId="6990" xr:uid="{00000000-0005-0000-0000-0000EE130000}"/>
    <cellStyle name="Normal 2 5 3 3 2 4 3" xfId="13459" xr:uid="{00000000-0005-0000-0000-0000EF130000}"/>
    <cellStyle name="Normal 2 5 3 3 2 4 4" xfId="9900" xr:uid="{00000000-0005-0000-0000-0000F0130000}"/>
    <cellStyle name="Normal 2 5 3 3 2 4 5" xfId="4882" xr:uid="{00000000-0005-0000-0000-0000F1130000}"/>
    <cellStyle name="Normal 2 5 3 3 2 5" xfId="1799" xr:uid="{00000000-0005-0000-0000-0000F2130000}"/>
    <cellStyle name="Normal 2 5 3 3 2 5 2" xfId="10962" xr:uid="{00000000-0005-0000-0000-0000F3130000}"/>
    <cellStyle name="Normal 2 5 3 3 2 5 3" xfId="5946" xr:uid="{00000000-0005-0000-0000-0000F4130000}"/>
    <cellStyle name="Normal 2 5 3 3 2 6" xfId="8523" xr:uid="{00000000-0005-0000-0000-0000F5130000}"/>
    <cellStyle name="Normal 2 5 3 3 2 7" xfId="12416" xr:uid="{00000000-0005-0000-0000-0000F6130000}"/>
    <cellStyle name="Normal 2 5 3 3 2 8" xfId="7493" xr:uid="{00000000-0005-0000-0000-0000F7130000}"/>
    <cellStyle name="Normal 2 5 3 3 2 9" xfId="3445" xr:uid="{00000000-0005-0000-0000-0000F8130000}"/>
    <cellStyle name="Normal 2 5 3 3 2_Degree data" xfId="2614" xr:uid="{00000000-0005-0000-0000-0000F9130000}"/>
    <cellStyle name="Normal 2 5 3 3 3" xfId="541" xr:uid="{00000000-0005-0000-0000-0000FA130000}"/>
    <cellStyle name="Normal 2 5 3 3 3 2" xfId="950" xr:uid="{00000000-0005-0000-0000-0000FB130000}"/>
    <cellStyle name="Normal 2 5 3 3 3 2 2" xfId="9800" xr:uid="{00000000-0005-0000-0000-0000FC130000}"/>
    <cellStyle name="Normal 2 5 3 3 3 2 3" xfId="4782" xr:uid="{00000000-0005-0000-0000-0000FD130000}"/>
    <cellStyle name="Normal 2 5 3 3 3 3" xfId="2022" xr:uid="{00000000-0005-0000-0000-0000FE130000}"/>
    <cellStyle name="Normal 2 5 3 3 3 3 2" xfId="11185" xr:uid="{00000000-0005-0000-0000-0000FF130000}"/>
    <cellStyle name="Normal 2 5 3 3 3 3 3" xfId="6169" xr:uid="{00000000-0005-0000-0000-000000140000}"/>
    <cellStyle name="Normal 2 5 3 3 3 4" xfId="8916" xr:uid="{00000000-0005-0000-0000-000001140000}"/>
    <cellStyle name="Normal 2 5 3 3 3 5" xfId="12639" xr:uid="{00000000-0005-0000-0000-000002140000}"/>
    <cellStyle name="Normal 2 5 3 3 3 6" xfId="7393" xr:uid="{00000000-0005-0000-0000-000003140000}"/>
    <cellStyle name="Normal 2 5 3 3 3 7" xfId="3847" xr:uid="{00000000-0005-0000-0000-000004140000}"/>
    <cellStyle name="Normal 2 5 3 3 4" xfId="804" xr:uid="{00000000-0005-0000-0000-000005140000}"/>
    <cellStyle name="Normal 2 5 3 3 4 2" xfId="2371" xr:uid="{00000000-0005-0000-0000-000006140000}"/>
    <cellStyle name="Normal 2 5 3 3 4 2 2" xfId="10128" xr:uid="{00000000-0005-0000-0000-000007140000}"/>
    <cellStyle name="Normal 2 5 3 3 4 2 3" xfId="5110" xr:uid="{00000000-0005-0000-0000-000008140000}"/>
    <cellStyle name="Normal 2 5 3 3 4 3" xfId="6518" xr:uid="{00000000-0005-0000-0000-000009140000}"/>
    <cellStyle name="Normal 2 5 3 3 4 3 2" xfId="11533" xr:uid="{00000000-0005-0000-0000-00000A140000}"/>
    <cellStyle name="Normal 2 5 3 3 4 4" xfId="9244" xr:uid="{00000000-0005-0000-0000-00000B140000}"/>
    <cellStyle name="Normal 2 5 3 3 4 5" xfId="12987" xr:uid="{00000000-0005-0000-0000-00000C140000}"/>
    <cellStyle name="Normal 2 5 3 3 4 6" xfId="7721" xr:uid="{00000000-0005-0000-0000-00000D140000}"/>
    <cellStyle name="Normal 2 5 3 3 4 7" xfId="4175" xr:uid="{00000000-0005-0000-0000-00000E140000}"/>
    <cellStyle name="Normal 2 5 3 3 5" xfId="1306" xr:uid="{00000000-0005-0000-0000-00000F140000}"/>
    <cellStyle name="Normal 2 5 3 3 5 2" xfId="2863" xr:uid="{00000000-0005-0000-0000-000010140000}"/>
    <cellStyle name="Normal 2 5 3 3 5 2 2" xfId="10509" xr:uid="{00000000-0005-0000-0000-000011140000}"/>
    <cellStyle name="Normal 2 5 3 3 5 2 3" xfId="5492" xr:uid="{00000000-0005-0000-0000-000012140000}"/>
    <cellStyle name="Normal 2 5 3 3 5 3" xfId="6890" xr:uid="{00000000-0005-0000-0000-000013140000}"/>
    <cellStyle name="Normal 2 5 3 3 5 3 2" xfId="11905" xr:uid="{00000000-0005-0000-0000-000014140000}"/>
    <cellStyle name="Normal 2 5 3 3 5 4" xfId="8697" xr:uid="{00000000-0005-0000-0000-000015140000}"/>
    <cellStyle name="Normal 2 5 3 3 5 5" xfId="13359" xr:uid="{00000000-0005-0000-0000-000016140000}"/>
    <cellStyle name="Normal 2 5 3 3 5 6" xfId="8103" xr:uid="{00000000-0005-0000-0000-000017140000}"/>
    <cellStyle name="Normal 2 5 3 3 5 7" xfId="3626" xr:uid="{00000000-0005-0000-0000-000018140000}"/>
    <cellStyle name="Normal 2 5 3 3 6" xfId="1699" xr:uid="{00000000-0005-0000-0000-000019140000}"/>
    <cellStyle name="Normal 2 5 3 3 6 2" xfId="9583" xr:uid="{00000000-0005-0000-0000-00001A140000}"/>
    <cellStyle name="Normal 2 5 3 3 6 3" xfId="4565" xr:uid="{00000000-0005-0000-0000-00001B140000}"/>
    <cellStyle name="Normal 2 5 3 3 7" xfId="5846" xr:uid="{00000000-0005-0000-0000-00001C140000}"/>
    <cellStyle name="Normal 2 5 3 3 7 2" xfId="10862" xr:uid="{00000000-0005-0000-0000-00001D140000}"/>
    <cellStyle name="Normal 2 5 3 3 8" xfId="8423" xr:uid="{00000000-0005-0000-0000-00001E140000}"/>
    <cellStyle name="Normal 2 5 3 3 9" xfId="12316" xr:uid="{00000000-0005-0000-0000-00001F140000}"/>
    <cellStyle name="Normal 2 5 3 3_Degree data" xfId="2615" xr:uid="{00000000-0005-0000-0000-000020140000}"/>
    <cellStyle name="Normal 2 5 3 4" xfId="234" xr:uid="{00000000-0005-0000-0000-000021140000}"/>
    <cellStyle name="Normal 2 5 3 4 10" xfId="7208" xr:uid="{00000000-0005-0000-0000-000022140000}"/>
    <cellStyle name="Normal 2 5 3 4 11" xfId="3272" xr:uid="{00000000-0005-0000-0000-000023140000}"/>
    <cellStyle name="Normal 2 5 3 4 2" xfId="316" xr:uid="{00000000-0005-0000-0000-000024140000}"/>
    <cellStyle name="Normal 2 5 3 4 2 2" xfId="673" xr:uid="{00000000-0005-0000-0000-000025140000}"/>
    <cellStyle name="Normal 2 5 3 4 2 2 2" xfId="2025" xr:uid="{00000000-0005-0000-0000-000026140000}"/>
    <cellStyle name="Normal 2 5 3 4 2 2 2 2" xfId="10131" xr:uid="{00000000-0005-0000-0000-000027140000}"/>
    <cellStyle name="Normal 2 5 3 4 2 2 2 3" xfId="5113" xr:uid="{00000000-0005-0000-0000-000028140000}"/>
    <cellStyle name="Normal 2 5 3 4 2 2 3" xfId="6172" xr:uid="{00000000-0005-0000-0000-000029140000}"/>
    <cellStyle name="Normal 2 5 3 4 2 2 3 2" xfId="11188" xr:uid="{00000000-0005-0000-0000-00002A140000}"/>
    <cellStyle name="Normal 2 5 3 4 2 2 4" xfId="9247" xr:uid="{00000000-0005-0000-0000-00002B140000}"/>
    <cellStyle name="Normal 2 5 3 4 2 2 5" xfId="12642" xr:uid="{00000000-0005-0000-0000-00002C140000}"/>
    <cellStyle name="Normal 2 5 3 4 2 2 6" xfId="7724" xr:uid="{00000000-0005-0000-0000-00002D140000}"/>
    <cellStyle name="Normal 2 5 3 4 2 2 7" xfId="4178" xr:uid="{00000000-0005-0000-0000-00002E140000}"/>
    <cellStyle name="Normal 2 5 3 4 2 3" xfId="1082" xr:uid="{00000000-0005-0000-0000-00002F140000}"/>
    <cellStyle name="Normal 2 5 3 4 2 3 2" xfId="2374" xr:uid="{00000000-0005-0000-0000-000030140000}"/>
    <cellStyle name="Normal 2 5 3 4 2 3 2 2" xfId="10641" xr:uid="{00000000-0005-0000-0000-000031140000}"/>
    <cellStyle name="Normal 2 5 3 4 2 3 2 3" xfId="5624" xr:uid="{00000000-0005-0000-0000-000032140000}"/>
    <cellStyle name="Normal 2 5 3 4 2 3 3" xfId="6521" xr:uid="{00000000-0005-0000-0000-000033140000}"/>
    <cellStyle name="Normal 2 5 3 4 2 3 3 2" xfId="11536" xr:uid="{00000000-0005-0000-0000-000034140000}"/>
    <cellStyle name="Normal 2 5 3 4 2 3 4" xfId="9048" xr:uid="{00000000-0005-0000-0000-000035140000}"/>
    <cellStyle name="Normal 2 5 3 4 2 3 5" xfId="12990" xr:uid="{00000000-0005-0000-0000-000036140000}"/>
    <cellStyle name="Normal 2 5 3 4 2 3 6" xfId="8235" xr:uid="{00000000-0005-0000-0000-000037140000}"/>
    <cellStyle name="Normal 2 5 3 4 2 3 7" xfId="3979" xr:uid="{00000000-0005-0000-0000-000038140000}"/>
    <cellStyle name="Normal 2 5 3 4 2 4" xfId="1440" xr:uid="{00000000-0005-0000-0000-000039140000}"/>
    <cellStyle name="Normal 2 5 3 4 2 4 2" xfId="2999" xr:uid="{00000000-0005-0000-0000-00003A140000}"/>
    <cellStyle name="Normal 2 5 3 4 2 4 2 2" xfId="12037" xr:uid="{00000000-0005-0000-0000-00003B140000}"/>
    <cellStyle name="Normal 2 5 3 4 2 4 2 3" xfId="7022" xr:uid="{00000000-0005-0000-0000-00003C140000}"/>
    <cellStyle name="Normal 2 5 3 4 2 4 3" xfId="13491" xr:uid="{00000000-0005-0000-0000-00003D140000}"/>
    <cellStyle name="Normal 2 5 3 4 2 4 4" xfId="9932" xr:uid="{00000000-0005-0000-0000-00003E140000}"/>
    <cellStyle name="Normal 2 5 3 4 2 4 5" xfId="4914" xr:uid="{00000000-0005-0000-0000-00003F140000}"/>
    <cellStyle name="Normal 2 5 3 4 2 5" xfId="1831" xr:uid="{00000000-0005-0000-0000-000040140000}"/>
    <cellStyle name="Normal 2 5 3 4 2 5 2" xfId="10994" xr:uid="{00000000-0005-0000-0000-000041140000}"/>
    <cellStyle name="Normal 2 5 3 4 2 5 3" xfId="5978" xr:uid="{00000000-0005-0000-0000-000042140000}"/>
    <cellStyle name="Normal 2 5 3 4 2 6" xfId="8555" xr:uid="{00000000-0005-0000-0000-000043140000}"/>
    <cellStyle name="Normal 2 5 3 4 2 7" xfId="12448" xr:uid="{00000000-0005-0000-0000-000044140000}"/>
    <cellStyle name="Normal 2 5 3 4 2 8" xfId="7525" xr:uid="{00000000-0005-0000-0000-000045140000}"/>
    <cellStyle name="Normal 2 5 3 4 2 9" xfId="3477" xr:uid="{00000000-0005-0000-0000-000046140000}"/>
    <cellStyle name="Normal 2 5 3 4 2_Degree data" xfId="2612" xr:uid="{00000000-0005-0000-0000-000047140000}"/>
    <cellStyle name="Normal 2 5 3 4 3" xfId="468" xr:uid="{00000000-0005-0000-0000-000048140000}"/>
    <cellStyle name="Normal 2 5 3 4 3 2" xfId="2024" xr:uid="{00000000-0005-0000-0000-000049140000}"/>
    <cellStyle name="Normal 2 5 3 4 3 2 2" xfId="9727" xr:uid="{00000000-0005-0000-0000-00004A140000}"/>
    <cellStyle name="Normal 2 5 3 4 3 2 3" xfId="4709" xr:uid="{00000000-0005-0000-0000-00004B140000}"/>
    <cellStyle name="Normal 2 5 3 4 3 3" xfId="6171" xr:uid="{00000000-0005-0000-0000-00004C140000}"/>
    <cellStyle name="Normal 2 5 3 4 3 3 2" xfId="11187" xr:uid="{00000000-0005-0000-0000-00004D140000}"/>
    <cellStyle name="Normal 2 5 3 4 3 4" xfId="8843" xr:uid="{00000000-0005-0000-0000-00004E140000}"/>
    <cellStyle name="Normal 2 5 3 4 3 5" xfId="12641" xr:uid="{00000000-0005-0000-0000-00004F140000}"/>
    <cellStyle name="Normal 2 5 3 4 3 6" xfId="7320" xr:uid="{00000000-0005-0000-0000-000050140000}"/>
    <cellStyle name="Normal 2 5 3 4 3 7" xfId="3774" xr:uid="{00000000-0005-0000-0000-000051140000}"/>
    <cellStyle name="Normal 2 5 3 4 4" xfId="877" xr:uid="{00000000-0005-0000-0000-000052140000}"/>
    <cellStyle name="Normal 2 5 3 4 4 2" xfId="2373" xr:uid="{00000000-0005-0000-0000-000053140000}"/>
    <cellStyle name="Normal 2 5 3 4 4 2 2" xfId="10130" xr:uid="{00000000-0005-0000-0000-000054140000}"/>
    <cellStyle name="Normal 2 5 3 4 4 2 3" xfId="5112" xr:uid="{00000000-0005-0000-0000-000055140000}"/>
    <cellStyle name="Normal 2 5 3 4 4 3" xfId="6520" xr:uid="{00000000-0005-0000-0000-000056140000}"/>
    <cellStyle name="Normal 2 5 3 4 4 3 2" xfId="11535" xr:uid="{00000000-0005-0000-0000-000057140000}"/>
    <cellStyle name="Normal 2 5 3 4 4 4" xfId="9246" xr:uid="{00000000-0005-0000-0000-000058140000}"/>
    <cellStyle name="Normal 2 5 3 4 4 5" xfId="12989" xr:uid="{00000000-0005-0000-0000-000059140000}"/>
    <cellStyle name="Normal 2 5 3 4 4 6" xfId="7723" xr:uid="{00000000-0005-0000-0000-00005A140000}"/>
    <cellStyle name="Normal 2 5 3 4 4 7" xfId="4177" xr:uid="{00000000-0005-0000-0000-00005B140000}"/>
    <cellStyle name="Normal 2 5 3 4 5" xfId="1229" xr:uid="{00000000-0005-0000-0000-00005C140000}"/>
    <cellStyle name="Normal 2 5 3 4 5 2" xfId="2785" xr:uid="{00000000-0005-0000-0000-00005D140000}"/>
    <cellStyle name="Normal 2 5 3 4 5 2 2" xfId="10436" xr:uid="{00000000-0005-0000-0000-00005E140000}"/>
    <cellStyle name="Normal 2 5 3 4 5 2 3" xfId="5419" xr:uid="{00000000-0005-0000-0000-00005F140000}"/>
    <cellStyle name="Normal 2 5 3 4 5 3" xfId="6817" xr:uid="{00000000-0005-0000-0000-000060140000}"/>
    <cellStyle name="Normal 2 5 3 4 5 3 2" xfId="11832" xr:uid="{00000000-0005-0000-0000-000061140000}"/>
    <cellStyle name="Normal 2 5 3 4 5 4" xfId="8729" xr:uid="{00000000-0005-0000-0000-000062140000}"/>
    <cellStyle name="Normal 2 5 3 4 5 5" xfId="13286" xr:uid="{00000000-0005-0000-0000-000063140000}"/>
    <cellStyle name="Normal 2 5 3 4 5 6" xfId="8030" xr:uid="{00000000-0005-0000-0000-000064140000}"/>
    <cellStyle name="Normal 2 5 3 4 5 7" xfId="3659" xr:uid="{00000000-0005-0000-0000-000065140000}"/>
    <cellStyle name="Normal 2 5 3 4 6" xfId="1626" xr:uid="{00000000-0005-0000-0000-000066140000}"/>
    <cellStyle name="Normal 2 5 3 4 6 2" xfId="9615" xr:uid="{00000000-0005-0000-0000-000067140000}"/>
    <cellStyle name="Normal 2 5 3 4 6 3" xfId="4597" xr:uid="{00000000-0005-0000-0000-000068140000}"/>
    <cellStyle name="Normal 2 5 3 4 7" xfId="5773" xr:uid="{00000000-0005-0000-0000-000069140000}"/>
    <cellStyle name="Normal 2 5 3 4 7 2" xfId="10789" xr:uid="{00000000-0005-0000-0000-00006A140000}"/>
    <cellStyle name="Normal 2 5 3 4 8" xfId="8350" xr:uid="{00000000-0005-0000-0000-00006B140000}"/>
    <cellStyle name="Normal 2 5 3 4 9" xfId="12243" xr:uid="{00000000-0005-0000-0000-00006C140000}"/>
    <cellStyle name="Normal 2 5 3 4_Degree data" xfId="2613" xr:uid="{00000000-0005-0000-0000-00006D140000}"/>
    <cellStyle name="Normal 2 5 3 5" xfId="283" xr:uid="{00000000-0005-0000-0000-00006E140000}"/>
    <cellStyle name="Normal 2 5 3 5 2" xfId="568" xr:uid="{00000000-0005-0000-0000-00006F140000}"/>
    <cellStyle name="Normal 2 5 3 5 2 2" xfId="2026" xr:uid="{00000000-0005-0000-0000-000070140000}"/>
    <cellStyle name="Normal 2 5 3 5 2 2 2" xfId="10132" xr:uid="{00000000-0005-0000-0000-000071140000}"/>
    <cellStyle name="Normal 2 5 3 5 2 2 3" xfId="5114" xr:uid="{00000000-0005-0000-0000-000072140000}"/>
    <cellStyle name="Normal 2 5 3 5 2 3" xfId="6173" xr:uid="{00000000-0005-0000-0000-000073140000}"/>
    <cellStyle name="Normal 2 5 3 5 2 3 2" xfId="11189" xr:uid="{00000000-0005-0000-0000-000074140000}"/>
    <cellStyle name="Normal 2 5 3 5 2 4" xfId="9248" xr:uid="{00000000-0005-0000-0000-000075140000}"/>
    <cellStyle name="Normal 2 5 3 5 2 5" xfId="12643" xr:uid="{00000000-0005-0000-0000-000076140000}"/>
    <cellStyle name="Normal 2 5 3 5 2 6" xfId="7725" xr:uid="{00000000-0005-0000-0000-000077140000}"/>
    <cellStyle name="Normal 2 5 3 5 2 7" xfId="4179" xr:uid="{00000000-0005-0000-0000-000078140000}"/>
    <cellStyle name="Normal 2 5 3 5 3" xfId="977" xr:uid="{00000000-0005-0000-0000-000079140000}"/>
    <cellStyle name="Normal 2 5 3 5 3 2" xfId="2375" xr:uid="{00000000-0005-0000-0000-00007A140000}"/>
    <cellStyle name="Normal 2 5 3 5 3 2 2" xfId="10536" xr:uid="{00000000-0005-0000-0000-00007B140000}"/>
    <cellStyle name="Normal 2 5 3 5 3 2 3" xfId="5519" xr:uid="{00000000-0005-0000-0000-00007C140000}"/>
    <cellStyle name="Normal 2 5 3 5 3 3" xfId="6522" xr:uid="{00000000-0005-0000-0000-00007D140000}"/>
    <cellStyle name="Normal 2 5 3 5 3 3 2" xfId="11537" xr:uid="{00000000-0005-0000-0000-00007E140000}"/>
    <cellStyle name="Normal 2 5 3 5 3 4" xfId="8943" xr:uid="{00000000-0005-0000-0000-00007F140000}"/>
    <cellStyle name="Normal 2 5 3 5 3 5" xfId="12991" xr:uid="{00000000-0005-0000-0000-000080140000}"/>
    <cellStyle name="Normal 2 5 3 5 3 6" xfId="8130" xr:uid="{00000000-0005-0000-0000-000081140000}"/>
    <cellStyle name="Normal 2 5 3 5 3 7" xfId="3874" xr:uid="{00000000-0005-0000-0000-000082140000}"/>
    <cellStyle name="Normal 2 5 3 5 4" xfId="1333" xr:uid="{00000000-0005-0000-0000-000083140000}"/>
    <cellStyle name="Normal 2 5 3 5 4 2" xfId="2891" xr:uid="{00000000-0005-0000-0000-000084140000}"/>
    <cellStyle name="Normal 2 5 3 5 4 2 2" xfId="11932" xr:uid="{00000000-0005-0000-0000-000085140000}"/>
    <cellStyle name="Normal 2 5 3 5 4 2 3" xfId="6917" xr:uid="{00000000-0005-0000-0000-000086140000}"/>
    <cellStyle name="Normal 2 5 3 5 4 3" xfId="13386" xr:uid="{00000000-0005-0000-0000-000087140000}"/>
    <cellStyle name="Normal 2 5 3 5 4 4" xfId="9827" xr:uid="{00000000-0005-0000-0000-000088140000}"/>
    <cellStyle name="Normal 2 5 3 5 4 5" xfId="4809" xr:uid="{00000000-0005-0000-0000-000089140000}"/>
    <cellStyle name="Normal 2 5 3 5 5" xfId="1726" xr:uid="{00000000-0005-0000-0000-00008A140000}"/>
    <cellStyle name="Normal 2 5 3 5 5 2" xfId="10889" xr:uid="{00000000-0005-0000-0000-00008B140000}"/>
    <cellStyle name="Normal 2 5 3 5 5 3" xfId="5873" xr:uid="{00000000-0005-0000-0000-00008C140000}"/>
    <cellStyle name="Normal 2 5 3 5 6" xfId="8450" xr:uid="{00000000-0005-0000-0000-00008D140000}"/>
    <cellStyle name="Normal 2 5 3 5 7" xfId="12343" xr:uid="{00000000-0005-0000-0000-00008E140000}"/>
    <cellStyle name="Normal 2 5 3 5 8" xfId="7420" xr:uid="{00000000-0005-0000-0000-00008F140000}"/>
    <cellStyle name="Normal 2 5 3 5 9" xfId="3372" xr:uid="{00000000-0005-0000-0000-000090140000}"/>
    <cellStyle name="Normal 2 5 3 5_Degree data" xfId="2611" xr:uid="{00000000-0005-0000-0000-000091140000}"/>
    <cellStyle name="Normal 2 5 3 6" xfId="439" xr:uid="{00000000-0005-0000-0000-000092140000}"/>
    <cellStyle name="Normal 2 5 3 6 2" xfId="847" xr:uid="{00000000-0005-0000-0000-000093140000}"/>
    <cellStyle name="Normal 2 5 3 6 2 2" xfId="2027" xr:uid="{00000000-0005-0000-0000-000094140000}"/>
    <cellStyle name="Normal 2 5 3 6 2 2 2" xfId="10133" xr:uid="{00000000-0005-0000-0000-000095140000}"/>
    <cellStyle name="Normal 2 5 3 6 2 2 3" xfId="5115" xr:uid="{00000000-0005-0000-0000-000096140000}"/>
    <cellStyle name="Normal 2 5 3 6 2 3" xfId="6174" xr:uid="{00000000-0005-0000-0000-000097140000}"/>
    <cellStyle name="Normal 2 5 3 6 2 3 2" xfId="11190" xr:uid="{00000000-0005-0000-0000-000098140000}"/>
    <cellStyle name="Normal 2 5 3 6 2 4" xfId="9249" xr:uid="{00000000-0005-0000-0000-000099140000}"/>
    <cellStyle name="Normal 2 5 3 6 2 5" xfId="12644" xr:uid="{00000000-0005-0000-0000-00009A140000}"/>
    <cellStyle name="Normal 2 5 3 6 2 6" xfId="7726" xr:uid="{00000000-0005-0000-0000-00009B140000}"/>
    <cellStyle name="Normal 2 5 3 6 2 7" xfId="4180" xr:uid="{00000000-0005-0000-0000-00009C140000}"/>
    <cellStyle name="Normal 2 5 3 6 3" xfId="1198" xr:uid="{00000000-0005-0000-0000-00009D140000}"/>
    <cellStyle name="Normal 2 5 3 6 3 2" xfId="2376" xr:uid="{00000000-0005-0000-0000-00009E140000}"/>
    <cellStyle name="Normal 2 5 3 6 3 2 2" xfId="10407" xr:uid="{00000000-0005-0000-0000-00009F140000}"/>
    <cellStyle name="Normal 2 5 3 6 3 2 3" xfId="5390" xr:uid="{00000000-0005-0000-0000-0000A0140000}"/>
    <cellStyle name="Normal 2 5 3 6 3 3" xfId="6523" xr:uid="{00000000-0005-0000-0000-0000A1140000}"/>
    <cellStyle name="Normal 2 5 3 6 3 3 2" xfId="11538" xr:uid="{00000000-0005-0000-0000-0000A2140000}"/>
    <cellStyle name="Normal 2 5 3 6 3 4" xfId="9484" xr:uid="{00000000-0005-0000-0000-0000A3140000}"/>
    <cellStyle name="Normal 2 5 3 6 3 5" xfId="12992" xr:uid="{00000000-0005-0000-0000-0000A4140000}"/>
    <cellStyle name="Normal 2 5 3 6 3 6" xfId="8001" xr:uid="{00000000-0005-0000-0000-0000A5140000}"/>
    <cellStyle name="Normal 2 5 3 6 3 7" xfId="4466" xr:uid="{00000000-0005-0000-0000-0000A6140000}"/>
    <cellStyle name="Normal 2 5 3 6 4" xfId="2750" xr:uid="{00000000-0005-0000-0000-0000A7140000}"/>
    <cellStyle name="Normal 2 5 3 6 4 2" xfId="6788" xr:uid="{00000000-0005-0000-0000-0000A8140000}"/>
    <cellStyle name="Normal 2 5 3 6 4 2 2" xfId="11803" xr:uid="{00000000-0005-0000-0000-0000A9140000}"/>
    <cellStyle name="Normal 2 5 3 6 4 3" xfId="13257" xr:uid="{00000000-0005-0000-0000-0000AA140000}"/>
    <cellStyle name="Normal 2 5 3 6 4 4" xfId="9698" xr:uid="{00000000-0005-0000-0000-0000AB140000}"/>
    <cellStyle name="Normal 2 5 3 6 4 5" xfId="4680" xr:uid="{00000000-0005-0000-0000-0000AC140000}"/>
    <cellStyle name="Normal 2 5 3 6 5" xfId="1597" xr:uid="{00000000-0005-0000-0000-0000AD140000}"/>
    <cellStyle name="Normal 2 5 3 6 5 2" xfId="10758" xr:uid="{00000000-0005-0000-0000-0000AE140000}"/>
    <cellStyle name="Normal 2 5 3 6 5 3" xfId="5742" xr:uid="{00000000-0005-0000-0000-0000AF140000}"/>
    <cellStyle name="Normal 2 5 3 6 6" xfId="8814" xr:uid="{00000000-0005-0000-0000-0000B0140000}"/>
    <cellStyle name="Normal 2 5 3 6 7" xfId="12214" xr:uid="{00000000-0005-0000-0000-0000B1140000}"/>
    <cellStyle name="Normal 2 5 3 6 8" xfId="7291" xr:uid="{00000000-0005-0000-0000-0000B2140000}"/>
    <cellStyle name="Normal 2 5 3 6 9" xfId="3745" xr:uid="{00000000-0005-0000-0000-0000B3140000}"/>
    <cellStyle name="Normal 2 5 3 6_Degree data" xfId="2610" xr:uid="{00000000-0005-0000-0000-0000B4140000}"/>
    <cellStyle name="Normal 2 5 3 7" xfId="750" xr:uid="{00000000-0005-0000-0000-0000B5140000}"/>
    <cellStyle name="Normal 2 5 3 7 2" xfId="2018" xr:uid="{00000000-0005-0000-0000-0000B6140000}"/>
    <cellStyle name="Normal 2 5 3 7 2 2" xfId="10124" xr:uid="{00000000-0005-0000-0000-0000B7140000}"/>
    <cellStyle name="Normal 2 5 3 7 2 3" xfId="5106" xr:uid="{00000000-0005-0000-0000-0000B8140000}"/>
    <cellStyle name="Normal 2 5 3 7 3" xfId="6165" xr:uid="{00000000-0005-0000-0000-0000B9140000}"/>
    <cellStyle name="Normal 2 5 3 7 3 2" xfId="11181" xr:uid="{00000000-0005-0000-0000-0000BA140000}"/>
    <cellStyle name="Normal 2 5 3 7 4" xfId="9240" xr:uid="{00000000-0005-0000-0000-0000BB140000}"/>
    <cellStyle name="Normal 2 5 3 7 5" xfId="12635" xr:uid="{00000000-0005-0000-0000-0000BC140000}"/>
    <cellStyle name="Normal 2 5 3 7 6" xfId="7717" xr:uid="{00000000-0005-0000-0000-0000BD140000}"/>
    <cellStyle name="Normal 2 5 3 7 7" xfId="4171" xr:uid="{00000000-0005-0000-0000-0000BE140000}"/>
    <cellStyle name="Normal 2 5 3 8" xfId="1154" xr:uid="{00000000-0005-0000-0000-0000BF140000}"/>
    <cellStyle name="Normal 2 5 3 8 2" xfId="2367" xr:uid="{00000000-0005-0000-0000-0000C0140000}"/>
    <cellStyle name="Normal 2 5 3 8 2 2" xfId="10364" xr:uid="{00000000-0005-0000-0000-0000C1140000}"/>
    <cellStyle name="Normal 2 5 3 8 2 3" xfId="5347" xr:uid="{00000000-0005-0000-0000-0000C2140000}"/>
    <cellStyle name="Normal 2 5 3 8 3" xfId="6514" xr:uid="{00000000-0005-0000-0000-0000C3140000}"/>
    <cellStyle name="Normal 2 5 3 8 3 2" xfId="11529" xr:uid="{00000000-0005-0000-0000-0000C4140000}"/>
    <cellStyle name="Normal 2 5 3 8 4" xfId="8623" xr:uid="{00000000-0005-0000-0000-0000C5140000}"/>
    <cellStyle name="Normal 2 5 3 8 5" xfId="12983" xr:uid="{00000000-0005-0000-0000-0000C6140000}"/>
    <cellStyle name="Normal 2 5 3 8 6" xfId="7958" xr:uid="{00000000-0005-0000-0000-0000C7140000}"/>
    <cellStyle name="Normal 2 5 3 8 7" xfId="3547" xr:uid="{00000000-0005-0000-0000-0000C8140000}"/>
    <cellStyle name="Normal 2 5 3 9" xfId="2679" xr:uid="{00000000-0005-0000-0000-0000C9140000}"/>
    <cellStyle name="Normal 2 5 3 9 2" xfId="6745" xr:uid="{00000000-0005-0000-0000-0000CA140000}"/>
    <cellStyle name="Normal 2 5 3 9 2 2" xfId="11760" xr:uid="{00000000-0005-0000-0000-0000CB140000}"/>
    <cellStyle name="Normal 2 5 3 9 3" xfId="13214" xr:uid="{00000000-0005-0000-0000-0000CC140000}"/>
    <cellStyle name="Normal 2 5 3 9 4" xfId="9509" xr:uid="{00000000-0005-0000-0000-0000CD140000}"/>
    <cellStyle name="Normal 2 5 3 9 5" xfId="4491" xr:uid="{00000000-0005-0000-0000-0000CE140000}"/>
    <cellStyle name="Normal 2 5 3_Degree data" xfId="2984" xr:uid="{00000000-0005-0000-0000-0000CF140000}"/>
    <cellStyle name="Normal 2 5 4" xfId="154" xr:uid="{00000000-0005-0000-0000-0000D0140000}"/>
    <cellStyle name="Normal 2 5 4 10" xfId="1570" xr:uid="{00000000-0005-0000-0000-0000D1140000}"/>
    <cellStyle name="Normal 2 5 4 10 2" xfId="12187" xr:uid="{00000000-0005-0000-0000-0000D2140000}"/>
    <cellStyle name="Normal 2 5 4 10 3" xfId="10731" xr:uid="{00000000-0005-0000-0000-0000D3140000}"/>
    <cellStyle name="Normal 2 5 4 10 4" xfId="5715" xr:uid="{00000000-0005-0000-0000-0000D4140000}"/>
    <cellStyle name="Normal 2 5 4 11" xfId="1540" xr:uid="{00000000-0005-0000-0000-0000D5140000}"/>
    <cellStyle name="Normal 2 5 4 11 2" xfId="8339" xr:uid="{00000000-0005-0000-0000-0000D6140000}"/>
    <cellStyle name="Normal 2 5 4 12" xfId="12157" xr:uid="{00000000-0005-0000-0000-0000D7140000}"/>
    <cellStyle name="Normal 2 5 4 13" xfId="7116" xr:uid="{00000000-0005-0000-0000-0000D8140000}"/>
    <cellStyle name="Normal 2 5 4 14" xfId="3261" xr:uid="{00000000-0005-0000-0000-0000D9140000}"/>
    <cellStyle name="Normal 2 5 4 2" xfId="214" xr:uid="{00000000-0005-0000-0000-0000DA140000}"/>
    <cellStyle name="Normal 2 5 4 2 10" xfId="12289" xr:uid="{00000000-0005-0000-0000-0000DB140000}"/>
    <cellStyle name="Normal 2 5 4 2 11" xfId="7149" xr:uid="{00000000-0005-0000-0000-0000DC140000}"/>
    <cellStyle name="Normal 2 5 4 2 12" xfId="3318" xr:uid="{00000000-0005-0000-0000-0000DD140000}"/>
    <cellStyle name="Normal 2 5 4 2 2" xfId="363" xr:uid="{00000000-0005-0000-0000-0000DE140000}"/>
    <cellStyle name="Normal 2 5 4 2 2 10" xfId="3522" xr:uid="{00000000-0005-0000-0000-0000DF140000}"/>
    <cellStyle name="Normal 2 5 4 2 2 2" xfId="718" xr:uid="{00000000-0005-0000-0000-0000E0140000}"/>
    <cellStyle name="Normal 2 5 4 2 2 2 2" xfId="2030" xr:uid="{00000000-0005-0000-0000-0000E1140000}"/>
    <cellStyle name="Normal 2 5 4 2 2 2 2 2" xfId="9977" xr:uid="{00000000-0005-0000-0000-0000E2140000}"/>
    <cellStyle name="Normal 2 5 4 2 2 2 2 3" xfId="4959" xr:uid="{00000000-0005-0000-0000-0000E3140000}"/>
    <cellStyle name="Normal 2 5 4 2 2 2 3" xfId="6177" xr:uid="{00000000-0005-0000-0000-0000E4140000}"/>
    <cellStyle name="Normal 2 5 4 2 2 2 3 2" xfId="11193" xr:uid="{00000000-0005-0000-0000-0000E5140000}"/>
    <cellStyle name="Normal 2 5 4 2 2 2 4" xfId="9093" xr:uid="{00000000-0005-0000-0000-0000E6140000}"/>
    <cellStyle name="Normal 2 5 4 2 2 2 5" xfId="12647" xr:uid="{00000000-0005-0000-0000-0000E7140000}"/>
    <cellStyle name="Normal 2 5 4 2 2 2 6" xfId="7570" xr:uid="{00000000-0005-0000-0000-0000E8140000}"/>
    <cellStyle name="Normal 2 5 4 2 2 2 7" xfId="4024" xr:uid="{00000000-0005-0000-0000-0000E9140000}"/>
    <cellStyle name="Normal 2 5 4 2 2 3" xfId="1127" xr:uid="{00000000-0005-0000-0000-0000EA140000}"/>
    <cellStyle name="Normal 2 5 4 2 2 3 2" xfId="2379" xr:uid="{00000000-0005-0000-0000-0000EB140000}"/>
    <cellStyle name="Normal 2 5 4 2 2 3 2 2" xfId="10136" xr:uid="{00000000-0005-0000-0000-0000EC140000}"/>
    <cellStyle name="Normal 2 5 4 2 2 3 2 3" xfId="5118" xr:uid="{00000000-0005-0000-0000-0000ED140000}"/>
    <cellStyle name="Normal 2 5 4 2 2 3 3" xfId="6526" xr:uid="{00000000-0005-0000-0000-0000EE140000}"/>
    <cellStyle name="Normal 2 5 4 2 2 3 3 2" xfId="11541" xr:uid="{00000000-0005-0000-0000-0000EF140000}"/>
    <cellStyle name="Normal 2 5 4 2 2 3 4" xfId="9252" xr:uid="{00000000-0005-0000-0000-0000F0140000}"/>
    <cellStyle name="Normal 2 5 4 2 2 3 5" xfId="12995" xr:uid="{00000000-0005-0000-0000-0000F1140000}"/>
    <cellStyle name="Normal 2 5 4 2 2 3 6" xfId="7729" xr:uid="{00000000-0005-0000-0000-0000F2140000}"/>
    <cellStyle name="Normal 2 5 4 2 2 3 7" xfId="4183" xr:uid="{00000000-0005-0000-0000-0000F3140000}"/>
    <cellStyle name="Normal 2 5 4 2 2 4" xfId="1485" xr:uid="{00000000-0005-0000-0000-0000F4140000}"/>
    <cellStyle name="Normal 2 5 4 2 2 4 2" xfId="3044" xr:uid="{00000000-0005-0000-0000-0000F5140000}"/>
    <cellStyle name="Normal 2 5 4 2 2 4 2 2" xfId="10686" xr:uid="{00000000-0005-0000-0000-0000F6140000}"/>
    <cellStyle name="Normal 2 5 4 2 2 4 2 3" xfId="5669" xr:uid="{00000000-0005-0000-0000-0000F7140000}"/>
    <cellStyle name="Normal 2 5 4 2 2 4 3" xfId="7067" xr:uid="{00000000-0005-0000-0000-0000F8140000}"/>
    <cellStyle name="Normal 2 5 4 2 2 4 3 2" xfId="12082" xr:uid="{00000000-0005-0000-0000-0000F9140000}"/>
    <cellStyle name="Normal 2 5 4 2 2 4 4" xfId="8774" xr:uid="{00000000-0005-0000-0000-0000FA140000}"/>
    <cellStyle name="Normal 2 5 4 2 2 4 5" xfId="13536" xr:uid="{00000000-0005-0000-0000-0000FB140000}"/>
    <cellStyle name="Normal 2 5 4 2 2 4 6" xfId="8280" xr:uid="{00000000-0005-0000-0000-0000FC140000}"/>
    <cellStyle name="Normal 2 5 4 2 2 4 7" xfId="3704" xr:uid="{00000000-0005-0000-0000-0000FD140000}"/>
    <cellStyle name="Normal 2 5 4 2 2 5" xfId="1876" xr:uid="{00000000-0005-0000-0000-0000FE140000}"/>
    <cellStyle name="Normal 2 5 4 2 2 5 2" xfId="9660" xr:uid="{00000000-0005-0000-0000-0000FF140000}"/>
    <cellStyle name="Normal 2 5 4 2 2 5 3" xfId="4642" xr:uid="{00000000-0005-0000-0000-000000150000}"/>
    <cellStyle name="Normal 2 5 4 2 2 6" xfId="6023" xr:uid="{00000000-0005-0000-0000-000001150000}"/>
    <cellStyle name="Normal 2 5 4 2 2 6 2" xfId="11039" xr:uid="{00000000-0005-0000-0000-000002150000}"/>
    <cellStyle name="Normal 2 5 4 2 2 7" xfId="8600" xr:uid="{00000000-0005-0000-0000-000003150000}"/>
    <cellStyle name="Normal 2 5 4 2 2 8" xfId="12493" xr:uid="{00000000-0005-0000-0000-000004150000}"/>
    <cellStyle name="Normal 2 5 4 2 2 9" xfId="7253" xr:uid="{00000000-0005-0000-0000-000005150000}"/>
    <cellStyle name="Normal 2 5 4 2 2_Degree data" xfId="2607" xr:uid="{00000000-0005-0000-0000-000006150000}"/>
    <cellStyle name="Normal 2 5 4 2 3" xfId="614" xr:uid="{00000000-0005-0000-0000-000007150000}"/>
    <cellStyle name="Normal 2 5 4 2 3 2" xfId="1023" xr:uid="{00000000-0005-0000-0000-000008150000}"/>
    <cellStyle name="Normal 2 5 4 2 3 2 2" xfId="2031" xr:uid="{00000000-0005-0000-0000-000009150000}"/>
    <cellStyle name="Normal 2 5 4 2 3 2 2 2" xfId="10137" xr:uid="{00000000-0005-0000-0000-00000A150000}"/>
    <cellStyle name="Normal 2 5 4 2 3 2 2 3" xfId="5119" xr:uid="{00000000-0005-0000-0000-00000B150000}"/>
    <cellStyle name="Normal 2 5 4 2 3 2 3" xfId="6178" xr:uid="{00000000-0005-0000-0000-00000C150000}"/>
    <cellStyle name="Normal 2 5 4 2 3 2 3 2" xfId="11194" xr:uid="{00000000-0005-0000-0000-00000D150000}"/>
    <cellStyle name="Normal 2 5 4 2 3 2 4" xfId="9253" xr:uid="{00000000-0005-0000-0000-00000E150000}"/>
    <cellStyle name="Normal 2 5 4 2 3 2 5" xfId="12648" xr:uid="{00000000-0005-0000-0000-00000F150000}"/>
    <cellStyle name="Normal 2 5 4 2 3 2 6" xfId="7730" xr:uid="{00000000-0005-0000-0000-000010150000}"/>
    <cellStyle name="Normal 2 5 4 2 3 2 7" xfId="4184" xr:uid="{00000000-0005-0000-0000-000011150000}"/>
    <cellStyle name="Normal 2 5 4 2 3 3" xfId="1379" xr:uid="{00000000-0005-0000-0000-000012150000}"/>
    <cellStyle name="Normal 2 5 4 2 3 3 2" xfId="2380" xr:uid="{00000000-0005-0000-0000-000013150000}"/>
    <cellStyle name="Normal 2 5 4 2 3 3 2 2" xfId="10582" xr:uid="{00000000-0005-0000-0000-000014150000}"/>
    <cellStyle name="Normal 2 5 4 2 3 3 2 3" xfId="5565" xr:uid="{00000000-0005-0000-0000-000015150000}"/>
    <cellStyle name="Normal 2 5 4 2 3 3 3" xfId="6527" xr:uid="{00000000-0005-0000-0000-000016150000}"/>
    <cellStyle name="Normal 2 5 4 2 3 3 3 2" xfId="11542" xr:uid="{00000000-0005-0000-0000-000017150000}"/>
    <cellStyle name="Normal 2 5 4 2 3 3 4" xfId="8989" xr:uid="{00000000-0005-0000-0000-000018150000}"/>
    <cellStyle name="Normal 2 5 4 2 3 3 5" xfId="12996" xr:uid="{00000000-0005-0000-0000-000019150000}"/>
    <cellStyle name="Normal 2 5 4 2 3 3 6" xfId="8176" xr:uid="{00000000-0005-0000-0000-00001A150000}"/>
    <cellStyle name="Normal 2 5 4 2 3 3 7" xfId="3920" xr:uid="{00000000-0005-0000-0000-00001B150000}"/>
    <cellStyle name="Normal 2 5 4 2 3 4" xfId="2937" xr:uid="{00000000-0005-0000-0000-00001C150000}"/>
    <cellStyle name="Normal 2 5 4 2 3 4 2" xfId="6963" xr:uid="{00000000-0005-0000-0000-00001D150000}"/>
    <cellStyle name="Normal 2 5 4 2 3 4 2 2" xfId="11978" xr:uid="{00000000-0005-0000-0000-00001E150000}"/>
    <cellStyle name="Normal 2 5 4 2 3 4 3" xfId="13432" xr:uid="{00000000-0005-0000-0000-00001F150000}"/>
    <cellStyle name="Normal 2 5 4 2 3 4 4" xfId="9873" xr:uid="{00000000-0005-0000-0000-000020150000}"/>
    <cellStyle name="Normal 2 5 4 2 3 4 5" xfId="4855" xr:uid="{00000000-0005-0000-0000-000021150000}"/>
    <cellStyle name="Normal 2 5 4 2 3 5" xfId="1772" xr:uid="{00000000-0005-0000-0000-000022150000}"/>
    <cellStyle name="Normal 2 5 4 2 3 5 2" xfId="10935" xr:uid="{00000000-0005-0000-0000-000023150000}"/>
    <cellStyle name="Normal 2 5 4 2 3 5 3" xfId="5919" xr:uid="{00000000-0005-0000-0000-000024150000}"/>
    <cellStyle name="Normal 2 5 4 2 3 6" xfId="8496" xr:uid="{00000000-0005-0000-0000-000025150000}"/>
    <cellStyle name="Normal 2 5 4 2 3 7" xfId="12389" xr:uid="{00000000-0005-0000-0000-000026150000}"/>
    <cellStyle name="Normal 2 5 4 2 3 8" xfId="7466" xr:uid="{00000000-0005-0000-0000-000027150000}"/>
    <cellStyle name="Normal 2 5 4 2 3 9" xfId="3418" xr:uid="{00000000-0005-0000-0000-000028150000}"/>
    <cellStyle name="Normal 2 5 4 2 3_Degree data" xfId="2657" xr:uid="{00000000-0005-0000-0000-000029150000}"/>
    <cellStyle name="Normal 2 5 4 2 4" xfId="514" xr:uid="{00000000-0005-0000-0000-00002A150000}"/>
    <cellStyle name="Normal 2 5 4 2 4 2" xfId="923" xr:uid="{00000000-0005-0000-0000-00002B150000}"/>
    <cellStyle name="Normal 2 5 4 2 4 2 2" xfId="9773" xr:uid="{00000000-0005-0000-0000-00002C150000}"/>
    <cellStyle name="Normal 2 5 4 2 4 2 3" xfId="4755" xr:uid="{00000000-0005-0000-0000-00002D150000}"/>
    <cellStyle name="Normal 2 5 4 2 4 3" xfId="2029" xr:uid="{00000000-0005-0000-0000-00002E150000}"/>
    <cellStyle name="Normal 2 5 4 2 4 3 2" xfId="11192" xr:uid="{00000000-0005-0000-0000-00002F150000}"/>
    <cellStyle name="Normal 2 5 4 2 4 3 3" xfId="6176" xr:uid="{00000000-0005-0000-0000-000030150000}"/>
    <cellStyle name="Normal 2 5 4 2 4 4" xfId="8889" xr:uid="{00000000-0005-0000-0000-000031150000}"/>
    <cellStyle name="Normal 2 5 4 2 4 5" xfId="12646" xr:uid="{00000000-0005-0000-0000-000032150000}"/>
    <cellStyle name="Normal 2 5 4 2 4 6" xfId="7366" xr:uid="{00000000-0005-0000-0000-000033150000}"/>
    <cellStyle name="Normal 2 5 4 2 4 7" xfId="3820" xr:uid="{00000000-0005-0000-0000-000034150000}"/>
    <cellStyle name="Normal 2 5 4 2 5" xfId="790" xr:uid="{00000000-0005-0000-0000-000035150000}"/>
    <cellStyle name="Normal 2 5 4 2 5 2" xfId="2378" xr:uid="{00000000-0005-0000-0000-000036150000}"/>
    <cellStyle name="Normal 2 5 4 2 5 2 2" xfId="10135" xr:uid="{00000000-0005-0000-0000-000037150000}"/>
    <cellStyle name="Normal 2 5 4 2 5 2 3" xfId="5117" xr:uid="{00000000-0005-0000-0000-000038150000}"/>
    <cellStyle name="Normal 2 5 4 2 5 3" xfId="6525" xr:uid="{00000000-0005-0000-0000-000039150000}"/>
    <cellStyle name="Normal 2 5 4 2 5 3 2" xfId="11540" xr:uid="{00000000-0005-0000-0000-00003A150000}"/>
    <cellStyle name="Normal 2 5 4 2 5 4" xfId="9251" xr:uid="{00000000-0005-0000-0000-00003B150000}"/>
    <cellStyle name="Normal 2 5 4 2 5 5" xfId="12994" xr:uid="{00000000-0005-0000-0000-00003C150000}"/>
    <cellStyle name="Normal 2 5 4 2 5 6" xfId="7728" xr:uid="{00000000-0005-0000-0000-00003D150000}"/>
    <cellStyle name="Normal 2 5 4 2 5 7" xfId="4182" xr:uid="{00000000-0005-0000-0000-00003E150000}"/>
    <cellStyle name="Normal 2 5 4 2 6" xfId="1278" xr:uid="{00000000-0005-0000-0000-00003F150000}"/>
    <cellStyle name="Normal 2 5 4 2 6 2" xfId="2835" xr:uid="{00000000-0005-0000-0000-000040150000}"/>
    <cellStyle name="Normal 2 5 4 2 6 2 2" xfId="10482" xr:uid="{00000000-0005-0000-0000-000041150000}"/>
    <cellStyle name="Normal 2 5 4 2 6 2 3" xfId="5465" xr:uid="{00000000-0005-0000-0000-000042150000}"/>
    <cellStyle name="Normal 2 5 4 2 6 3" xfId="6863" xr:uid="{00000000-0005-0000-0000-000043150000}"/>
    <cellStyle name="Normal 2 5 4 2 6 3 2" xfId="11878" xr:uid="{00000000-0005-0000-0000-000044150000}"/>
    <cellStyle name="Normal 2 5 4 2 6 4" xfId="8670" xr:uid="{00000000-0005-0000-0000-000045150000}"/>
    <cellStyle name="Normal 2 5 4 2 6 5" xfId="13332" xr:uid="{00000000-0005-0000-0000-000046150000}"/>
    <cellStyle name="Normal 2 5 4 2 6 6" xfId="8076" xr:uid="{00000000-0005-0000-0000-000047150000}"/>
    <cellStyle name="Normal 2 5 4 2 6 7" xfId="3597" xr:uid="{00000000-0005-0000-0000-000048150000}"/>
    <cellStyle name="Normal 2 5 4 2 7" xfId="1672" xr:uid="{00000000-0005-0000-0000-000049150000}"/>
    <cellStyle name="Normal 2 5 4 2 7 2" xfId="9556" xr:uid="{00000000-0005-0000-0000-00004A150000}"/>
    <cellStyle name="Normal 2 5 4 2 7 3" xfId="4538" xr:uid="{00000000-0005-0000-0000-00004B150000}"/>
    <cellStyle name="Normal 2 5 4 2 8" xfId="5819" xr:uid="{00000000-0005-0000-0000-00004C150000}"/>
    <cellStyle name="Normal 2 5 4 2 8 2" xfId="10835" xr:uid="{00000000-0005-0000-0000-00004D150000}"/>
    <cellStyle name="Normal 2 5 4 2 9" xfId="8396" xr:uid="{00000000-0005-0000-0000-00004E150000}"/>
    <cellStyle name="Normal 2 5 4 2_Degree data" xfId="2608" xr:uid="{00000000-0005-0000-0000-00004F150000}"/>
    <cellStyle name="Normal 2 5 4 3" xfId="250" xr:uid="{00000000-0005-0000-0000-000050150000}"/>
    <cellStyle name="Normal 2 5 4 3 10" xfId="7192" xr:uid="{00000000-0005-0000-0000-000051150000}"/>
    <cellStyle name="Normal 2 5 4 3 11" xfId="3361" xr:uid="{00000000-0005-0000-0000-000052150000}"/>
    <cellStyle name="Normal 2 5 4 3 2" xfId="407" xr:uid="{00000000-0005-0000-0000-000053150000}"/>
    <cellStyle name="Normal 2 5 4 3 2 2" xfId="657" xr:uid="{00000000-0005-0000-0000-000054150000}"/>
    <cellStyle name="Normal 2 5 4 3 2 2 2" xfId="2033" xr:uid="{00000000-0005-0000-0000-000055150000}"/>
    <cellStyle name="Normal 2 5 4 3 2 2 2 2" xfId="10139" xr:uid="{00000000-0005-0000-0000-000056150000}"/>
    <cellStyle name="Normal 2 5 4 3 2 2 2 3" xfId="5121" xr:uid="{00000000-0005-0000-0000-000057150000}"/>
    <cellStyle name="Normal 2 5 4 3 2 2 3" xfId="6180" xr:uid="{00000000-0005-0000-0000-000058150000}"/>
    <cellStyle name="Normal 2 5 4 3 2 2 3 2" xfId="11196" xr:uid="{00000000-0005-0000-0000-000059150000}"/>
    <cellStyle name="Normal 2 5 4 3 2 2 4" xfId="9255" xr:uid="{00000000-0005-0000-0000-00005A150000}"/>
    <cellStyle name="Normal 2 5 4 3 2 2 5" xfId="12650" xr:uid="{00000000-0005-0000-0000-00005B150000}"/>
    <cellStyle name="Normal 2 5 4 3 2 2 6" xfId="7732" xr:uid="{00000000-0005-0000-0000-00005C150000}"/>
    <cellStyle name="Normal 2 5 4 3 2 2 7" xfId="4186" xr:uid="{00000000-0005-0000-0000-00005D150000}"/>
    <cellStyle name="Normal 2 5 4 3 2 3" xfId="1066" xr:uid="{00000000-0005-0000-0000-00005E150000}"/>
    <cellStyle name="Normal 2 5 4 3 2 3 2" xfId="2382" xr:uid="{00000000-0005-0000-0000-00005F150000}"/>
    <cellStyle name="Normal 2 5 4 3 2 3 2 2" xfId="10625" xr:uid="{00000000-0005-0000-0000-000060150000}"/>
    <cellStyle name="Normal 2 5 4 3 2 3 2 3" xfId="5608" xr:uid="{00000000-0005-0000-0000-000061150000}"/>
    <cellStyle name="Normal 2 5 4 3 2 3 3" xfId="6529" xr:uid="{00000000-0005-0000-0000-000062150000}"/>
    <cellStyle name="Normal 2 5 4 3 2 3 3 2" xfId="11544" xr:uid="{00000000-0005-0000-0000-000063150000}"/>
    <cellStyle name="Normal 2 5 4 3 2 3 4" xfId="9032" xr:uid="{00000000-0005-0000-0000-000064150000}"/>
    <cellStyle name="Normal 2 5 4 3 2 3 5" xfId="12998" xr:uid="{00000000-0005-0000-0000-000065150000}"/>
    <cellStyle name="Normal 2 5 4 3 2 3 6" xfId="8219" xr:uid="{00000000-0005-0000-0000-000066150000}"/>
    <cellStyle name="Normal 2 5 4 3 2 3 7" xfId="3963" xr:uid="{00000000-0005-0000-0000-000067150000}"/>
    <cellStyle name="Normal 2 5 4 3 2 4" xfId="1424" xr:uid="{00000000-0005-0000-0000-000068150000}"/>
    <cellStyle name="Normal 2 5 4 3 2 4 2" xfId="2982" xr:uid="{00000000-0005-0000-0000-000069150000}"/>
    <cellStyle name="Normal 2 5 4 3 2 4 2 2" xfId="12021" xr:uid="{00000000-0005-0000-0000-00006A150000}"/>
    <cellStyle name="Normal 2 5 4 3 2 4 2 3" xfId="7006" xr:uid="{00000000-0005-0000-0000-00006B150000}"/>
    <cellStyle name="Normal 2 5 4 3 2 4 3" xfId="13475" xr:uid="{00000000-0005-0000-0000-00006C150000}"/>
    <cellStyle name="Normal 2 5 4 3 2 4 4" xfId="9916" xr:uid="{00000000-0005-0000-0000-00006D150000}"/>
    <cellStyle name="Normal 2 5 4 3 2 4 5" xfId="4898" xr:uid="{00000000-0005-0000-0000-00006E150000}"/>
    <cellStyle name="Normal 2 5 4 3 2 5" xfId="1815" xr:uid="{00000000-0005-0000-0000-00006F150000}"/>
    <cellStyle name="Normal 2 5 4 3 2 5 2" xfId="10978" xr:uid="{00000000-0005-0000-0000-000070150000}"/>
    <cellStyle name="Normal 2 5 4 3 2 5 3" xfId="5962" xr:uid="{00000000-0005-0000-0000-000071150000}"/>
    <cellStyle name="Normal 2 5 4 3 2 6" xfId="8539" xr:uid="{00000000-0005-0000-0000-000072150000}"/>
    <cellStyle name="Normal 2 5 4 3 2 7" xfId="12432" xr:uid="{00000000-0005-0000-0000-000073150000}"/>
    <cellStyle name="Normal 2 5 4 3 2 8" xfId="7509" xr:uid="{00000000-0005-0000-0000-000074150000}"/>
    <cellStyle name="Normal 2 5 4 3 2 9" xfId="3461" xr:uid="{00000000-0005-0000-0000-000075150000}"/>
    <cellStyle name="Normal 2 5 4 3 2_Degree data" xfId="2712" xr:uid="{00000000-0005-0000-0000-000076150000}"/>
    <cellStyle name="Normal 2 5 4 3 3" xfId="557" xr:uid="{00000000-0005-0000-0000-000077150000}"/>
    <cellStyle name="Normal 2 5 4 3 3 2" xfId="966" xr:uid="{00000000-0005-0000-0000-000078150000}"/>
    <cellStyle name="Normal 2 5 4 3 3 2 2" xfId="9816" xr:uid="{00000000-0005-0000-0000-000079150000}"/>
    <cellStyle name="Normal 2 5 4 3 3 2 3" xfId="4798" xr:uid="{00000000-0005-0000-0000-00007A150000}"/>
    <cellStyle name="Normal 2 5 4 3 3 3" xfId="2032" xr:uid="{00000000-0005-0000-0000-00007B150000}"/>
    <cellStyle name="Normal 2 5 4 3 3 3 2" xfId="11195" xr:uid="{00000000-0005-0000-0000-00007C150000}"/>
    <cellStyle name="Normal 2 5 4 3 3 3 3" xfId="6179" xr:uid="{00000000-0005-0000-0000-00007D150000}"/>
    <cellStyle name="Normal 2 5 4 3 3 4" xfId="8932" xr:uid="{00000000-0005-0000-0000-00007E150000}"/>
    <cellStyle name="Normal 2 5 4 3 3 5" xfId="12649" xr:uid="{00000000-0005-0000-0000-00007F150000}"/>
    <cellStyle name="Normal 2 5 4 3 3 6" xfId="7409" xr:uid="{00000000-0005-0000-0000-000080150000}"/>
    <cellStyle name="Normal 2 5 4 3 3 7" xfId="3863" xr:uid="{00000000-0005-0000-0000-000081150000}"/>
    <cellStyle name="Normal 2 5 4 3 4" xfId="820" xr:uid="{00000000-0005-0000-0000-000082150000}"/>
    <cellStyle name="Normal 2 5 4 3 4 2" xfId="2381" xr:uid="{00000000-0005-0000-0000-000083150000}"/>
    <cellStyle name="Normal 2 5 4 3 4 2 2" xfId="10138" xr:uid="{00000000-0005-0000-0000-000084150000}"/>
    <cellStyle name="Normal 2 5 4 3 4 2 3" xfId="5120" xr:uid="{00000000-0005-0000-0000-000085150000}"/>
    <cellStyle name="Normal 2 5 4 3 4 3" xfId="6528" xr:uid="{00000000-0005-0000-0000-000086150000}"/>
    <cellStyle name="Normal 2 5 4 3 4 3 2" xfId="11543" xr:uid="{00000000-0005-0000-0000-000087150000}"/>
    <cellStyle name="Normal 2 5 4 3 4 4" xfId="9254" xr:uid="{00000000-0005-0000-0000-000088150000}"/>
    <cellStyle name="Normal 2 5 4 3 4 5" xfId="12997" xr:uid="{00000000-0005-0000-0000-000089150000}"/>
    <cellStyle name="Normal 2 5 4 3 4 6" xfId="7731" xr:uid="{00000000-0005-0000-0000-00008A150000}"/>
    <cellStyle name="Normal 2 5 4 3 4 7" xfId="4185" xr:uid="{00000000-0005-0000-0000-00008B150000}"/>
    <cellStyle name="Normal 2 5 4 3 5" xfId="1322" xr:uid="{00000000-0005-0000-0000-00008C150000}"/>
    <cellStyle name="Normal 2 5 4 3 5 2" xfId="2880" xr:uid="{00000000-0005-0000-0000-00008D150000}"/>
    <cellStyle name="Normal 2 5 4 3 5 2 2" xfId="10525" xr:uid="{00000000-0005-0000-0000-00008E150000}"/>
    <cellStyle name="Normal 2 5 4 3 5 2 3" xfId="5508" xr:uid="{00000000-0005-0000-0000-00008F150000}"/>
    <cellStyle name="Normal 2 5 4 3 5 3" xfId="6906" xr:uid="{00000000-0005-0000-0000-000090150000}"/>
    <cellStyle name="Normal 2 5 4 3 5 3 2" xfId="11921" xr:uid="{00000000-0005-0000-0000-000091150000}"/>
    <cellStyle name="Normal 2 5 4 3 5 4" xfId="8713" xr:uid="{00000000-0005-0000-0000-000092150000}"/>
    <cellStyle name="Normal 2 5 4 3 5 5" xfId="13375" xr:uid="{00000000-0005-0000-0000-000093150000}"/>
    <cellStyle name="Normal 2 5 4 3 5 6" xfId="8119" xr:uid="{00000000-0005-0000-0000-000094150000}"/>
    <cellStyle name="Normal 2 5 4 3 5 7" xfId="3643" xr:uid="{00000000-0005-0000-0000-000095150000}"/>
    <cellStyle name="Normal 2 5 4 3 6" xfId="1715" xr:uid="{00000000-0005-0000-0000-000096150000}"/>
    <cellStyle name="Normal 2 5 4 3 6 2" xfId="9599" xr:uid="{00000000-0005-0000-0000-000097150000}"/>
    <cellStyle name="Normal 2 5 4 3 6 3" xfId="4581" xr:uid="{00000000-0005-0000-0000-000098150000}"/>
    <cellStyle name="Normal 2 5 4 3 7" xfId="5862" xr:uid="{00000000-0005-0000-0000-000099150000}"/>
    <cellStyle name="Normal 2 5 4 3 7 2" xfId="10878" xr:uid="{00000000-0005-0000-0000-00009A150000}"/>
    <cellStyle name="Normal 2 5 4 3 8" xfId="8439" xr:uid="{00000000-0005-0000-0000-00009B150000}"/>
    <cellStyle name="Normal 2 5 4 3 9" xfId="12332" xr:uid="{00000000-0005-0000-0000-00009C150000}"/>
    <cellStyle name="Normal 2 5 4 3_Degree data" xfId="3056" xr:uid="{00000000-0005-0000-0000-00009D150000}"/>
    <cellStyle name="Normal 2 5 4 4" xfId="329" xr:uid="{00000000-0005-0000-0000-00009E150000}"/>
    <cellStyle name="Normal 2 5 4 4 10" xfId="7221" xr:uid="{00000000-0005-0000-0000-00009F150000}"/>
    <cellStyle name="Normal 2 5 4 4 11" xfId="3285" xr:uid="{00000000-0005-0000-0000-0000A0150000}"/>
    <cellStyle name="Normal 2 5 4 4 2" xfId="686" xr:uid="{00000000-0005-0000-0000-0000A1150000}"/>
    <cellStyle name="Normal 2 5 4 4 2 2" xfId="1095" xr:uid="{00000000-0005-0000-0000-0000A2150000}"/>
    <cellStyle name="Normal 2 5 4 4 2 2 2" xfId="2035" xr:uid="{00000000-0005-0000-0000-0000A3150000}"/>
    <cellStyle name="Normal 2 5 4 4 2 2 2 2" xfId="10141" xr:uid="{00000000-0005-0000-0000-0000A4150000}"/>
    <cellStyle name="Normal 2 5 4 4 2 2 2 3" xfId="5123" xr:uid="{00000000-0005-0000-0000-0000A5150000}"/>
    <cellStyle name="Normal 2 5 4 4 2 2 3" xfId="6182" xr:uid="{00000000-0005-0000-0000-0000A6150000}"/>
    <cellStyle name="Normal 2 5 4 4 2 2 3 2" xfId="11198" xr:uid="{00000000-0005-0000-0000-0000A7150000}"/>
    <cellStyle name="Normal 2 5 4 4 2 2 4" xfId="9257" xr:uid="{00000000-0005-0000-0000-0000A8150000}"/>
    <cellStyle name="Normal 2 5 4 4 2 2 5" xfId="12652" xr:uid="{00000000-0005-0000-0000-0000A9150000}"/>
    <cellStyle name="Normal 2 5 4 4 2 2 6" xfId="7734" xr:uid="{00000000-0005-0000-0000-0000AA150000}"/>
    <cellStyle name="Normal 2 5 4 4 2 2 7" xfId="4188" xr:uid="{00000000-0005-0000-0000-0000AB150000}"/>
    <cellStyle name="Normal 2 5 4 4 2 3" xfId="1453" xr:uid="{00000000-0005-0000-0000-0000AC150000}"/>
    <cellStyle name="Normal 2 5 4 4 2 3 2" xfId="2384" xr:uid="{00000000-0005-0000-0000-0000AD150000}"/>
    <cellStyle name="Normal 2 5 4 4 2 3 2 2" xfId="10654" xr:uid="{00000000-0005-0000-0000-0000AE150000}"/>
    <cellStyle name="Normal 2 5 4 4 2 3 2 3" xfId="5637" xr:uid="{00000000-0005-0000-0000-0000AF150000}"/>
    <cellStyle name="Normal 2 5 4 4 2 3 3" xfId="6531" xr:uid="{00000000-0005-0000-0000-0000B0150000}"/>
    <cellStyle name="Normal 2 5 4 4 2 3 3 2" xfId="11546" xr:uid="{00000000-0005-0000-0000-0000B1150000}"/>
    <cellStyle name="Normal 2 5 4 4 2 3 4" xfId="9061" xr:uid="{00000000-0005-0000-0000-0000B2150000}"/>
    <cellStyle name="Normal 2 5 4 4 2 3 5" xfId="13000" xr:uid="{00000000-0005-0000-0000-0000B3150000}"/>
    <cellStyle name="Normal 2 5 4 4 2 3 6" xfId="8248" xr:uid="{00000000-0005-0000-0000-0000B4150000}"/>
    <cellStyle name="Normal 2 5 4 4 2 3 7" xfId="3992" xr:uid="{00000000-0005-0000-0000-0000B5150000}"/>
    <cellStyle name="Normal 2 5 4 4 2 4" xfId="3012" xr:uid="{00000000-0005-0000-0000-0000B6150000}"/>
    <cellStyle name="Normal 2 5 4 4 2 4 2" xfId="7035" xr:uid="{00000000-0005-0000-0000-0000B7150000}"/>
    <cellStyle name="Normal 2 5 4 4 2 4 2 2" xfId="12050" xr:uid="{00000000-0005-0000-0000-0000B8150000}"/>
    <cellStyle name="Normal 2 5 4 4 2 4 3" xfId="13504" xr:uid="{00000000-0005-0000-0000-0000B9150000}"/>
    <cellStyle name="Normal 2 5 4 4 2 4 4" xfId="9945" xr:uid="{00000000-0005-0000-0000-0000BA150000}"/>
    <cellStyle name="Normal 2 5 4 4 2 4 5" xfId="4927" xr:uid="{00000000-0005-0000-0000-0000BB150000}"/>
    <cellStyle name="Normal 2 5 4 4 2 5" xfId="1844" xr:uid="{00000000-0005-0000-0000-0000BC150000}"/>
    <cellStyle name="Normal 2 5 4 4 2 5 2" xfId="11007" xr:uid="{00000000-0005-0000-0000-0000BD150000}"/>
    <cellStyle name="Normal 2 5 4 4 2 5 3" xfId="5991" xr:uid="{00000000-0005-0000-0000-0000BE150000}"/>
    <cellStyle name="Normal 2 5 4 4 2 6" xfId="8568" xr:uid="{00000000-0005-0000-0000-0000BF150000}"/>
    <cellStyle name="Normal 2 5 4 4 2 7" xfId="12461" xr:uid="{00000000-0005-0000-0000-0000C0150000}"/>
    <cellStyle name="Normal 2 5 4 4 2 8" xfId="7538" xr:uid="{00000000-0005-0000-0000-0000C1150000}"/>
    <cellStyle name="Normal 2 5 4 4 2 9" xfId="3490" xr:uid="{00000000-0005-0000-0000-0000C2150000}"/>
    <cellStyle name="Normal 2 5 4 4 2_Degree data" xfId="2606" xr:uid="{00000000-0005-0000-0000-0000C3150000}"/>
    <cellStyle name="Normal 2 5 4 4 3" xfId="481" xr:uid="{00000000-0005-0000-0000-0000C4150000}"/>
    <cellStyle name="Normal 2 5 4 4 3 2" xfId="2034" xr:uid="{00000000-0005-0000-0000-0000C5150000}"/>
    <cellStyle name="Normal 2 5 4 4 3 2 2" xfId="9740" xr:uid="{00000000-0005-0000-0000-0000C6150000}"/>
    <cellStyle name="Normal 2 5 4 4 3 2 3" xfId="4722" xr:uid="{00000000-0005-0000-0000-0000C7150000}"/>
    <cellStyle name="Normal 2 5 4 4 3 3" xfId="6181" xr:uid="{00000000-0005-0000-0000-0000C8150000}"/>
    <cellStyle name="Normal 2 5 4 4 3 3 2" xfId="11197" xr:uid="{00000000-0005-0000-0000-0000C9150000}"/>
    <cellStyle name="Normal 2 5 4 4 3 4" xfId="8856" xr:uid="{00000000-0005-0000-0000-0000CA150000}"/>
    <cellStyle name="Normal 2 5 4 4 3 5" xfId="12651" xr:uid="{00000000-0005-0000-0000-0000CB150000}"/>
    <cellStyle name="Normal 2 5 4 4 3 6" xfId="7333" xr:uid="{00000000-0005-0000-0000-0000CC150000}"/>
    <cellStyle name="Normal 2 5 4 4 3 7" xfId="3787" xr:uid="{00000000-0005-0000-0000-0000CD150000}"/>
    <cellStyle name="Normal 2 5 4 4 4" xfId="890" xr:uid="{00000000-0005-0000-0000-0000CE150000}"/>
    <cellStyle name="Normal 2 5 4 4 4 2" xfId="2383" xr:uid="{00000000-0005-0000-0000-0000CF150000}"/>
    <cellStyle name="Normal 2 5 4 4 4 2 2" xfId="10140" xr:uid="{00000000-0005-0000-0000-0000D0150000}"/>
    <cellStyle name="Normal 2 5 4 4 4 2 3" xfId="5122" xr:uid="{00000000-0005-0000-0000-0000D1150000}"/>
    <cellStyle name="Normal 2 5 4 4 4 3" xfId="6530" xr:uid="{00000000-0005-0000-0000-0000D2150000}"/>
    <cellStyle name="Normal 2 5 4 4 4 3 2" xfId="11545" xr:uid="{00000000-0005-0000-0000-0000D3150000}"/>
    <cellStyle name="Normal 2 5 4 4 4 4" xfId="9256" xr:uid="{00000000-0005-0000-0000-0000D4150000}"/>
    <cellStyle name="Normal 2 5 4 4 4 5" xfId="12999" xr:uid="{00000000-0005-0000-0000-0000D5150000}"/>
    <cellStyle name="Normal 2 5 4 4 4 6" xfId="7733" xr:uid="{00000000-0005-0000-0000-0000D6150000}"/>
    <cellStyle name="Normal 2 5 4 4 4 7" xfId="4187" xr:uid="{00000000-0005-0000-0000-0000D7150000}"/>
    <cellStyle name="Normal 2 5 4 4 5" xfId="1242" xr:uid="{00000000-0005-0000-0000-0000D8150000}"/>
    <cellStyle name="Normal 2 5 4 4 5 2" xfId="2798" xr:uid="{00000000-0005-0000-0000-0000D9150000}"/>
    <cellStyle name="Normal 2 5 4 4 5 2 2" xfId="10449" xr:uid="{00000000-0005-0000-0000-0000DA150000}"/>
    <cellStyle name="Normal 2 5 4 4 5 2 3" xfId="5432" xr:uid="{00000000-0005-0000-0000-0000DB150000}"/>
    <cellStyle name="Normal 2 5 4 4 5 3" xfId="6830" xr:uid="{00000000-0005-0000-0000-0000DC150000}"/>
    <cellStyle name="Normal 2 5 4 4 5 3 2" xfId="11845" xr:uid="{00000000-0005-0000-0000-0000DD150000}"/>
    <cellStyle name="Normal 2 5 4 4 5 4" xfId="8742" xr:uid="{00000000-0005-0000-0000-0000DE150000}"/>
    <cellStyle name="Normal 2 5 4 4 5 5" xfId="13299" xr:uid="{00000000-0005-0000-0000-0000DF150000}"/>
    <cellStyle name="Normal 2 5 4 4 5 6" xfId="8043" xr:uid="{00000000-0005-0000-0000-0000E0150000}"/>
    <cellStyle name="Normal 2 5 4 4 5 7" xfId="3672" xr:uid="{00000000-0005-0000-0000-0000E1150000}"/>
    <cellStyle name="Normal 2 5 4 4 6" xfId="1639" xr:uid="{00000000-0005-0000-0000-0000E2150000}"/>
    <cellStyle name="Normal 2 5 4 4 6 2" xfId="9628" xr:uid="{00000000-0005-0000-0000-0000E3150000}"/>
    <cellStyle name="Normal 2 5 4 4 6 3" xfId="4610" xr:uid="{00000000-0005-0000-0000-0000E4150000}"/>
    <cellStyle name="Normal 2 5 4 4 7" xfId="5786" xr:uid="{00000000-0005-0000-0000-0000E5150000}"/>
    <cellStyle name="Normal 2 5 4 4 7 2" xfId="10802" xr:uid="{00000000-0005-0000-0000-0000E6150000}"/>
    <cellStyle name="Normal 2 5 4 4 8" xfId="8363" xr:uid="{00000000-0005-0000-0000-0000E7150000}"/>
    <cellStyle name="Normal 2 5 4 4 9" xfId="12256" xr:uid="{00000000-0005-0000-0000-0000E8150000}"/>
    <cellStyle name="Normal 2 5 4 4_Degree data" xfId="2642" xr:uid="{00000000-0005-0000-0000-0000E9150000}"/>
    <cellStyle name="Normal 2 5 4 5" xfId="303" xr:uid="{00000000-0005-0000-0000-0000EA150000}"/>
    <cellStyle name="Normal 2 5 4 5 2" xfId="581" xr:uid="{00000000-0005-0000-0000-0000EB150000}"/>
    <cellStyle name="Normal 2 5 4 5 2 2" xfId="2036" xr:uid="{00000000-0005-0000-0000-0000EC150000}"/>
    <cellStyle name="Normal 2 5 4 5 2 2 2" xfId="10142" xr:uid="{00000000-0005-0000-0000-0000ED150000}"/>
    <cellStyle name="Normal 2 5 4 5 2 2 3" xfId="5124" xr:uid="{00000000-0005-0000-0000-0000EE150000}"/>
    <cellStyle name="Normal 2 5 4 5 2 3" xfId="6183" xr:uid="{00000000-0005-0000-0000-0000EF150000}"/>
    <cellStyle name="Normal 2 5 4 5 2 3 2" xfId="11199" xr:uid="{00000000-0005-0000-0000-0000F0150000}"/>
    <cellStyle name="Normal 2 5 4 5 2 4" xfId="9258" xr:uid="{00000000-0005-0000-0000-0000F1150000}"/>
    <cellStyle name="Normal 2 5 4 5 2 5" xfId="12653" xr:uid="{00000000-0005-0000-0000-0000F2150000}"/>
    <cellStyle name="Normal 2 5 4 5 2 6" xfId="7735" xr:uid="{00000000-0005-0000-0000-0000F3150000}"/>
    <cellStyle name="Normal 2 5 4 5 2 7" xfId="4189" xr:uid="{00000000-0005-0000-0000-0000F4150000}"/>
    <cellStyle name="Normal 2 5 4 5 3" xfId="990" xr:uid="{00000000-0005-0000-0000-0000F5150000}"/>
    <cellStyle name="Normal 2 5 4 5 3 2" xfId="2385" xr:uid="{00000000-0005-0000-0000-0000F6150000}"/>
    <cellStyle name="Normal 2 5 4 5 3 2 2" xfId="10549" xr:uid="{00000000-0005-0000-0000-0000F7150000}"/>
    <cellStyle name="Normal 2 5 4 5 3 2 3" xfId="5532" xr:uid="{00000000-0005-0000-0000-0000F8150000}"/>
    <cellStyle name="Normal 2 5 4 5 3 3" xfId="6532" xr:uid="{00000000-0005-0000-0000-0000F9150000}"/>
    <cellStyle name="Normal 2 5 4 5 3 3 2" xfId="11547" xr:uid="{00000000-0005-0000-0000-0000FA150000}"/>
    <cellStyle name="Normal 2 5 4 5 3 4" xfId="8956" xr:uid="{00000000-0005-0000-0000-0000FB150000}"/>
    <cellStyle name="Normal 2 5 4 5 3 5" xfId="13001" xr:uid="{00000000-0005-0000-0000-0000FC150000}"/>
    <cellStyle name="Normal 2 5 4 5 3 6" xfId="8143" xr:uid="{00000000-0005-0000-0000-0000FD150000}"/>
    <cellStyle name="Normal 2 5 4 5 3 7" xfId="3887" xr:uid="{00000000-0005-0000-0000-0000FE150000}"/>
    <cellStyle name="Normal 2 5 4 5 4" xfId="1346" xr:uid="{00000000-0005-0000-0000-0000FF150000}"/>
    <cellStyle name="Normal 2 5 4 5 4 2" xfId="2904" xr:uid="{00000000-0005-0000-0000-000000160000}"/>
    <cellStyle name="Normal 2 5 4 5 4 2 2" xfId="11945" xr:uid="{00000000-0005-0000-0000-000001160000}"/>
    <cellStyle name="Normal 2 5 4 5 4 2 3" xfId="6930" xr:uid="{00000000-0005-0000-0000-000002160000}"/>
    <cellStyle name="Normal 2 5 4 5 4 3" xfId="13399" xr:uid="{00000000-0005-0000-0000-000003160000}"/>
    <cellStyle name="Normal 2 5 4 5 4 4" xfId="9840" xr:uid="{00000000-0005-0000-0000-000004160000}"/>
    <cellStyle name="Normal 2 5 4 5 4 5" xfId="4822" xr:uid="{00000000-0005-0000-0000-000005160000}"/>
    <cellStyle name="Normal 2 5 4 5 5" xfId="1739" xr:uid="{00000000-0005-0000-0000-000006160000}"/>
    <cellStyle name="Normal 2 5 4 5 5 2" xfId="10902" xr:uid="{00000000-0005-0000-0000-000007160000}"/>
    <cellStyle name="Normal 2 5 4 5 5 3" xfId="5886" xr:uid="{00000000-0005-0000-0000-000008160000}"/>
    <cellStyle name="Normal 2 5 4 5 6" xfId="8463" xr:uid="{00000000-0005-0000-0000-000009160000}"/>
    <cellStyle name="Normal 2 5 4 5 7" xfId="12356" xr:uid="{00000000-0005-0000-0000-00000A160000}"/>
    <cellStyle name="Normal 2 5 4 5 8" xfId="7433" xr:uid="{00000000-0005-0000-0000-00000B160000}"/>
    <cellStyle name="Normal 2 5 4 5 9" xfId="3385" xr:uid="{00000000-0005-0000-0000-00000C160000}"/>
    <cellStyle name="Normal 2 5 4 5_Degree data" xfId="2693" xr:uid="{00000000-0005-0000-0000-00000D160000}"/>
    <cellStyle name="Normal 2 5 4 6" xfId="457" xr:uid="{00000000-0005-0000-0000-00000E160000}"/>
    <cellStyle name="Normal 2 5 4 6 2" xfId="866" xr:uid="{00000000-0005-0000-0000-00000F160000}"/>
    <cellStyle name="Normal 2 5 4 6 2 2" xfId="2037" xr:uid="{00000000-0005-0000-0000-000010160000}"/>
    <cellStyle name="Normal 2 5 4 6 2 2 2" xfId="10143" xr:uid="{00000000-0005-0000-0000-000011160000}"/>
    <cellStyle name="Normal 2 5 4 6 2 2 3" xfId="5125" xr:uid="{00000000-0005-0000-0000-000012160000}"/>
    <cellStyle name="Normal 2 5 4 6 2 3" xfId="6184" xr:uid="{00000000-0005-0000-0000-000013160000}"/>
    <cellStyle name="Normal 2 5 4 6 2 3 2" xfId="11200" xr:uid="{00000000-0005-0000-0000-000014160000}"/>
    <cellStyle name="Normal 2 5 4 6 2 4" xfId="9259" xr:uid="{00000000-0005-0000-0000-000015160000}"/>
    <cellStyle name="Normal 2 5 4 6 2 5" xfId="12654" xr:uid="{00000000-0005-0000-0000-000016160000}"/>
    <cellStyle name="Normal 2 5 4 6 2 6" xfId="7736" xr:uid="{00000000-0005-0000-0000-000017160000}"/>
    <cellStyle name="Normal 2 5 4 6 2 7" xfId="4190" xr:uid="{00000000-0005-0000-0000-000018160000}"/>
    <cellStyle name="Normal 2 5 4 6 3" xfId="1216" xr:uid="{00000000-0005-0000-0000-000019160000}"/>
    <cellStyle name="Normal 2 5 4 6 3 2" xfId="2386" xr:uid="{00000000-0005-0000-0000-00001A160000}"/>
    <cellStyle name="Normal 2 5 4 6 3 2 2" xfId="10425" xr:uid="{00000000-0005-0000-0000-00001B160000}"/>
    <cellStyle name="Normal 2 5 4 6 3 2 3" xfId="5408" xr:uid="{00000000-0005-0000-0000-00001C160000}"/>
    <cellStyle name="Normal 2 5 4 6 3 3" xfId="6533" xr:uid="{00000000-0005-0000-0000-00001D160000}"/>
    <cellStyle name="Normal 2 5 4 6 3 3 2" xfId="11548" xr:uid="{00000000-0005-0000-0000-00001E160000}"/>
    <cellStyle name="Normal 2 5 4 6 3 4" xfId="9486" xr:uid="{00000000-0005-0000-0000-00001F160000}"/>
    <cellStyle name="Normal 2 5 4 6 3 5" xfId="13002" xr:uid="{00000000-0005-0000-0000-000020160000}"/>
    <cellStyle name="Normal 2 5 4 6 3 6" xfId="8019" xr:uid="{00000000-0005-0000-0000-000021160000}"/>
    <cellStyle name="Normal 2 5 4 6 3 7" xfId="4468" xr:uid="{00000000-0005-0000-0000-000022160000}"/>
    <cellStyle name="Normal 2 5 4 6 4" xfId="2770" xr:uid="{00000000-0005-0000-0000-000023160000}"/>
    <cellStyle name="Normal 2 5 4 6 4 2" xfId="6806" xr:uid="{00000000-0005-0000-0000-000024160000}"/>
    <cellStyle name="Normal 2 5 4 6 4 2 2" xfId="11821" xr:uid="{00000000-0005-0000-0000-000025160000}"/>
    <cellStyle name="Normal 2 5 4 6 4 3" xfId="13275" xr:uid="{00000000-0005-0000-0000-000026160000}"/>
    <cellStyle name="Normal 2 5 4 6 4 4" xfId="9716" xr:uid="{00000000-0005-0000-0000-000027160000}"/>
    <cellStyle name="Normal 2 5 4 6 4 5" xfId="4698" xr:uid="{00000000-0005-0000-0000-000028160000}"/>
    <cellStyle name="Normal 2 5 4 6 5" xfId="1615" xr:uid="{00000000-0005-0000-0000-000029160000}"/>
    <cellStyle name="Normal 2 5 4 6 5 2" xfId="10776" xr:uid="{00000000-0005-0000-0000-00002A160000}"/>
    <cellStyle name="Normal 2 5 4 6 5 3" xfId="5760" xr:uid="{00000000-0005-0000-0000-00002B160000}"/>
    <cellStyle name="Normal 2 5 4 6 6" xfId="8832" xr:uid="{00000000-0005-0000-0000-00002C160000}"/>
    <cellStyle name="Normal 2 5 4 6 7" xfId="12232" xr:uid="{00000000-0005-0000-0000-00002D160000}"/>
    <cellStyle name="Normal 2 5 4 6 8" xfId="7309" xr:uid="{00000000-0005-0000-0000-00002E160000}"/>
    <cellStyle name="Normal 2 5 4 6 9" xfId="3763" xr:uid="{00000000-0005-0000-0000-00002F160000}"/>
    <cellStyle name="Normal 2 5 4 6_Degree data" xfId="2605" xr:uid="{00000000-0005-0000-0000-000030160000}"/>
    <cellStyle name="Normal 2 5 4 7" xfId="738" xr:uid="{00000000-0005-0000-0000-000031160000}"/>
    <cellStyle name="Normal 2 5 4 7 2" xfId="2028" xr:uid="{00000000-0005-0000-0000-000032160000}"/>
    <cellStyle name="Normal 2 5 4 7 2 2" xfId="10134" xr:uid="{00000000-0005-0000-0000-000033160000}"/>
    <cellStyle name="Normal 2 5 4 7 2 3" xfId="5116" xr:uid="{00000000-0005-0000-0000-000034160000}"/>
    <cellStyle name="Normal 2 5 4 7 3" xfId="6175" xr:uid="{00000000-0005-0000-0000-000035160000}"/>
    <cellStyle name="Normal 2 5 4 7 3 2" xfId="11191" xr:uid="{00000000-0005-0000-0000-000036160000}"/>
    <cellStyle name="Normal 2 5 4 7 4" xfId="9250" xr:uid="{00000000-0005-0000-0000-000037160000}"/>
    <cellStyle name="Normal 2 5 4 7 5" xfId="12645" xr:uid="{00000000-0005-0000-0000-000038160000}"/>
    <cellStyle name="Normal 2 5 4 7 6" xfId="7727" xr:uid="{00000000-0005-0000-0000-000039160000}"/>
    <cellStyle name="Normal 2 5 4 7 7" xfId="4181" xr:uid="{00000000-0005-0000-0000-00003A160000}"/>
    <cellStyle name="Normal 2 5 4 8" xfId="1170" xr:uid="{00000000-0005-0000-0000-00003B160000}"/>
    <cellStyle name="Normal 2 5 4 8 2" xfId="2377" xr:uid="{00000000-0005-0000-0000-00003C160000}"/>
    <cellStyle name="Normal 2 5 4 8 2 2" xfId="10380" xr:uid="{00000000-0005-0000-0000-00003D160000}"/>
    <cellStyle name="Normal 2 5 4 8 2 3" xfId="5363" xr:uid="{00000000-0005-0000-0000-00003E160000}"/>
    <cellStyle name="Normal 2 5 4 8 3" xfId="6524" xr:uid="{00000000-0005-0000-0000-00003F160000}"/>
    <cellStyle name="Normal 2 5 4 8 3 2" xfId="11539" xr:uid="{00000000-0005-0000-0000-000040160000}"/>
    <cellStyle name="Normal 2 5 4 8 4" xfId="8636" xr:uid="{00000000-0005-0000-0000-000041160000}"/>
    <cellStyle name="Normal 2 5 4 8 5" xfId="12993" xr:uid="{00000000-0005-0000-0000-000042160000}"/>
    <cellStyle name="Normal 2 5 4 8 6" xfId="7974" xr:uid="{00000000-0005-0000-0000-000043160000}"/>
    <cellStyle name="Normal 2 5 4 8 7" xfId="3560" xr:uid="{00000000-0005-0000-0000-000044160000}"/>
    <cellStyle name="Normal 2 5 4 9" xfId="2721" xr:uid="{00000000-0005-0000-0000-000045160000}"/>
    <cellStyle name="Normal 2 5 4 9 2" xfId="6761" xr:uid="{00000000-0005-0000-0000-000046160000}"/>
    <cellStyle name="Normal 2 5 4 9 2 2" xfId="11776" xr:uid="{00000000-0005-0000-0000-000047160000}"/>
    <cellStyle name="Normal 2 5 4 9 3" xfId="13230" xr:uid="{00000000-0005-0000-0000-000048160000}"/>
    <cellStyle name="Normal 2 5 4 9 4" xfId="9523" xr:uid="{00000000-0005-0000-0000-000049160000}"/>
    <cellStyle name="Normal 2 5 4 9 5" xfId="4505" xr:uid="{00000000-0005-0000-0000-00004A160000}"/>
    <cellStyle name="Normal 2 5 4_Degree data" xfId="2609" xr:uid="{00000000-0005-0000-0000-00004B160000}"/>
    <cellStyle name="Normal 2 5 5" xfId="163" xr:uid="{00000000-0005-0000-0000-00004C160000}"/>
    <cellStyle name="Normal 2 5 5 10" xfId="8309" xr:uid="{00000000-0005-0000-0000-00004D160000}"/>
    <cellStyle name="Normal 2 5 5 11" xfId="12129" xr:uid="{00000000-0005-0000-0000-00004E160000}"/>
    <cellStyle name="Normal 2 5 5 12" xfId="7121" xr:uid="{00000000-0005-0000-0000-00004F160000}"/>
    <cellStyle name="Normal 2 5 5 13" xfId="3230" xr:uid="{00000000-0005-0000-0000-000050160000}"/>
    <cellStyle name="Normal 2 5 5 2" xfId="378" xr:uid="{00000000-0005-0000-0000-000051160000}"/>
    <cellStyle name="Normal 2 5 5 2 10" xfId="7164" xr:uid="{00000000-0005-0000-0000-000052160000}"/>
    <cellStyle name="Normal 2 5 5 2 11" xfId="3333" xr:uid="{00000000-0005-0000-0000-000053160000}"/>
    <cellStyle name="Normal 2 5 5 2 2" xfId="629" xr:uid="{00000000-0005-0000-0000-000054160000}"/>
    <cellStyle name="Normal 2 5 5 2 2 2" xfId="1038" xr:uid="{00000000-0005-0000-0000-000055160000}"/>
    <cellStyle name="Normal 2 5 5 2 2 2 2" xfId="2040" xr:uid="{00000000-0005-0000-0000-000056160000}"/>
    <cellStyle name="Normal 2 5 5 2 2 2 2 2" xfId="10146" xr:uid="{00000000-0005-0000-0000-000057160000}"/>
    <cellStyle name="Normal 2 5 5 2 2 2 2 3" xfId="5128" xr:uid="{00000000-0005-0000-0000-000058160000}"/>
    <cellStyle name="Normal 2 5 5 2 2 2 3" xfId="6187" xr:uid="{00000000-0005-0000-0000-000059160000}"/>
    <cellStyle name="Normal 2 5 5 2 2 2 3 2" xfId="11203" xr:uid="{00000000-0005-0000-0000-00005A160000}"/>
    <cellStyle name="Normal 2 5 5 2 2 2 4" xfId="9262" xr:uid="{00000000-0005-0000-0000-00005B160000}"/>
    <cellStyle name="Normal 2 5 5 2 2 2 5" xfId="12657" xr:uid="{00000000-0005-0000-0000-00005C160000}"/>
    <cellStyle name="Normal 2 5 5 2 2 2 6" xfId="7739" xr:uid="{00000000-0005-0000-0000-00005D160000}"/>
    <cellStyle name="Normal 2 5 5 2 2 2 7" xfId="4193" xr:uid="{00000000-0005-0000-0000-00005E160000}"/>
    <cellStyle name="Normal 2 5 5 2 2 3" xfId="1395" xr:uid="{00000000-0005-0000-0000-00005F160000}"/>
    <cellStyle name="Normal 2 5 5 2 2 3 2" xfId="2389" xr:uid="{00000000-0005-0000-0000-000060160000}"/>
    <cellStyle name="Normal 2 5 5 2 2 3 2 2" xfId="10597" xr:uid="{00000000-0005-0000-0000-000061160000}"/>
    <cellStyle name="Normal 2 5 5 2 2 3 2 3" xfId="5580" xr:uid="{00000000-0005-0000-0000-000062160000}"/>
    <cellStyle name="Normal 2 5 5 2 2 3 3" xfId="6536" xr:uid="{00000000-0005-0000-0000-000063160000}"/>
    <cellStyle name="Normal 2 5 5 2 2 3 3 2" xfId="11551" xr:uid="{00000000-0005-0000-0000-000064160000}"/>
    <cellStyle name="Normal 2 5 5 2 2 3 4" xfId="9004" xr:uid="{00000000-0005-0000-0000-000065160000}"/>
    <cellStyle name="Normal 2 5 5 2 2 3 5" xfId="13005" xr:uid="{00000000-0005-0000-0000-000066160000}"/>
    <cellStyle name="Normal 2 5 5 2 2 3 6" xfId="8191" xr:uid="{00000000-0005-0000-0000-000067160000}"/>
    <cellStyle name="Normal 2 5 5 2 2 3 7" xfId="3935" xr:uid="{00000000-0005-0000-0000-000068160000}"/>
    <cellStyle name="Normal 2 5 5 2 2 4" xfId="2953" xr:uid="{00000000-0005-0000-0000-000069160000}"/>
    <cellStyle name="Normal 2 5 5 2 2 4 2" xfId="6978" xr:uid="{00000000-0005-0000-0000-00006A160000}"/>
    <cellStyle name="Normal 2 5 5 2 2 4 2 2" xfId="11993" xr:uid="{00000000-0005-0000-0000-00006B160000}"/>
    <cellStyle name="Normal 2 5 5 2 2 4 3" xfId="13447" xr:uid="{00000000-0005-0000-0000-00006C160000}"/>
    <cellStyle name="Normal 2 5 5 2 2 4 4" xfId="9888" xr:uid="{00000000-0005-0000-0000-00006D160000}"/>
    <cellStyle name="Normal 2 5 5 2 2 4 5" xfId="4870" xr:uid="{00000000-0005-0000-0000-00006E160000}"/>
    <cellStyle name="Normal 2 5 5 2 2 5" xfId="1787" xr:uid="{00000000-0005-0000-0000-00006F160000}"/>
    <cellStyle name="Normal 2 5 5 2 2 5 2" xfId="10950" xr:uid="{00000000-0005-0000-0000-000070160000}"/>
    <cellStyle name="Normal 2 5 5 2 2 5 3" xfId="5934" xr:uid="{00000000-0005-0000-0000-000071160000}"/>
    <cellStyle name="Normal 2 5 5 2 2 6" xfId="8511" xr:uid="{00000000-0005-0000-0000-000072160000}"/>
    <cellStyle name="Normal 2 5 5 2 2 7" xfId="12404" xr:uid="{00000000-0005-0000-0000-000073160000}"/>
    <cellStyle name="Normal 2 5 5 2 2 8" xfId="7481" xr:uid="{00000000-0005-0000-0000-000074160000}"/>
    <cellStyle name="Normal 2 5 5 2 2 9" xfId="3433" xr:uid="{00000000-0005-0000-0000-000075160000}"/>
    <cellStyle name="Normal 2 5 5 2 2_Degree data" xfId="2602" xr:uid="{00000000-0005-0000-0000-000076160000}"/>
    <cellStyle name="Normal 2 5 5 2 3" xfId="529" xr:uid="{00000000-0005-0000-0000-000077160000}"/>
    <cellStyle name="Normal 2 5 5 2 3 2" xfId="2039" xr:uid="{00000000-0005-0000-0000-000078160000}"/>
    <cellStyle name="Normal 2 5 5 2 3 2 2" xfId="9788" xr:uid="{00000000-0005-0000-0000-000079160000}"/>
    <cellStyle name="Normal 2 5 5 2 3 2 3" xfId="4770" xr:uid="{00000000-0005-0000-0000-00007A160000}"/>
    <cellStyle name="Normal 2 5 5 2 3 3" xfId="6186" xr:uid="{00000000-0005-0000-0000-00007B160000}"/>
    <cellStyle name="Normal 2 5 5 2 3 3 2" xfId="11202" xr:uid="{00000000-0005-0000-0000-00007C160000}"/>
    <cellStyle name="Normal 2 5 5 2 3 4" xfId="8904" xr:uid="{00000000-0005-0000-0000-00007D160000}"/>
    <cellStyle name="Normal 2 5 5 2 3 5" xfId="12656" xr:uid="{00000000-0005-0000-0000-00007E160000}"/>
    <cellStyle name="Normal 2 5 5 2 3 6" xfId="7381" xr:uid="{00000000-0005-0000-0000-00007F160000}"/>
    <cellStyle name="Normal 2 5 5 2 3 7" xfId="3835" xr:uid="{00000000-0005-0000-0000-000080160000}"/>
    <cellStyle name="Normal 2 5 5 2 4" xfId="938" xr:uid="{00000000-0005-0000-0000-000081160000}"/>
    <cellStyle name="Normal 2 5 5 2 4 2" xfId="2388" xr:uid="{00000000-0005-0000-0000-000082160000}"/>
    <cellStyle name="Normal 2 5 5 2 4 2 2" xfId="10145" xr:uid="{00000000-0005-0000-0000-000083160000}"/>
    <cellStyle name="Normal 2 5 5 2 4 2 3" xfId="5127" xr:uid="{00000000-0005-0000-0000-000084160000}"/>
    <cellStyle name="Normal 2 5 5 2 4 3" xfId="6535" xr:uid="{00000000-0005-0000-0000-000085160000}"/>
    <cellStyle name="Normal 2 5 5 2 4 3 2" xfId="11550" xr:uid="{00000000-0005-0000-0000-000086160000}"/>
    <cellStyle name="Normal 2 5 5 2 4 4" xfId="9261" xr:uid="{00000000-0005-0000-0000-000087160000}"/>
    <cellStyle name="Normal 2 5 5 2 4 5" xfId="13004" xr:uid="{00000000-0005-0000-0000-000088160000}"/>
    <cellStyle name="Normal 2 5 5 2 4 6" xfId="7738" xr:uid="{00000000-0005-0000-0000-000089160000}"/>
    <cellStyle name="Normal 2 5 5 2 4 7" xfId="4192" xr:uid="{00000000-0005-0000-0000-00008A160000}"/>
    <cellStyle name="Normal 2 5 5 2 5" xfId="1294" xr:uid="{00000000-0005-0000-0000-00008B160000}"/>
    <cellStyle name="Normal 2 5 5 2 5 2" xfId="2851" xr:uid="{00000000-0005-0000-0000-00008C160000}"/>
    <cellStyle name="Normal 2 5 5 2 5 2 2" xfId="10497" xr:uid="{00000000-0005-0000-0000-00008D160000}"/>
    <cellStyle name="Normal 2 5 5 2 5 2 3" xfId="5480" xr:uid="{00000000-0005-0000-0000-00008E160000}"/>
    <cellStyle name="Normal 2 5 5 2 5 3" xfId="6878" xr:uid="{00000000-0005-0000-0000-00008F160000}"/>
    <cellStyle name="Normal 2 5 5 2 5 3 2" xfId="11893" xr:uid="{00000000-0005-0000-0000-000090160000}"/>
    <cellStyle name="Normal 2 5 5 2 5 4" xfId="8685" xr:uid="{00000000-0005-0000-0000-000091160000}"/>
    <cellStyle name="Normal 2 5 5 2 5 5" xfId="13347" xr:uid="{00000000-0005-0000-0000-000092160000}"/>
    <cellStyle name="Normal 2 5 5 2 5 6" xfId="8091" xr:uid="{00000000-0005-0000-0000-000093160000}"/>
    <cellStyle name="Normal 2 5 5 2 5 7" xfId="3614" xr:uid="{00000000-0005-0000-0000-000094160000}"/>
    <cellStyle name="Normal 2 5 5 2 6" xfId="1687" xr:uid="{00000000-0005-0000-0000-000095160000}"/>
    <cellStyle name="Normal 2 5 5 2 6 2" xfId="9571" xr:uid="{00000000-0005-0000-0000-000096160000}"/>
    <cellStyle name="Normal 2 5 5 2 6 3" xfId="4553" xr:uid="{00000000-0005-0000-0000-000097160000}"/>
    <cellStyle name="Normal 2 5 5 2 7" xfId="5834" xr:uid="{00000000-0005-0000-0000-000098160000}"/>
    <cellStyle name="Normal 2 5 5 2 7 2" xfId="10850" xr:uid="{00000000-0005-0000-0000-000099160000}"/>
    <cellStyle name="Normal 2 5 5 2 8" xfId="8411" xr:uid="{00000000-0005-0000-0000-00009A160000}"/>
    <cellStyle name="Normal 2 5 5 2 9" xfId="12304" xr:uid="{00000000-0005-0000-0000-00009B160000}"/>
    <cellStyle name="Normal 2 5 5 2_Degree data" xfId="2603" xr:uid="{00000000-0005-0000-0000-00009C160000}"/>
    <cellStyle name="Normal 2 5 5 3" xfId="334" xr:uid="{00000000-0005-0000-0000-00009D160000}"/>
    <cellStyle name="Normal 2 5 5 3 10" xfId="7226" xr:uid="{00000000-0005-0000-0000-00009E160000}"/>
    <cellStyle name="Normal 2 5 5 3 11" xfId="3290" xr:uid="{00000000-0005-0000-0000-00009F160000}"/>
    <cellStyle name="Normal 2 5 5 3 2" xfId="691" xr:uid="{00000000-0005-0000-0000-0000A0160000}"/>
    <cellStyle name="Normal 2 5 5 3 2 2" xfId="1100" xr:uid="{00000000-0005-0000-0000-0000A1160000}"/>
    <cellStyle name="Normal 2 5 5 3 2 2 2" xfId="2042" xr:uid="{00000000-0005-0000-0000-0000A2160000}"/>
    <cellStyle name="Normal 2 5 5 3 2 2 2 2" xfId="10148" xr:uid="{00000000-0005-0000-0000-0000A3160000}"/>
    <cellStyle name="Normal 2 5 5 3 2 2 2 3" xfId="5130" xr:uid="{00000000-0005-0000-0000-0000A4160000}"/>
    <cellStyle name="Normal 2 5 5 3 2 2 3" xfId="6189" xr:uid="{00000000-0005-0000-0000-0000A5160000}"/>
    <cellStyle name="Normal 2 5 5 3 2 2 3 2" xfId="11205" xr:uid="{00000000-0005-0000-0000-0000A6160000}"/>
    <cellStyle name="Normal 2 5 5 3 2 2 4" xfId="9264" xr:uid="{00000000-0005-0000-0000-0000A7160000}"/>
    <cellStyle name="Normal 2 5 5 3 2 2 5" xfId="12659" xr:uid="{00000000-0005-0000-0000-0000A8160000}"/>
    <cellStyle name="Normal 2 5 5 3 2 2 6" xfId="7741" xr:uid="{00000000-0005-0000-0000-0000A9160000}"/>
    <cellStyle name="Normal 2 5 5 3 2 2 7" xfId="4195" xr:uid="{00000000-0005-0000-0000-0000AA160000}"/>
    <cellStyle name="Normal 2 5 5 3 2 3" xfId="1458" xr:uid="{00000000-0005-0000-0000-0000AB160000}"/>
    <cellStyle name="Normal 2 5 5 3 2 3 2" xfId="2391" xr:uid="{00000000-0005-0000-0000-0000AC160000}"/>
    <cellStyle name="Normal 2 5 5 3 2 3 2 2" xfId="10659" xr:uid="{00000000-0005-0000-0000-0000AD160000}"/>
    <cellStyle name="Normal 2 5 5 3 2 3 2 3" xfId="5642" xr:uid="{00000000-0005-0000-0000-0000AE160000}"/>
    <cellStyle name="Normal 2 5 5 3 2 3 3" xfId="6538" xr:uid="{00000000-0005-0000-0000-0000AF160000}"/>
    <cellStyle name="Normal 2 5 5 3 2 3 3 2" xfId="11553" xr:uid="{00000000-0005-0000-0000-0000B0160000}"/>
    <cellStyle name="Normal 2 5 5 3 2 3 4" xfId="9066" xr:uid="{00000000-0005-0000-0000-0000B1160000}"/>
    <cellStyle name="Normal 2 5 5 3 2 3 5" xfId="13007" xr:uid="{00000000-0005-0000-0000-0000B2160000}"/>
    <cellStyle name="Normal 2 5 5 3 2 3 6" xfId="8253" xr:uid="{00000000-0005-0000-0000-0000B3160000}"/>
    <cellStyle name="Normal 2 5 5 3 2 3 7" xfId="3997" xr:uid="{00000000-0005-0000-0000-0000B4160000}"/>
    <cellStyle name="Normal 2 5 5 3 2 4" xfId="3017" xr:uid="{00000000-0005-0000-0000-0000B5160000}"/>
    <cellStyle name="Normal 2 5 5 3 2 4 2" xfId="7040" xr:uid="{00000000-0005-0000-0000-0000B6160000}"/>
    <cellStyle name="Normal 2 5 5 3 2 4 2 2" xfId="12055" xr:uid="{00000000-0005-0000-0000-0000B7160000}"/>
    <cellStyle name="Normal 2 5 5 3 2 4 3" xfId="13509" xr:uid="{00000000-0005-0000-0000-0000B8160000}"/>
    <cellStyle name="Normal 2 5 5 3 2 4 4" xfId="9950" xr:uid="{00000000-0005-0000-0000-0000B9160000}"/>
    <cellStyle name="Normal 2 5 5 3 2 4 5" xfId="4932" xr:uid="{00000000-0005-0000-0000-0000BA160000}"/>
    <cellStyle name="Normal 2 5 5 3 2 5" xfId="1849" xr:uid="{00000000-0005-0000-0000-0000BB160000}"/>
    <cellStyle name="Normal 2 5 5 3 2 5 2" xfId="11012" xr:uid="{00000000-0005-0000-0000-0000BC160000}"/>
    <cellStyle name="Normal 2 5 5 3 2 5 3" xfId="5996" xr:uid="{00000000-0005-0000-0000-0000BD160000}"/>
    <cellStyle name="Normal 2 5 5 3 2 6" xfId="8573" xr:uid="{00000000-0005-0000-0000-0000BE160000}"/>
    <cellStyle name="Normal 2 5 5 3 2 7" xfId="12466" xr:uid="{00000000-0005-0000-0000-0000BF160000}"/>
    <cellStyle name="Normal 2 5 5 3 2 8" xfId="7543" xr:uid="{00000000-0005-0000-0000-0000C0160000}"/>
    <cellStyle name="Normal 2 5 5 3 2 9" xfId="3495" xr:uid="{00000000-0005-0000-0000-0000C1160000}"/>
    <cellStyle name="Normal 2 5 5 3 2_Degree data" xfId="2600" xr:uid="{00000000-0005-0000-0000-0000C2160000}"/>
    <cellStyle name="Normal 2 5 5 3 3" xfId="486" xr:uid="{00000000-0005-0000-0000-0000C3160000}"/>
    <cellStyle name="Normal 2 5 5 3 3 2" xfId="2041" xr:uid="{00000000-0005-0000-0000-0000C4160000}"/>
    <cellStyle name="Normal 2 5 5 3 3 2 2" xfId="9745" xr:uid="{00000000-0005-0000-0000-0000C5160000}"/>
    <cellStyle name="Normal 2 5 5 3 3 2 3" xfId="4727" xr:uid="{00000000-0005-0000-0000-0000C6160000}"/>
    <cellStyle name="Normal 2 5 5 3 3 3" xfId="6188" xr:uid="{00000000-0005-0000-0000-0000C7160000}"/>
    <cellStyle name="Normal 2 5 5 3 3 3 2" xfId="11204" xr:uid="{00000000-0005-0000-0000-0000C8160000}"/>
    <cellStyle name="Normal 2 5 5 3 3 4" xfId="8861" xr:uid="{00000000-0005-0000-0000-0000C9160000}"/>
    <cellStyle name="Normal 2 5 5 3 3 5" xfId="12658" xr:uid="{00000000-0005-0000-0000-0000CA160000}"/>
    <cellStyle name="Normal 2 5 5 3 3 6" xfId="7338" xr:uid="{00000000-0005-0000-0000-0000CB160000}"/>
    <cellStyle name="Normal 2 5 5 3 3 7" xfId="3792" xr:uid="{00000000-0005-0000-0000-0000CC160000}"/>
    <cellStyle name="Normal 2 5 5 3 4" xfId="895" xr:uid="{00000000-0005-0000-0000-0000CD160000}"/>
    <cellStyle name="Normal 2 5 5 3 4 2" xfId="2390" xr:uid="{00000000-0005-0000-0000-0000CE160000}"/>
    <cellStyle name="Normal 2 5 5 3 4 2 2" xfId="10147" xr:uid="{00000000-0005-0000-0000-0000CF160000}"/>
    <cellStyle name="Normal 2 5 5 3 4 2 3" xfId="5129" xr:uid="{00000000-0005-0000-0000-0000D0160000}"/>
    <cellStyle name="Normal 2 5 5 3 4 3" xfId="6537" xr:uid="{00000000-0005-0000-0000-0000D1160000}"/>
    <cellStyle name="Normal 2 5 5 3 4 3 2" xfId="11552" xr:uid="{00000000-0005-0000-0000-0000D2160000}"/>
    <cellStyle name="Normal 2 5 5 3 4 4" xfId="9263" xr:uid="{00000000-0005-0000-0000-0000D3160000}"/>
    <cellStyle name="Normal 2 5 5 3 4 5" xfId="13006" xr:uid="{00000000-0005-0000-0000-0000D4160000}"/>
    <cellStyle name="Normal 2 5 5 3 4 6" xfId="7740" xr:uid="{00000000-0005-0000-0000-0000D5160000}"/>
    <cellStyle name="Normal 2 5 5 3 4 7" xfId="4194" xr:uid="{00000000-0005-0000-0000-0000D6160000}"/>
    <cellStyle name="Normal 2 5 5 3 5" xfId="1250" xr:uid="{00000000-0005-0000-0000-0000D7160000}"/>
    <cellStyle name="Normal 2 5 5 3 5 2" xfId="2806" xr:uid="{00000000-0005-0000-0000-0000D8160000}"/>
    <cellStyle name="Normal 2 5 5 3 5 2 2" xfId="10454" xr:uid="{00000000-0005-0000-0000-0000D9160000}"/>
    <cellStyle name="Normal 2 5 5 3 5 2 3" xfId="5437" xr:uid="{00000000-0005-0000-0000-0000DA160000}"/>
    <cellStyle name="Normal 2 5 5 3 5 3" xfId="6835" xr:uid="{00000000-0005-0000-0000-0000DB160000}"/>
    <cellStyle name="Normal 2 5 5 3 5 3 2" xfId="11850" xr:uid="{00000000-0005-0000-0000-0000DC160000}"/>
    <cellStyle name="Normal 2 5 5 3 5 4" xfId="8747" xr:uid="{00000000-0005-0000-0000-0000DD160000}"/>
    <cellStyle name="Normal 2 5 5 3 5 5" xfId="13304" xr:uid="{00000000-0005-0000-0000-0000DE160000}"/>
    <cellStyle name="Normal 2 5 5 3 5 6" xfId="8048" xr:uid="{00000000-0005-0000-0000-0000DF160000}"/>
    <cellStyle name="Normal 2 5 5 3 5 7" xfId="3677" xr:uid="{00000000-0005-0000-0000-0000E0160000}"/>
    <cellStyle name="Normal 2 5 5 3 6" xfId="1644" xr:uid="{00000000-0005-0000-0000-0000E1160000}"/>
    <cellStyle name="Normal 2 5 5 3 6 2" xfId="9633" xr:uid="{00000000-0005-0000-0000-0000E2160000}"/>
    <cellStyle name="Normal 2 5 5 3 6 3" xfId="4615" xr:uid="{00000000-0005-0000-0000-0000E3160000}"/>
    <cellStyle name="Normal 2 5 5 3 7" xfId="5791" xr:uid="{00000000-0005-0000-0000-0000E4160000}"/>
    <cellStyle name="Normal 2 5 5 3 7 2" xfId="10807" xr:uid="{00000000-0005-0000-0000-0000E5160000}"/>
    <cellStyle name="Normal 2 5 5 3 8" xfId="8368" xr:uid="{00000000-0005-0000-0000-0000E6160000}"/>
    <cellStyle name="Normal 2 5 5 3 9" xfId="12261" xr:uid="{00000000-0005-0000-0000-0000E7160000}"/>
    <cellStyle name="Normal 2 5 5 3_Degree data" xfId="2601" xr:uid="{00000000-0005-0000-0000-0000E8160000}"/>
    <cellStyle name="Normal 2 5 5 4" xfId="271" xr:uid="{00000000-0005-0000-0000-0000E9160000}"/>
    <cellStyle name="Normal 2 5 5 4 2" xfId="586" xr:uid="{00000000-0005-0000-0000-0000EA160000}"/>
    <cellStyle name="Normal 2 5 5 4 2 2" xfId="2043" xr:uid="{00000000-0005-0000-0000-0000EB160000}"/>
    <cellStyle name="Normal 2 5 5 4 2 2 2" xfId="10149" xr:uid="{00000000-0005-0000-0000-0000EC160000}"/>
    <cellStyle name="Normal 2 5 5 4 2 2 3" xfId="5131" xr:uid="{00000000-0005-0000-0000-0000ED160000}"/>
    <cellStyle name="Normal 2 5 5 4 2 3" xfId="6190" xr:uid="{00000000-0005-0000-0000-0000EE160000}"/>
    <cellStyle name="Normal 2 5 5 4 2 3 2" xfId="11206" xr:uid="{00000000-0005-0000-0000-0000EF160000}"/>
    <cellStyle name="Normal 2 5 5 4 2 4" xfId="9265" xr:uid="{00000000-0005-0000-0000-0000F0160000}"/>
    <cellStyle name="Normal 2 5 5 4 2 5" xfId="12660" xr:uid="{00000000-0005-0000-0000-0000F1160000}"/>
    <cellStyle name="Normal 2 5 5 4 2 6" xfId="7742" xr:uid="{00000000-0005-0000-0000-0000F2160000}"/>
    <cellStyle name="Normal 2 5 5 4 2 7" xfId="4196" xr:uid="{00000000-0005-0000-0000-0000F3160000}"/>
    <cellStyle name="Normal 2 5 5 4 3" xfId="995" xr:uid="{00000000-0005-0000-0000-0000F4160000}"/>
    <cellStyle name="Normal 2 5 5 4 3 2" xfId="2392" xr:uid="{00000000-0005-0000-0000-0000F5160000}"/>
    <cellStyle name="Normal 2 5 5 4 3 2 2" xfId="10554" xr:uid="{00000000-0005-0000-0000-0000F6160000}"/>
    <cellStyle name="Normal 2 5 5 4 3 2 3" xfId="5537" xr:uid="{00000000-0005-0000-0000-0000F7160000}"/>
    <cellStyle name="Normal 2 5 5 4 3 3" xfId="6539" xr:uid="{00000000-0005-0000-0000-0000F8160000}"/>
    <cellStyle name="Normal 2 5 5 4 3 3 2" xfId="11554" xr:uid="{00000000-0005-0000-0000-0000F9160000}"/>
    <cellStyle name="Normal 2 5 5 4 3 4" xfId="8961" xr:uid="{00000000-0005-0000-0000-0000FA160000}"/>
    <cellStyle name="Normal 2 5 5 4 3 5" xfId="13008" xr:uid="{00000000-0005-0000-0000-0000FB160000}"/>
    <cellStyle name="Normal 2 5 5 4 3 6" xfId="8148" xr:uid="{00000000-0005-0000-0000-0000FC160000}"/>
    <cellStyle name="Normal 2 5 5 4 3 7" xfId="3892" xr:uid="{00000000-0005-0000-0000-0000FD160000}"/>
    <cellStyle name="Normal 2 5 5 4 4" xfId="1351" xr:uid="{00000000-0005-0000-0000-0000FE160000}"/>
    <cellStyle name="Normal 2 5 5 4 4 2" xfId="2909" xr:uid="{00000000-0005-0000-0000-0000FF160000}"/>
    <cellStyle name="Normal 2 5 5 4 4 2 2" xfId="11950" xr:uid="{00000000-0005-0000-0000-000000170000}"/>
    <cellStyle name="Normal 2 5 5 4 4 2 3" xfId="6935" xr:uid="{00000000-0005-0000-0000-000001170000}"/>
    <cellStyle name="Normal 2 5 5 4 4 3" xfId="13404" xr:uid="{00000000-0005-0000-0000-000002170000}"/>
    <cellStyle name="Normal 2 5 5 4 4 4" xfId="9845" xr:uid="{00000000-0005-0000-0000-000003170000}"/>
    <cellStyle name="Normal 2 5 5 4 4 5" xfId="4827" xr:uid="{00000000-0005-0000-0000-000004170000}"/>
    <cellStyle name="Normal 2 5 5 4 5" xfId="1744" xr:uid="{00000000-0005-0000-0000-000005170000}"/>
    <cellStyle name="Normal 2 5 5 4 5 2" xfId="10907" xr:uid="{00000000-0005-0000-0000-000006170000}"/>
    <cellStyle name="Normal 2 5 5 4 5 3" xfId="5891" xr:uid="{00000000-0005-0000-0000-000007170000}"/>
    <cellStyle name="Normal 2 5 5 4 6" xfId="8468" xr:uid="{00000000-0005-0000-0000-000008170000}"/>
    <cellStyle name="Normal 2 5 5 4 7" xfId="12361" xr:uid="{00000000-0005-0000-0000-000009170000}"/>
    <cellStyle name="Normal 2 5 5 4 8" xfId="7438" xr:uid="{00000000-0005-0000-0000-00000A170000}"/>
    <cellStyle name="Normal 2 5 5 4 9" xfId="3390" xr:uid="{00000000-0005-0000-0000-00000B170000}"/>
    <cellStyle name="Normal 2 5 5 4_Degree data" xfId="2599" xr:uid="{00000000-0005-0000-0000-00000C170000}"/>
    <cellStyle name="Normal 2 5 5 5" xfId="427" xr:uid="{00000000-0005-0000-0000-00000D170000}"/>
    <cellStyle name="Normal 2 5 5 5 2" xfId="835" xr:uid="{00000000-0005-0000-0000-00000E170000}"/>
    <cellStyle name="Normal 2 5 5 5 2 2" xfId="9686" xr:uid="{00000000-0005-0000-0000-00000F170000}"/>
    <cellStyle name="Normal 2 5 5 5 2 3" xfId="4668" xr:uid="{00000000-0005-0000-0000-000010170000}"/>
    <cellStyle name="Normal 2 5 5 5 3" xfId="2038" xr:uid="{00000000-0005-0000-0000-000011170000}"/>
    <cellStyle name="Normal 2 5 5 5 3 2" xfId="11201" xr:uid="{00000000-0005-0000-0000-000012170000}"/>
    <cellStyle name="Normal 2 5 5 5 3 3" xfId="6185" xr:uid="{00000000-0005-0000-0000-000013170000}"/>
    <cellStyle name="Normal 2 5 5 5 4" xfId="8802" xr:uid="{00000000-0005-0000-0000-000014170000}"/>
    <cellStyle name="Normal 2 5 5 5 5" xfId="12655" xr:uid="{00000000-0005-0000-0000-000015170000}"/>
    <cellStyle name="Normal 2 5 5 5 6" xfId="7279" xr:uid="{00000000-0005-0000-0000-000016170000}"/>
    <cellStyle name="Normal 2 5 5 5 7" xfId="3733" xr:uid="{00000000-0005-0000-0000-000017170000}"/>
    <cellStyle name="Normal 2 5 5 6" xfId="762" xr:uid="{00000000-0005-0000-0000-000018170000}"/>
    <cellStyle name="Normal 2 5 5 6 2" xfId="2387" xr:uid="{00000000-0005-0000-0000-000019170000}"/>
    <cellStyle name="Normal 2 5 5 6 2 2" xfId="10144" xr:uid="{00000000-0005-0000-0000-00001A170000}"/>
    <cellStyle name="Normal 2 5 5 6 2 3" xfId="5126" xr:uid="{00000000-0005-0000-0000-00001B170000}"/>
    <cellStyle name="Normal 2 5 5 6 3" xfId="6534" xr:uid="{00000000-0005-0000-0000-00001C170000}"/>
    <cellStyle name="Normal 2 5 5 6 3 2" xfId="11549" xr:uid="{00000000-0005-0000-0000-00001D170000}"/>
    <cellStyle name="Normal 2 5 5 6 4" xfId="9260" xr:uid="{00000000-0005-0000-0000-00001E170000}"/>
    <cellStyle name="Normal 2 5 5 6 5" xfId="13003" xr:uid="{00000000-0005-0000-0000-00001F170000}"/>
    <cellStyle name="Normal 2 5 5 6 6" xfId="7737" xr:uid="{00000000-0005-0000-0000-000020170000}"/>
    <cellStyle name="Normal 2 5 5 6 7" xfId="4191" xr:uid="{00000000-0005-0000-0000-000021170000}"/>
    <cellStyle name="Normal 2 5 5 7" xfId="1186" xr:uid="{00000000-0005-0000-0000-000022170000}"/>
    <cellStyle name="Normal 2 5 5 7 2" xfId="2738" xr:uid="{00000000-0005-0000-0000-000023170000}"/>
    <cellStyle name="Normal 2 5 5 7 2 2" xfId="10395" xr:uid="{00000000-0005-0000-0000-000024170000}"/>
    <cellStyle name="Normal 2 5 5 7 2 3" xfId="5378" xr:uid="{00000000-0005-0000-0000-000025170000}"/>
    <cellStyle name="Normal 2 5 5 7 3" xfId="6776" xr:uid="{00000000-0005-0000-0000-000026170000}"/>
    <cellStyle name="Normal 2 5 5 7 3 2" xfId="11791" xr:uid="{00000000-0005-0000-0000-000027170000}"/>
    <cellStyle name="Normal 2 5 5 7 4" xfId="8641" xr:uid="{00000000-0005-0000-0000-000028170000}"/>
    <cellStyle name="Normal 2 5 5 7 5" xfId="13245" xr:uid="{00000000-0005-0000-0000-000029170000}"/>
    <cellStyle name="Normal 2 5 5 7 6" xfId="7989" xr:uid="{00000000-0005-0000-0000-00002A170000}"/>
    <cellStyle name="Normal 2 5 5 7 7" xfId="3568" xr:uid="{00000000-0005-0000-0000-00002B170000}"/>
    <cellStyle name="Normal 2 5 5 8" xfId="1585" xr:uid="{00000000-0005-0000-0000-00002C170000}"/>
    <cellStyle name="Normal 2 5 5 8 2" xfId="12202" xr:uid="{00000000-0005-0000-0000-00002D170000}"/>
    <cellStyle name="Normal 2 5 5 8 3" xfId="9528" xr:uid="{00000000-0005-0000-0000-00002E170000}"/>
    <cellStyle name="Normal 2 5 5 8 4" xfId="4510" xr:uid="{00000000-0005-0000-0000-00002F170000}"/>
    <cellStyle name="Normal 2 5 5 9" xfId="1512" xr:uid="{00000000-0005-0000-0000-000030170000}"/>
    <cellStyle name="Normal 2 5 5 9 2" xfId="10746" xr:uid="{00000000-0005-0000-0000-000031170000}"/>
    <cellStyle name="Normal 2 5 5 9 3" xfId="5730" xr:uid="{00000000-0005-0000-0000-000032170000}"/>
    <cellStyle name="Normal 2 5 5_Degree data" xfId="2604" xr:uid="{00000000-0005-0000-0000-000033170000}"/>
    <cellStyle name="Normal 2 5 6" xfId="186" xr:uid="{00000000-0005-0000-0000-000034170000}"/>
    <cellStyle name="Normal 2 5 6 10" xfId="7155" xr:uid="{00000000-0005-0000-0000-000035170000}"/>
    <cellStyle name="Normal 2 5 6 11" xfId="3324" xr:uid="{00000000-0005-0000-0000-000036170000}"/>
    <cellStyle name="Normal 2 5 6 2" xfId="369" xr:uid="{00000000-0005-0000-0000-000037170000}"/>
    <cellStyle name="Normal 2 5 6 2 2" xfId="620" xr:uid="{00000000-0005-0000-0000-000038170000}"/>
    <cellStyle name="Normal 2 5 6 2 2 2" xfId="2045" xr:uid="{00000000-0005-0000-0000-000039170000}"/>
    <cellStyle name="Normal 2 5 6 2 2 2 2" xfId="10151" xr:uid="{00000000-0005-0000-0000-00003A170000}"/>
    <cellStyle name="Normal 2 5 6 2 2 2 3" xfId="5133" xr:uid="{00000000-0005-0000-0000-00003B170000}"/>
    <cellStyle name="Normal 2 5 6 2 2 3" xfId="6192" xr:uid="{00000000-0005-0000-0000-00003C170000}"/>
    <cellStyle name="Normal 2 5 6 2 2 3 2" xfId="11208" xr:uid="{00000000-0005-0000-0000-00003D170000}"/>
    <cellStyle name="Normal 2 5 6 2 2 4" xfId="9267" xr:uid="{00000000-0005-0000-0000-00003E170000}"/>
    <cellStyle name="Normal 2 5 6 2 2 5" xfId="12662" xr:uid="{00000000-0005-0000-0000-00003F170000}"/>
    <cellStyle name="Normal 2 5 6 2 2 6" xfId="7744" xr:uid="{00000000-0005-0000-0000-000040170000}"/>
    <cellStyle name="Normal 2 5 6 2 2 7" xfId="4198" xr:uid="{00000000-0005-0000-0000-000041170000}"/>
    <cellStyle name="Normal 2 5 6 2 3" xfId="1029" xr:uid="{00000000-0005-0000-0000-000042170000}"/>
    <cellStyle name="Normal 2 5 6 2 3 2" xfId="2394" xr:uid="{00000000-0005-0000-0000-000043170000}"/>
    <cellStyle name="Normal 2 5 6 2 3 2 2" xfId="10588" xr:uid="{00000000-0005-0000-0000-000044170000}"/>
    <cellStyle name="Normal 2 5 6 2 3 2 3" xfId="5571" xr:uid="{00000000-0005-0000-0000-000045170000}"/>
    <cellStyle name="Normal 2 5 6 2 3 3" xfId="6541" xr:uid="{00000000-0005-0000-0000-000046170000}"/>
    <cellStyle name="Normal 2 5 6 2 3 3 2" xfId="11556" xr:uid="{00000000-0005-0000-0000-000047170000}"/>
    <cellStyle name="Normal 2 5 6 2 3 4" xfId="8995" xr:uid="{00000000-0005-0000-0000-000048170000}"/>
    <cellStyle name="Normal 2 5 6 2 3 5" xfId="13010" xr:uid="{00000000-0005-0000-0000-000049170000}"/>
    <cellStyle name="Normal 2 5 6 2 3 6" xfId="8182" xr:uid="{00000000-0005-0000-0000-00004A170000}"/>
    <cellStyle name="Normal 2 5 6 2 3 7" xfId="3926" xr:uid="{00000000-0005-0000-0000-00004B170000}"/>
    <cellStyle name="Normal 2 5 6 2 4" xfId="1386" xr:uid="{00000000-0005-0000-0000-00004C170000}"/>
    <cellStyle name="Normal 2 5 6 2 4 2" xfId="2944" xr:uid="{00000000-0005-0000-0000-00004D170000}"/>
    <cellStyle name="Normal 2 5 6 2 4 2 2" xfId="11984" xr:uid="{00000000-0005-0000-0000-00004E170000}"/>
    <cellStyle name="Normal 2 5 6 2 4 2 3" xfId="6969" xr:uid="{00000000-0005-0000-0000-00004F170000}"/>
    <cellStyle name="Normal 2 5 6 2 4 3" xfId="13438" xr:uid="{00000000-0005-0000-0000-000050170000}"/>
    <cellStyle name="Normal 2 5 6 2 4 4" xfId="9879" xr:uid="{00000000-0005-0000-0000-000051170000}"/>
    <cellStyle name="Normal 2 5 6 2 4 5" xfId="4861" xr:uid="{00000000-0005-0000-0000-000052170000}"/>
    <cellStyle name="Normal 2 5 6 2 5" xfId="1778" xr:uid="{00000000-0005-0000-0000-000053170000}"/>
    <cellStyle name="Normal 2 5 6 2 5 2" xfId="10941" xr:uid="{00000000-0005-0000-0000-000054170000}"/>
    <cellStyle name="Normal 2 5 6 2 5 3" xfId="5925" xr:uid="{00000000-0005-0000-0000-000055170000}"/>
    <cellStyle name="Normal 2 5 6 2 6" xfId="8502" xr:uid="{00000000-0005-0000-0000-000056170000}"/>
    <cellStyle name="Normal 2 5 6 2 7" xfId="12395" xr:uid="{00000000-0005-0000-0000-000057170000}"/>
    <cellStyle name="Normal 2 5 6 2 8" xfId="7472" xr:uid="{00000000-0005-0000-0000-000058170000}"/>
    <cellStyle name="Normal 2 5 6 2 9" xfId="3424" xr:uid="{00000000-0005-0000-0000-000059170000}"/>
    <cellStyle name="Normal 2 5 6 2_Degree data" xfId="2683" xr:uid="{00000000-0005-0000-0000-00005A170000}"/>
    <cellStyle name="Normal 2 5 6 3" xfId="520" xr:uid="{00000000-0005-0000-0000-00005B170000}"/>
    <cellStyle name="Normal 2 5 6 3 2" xfId="929" xr:uid="{00000000-0005-0000-0000-00005C170000}"/>
    <cellStyle name="Normal 2 5 6 3 2 2" xfId="9779" xr:uid="{00000000-0005-0000-0000-00005D170000}"/>
    <cellStyle name="Normal 2 5 6 3 2 3" xfId="4761" xr:uid="{00000000-0005-0000-0000-00005E170000}"/>
    <cellStyle name="Normal 2 5 6 3 3" xfId="2044" xr:uid="{00000000-0005-0000-0000-00005F170000}"/>
    <cellStyle name="Normal 2 5 6 3 3 2" xfId="11207" xr:uid="{00000000-0005-0000-0000-000060170000}"/>
    <cellStyle name="Normal 2 5 6 3 3 3" xfId="6191" xr:uid="{00000000-0005-0000-0000-000061170000}"/>
    <cellStyle name="Normal 2 5 6 3 4" xfId="8895" xr:uid="{00000000-0005-0000-0000-000062170000}"/>
    <cellStyle name="Normal 2 5 6 3 5" xfId="12661" xr:uid="{00000000-0005-0000-0000-000063170000}"/>
    <cellStyle name="Normal 2 5 6 3 6" xfId="7372" xr:uid="{00000000-0005-0000-0000-000064170000}"/>
    <cellStyle name="Normal 2 5 6 3 7" xfId="3826" xr:uid="{00000000-0005-0000-0000-000065170000}"/>
    <cellStyle name="Normal 2 5 6 4" xfId="792" xr:uid="{00000000-0005-0000-0000-000066170000}"/>
    <cellStyle name="Normal 2 5 6 4 2" xfId="2393" xr:uid="{00000000-0005-0000-0000-000067170000}"/>
    <cellStyle name="Normal 2 5 6 4 2 2" xfId="10150" xr:uid="{00000000-0005-0000-0000-000068170000}"/>
    <cellStyle name="Normal 2 5 6 4 2 3" xfId="5132" xr:uid="{00000000-0005-0000-0000-000069170000}"/>
    <cellStyle name="Normal 2 5 6 4 3" xfId="6540" xr:uid="{00000000-0005-0000-0000-00006A170000}"/>
    <cellStyle name="Normal 2 5 6 4 3 2" xfId="11555" xr:uid="{00000000-0005-0000-0000-00006B170000}"/>
    <cellStyle name="Normal 2 5 6 4 4" xfId="9266" xr:uid="{00000000-0005-0000-0000-00006C170000}"/>
    <cellStyle name="Normal 2 5 6 4 5" xfId="13009" xr:uid="{00000000-0005-0000-0000-00006D170000}"/>
    <cellStyle name="Normal 2 5 6 4 6" xfId="7743" xr:uid="{00000000-0005-0000-0000-00006E170000}"/>
    <cellStyle name="Normal 2 5 6 4 7" xfId="4197" xr:uid="{00000000-0005-0000-0000-00006F170000}"/>
    <cellStyle name="Normal 2 5 6 5" xfId="1285" xr:uid="{00000000-0005-0000-0000-000070170000}"/>
    <cellStyle name="Normal 2 5 6 5 2" xfId="2842" xr:uid="{00000000-0005-0000-0000-000071170000}"/>
    <cellStyle name="Normal 2 5 6 5 2 2" xfId="10488" xr:uid="{00000000-0005-0000-0000-000072170000}"/>
    <cellStyle name="Normal 2 5 6 5 2 3" xfId="5471" xr:uid="{00000000-0005-0000-0000-000073170000}"/>
    <cellStyle name="Normal 2 5 6 5 3" xfId="6869" xr:uid="{00000000-0005-0000-0000-000074170000}"/>
    <cellStyle name="Normal 2 5 6 5 3 2" xfId="11884" xr:uid="{00000000-0005-0000-0000-000075170000}"/>
    <cellStyle name="Normal 2 5 6 5 4" xfId="8676" xr:uid="{00000000-0005-0000-0000-000076170000}"/>
    <cellStyle name="Normal 2 5 6 5 5" xfId="13338" xr:uid="{00000000-0005-0000-0000-000077170000}"/>
    <cellStyle name="Normal 2 5 6 5 6" xfId="8082" xr:uid="{00000000-0005-0000-0000-000078170000}"/>
    <cellStyle name="Normal 2 5 6 5 7" xfId="3605" xr:uid="{00000000-0005-0000-0000-000079170000}"/>
    <cellStyle name="Normal 2 5 6 6" xfId="1678" xr:uid="{00000000-0005-0000-0000-00007A170000}"/>
    <cellStyle name="Normal 2 5 6 6 2" xfId="9562" xr:uid="{00000000-0005-0000-0000-00007B170000}"/>
    <cellStyle name="Normal 2 5 6 6 3" xfId="4544" xr:uid="{00000000-0005-0000-0000-00007C170000}"/>
    <cellStyle name="Normal 2 5 6 7" xfId="5825" xr:uid="{00000000-0005-0000-0000-00007D170000}"/>
    <cellStyle name="Normal 2 5 6 7 2" xfId="10841" xr:uid="{00000000-0005-0000-0000-00007E170000}"/>
    <cellStyle name="Normal 2 5 6 8" xfId="8402" xr:uid="{00000000-0005-0000-0000-00007F170000}"/>
    <cellStyle name="Normal 2 5 6 9" xfId="12295" xr:uid="{00000000-0005-0000-0000-000080170000}"/>
    <cellStyle name="Normal 2 5 6_Degree data" xfId="2598" xr:uid="{00000000-0005-0000-0000-000081170000}"/>
    <cellStyle name="Normal 2 5 7" xfId="222" xr:uid="{00000000-0005-0000-0000-000082170000}"/>
    <cellStyle name="Normal 2 5 7 10" xfId="7203" xr:uid="{00000000-0005-0000-0000-000083170000}"/>
    <cellStyle name="Normal 2 5 7 11" xfId="3267" xr:uid="{00000000-0005-0000-0000-000084170000}"/>
    <cellStyle name="Normal 2 5 7 2" xfId="311" xr:uid="{00000000-0005-0000-0000-000085170000}"/>
    <cellStyle name="Normal 2 5 7 2 2" xfId="668" xr:uid="{00000000-0005-0000-0000-000086170000}"/>
    <cellStyle name="Normal 2 5 7 2 2 2" xfId="2047" xr:uid="{00000000-0005-0000-0000-000087170000}"/>
    <cellStyle name="Normal 2 5 7 2 2 2 2" xfId="10153" xr:uid="{00000000-0005-0000-0000-000088170000}"/>
    <cellStyle name="Normal 2 5 7 2 2 2 3" xfId="5135" xr:uid="{00000000-0005-0000-0000-000089170000}"/>
    <cellStyle name="Normal 2 5 7 2 2 3" xfId="6194" xr:uid="{00000000-0005-0000-0000-00008A170000}"/>
    <cellStyle name="Normal 2 5 7 2 2 3 2" xfId="11210" xr:uid="{00000000-0005-0000-0000-00008B170000}"/>
    <cellStyle name="Normal 2 5 7 2 2 4" xfId="9269" xr:uid="{00000000-0005-0000-0000-00008C170000}"/>
    <cellStyle name="Normal 2 5 7 2 2 5" xfId="12664" xr:uid="{00000000-0005-0000-0000-00008D170000}"/>
    <cellStyle name="Normal 2 5 7 2 2 6" xfId="7746" xr:uid="{00000000-0005-0000-0000-00008E170000}"/>
    <cellStyle name="Normal 2 5 7 2 2 7" xfId="4200" xr:uid="{00000000-0005-0000-0000-00008F170000}"/>
    <cellStyle name="Normal 2 5 7 2 3" xfId="1077" xr:uid="{00000000-0005-0000-0000-000090170000}"/>
    <cellStyle name="Normal 2 5 7 2 3 2" xfId="2396" xr:uid="{00000000-0005-0000-0000-000091170000}"/>
    <cellStyle name="Normal 2 5 7 2 3 2 2" xfId="10636" xr:uid="{00000000-0005-0000-0000-000092170000}"/>
    <cellStyle name="Normal 2 5 7 2 3 2 3" xfId="5619" xr:uid="{00000000-0005-0000-0000-000093170000}"/>
    <cellStyle name="Normal 2 5 7 2 3 3" xfId="6543" xr:uid="{00000000-0005-0000-0000-000094170000}"/>
    <cellStyle name="Normal 2 5 7 2 3 3 2" xfId="11558" xr:uid="{00000000-0005-0000-0000-000095170000}"/>
    <cellStyle name="Normal 2 5 7 2 3 4" xfId="9043" xr:uid="{00000000-0005-0000-0000-000096170000}"/>
    <cellStyle name="Normal 2 5 7 2 3 5" xfId="13012" xr:uid="{00000000-0005-0000-0000-000097170000}"/>
    <cellStyle name="Normal 2 5 7 2 3 6" xfId="8230" xr:uid="{00000000-0005-0000-0000-000098170000}"/>
    <cellStyle name="Normal 2 5 7 2 3 7" xfId="3974" xr:uid="{00000000-0005-0000-0000-000099170000}"/>
    <cellStyle name="Normal 2 5 7 2 4" xfId="1435" xr:uid="{00000000-0005-0000-0000-00009A170000}"/>
    <cellStyle name="Normal 2 5 7 2 4 2" xfId="2994" xr:uid="{00000000-0005-0000-0000-00009B170000}"/>
    <cellStyle name="Normal 2 5 7 2 4 2 2" xfId="12032" xr:uid="{00000000-0005-0000-0000-00009C170000}"/>
    <cellStyle name="Normal 2 5 7 2 4 2 3" xfId="7017" xr:uid="{00000000-0005-0000-0000-00009D170000}"/>
    <cellStyle name="Normal 2 5 7 2 4 3" xfId="13486" xr:uid="{00000000-0005-0000-0000-00009E170000}"/>
    <cellStyle name="Normal 2 5 7 2 4 4" xfId="9927" xr:uid="{00000000-0005-0000-0000-00009F170000}"/>
    <cellStyle name="Normal 2 5 7 2 4 5" xfId="4909" xr:uid="{00000000-0005-0000-0000-0000A0170000}"/>
    <cellStyle name="Normal 2 5 7 2 5" xfId="1826" xr:uid="{00000000-0005-0000-0000-0000A1170000}"/>
    <cellStyle name="Normal 2 5 7 2 5 2" xfId="10989" xr:uid="{00000000-0005-0000-0000-0000A2170000}"/>
    <cellStyle name="Normal 2 5 7 2 5 3" xfId="5973" xr:uid="{00000000-0005-0000-0000-0000A3170000}"/>
    <cellStyle name="Normal 2 5 7 2 6" xfId="8550" xr:uid="{00000000-0005-0000-0000-0000A4170000}"/>
    <cellStyle name="Normal 2 5 7 2 7" xfId="12443" xr:uid="{00000000-0005-0000-0000-0000A5170000}"/>
    <cellStyle name="Normal 2 5 7 2 8" xfId="7520" xr:uid="{00000000-0005-0000-0000-0000A6170000}"/>
    <cellStyle name="Normal 2 5 7 2 9" xfId="3472" xr:uid="{00000000-0005-0000-0000-0000A7170000}"/>
    <cellStyle name="Normal 2 5 7 2_Degree data" xfId="2653" xr:uid="{00000000-0005-0000-0000-0000A8170000}"/>
    <cellStyle name="Normal 2 5 7 3" xfId="463" xr:uid="{00000000-0005-0000-0000-0000A9170000}"/>
    <cellStyle name="Normal 2 5 7 3 2" xfId="2046" xr:uid="{00000000-0005-0000-0000-0000AA170000}"/>
    <cellStyle name="Normal 2 5 7 3 2 2" xfId="9722" xr:uid="{00000000-0005-0000-0000-0000AB170000}"/>
    <cellStyle name="Normal 2 5 7 3 2 3" xfId="4704" xr:uid="{00000000-0005-0000-0000-0000AC170000}"/>
    <cellStyle name="Normal 2 5 7 3 3" xfId="6193" xr:uid="{00000000-0005-0000-0000-0000AD170000}"/>
    <cellStyle name="Normal 2 5 7 3 3 2" xfId="11209" xr:uid="{00000000-0005-0000-0000-0000AE170000}"/>
    <cellStyle name="Normal 2 5 7 3 4" xfId="8838" xr:uid="{00000000-0005-0000-0000-0000AF170000}"/>
    <cellStyle name="Normal 2 5 7 3 5" xfId="12663" xr:uid="{00000000-0005-0000-0000-0000B0170000}"/>
    <cellStyle name="Normal 2 5 7 3 6" xfId="7315" xr:uid="{00000000-0005-0000-0000-0000B1170000}"/>
    <cellStyle name="Normal 2 5 7 3 7" xfId="3769" xr:uid="{00000000-0005-0000-0000-0000B2170000}"/>
    <cellStyle name="Normal 2 5 7 4" xfId="872" xr:uid="{00000000-0005-0000-0000-0000B3170000}"/>
    <cellStyle name="Normal 2 5 7 4 2" xfId="2395" xr:uid="{00000000-0005-0000-0000-0000B4170000}"/>
    <cellStyle name="Normal 2 5 7 4 2 2" xfId="10152" xr:uid="{00000000-0005-0000-0000-0000B5170000}"/>
    <cellStyle name="Normal 2 5 7 4 2 3" xfId="5134" xr:uid="{00000000-0005-0000-0000-0000B6170000}"/>
    <cellStyle name="Normal 2 5 7 4 3" xfId="6542" xr:uid="{00000000-0005-0000-0000-0000B7170000}"/>
    <cellStyle name="Normal 2 5 7 4 3 2" xfId="11557" xr:uid="{00000000-0005-0000-0000-0000B8170000}"/>
    <cellStyle name="Normal 2 5 7 4 4" xfId="9268" xr:uid="{00000000-0005-0000-0000-0000B9170000}"/>
    <cellStyle name="Normal 2 5 7 4 5" xfId="13011" xr:uid="{00000000-0005-0000-0000-0000BA170000}"/>
    <cellStyle name="Normal 2 5 7 4 6" xfId="7745" xr:uid="{00000000-0005-0000-0000-0000BB170000}"/>
    <cellStyle name="Normal 2 5 7 4 7" xfId="4199" xr:uid="{00000000-0005-0000-0000-0000BC170000}"/>
    <cellStyle name="Normal 2 5 7 5" xfId="1224" xr:uid="{00000000-0005-0000-0000-0000BD170000}"/>
    <cellStyle name="Normal 2 5 7 5 2" xfId="2780" xr:uid="{00000000-0005-0000-0000-0000BE170000}"/>
    <cellStyle name="Normal 2 5 7 5 2 2" xfId="10431" xr:uid="{00000000-0005-0000-0000-0000BF170000}"/>
    <cellStyle name="Normal 2 5 7 5 2 3" xfId="5414" xr:uid="{00000000-0005-0000-0000-0000C0170000}"/>
    <cellStyle name="Normal 2 5 7 5 3" xfId="6812" xr:uid="{00000000-0005-0000-0000-0000C1170000}"/>
    <cellStyle name="Normal 2 5 7 5 3 2" xfId="11827" xr:uid="{00000000-0005-0000-0000-0000C2170000}"/>
    <cellStyle name="Normal 2 5 7 5 4" xfId="8724" xr:uid="{00000000-0005-0000-0000-0000C3170000}"/>
    <cellStyle name="Normal 2 5 7 5 5" xfId="13281" xr:uid="{00000000-0005-0000-0000-0000C4170000}"/>
    <cellStyle name="Normal 2 5 7 5 6" xfId="8025" xr:uid="{00000000-0005-0000-0000-0000C5170000}"/>
    <cellStyle name="Normal 2 5 7 5 7" xfId="3654" xr:uid="{00000000-0005-0000-0000-0000C6170000}"/>
    <cellStyle name="Normal 2 5 7 6" xfId="1621" xr:uid="{00000000-0005-0000-0000-0000C7170000}"/>
    <cellStyle name="Normal 2 5 7 6 2" xfId="9610" xr:uid="{00000000-0005-0000-0000-0000C8170000}"/>
    <cellStyle name="Normal 2 5 7 6 3" xfId="4592" xr:uid="{00000000-0005-0000-0000-0000C9170000}"/>
    <cellStyle name="Normal 2 5 7 7" xfId="5768" xr:uid="{00000000-0005-0000-0000-0000CA170000}"/>
    <cellStyle name="Normal 2 5 7 7 2" xfId="10784" xr:uid="{00000000-0005-0000-0000-0000CB170000}"/>
    <cellStyle name="Normal 2 5 7 8" xfId="8345" xr:uid="{00000000-0005-0000-0000-0000CC170000}"/>
    <cellStyle name="Normal 2 5 7 9" xfId="12238" xr:uid="{00000000-0005-0000-0000-0000CD170000}"/>
    <cellStyle name="Normal 2 5 7_Degree data" xfId="2706" xr:uid="{00000000-0005-0000-0000-0000CE170000}"/>
    <cellStyle name="Normal 2 5 8" xfId="258" xr:uid="{00000000-0005-0000-0000-0000CF170000}"/>
    <cellStyle name="Normal 2 5 8 10" xfId="3528" xr:uid="{00000000-0005-0000-0000-0000D0170000}"/>
    <cellStyle name="Normal 2 5 8 2" xfId="724" xr:uid="{00000000-0005-0000-0000-0000D1170000}"/>
    <cellStyle name="Normal 2 5 8 2 2" xfId="2048" xr:uid="{00000000-0005-0000-0000-0000D2170000}"/>
    <cellStyle name="Normal 2 5 8 2 2 2" xfId="9983" xr:uid="{00000000-0005-0000-0000-0000D3170000}"/>
    <cellStyle name="Normal 2 5 8 2 2 3" xfId="4965" xr:uid="{00000000-0005-0000-0000-0000D4170000}"/>
    <cellStyle name="Normal 2 5 8 2 3" xfId="6195" xr:uid="{00000000-0005-0000-0000-0000D5170000}"/>
    <cellStyle name="Normal 2 5 8 2 3 2" xfId="11211" xr:uid="{00000000-0005-0000-0000-0000D6170000}"/>
    <cellStyle name="Normal 2 5 8 2 4" xfId="9099" xr:uid="{00000000-0005-0000-0000-0000D7170000}"/>
    <cellStyle name="Normal 2 5 8 2 5" xfId="12665" xr:uid="{00000000-0005-0000-0000-0000D8170000}"/>
    <cellStyle name="Normal 2 5 8 2 6" xfId="7576" xr:uid="{00000000-0005-0000-0000-0000D9170000}"/>
    <cellStyle name="Normal 2 5 8 2 7" xfId="4030" xr:uid="{00000000-0005-0000-0000-0000DA170000}"/>
    <cellStyle name="Normal 2 5 8 3" xfId="1133" xr:uid="{00000000-0005-0000-0000-0000DB170000}"/>
    <cellStyle name="Normal 2 5 8 3 2" xfId="2397" xr:uid="{00000000-0005-0000-0000-0000DC170000}"/>
    <cellStyle name="Normal 2 5 8 3 2 2" xfId="10154" xr:uid="{00000000-0005-0000-0000-0000DD170000}"/>
    <cellStyle name="Normal 2 5 8 3 2 3" xfId="5136" xr:uid="{00000000-0005-0000-0000-0000DE170000}"/>
    <cellStyle name="Normal 2 5 8 3 3" xfId="6544" xr:uid="{00000000-0005-0000-0000-0000DF170000}"/>
    <cellStyle name="Normal 2 5 8 3 3 2" xfId="11559" xr:uid="{00000000-0005-0000-0000-0000E0170000}"/>
    <cellStyle name="Normal 2 5 8 3 4" xfId="9270" xr:uid="{00000000-0005-0000-0000-0000E1170000}"/>
    <cellStyle name="Normal 2 5 8 3 5" xfId="13013" xr:uid="{00000000-0005-0000-0000-0000E2170000}"/>
    <cellStyle name="Normal 2 5 8 3 6" xfId="7747" xr:uid="{00000000-0005-0000-0000-0000E3170000}"/>
    <cellStyle name="Normal 2 5 8 3 7" xfId="4201" xr:uid="{00000000-0005-0000-0000-0000E4170000}"/>
    <cellStyle name="Normal 2 5 8 4" xfId="1491" xr:uid="{00000000-0005-0000-0000-0000E5170000}"/>
    <cellStyle name="Normal 2 5 8 4 2" xfId="3050" xr:uid="{00000000-0005-0000-0000-0000E6170000}"/>
    <cellStyle name="Normal 2 5 8 4 2 2" xfId="10692" xr:uid="{00000000-0005-0000-0000-0000E7170000}"/>
    <cellStyle name="Normal 2 5 8 4 2 3" xfId="5675" xr:uid="{00000000-0005-0000-0000-0000E8170000}"/>
    <cellStyle name="Normal 2 5 8 4 3" xfId="7073" xr:uid="{00000000-0005-0000-0000-0000E9170000}"/>
    <cellStyle name="Normal 2 5 8 4 3 2" xfId="12088" xr:uid="{00000000-0005-0000-0000-0000EA170000}"/>
    <cellStyle name="Normal 2 5 8 4 4" xfId="8780" xr:uid="{00000000-0005-0000-0000-0000EB170000}"/>
    <cellStyle name="Normal 2 5 8 4 5" xfId="13542" xr:uid="{00000000-0005-0000-0000-0000EC170000}"/>
    <cellStyle name="Normal 2 5 8 4 6" xfId="8286" xr:uid="{00000000-0005-0000-0000-0000ED170000}"/>
    <cellStyle name="Normal 2 5 8 4 7" xfId="3710" xr:uid="{00000000-0005-0000-0000-0000EE170000}"/>
    <cellStyle name="Normal 2 5 8 5" xfId="1882" xr:uid="{00000000-0005-0000-0000-0000EF170000}"/>
    <cellStyle name="Normal 2 5 8 5 2" xfId="9666" xr:uid="{00000000-0005-0000-0000-0000F0170000}"/>
    <cellStyle name="Normal 2 5 8 5 3" xfId="4648" xr:uid="{00000000-0005-0000-0000-0000F1170000}"/>
    <cellStyle name="Normal 2 5 8 6" xfId="6029" xr:uid="{00000000-0005-0000-0000-0000F2170000}"/>
    <cellStyle name="Normal 2 5 8 6 2" xfId="11045" xr:uid="{00000000-0005-0000-0000-0000F3170000}"/>
    <cellStyle name="Normal 2 5 8 7" xfId="8606" xr:uid="{00000000-0005-0000-0000-0000F4170000}"/>
    <cellStyle name="Normal 2 5 8 8" xfId="12499" xr:uid="{00000000-0005-0000-0000-0000F5170000}"/>
    <cellStyle name="Normal 2 5 8 9" xfId="7259" xr:uid="{00000000-0005-0000-0000-0000F6170000}"/>
    <cellStyle name="Normal 2 5 8_Degree data" xfId="2597" xr:uid="{00000000-0005-0000-0000-0000F7170000}"/>
    <cellStyle name="Normal 2 5 9" xfId="563" xr:uid="{00000000-0005-0000-0000-0000F8170000}"/>
    <cellStyle name="Normal 2 5 9 2" xfId="972" xr:uid="{00000000-0005-0000-0000-0000F9170000}"/>
    <cellStyle name="Normal 2 5 9 2 2" xfId="2049" xr:uid="{00000000-0005-0000-0000-0000FA170000}"/>
    <cellStyle name="Normal 2 5 9 2 2 2" xfId="10155" xr:uid="{00000000-0005-0000-0000-0000FB170000}"/>
    <cellStyle name="Normal 2 5 9 2 2 3" xfId="5137" xr:uid="{00000000-0005-0000-0000-0000FC170000}"/>
    <cellStyle name="Normal 2 5 9 2 3" xfId="6196" xr:uid="{00000000-0005-0000-0000-0000FD170000}"/>
    <cellStyle name="Normal 2 5 9 2 3 2" xfId="11212" xr:uid="{00000000-0005-0000-0000-0000FE170000}"/>
    <cellStyle name="Normal 2 5 9 2 4" xfId="9271" xr:uid="{00000000-0005-0000-0000-0000FF170000}"/>
    <cellStyle name="Normal 2 5 9 2 5" xfId="12666" xr:uid="{00000000-0005-0000-0000-000000180000}"/>
    <cellStyle name="Normal 2 5 9 2 6" xfId="7748" xr:uid="{00000000-0005-0000-0000-000001180000}"/>
    <cellStyle name="Normal 2 5 9 2 7" xfId="4202" xr:uid="{00000000-0005-0000-0000-000002180000}"/>
    <cellStyle name="Normal 2 5 9 3" xfId="1328" xr:uid="{00000000-0005-0000-0000-000003180000}"/>
    <cellStyle name="Normal 2 5 9 3 2" xfId="2398" xr:uid="{00000000-0005-0000-0000-000004180000}"/>
    <cellStyle name="Normal 2 5 9 3 2 2" xfId="10531" xr:uid="{00000000-0005-0000-0000-000005180000}"/>
    <cellStyle name="Normal 2 5 9 3 2 3" xfId="5514" xr:uid="{00000000-0005-0000-0000-000006180000}"/>
    <cellStyle name="Normal 2 5 9 3 3" xfId="6545" xr:uid="{00000000-0005-0000-0000-000007180000}"/>
    <cellStyle name="Normal 2 5 9 3 3 2" xfId="11560" xr:uid="{00000000-0005-0000-0000-000008180000}"/>
    <cellStyle name="Normal 2 5 9 3 4" xfId="8938" xr:uid="{00000000-0005-0000-0000-000009180000}"/>
    <cellStyle name="Normal 2 5 9 3 5" xfId="13014" xr:uid="{00000000-0005-0000-0000-00000A180000}"/>
    <cellStyle name="Normal 2 5 9 3 6" xfId="8125" xr:uid="{00000000-0005-0000-0000-00000B180000}"/>
    <cellStyle name="Normal 2 5 9 3 7" xfId="3869" xr:uid="{00000000-0005-0000-0000-00000C180000}"/>
    <cellStyle name="Normal 2 5 9 4" xfId="2886" xr:uid="{00000000-0005-0000-0000-00000D180000}"/>
    <cellStyle name="Normal 2 5 9 4 2" xfId="6912" xr:uid="{00000000-0005-0000-0000-00000E180000}"/>
    <cellStyle name="Normal 2 5 9 4 2 2" xfId="11927" xr:uid="{00000000-0005-0000-0000-00000F180000}"/>
    <cellStyle name="Normal 2 5 9 4 3" xfId="13381" xr:uid="{00000000-0005-0000-0000-000010180000}"/>
    <cellStyle name="Normal 2 5 9 4 4" xfId="9822" xr:uid="{00000000-0005-0000-0000-000011180000}"/>
    <cellStyle name="Normal 2 5 9 4 5" xfId="4804" xr:uid="{00000000-0005-0000-0000-000012180000}"/>
    <cellStyle name="Normal 2 5 9 5" xfId="1721" xr:uid="{00000000-0005-0000-0000-000013180000}"/>
    <cellStyle name="Normal 2 5 9 5 2" xfId="10884" xr:uid="{00000000-0005-0000-0000-000014180000}"/>
    <cellStyle name="Normal 2 5 9 5 3" xfId="5868" xr:uid="{00000000-0005-0000-0000-000015180000}"/>
    <cellStyle name="Normal 2 5 9 6" xfId="8445" xr:uid="{00000000-0005-0000-0000-000016180000}"/>
    <cellStyle name="Normal 2 5 9 7" xfId="12338" xr:uid="{00000000-0005-0000-0000-000017180000}"/>
    <cellStyle name="Normal 2 5 9 8" xfId="7415" xr:uid="{00000000-0005-0000-0000-000018180000}"/>
    <cellStyle name="Normal 2 5 9 9" xfId="3367" xr:uid="{00000000-0005-0000-0000-000019180000}"/>
    <cellStyle name="Normal 2 5 9_Degree data" xfId="2596" xr:uid="{00000000-0005-0000-0000-00001A180000}"/>
    <cellStyle name="Normal 2 5_Degree data" xfId="2938" xr:uid="{00000000-0005-0000-0000-00001B180000}"/>
    <cellStyle name="Normal 2 6" xfId="60" xr:uid="{00000000-0005-0000-0000-00001C180000}"/>
    <cellStyle name="Normal 2 6 2" xfId="728" xr:uid="{00000000-0005-0000-0000-00001D180000}"/>
    <cellStyle name="Normal 2 6 2 2" xfId="1136" xr:uid="{00000000-0005-0000-0000-00001E180000}"/>
    <cellStyle name="Normal 2 6 3" xfId="3713" xr:uid="{00000000-0005-0000-0000-00001F180000}"/>
    <cellStyle name="Normal 2 6_Degree data" xfId="2595" xr:uid="{00000000-0005-0000-0000-000020180000}"/>
    <cellStyle name="Normal 2 7" xfId="4435" xr:uid="{00000000-0005-0000-0000-000021180000}"/>
    <cellStyle name="Normal 20" xfId="51" xr:uid="{00000000-0005-0000-0000-000022180000}"/>
    <cellStyle name="Normal 21" xfId="52" xr:uid="{00000000-0005-0000-0000-000023180000}"/>
    <cellStyle name="Normal 22" xfId="53" xr:uid="{00000000-0005-0000-0000-000024180000}"/>
    <cellStyle name="Normal 23" xfId="54" xr:uid="{00000000-0005-0000-0000-000025180000}"/>
    <cellStyle name="Normal 24" xfId="120" xr:uid="{00000000-0005-0000-0000-000026180000}"/>
    <cellStyle name="Normal 25" xfId="55" xr:uid="{00000000-0005-0000-0000-000027180000}"/>
    <cellStyle name="Normal 26" xfId="56" xr:uid="{00000000-0005-0000-0000-000028180000}"/>
    <cellStyle name="Normal 27" xfId="28" xr:uid="{00000000-0005-0000-0000-000029180000}"/>
    <cellStyle name="Normal 28" xfId="29" xr:uid="{00000000-0005-0000-0000-00002A180000}"/>
    <cellStyle name="Normal 29" xfId="30" xr:uid="{00000000-0005-0000-0000-00002B180000}"/>
    <cellStyle name="Normal 3" xfId="12" xr:uid="{00000000-0005-0000-0000-00002C180000}"/>
    <cellStyle name="Normal 3 2" xfId="134" xr:uid="{00000000-0005-0000-0000-00002D180000}"/>
    <cellStyle name="Normal 3 2 2" xfId="731" xr:uid="{00000000-0005-0000-0000-00002E180000}"/>
    <cellStyle name="Normal 3 2 2 10" xfId="3532" xr:uid="{00000000-0005-0000-0000-00002F180000}"/>
    <cellStyle name="Normal 3 2 2 2" xfId="1138" xr:uid="{00000000-0005-0000-0000-000030180000}"/>
    <cellStyle name="Normal 3 2 2 2 2" xfId="2050" xr:uid="{00000000-0005-0000-0000-000031180000}"/>
    <cellStyle name="Normal 3 2 2 2 2 2" xfId="9987" xr:uid="{00000000-0005-0000-0000-000032180000}"/>
    <cellStyle name="Normal 3 2 2 2 2 3" xfId="4969" xr:uid="{00000000-0005-0000-0000-000033180000}"/>
    <cellStyle name="Normal 3 2 2 2 3" xfId="6197" xr:uid="{00000000-0005-0000-0000-000034180000}"/>
    <cellStyle name="Normal 3 2 2 2 3 2" xfId="11213" xr:uid="{00000000-0005-0000-0000-000035180000}"/>
    <cellStyle name="Normal 3 2 2 2 4" xfId="9103" xr:uid="{00000000-0005-0000-0000-000036180000}"/>
    <cellStyle name="Normal 3 2 2 2 5" xfId="12667" xr:uid="{00000000-0005-0000-0000-000037180000}"/>
    <cellStyle name="Normal 3 2 2 2 6" xfId="7580" xr:uid="{00000000-0005-0000-0000-000038180000}"/>
    <cellStyle name="Normal 3 2 2 2 7" xfId="4034" xr:uid="{00000000-0005-0000-0000-000039180000}"/>
    <cellStyle name="Normal 3 2 2 3" xfId="1495" xr:uid="{00000000-0005-0000-0000-00003A180000}"/>
    <cellStyle name="Normal 3 2 2 3 2" xfId="2399" xr:uid="{00000000-0005-0000-0000-00003B180000}"/>
    <cellStyle name="Normal 3 2 2 3 2 2" xfId="10156" xr:uid="{00000000-0005-0000-0000-00003C180000}"/>
    <cellStyle name="Normal 3 2 2 3 2 3" xfId="5138" xr:uid="{00000000-0005-0000-0000-00003D180000}"/>
    <cellStyle name="Normal 3 2 2 3 3" xfId="6546" xr:uid="{00000000-0005-0000-0000-00003E180000}"/>
    <cellStyle name="Normal 3 2 2 3 3 2" xfId="11561" xr:uid="{00000000-0005-0000-0000-00003F180000}"/>
    <cellStyle name="Normal 3 2 2 3 4" xfId="9272" xr:uid="{00000000-0005-0000-0000-000040180000}"/>
    <cellStyle name="Normal 3 2 2 3 5" xfId="13015" xr:uid="{00000000-0005-0000-0000-000041180000}"/>
    <cellStyle name="Normal 3 2 2 3 6" xfId="7749" xr:uid="{00000000-0005-0000-0000-000042180000}"/>
    <cellStyle name="Normal 3 2 2 3 7" xfId="4203" xr:uid="{00000000-0005-0000-0000-000043180000}"/>
    <cellStyle name="Normal 3 2 2 4" xfId="3057" xr:uid="{00000000-0005-0000-0000-000044180000}"/>
    <cellStyle name="Normal 3 2 2 4 2" xfId="5679" xr:uid="{00000000-0005-0000-0000-000045180000}"/>
    <cellStyle name="Normal 3 2 2 4 2 2" xfId="10696" xr:uid="{00000000-0005-0000-0000-000046180000}"/>
    <cellStyle name="Normal 3 2 2 4 3" xfId="7077" xr:uid="{00000000-0005-0000-0000-000047180000}"/>
    <cellStyle name="Normal 3 2 2 4 3 2" xfId="12092" xr:uid="{00000000-0005-0000-0000-000048180000}"/>
    <cellStyle name="Normal 3 2 2 4 4" xfId="8784" xr:uid="{00000000-0005-0000-0000-000049180000}"/>
    <cellStyle name="Normal 3 2 2 4 5" xfId="13546" xr:uid="{00000000-0005-0000-0000-00004A180000}"/>
    <cellStyle name="Normal 3 2 2 4 6" xfId="8290" xr:uid="{00000000-0005-0000-0000-00004B180000}"/>
    <cellStyle name="Normal 3 2 2 4 7" xfId="3715" xr:uid="{00000000-0005-0000-0000-00004C180000}"/>
    <cellStyle name="Normal 3 2 2 5" xfId="1886" xr:uid="{00000000-0005-0000-0000-00004D180000}"/>
    <cellStyle name="Normal 3 2 2 5 2" xfId="9670" xr:uid="{00000000-0005-0000-0000-00004E180000}"/>
    <cellStyle name="Normal 3 2 2 5 3" xfId="4652" xr:uid="{00000000-0005-0000-0000-00004F180000}"/>
    <cellStyle name="Normal 3 2 2 6" xfId="6033" xr:uid="{00000000-0005-0000-0000-000050180000}"/>
    <cellStyle name="Normal 3 2 2 6 2" xfId="11049" xr:uid="{00000000-0005-0000-0000-000051180000}"/>
    <cellStyle name="Normal 3 2 2 7" xfId="8610" xr:uid="{00000000-0005-0000-0000-000052180000}"/>
    <cellStyle name="Normal 3 2 2 8" xfId="12503" xr:uid="{00000000-0005-0000-0000-000053180000}"/>
    <cellStyle name="Normal 3 2 2 9" xfId="7263" xr:uid="{00000000-0005-0000-0000-000054180000}"/>
    <cellStyle name="Normal 3 2 2_Degree data" xfId="2623" xr:uid="{00000000-0005-0000-0000-000055180000}"/>
    <cellStyle name="Normal 3 3" xfId="111" xr:uid="{00000000-0005-0000-0000-000056180000}"/>
    <cellStyle name="Normal 3 4" xfId="83" xr:uid="{00000000-0005-0000-0000-000057180000}"/>
    <cellStyle name="Normal 3 5" xfId="3218" xr:uid="{00000000-0005-0000-0000-000058180000}"/>
    <cellStyle name="Normal 3 6" xfId="3226" xr:uid="{00000000-0005-0000-0000-000059180000}"/>
    <cellStyle name="Normal 3 7" xfId="13553" xr:uid="{00000000-0005-0000-0000-00005A180000}"/>
    <cellStyle name="Normal 3 8" xfId="13554" xr:uid="{00000000-0005-0000-0000-00005B180000}"/>
    <cellStyle name="Normal 3 9" xfId="13552" xr:uid="{00000000-0005-0000-0000-00005C180000}"/>
    <cellStyle name="Normal 30" xfId="31" xr:uid="{00000000-0005-0000-0000-00005D180000}"/>
    <cellStyle name="Normal 31" xfId="32" xr:uid="{00000000-0005-0000-0000-00005E180000}"/>
    <cellStyle name="Normal 32" xfId="33" xr:uid="{00000000-0005-0000-0000-00005F180000}"/>
    <cellStyle name="Normal 33" xfId="34" xr:uid="{00000000-0005-0000-0000-000060180000}"/>
    <cellStyle name="Normal 34" xfId="35" xr:uid="{00000000-0005-0000-0000-000061180000}"/>
    <cellStyle name="Normal 35" xfId="36" xr:uid="{00000000-0005-0000-0000-000062180000}"/>
    <cellStyle name="Normal 36" xfId="37" xr:uid="{00000000-0005-0000-0000-000063180000}"/>
    <cellStyle name="Normal 37" xfId="38" xr:uid="{00000000-0005-0000-0000-000064180000}"/>
    <cellStyle name="Normal 38" xfId="121" xr:uid="{00000000-0005-0000-0000-000065180000}"/>
    <cellStyle name="Normal 39" xfId="39" xr:uid="{00000000-0005-0000-0000-000066180000}"/>
    <cellStyle name="Normal 4" xfId="13" xr:uid="{00000000-0005-0000-0000-000067180000}"/>
    <cellStyle name="Normal 4 2" xfId="140" xr:uid="{00000000-0005-0000-0000-000068180000}"/>
    <cellStyle name="Normal 4 2 2" xfId="730" xr:uid="{00000000-0005-0000-0000-000069180000}"/>
    <cellStyle name="Normal 4 3" xfId="87" xr:uid="{00000000-0005-0000-0000-00006A180000}"/>
    <cellStyle name="Normal 4 4" xfId="72" xr:uid="{00000000-0005-0000-0000-00006B180000}"/>
    <cellStyle name="Normal 4 4 10" xfId="3529" xr:uid="{00000000-0005-0000-0000-00006C180000}"/>
    <cellStyle name="Normal 4 4 2" xfId="725" xr:uid="{00000000-0005-0000-0000-00006D180000}"/>
    <cellStyle name="Normal 4 4 2 2" xfId="1134" xr:uid="{00000000-0005-0000-0000-00006E180000}"/>
    <cellStyle name="Normal 4 4 2 2 2" xfId="9984" xr:uid="{00000000-0005-0000-0000-00006F180000}"/>
    <cellStyle name="Normal 4 4 2 2 3" xfId="4966" xr:uid="{00000000-0005-0000-0000-000070180000}"/>
    <cellStyle name="Normal 4 4 2 3" xfId="2051" xr:uid="{00000000-0005-0000-0000-000071180000}"/>
    <cellStyle name="Normal 4 4 2 3 2" xfId="11214" xr:uid="{00000000-0005-0000-0000-000072180000}"/>
    <cellStyle name="Normal 4 4 2 3 3" xfId="6198" xr:uid="{00000000-0005-0000-0000-000073180000}"/>
    <cellStyle name="Normal 4 4 2 4" xfId="9100" xr:uid="{00000000-0005-0000-0000-000074180000}"/>
    <cellStyle name="Normal 4 4 2 5" xfId="12668" xr:uid="{00000000-0005-0000-0000-000075180000}"/>
    <cellStyle name="Normal 4 4 2 6" xfId="7577" xr:uid="{00000000-0005-0000-0000-000076180000}"/>
    <cellStyle name="Normal 4 4 2 7" xfId="4031" xr:uid="{00000000-0005-0000-0000-000077180000}"/>
    <cellStyle name="Normal 4 4 3" xfId="1492" xr:uid="{00000000-0005-0000-0000-000078180000}"/>
    <cellStyle name="Normal 4 4 3 2" xfId="2400" xr:uid="{00000000-0005-0000-0000-000079180000}"/>
    <cellStyle name="Normal 4 4 3 2 2" xfId="10157" xr:uid="{00000000-0005-0000-0000-00007A180000}"/>
    <cellStyle name="Normal 4 4 3 2 3" xfId="5139" xr:uid="{00000000-0005-0000-0000-00007B180000}"/>
    <cellStyle name="Normal 4 4 3 3" xfId="6547" xr:uid="{00000000-0005-0000-0000-00007C180000}"/>
    <cellStyle name="Normal 4 4 3 3 2" xfId="11562" xr:uid="{00000000-0005-0000-0000-00007D180000}"/>
    <cellStyle name="Normal 4 4 3 4" xfId="9273" xr:uid="{00000000-0005-0000-0000-00007E180000}"/>
    <cellStyle name="Normal 4 4 3 5" xfId="13016" xr:uid="{00000000-0005-0000-0000-00007F180000}"/>
    <cellStyle name="Normal 4 4 3 6" xfId="7750" xr:uid="{00000000-0005-0000-0000-000080180000}"/>
    <cellStyle name="Normal 4 4 3 7" xfId="4204" xr:uid="{00000000-0005-0000-0000-000081180000}"/>
    <cellStyle name="Normal 4 4 4" xfId="3051" xr:uid="{00000000-0005-0000-0000-000082180000}"/>
    <cellStyle name="Normal 4 4 4 2" xfId="5676" xr:uid="{00000000-0005-0000-0000-000083180000}"/>
    <cellStyle name="Normal 4 4 4 2 2" xfId="10693" xr:uid="{00000000-0005-0000-0000-000084180000}"/>
    <cellStyle name="Normal 4 4 4 3" xfId="7074" xr:uid="{00000000-0005-0000-0000-000085180000}"/>
    <cellStyle name="Normal 4 4 4 3 2" xfId="12089" xr:uid="{00000000-0005-0000-0000-000086180000}"/>
    <cellStyle name="Normal 4 4 4 4" xfId="8781" xr:uid="{00000000-0005-0000-0000-000087180000}"/>
    <cellStyle name="Normal 4 4 4 5" xfId="13543" xr:uid="{00000000-0005-0000-0000-000088180000}"/>
    <cellStyle name="Normal 4 4 4 6" xfId="8287" xr:uid="{00000000-0005-0000-0000-000089180000}"/>
    <cellStyle name="Normal 4 4 4 7" xfId="3711" xr:uid="{00000000-0005-0000-0000-00008A180000}"/>
    <cellStyle name="Normal 4 4 5" xfId="1883" xr:uid="{00000000-0005-0000-0000-00008B180000}"/>
    <cellStyle name="Normal 4 4 5 2" xfId="9667" xr:uid="{00000000-0005-0000-0000-00008C180000}"/>
    <cellStyle name="Normal 4 4 5 3" xfId="4649" xr:uid="{00000000-0005-0000-0000-00008D180000}"/>
    <cellStyle name="Normal 4 4 6" xfId="6030" xr:uid="{00000000-0005-0000-0000-00008E180000}"/>
    <cellStyle name="Normal 4 4 6 2" xfId="11046" xr:uid="{00000000-0005-0000-0000-00008F180000}"/>
    <cellStyle name="Normal 4 4 7" xfId="8607" xr:uid="{00000000-0005-0000-0000-000090180000}"/>
    <cellStyle name="Normal 4 4 8" xfId="12500" xr:uid="{00000000-0005-0000-0000-000091180000}"/>
    <cellStyle name="Normal 4 4 9" xfId="7260" xr:uid="{00000000-0005-0000-0000-000092180000}"/>
    <cellStyle name="Normal 4 4_Degree data" xfId="2622" xr:uid="{00000000-0005-0000-0000-000093180000}"/>
    <cellStyle name="Normal 40" xfId="40" xr:uid="{00000000-0005-0000-0000-000094180000}"/>
    <cellStyle name="Normal 41" xfId="41" xr:uid="{00000000-0005-0000-0000-000095180000}"/>
    <cellStyle name="Normal 42" xfId="42" xr:uid="{00000000-0005-0000-0000-000096180000}"/>
    <cellStyle name="Normal 43" xfId="43" xr:uid="{00000000-0005-0000-0000-000097180000}"/>
    <cellStyle name="Normal 44" xfId="44" xr:uid="{00000000-0005-0000-0000-000098180000}"/>
    <cellStyle name="Normal 45" xfId="45" xr:uid="{00000000-0005-0000-0000-000099180000}"/>
    <cellStyle name="Normal 46" xfId="46" xr:uid="{00000000-0005-0000-0000-00009A180000}"/>
    <cellStyle name="Normal 47" xfId="47" xr:uid="{00000000-0005-0000-0000-00009B180000}"/>
    <cellStyle name="Normal 48" xfId="48" xr:uid="{00000000-0005-0000-0000-00009C180000}"/>
    <cellStyle name="Normal 49" xfId="57" xr:uid="{00000000-0005-0000-0000-00009D180000}"/>
    <cellStyle name="Normal 5" xfId="70" xr:uid="{00000000-0005-0000-0000-00009E180000}"/>
    <cellStyle name="Normal 5 10" xfId="739" xr:uid="{00000000-0005-0000-0000-00009F180000}"/>
    <cellStyle name="Normal 5 10 2" xfId="2401" xr:uid="{00000000-0005-0000-0000-0000A0180000}"/>
    <cellStyle name="Normal 5 10 2 2" xfId="10353" xr:uid="{00000000-0005-0000-0000-0000A1180000}"/>
    <cellStyle name="Normal 5 10 2 3" xfId="5336" xr:uid="{00000000-0005-0000-0000-0000A2180000}"/>
    <cellStyle name="Normal 5 10 3" xfId="6548" xr:uid="{00000000-0005-0000-0000-0000A3180000}"/>
    <cellStyle name="Normal 5 10 3 2" xfId="11563" xr:uid="{00000000-0005-0000-0000-0000A4180000}"/>
    <cellStyle name="Normal 5 10 4" xfId="9473" xr:uid="{00000000-0005-0000-0000-0000A5180000}"/>
    <cellStyle name="Normal 5 10 5" xfId="13017" xr:uid="{00000000-0005-0000-0000-0000A6180000}"/>
    <cellStyle name="Normal 5 10 6" xfId="7947" xr:uid="{00000000-0005-0000-0000-0000A7180000}"/>
    <cellStyle name="Normal 5 10 7" xfId="4455" xr:uid="{00000000-0005-0000-0000-0000A8180000}"/>
    <cellStyle name="Normal 5 11" xfId="1143" xr:uid="{00000000-0005-0000-0000-0000A9180000}"/>
    <cellStyle name="Normal 5 11 2" xfId="2640" xr:uid="{00000000-0005-0000-0000-0000AA180000}"/>
    <cellStyle name="Normal 5 11 2 2" xfId="11749" xr:uid="{00000000-0005-0000-0000-0000AB180000}"/>
    <cellStyle name="Normal 5 11 2 3" xfId="6734" xr:uid="{00000000-0005-0000-0000-0000AC180000}"/>
    <cellStyle name="Normal 5 11 3" xfId="13203" xr:uid="{00000000-0005-0000-0000-0000AD180000}"/>
    <cellStyle name="Normal 5 11 4" xfId="10699" xr:uid="{00000000-0005-0000-0000-0000AE180000}"/>
    <cellStyle name="Normal 5 11 5" xfId="5682" xr:uid="{00000000-0005-0000-0000-0000AF180000}"/>
    <cellStyle name="Normal 5 12" xfId="1543" xr:uid="{00000000-0005-0000-0000-0000B0180000}"/>
    <cellStyle name="Normal 5 12 2" xfId="12160" xr:uid="{00000000-0005-0000-0000-0000B1180000}"/>
    <cellStyle name="Normal 5 12 3" xfId="10703" xr:uid="{00000000-0005-0000-0000-0000B2180000}"/>
    <cellStyle name="Normal 5 12 4" xfId="5687" xr:uid="{00000000-0005-0000-0000-0000B3180000}"/>
    <cellStyle name="Normal 5 13" xfId="1499" xr:uid="{00000000-0005-0000-0000-0000B4180000}"/>
    <cellStyle name="Normal 5 13 2" xfId="8299" xr:uid="{00000000-0005-0000-0000-0000B5180000}"/>
    <cellStyle name="Normal 5 14" xfId="12116" xr:uid="{00000000-0005-0000-0000-0000B6180000}"/>
    <cellStyle name="Normal 5 15" xfId="3217" xr:uid="{00000000-0005-0000-0000-0000B7180000}"/>
    <cellStyle name="Normal 5 2" xfId="112" xr:uid="{00000000-0005-0000-0000-0000B8180000}"/>
    <cellStyle name="Normal 5 2 10" xfId="12120" xr:uid="{00000000-0005-0000-0000-0000B9180000}"/>
    <cellStyle name="Normal 5 2 11" xfId="7104" xr:uid="{00000000-0005-0000-0000-0000BA180000}"/>
    <cellStyle name="Normal 5 2 2" xfId="143" xr:uid="{00000000-0005-0000-0000-0000BB180000}"/>
    <cellStyle name="Normal 5 2 2 10" xfId="12151" xr:uid="{00000000-0005-0000-0000-0000BC180000}"/>
    <cellStyle name="Normal 5 2 2 11" xfId="3255" xr:uid="{00000000-0005-0000-0000-0000BD180000}"/>
    <cellStyle name="Normal 5 2 2 2" xfId="182" xr:uid="{00000000-0005-0000-0000-0000BE180000}"/>
    <cellStyle name="Normal 5 2 2 2 10" xfId="12109" xr:uid="{00000000-0005-0000-0000-0000BF180000}"/>
    <cellStyle name="Normal 5 2 2 2 11" xfId="7143" xr:uid="{00000000-0005-0000-0000-0000C0180000}"/>
    <cellStyle name="Normal 5 2 2 2 12" xfId="3244" xr:uid="{00000000-0005-0000-0000-0000C1180000}"/>
    <cellStyle name="Normal 5 2 2 2 2" xfId="357" xr:uid="{00000000-0005-0000-0000-0000C2180000}"/>
    <cellStyle name="Normal 5 2 2 2 2 10" xfId="7247" xr:uid="{00000000-0005-0000-0000-0000C3180000}"/>
    <cellStyle name="Normal 5 2 2 2 2 11" xfId="3312" xr:uid="{00000000-0005-0000-0000-0000C4180000}"/>
    <cellStyle name="Normal 5 2 2 2 2 2" xfId="712" xr:uid="{00000000-0005-0000-0000-0000C5180000}"/>
    <cellStyle name="Normal 5 2 2 2 2 2 2" xfId="1121" xr:uid="{00000000-0005-0000-0000-0000C6180000}"/>
    <cellStyle name="Normal 5 2 2 2 2 2 2 2" xfId="2055" xr:uid="{00000000-0005-0000-0000-0000C7180000}"/>
    <cellStyle name="Normal 5 2 2 2 2 2 2 2 2" xfId="10161" xr:uid="{00000000-0005-0000-0000-0000C8180000}"/>
    <cellStyle name="Normal 5 2 2 2 2 2 2 2 3" xfId="5143" xr:uid="{00000000-0005-0000-0000-0000C9180000}"/>
    <cellStyle name="Normal 5 2 2 2 2 2 2 3" xfId="6202" xr:uid="{00000000-0005-0000-0000-0000CA180000}"/>
    <cellStyle name="Normal 5 2 2 2 2 2 2 3 2" xfId="11218" xr:uid="{00000000-0005-0000-0000-0000CB180000}"/>
    <cellStyle name="Normal 5 2 2 2 2 2 2 4" xfId="9277" xr:uid="{00000000-0005-0000-0000-0000CC180000}"/>
    <cellStyle name="Normal 5 2 2 2 2 2 2 5" xfId="12672" xr:uid="{00000000-0005-0000-0000-0000CD180000}"/>
    <cellStyle name="Normal 5 2 2 2 2 2 2 6" xfId="7754" xr:uid="{00000000-0005-0000-0000-0000CE180000}"/>
    <cellStyle name="Normal 5 2 2 2 2 2 2 7" xfId="4208" xr:uid="{00000000-0005-0000-0000-0000CF180000}"/>
    <cellStyle name="Normal 5 2 2 2 2 2 3" xfId="1479" xr:uid="{00000000-0005-0000-0000-0000D0180000}"/>
    <cellStyle name="Normal 5 2 2 2 2 2 3 2" xfId="2404" xr:uid="{00000000-0005-0000-0000-0000D1180000}"/>
    <cellStyle name="Normal 5 2 2 2 2 2 3 2 2" xfId="10680" xr:uid="{00000000-0005-0000-0000-0000D2180000}"/>
    <cellStyle name="Normal 5 2 2 2 2 2 3 2 3" xfId="5663" xr:uid="{00000000-0005-0000-0000-0000D3180000}"/>
    <cellStyle name="Normal 5 2 2 2 2 2 3 3" xfId="6551" xr:uid="{00000000-0005-0000-0000-0000D4180000}"/>
    <cellStyle name="Normal 5 2 2 2 2 2 3 3 2" xfId="11566" xr:uid="{00000000-0005-0000-0000-0000D5180000}"/>
    <cellStyle name="Normal 5 2 2 2 2 2 3 4" xfId="9087" xr:uid="{00000000-0005-0000-0000-0000D6180000}"/>
    <cellStyle name="Normal 5 2 2 2 2 2 3 5" xfId="13020" xr:uid="{00000000-0005-0000-0000-0000D7180000}"/>
    <cellStyle name="Normal 5 2 2 2 2 2 3 6" xfId="8274" xr:uid="{00000000-0005-0000-0000-0000D8180000}"/>
    <cellStyle name="Normal 5 2 2 2 2 2 3 7" xfId="4018" xr:uid="{00000000-0005-0000-0000-0000D9180000}"/>
    <cellStyle name="Normal 5 2 2 2 2 2 4" xfId="3038" xr:uid="{00000000-0005-0000-0000-0000DA180000}"/>
    <cellStyle name="Normal 5 2 2 2 2 2 4 2" xfId="7061" xr:uid="{00000000-0005-0000-0000-0000DB180000}"/>
    <cellStyle name="Normal 5 2 2 2 2 2 4 2 2" xfId="12076" xr:uid="{00000000-0005-0000-0000-0000DC180000}"/>
    <cellStyle name="Normal 5 2 2 2 2 2 4 3" xfId="13530" xr:uid="{00000000-0005-0000-0000-0000DD180000}"/>
    <cellStyle name="Normal 5 2 2 2 2 2 4 4" xfId="9971" xr:uid="{00000000-0005-0000-0000-0000DE180000}"/>
    <cellStyle name="Normal 5 2 2 2 2 2 4 5" xfId="4953" xr:uid="{00000000-0005-0000-0000-0000DF180000}"/>
    <cellStyle name="Normal 5 2 2 2 2 2 5" xfId="1870" xr:uid="{00000000-0005-0000-0000-0000E0180000}"/>
    <cellStyle name="Normal 5 2 2 2 2 2 5 2" xfId="11033" xr:uid="{00000000-0005-0000-0000-0000E1180000}"/>
    <cellStyle name="Normal 5 2 2 2 2 2 5 3" xfId="6017" xr:uid="{00000000-0005-0000-0000-0000E2180000}"/>
    <cellStyle name="Normal 5 2 2 2 2 2 6" xfId="8594" xr:uid="{00000000-0005-0000-0000-0000E3180000}"/>
    <cellStyle name="Normal 5 2 2 2 2 2 7" xfId="12487" xr:uid="{00000000-0005-0000-0000-0000E4180000}"/>
    <cellStyle name="Normal 5 2 2 2 2 2 8" xfId="7564" xr:uid="{00000000-0005-0000-0000-0000E5180000}"/>
    <cellStyle name="Normal 5 2 2 2 2 2 9" xfId="3516" xr:uid="{00000000-0005-0000-0000-0000E6180000}"/>
    <cellStyle name="Normal 5 2 2 2 2 2_Degree data" xfId="2619" xr:uid="{00000000-0005-0000-0000-0000E7180000}"/>
    <cellStyle name="Normal 5 2 2 2 2 3" xfId="508" xr:uid="{00000000-0005-0000-0000-0000E8180000}"/>
    <cellStyle name="Normal 5 2 2 2 2 3 2" xfId="2054" xr:uid="{00000000-0005-0000-0000-0000E9180000}"/>
    <cellStyle name="Normal 5 2 2 2 2 3 2 2" xfId="9767" xr:uid="{00000000-0005-0000-0000-0000EA180000}"/>
    <cellStyle name="Normal 5 2 2 2 2 3 2 3" xfId="4749" xr:uid="{00000000-0005-0000-0000-0000EB180000}"/>
    <cellStyle name="Normal 5 2 2 2 2 3 3" xfId="6201" xr:uid="{00000000-0005-0000-0000-0000EC180000}"/>
    <cellStyle name="Normal 5 2 2 2 2 3 3 2" xfId="11217" xr:uid="{00000000-0005-0000-0000-0000ED180000}"/>
    <cellStyle name="Normal 5 2 2 2 2 3 4" xfId="8883" xr:uid="{00000000-0005-0000-0000-0000EE180000}"/>
    <cellStyle name="Normal 5 2 2 2 2 3 5" xfId="12671" xr:uid="{00000000-0005-0000-0000-0000EF180000}"/>
    <cellStyle name="Normal 5 2 2 2 2 3 6" xfId="7360" xr:uid="{00000000-0005-0000-0000-0000F0180000}"/>
    <cellStyle name="Normal 5 2 2 2 2 3 7" xfId="3814" xr:uid="{00000000-0005-0000-0000-0000F1180000}"/>
    <cellStyle name="Normal 5 2 2 2 2 4" xfId="917" xr:uid="{00000000-0005-0000-0000-0000F2180000}"/>
    <cellStyle name="Normal 5 2 2 2 2 4 2" xfId="2403" xr:uid="{00000000-0005-0000-0000-0000F3180000}"/>
    <cellStyle name="Normal 5 2 2 2 2 4 2 2" xfId="10160" xr:uid="{00000000-0005-0000-0000-0000F4180000}"/>
    <cellStyle name="Normal 5 2 2 2 2 4 2 3" xfId="5142" xr:uid="{00000000-0005-0000-0000-0000F5180000}"/>
    <cellStyle name="Normal 5 2 2 2 2 4 3" xfId="6550" xr:uid="{00000000-0005-0000-0000-0000F6180000}"/>
    <cellStyle name="Normal 5 2 2 2 2 4 3 2" xfId="11565" xr:uid="{00000000-0005-0000-0000-0000F7180000}"/>
    <cellStyle name="Normal 5 2 2 2 2 4 4" xfId="9276" xr:uid="{00000000-0005-0000-0000-0000F8180000}"/>
    <cellStyle name="Normal 5 2 2 2 2 4 5" xfId="13019" xr:uid="{00000000-0005-0000-0000-0000F9180000}"/>
    <cellStyle name="Normal 5 2 2 2 2 4 6" xfId="7753" xr:uid="{00000000-0005-0000-0000-0000FA180000}"/>
    <cellStyle name="Normal 5 2 2 2 2 4 7" xfId="4207" xr:uid="{00000000-0005-0000-0000-0000FB180000}"/>
    <cellStyle name="Normal 5 2 2 2 2 5" xfId="1272" xr:uid="{00000000-0005-0000-0000-0000FC180000}"/>
    <cellStyle name="Normal 5 2 2 2 2 5 2" xfId="2829" xr:uid="{00000000-0005-0000-0000-0000FD180000}"/>
    <cellStyle name="Normal 5 2 2 2 2 5 2 2" xfId="10476" xr:uid="{00000000-0005-0000-0000-0000FE180000}"/>
    <cellStyle name="Normal 5 2 2 2 2 5 2 3" xfId="5459" xr:uid="{00000000-0005-0000-0000-0000FF180000}"/>
    <cellStyle name="Normal 5 2 2 2 2 5 3" xfId="6857" xr:uid="{00000000-0005-0000-0000-000000190000}"/>
    <cellStyle name="Normal 5 2 2 2 2 5 3 2" xfId="11872" xr:uid="{00000000-0005-0000-0000-000001190000}"/>
    <cellStyle name="Normal 5 2 2 2 2 5 4" xfId="8768" xr:uid="{00000000-0005-0000-0000-000002190000}"/>
    <cellStyle name="Normal 5 2 2 2 2 5 5" xfId="13326" xr:uid="{00000000-0005-0000-0000-000003190000}"/>
    <cellStyle name="Normal 5 2 2 2 2 5 6" xfId="8070" xr:uid="{00000000-0005-0000-0000-000004190000}"/>
    <cellStyle name="Normal 5 2 2 2 2 5 7" xfId="3698" xr:uid="{00000000-0005-0000-0000-000005190000}"/>
    <cellStyle name="Normal 5 2 2 2 2 6" xfId="1666" xr:uid="{00000000-0005-0000-0000-000006190000}"/>
    <cellStyle name="Normal 5 2 2 2 2 6 2" xfId="9654" xr:uid="{00000000-0005-0000-0000-000007190000}"/>
    <cellStyle name="Normal 5 2 2 2 2 6 3" xfId="4636" xr:uid="{00000000-0005-0000-0000-000008190000}"/>
    <cellStyle name="Normal 5 2 2 2 2 7" xfId="5813" xr:uid="{00000000-0005-0000-0000-000009190000}"/>
    <cellStyle name="Normal 5 2 2 2 2 7 2" xfId="10829" xr:uid="{00000000-0005-0000-0000-00000A190000}"/>
    <cellStyle name="Normal 5 2 2 2 2 8" xfId="8390" xr:uid="{00000000-0005-0000-0000-00000B190000}"/>
    <cellStyle name="Normal 5 2 2 2 2 9" xfId="12283" xr:uid="{00000000-0005-0000-0000-00000C190000}"/>
    <cellStyle name="Normal 5 2 2 2 2_Degree data" xfId="2620" xr:uid="{00000000-0005-0000-0000-00000D190000}"/>
    <cellStyle name="Normal 5 2 2 2 3" xfId="285" xr:uid="{00000000-0005-0000-0000-00000E190000}"/>
    <cellStyle name="Normal 5 2 2 2 4" xfId="608" xr:uid="{00000000-0005-0000-0000-00000F190000}"/>
    <cellStyle name="Normal 5 2 2 2 4 2" xfId="1017" xr:uid="{00000000-0005-0000-0000-000010190000}"/>
    <cellStyle name="Normal 5 2 2 2 4 2 2" xfId="2056" xr:uid="{00000000-0005-0000-0000-000011190000}"/>
    <cellStyle name="Normal 5 2 2 2 4 2 2 2" xfId="10162" xr:uid="{00000000-0005-0000-0000-000012190000}"/>
    <cellStyle name="Normal 5 2 2 2 4 2 2 3" xfId="5144" xr:uid="{00000000-0005-0000-0000-000013190000}"/>
    <cellStyle name="Normal 5 2 2 2 4 2 3" xfId="6203" xr:uid="{00000000-0005-0000-0000-000014190000}"/>
    <cellStyle name="Normal 5 2 2 2 4 2 3 2" xfId="11219" xr:uid="{00000000-0005-0000-0000-000015190000}"/>
    <cellStyle name="Normal 5 2 2 2 4 2 4" xfId="9278" xr:uid="{00000000-0005-0000-0000-000016190000}"/>
    <cellStyle name="Normal 5 2 2 2 4 2 5" xfId="12673" xr:uid="{00000000-0005-0000-0000-000017190000}"/>
    <cellStyle name="Normal 5 2 2 2 4 2 6" xfId="7755" xr:uid="{00000000-0005-0000-0000-000018190000}"/>
    <cellStyle name="Normal 5 2 2 2 4 2 7" xfId="4209" xr:uid="{00000000-0005-0000-0000-000019190000}"/>
    <cellStyle name="Normal 5 2 2 2 4 3" xfId="1373" xr:uid="{00000000-0005-0000-0000-00001A190000}"/>
    <cellStyle name="Normal 5 2 2 2 4 3 2" xfId="2405" xr:uid="{00000000-0005-0000-0000-00001B190000}"/>
    <cellStyle name="Normal 5 2 2 2 4 3 2 2" xfId="10576" xr:uid="{00000000-0005-0000-0000-00001C190000}"/>
    <cellStyle name="Normal 5 2 2 2 4 3 2 3" xfId="5559" xr:uid="{00000000-0005-0000-0000-00001D190000}"/>
    <cellStyle name="Normal 5 2 2 2 4 3 3" xfId="6552" xr:uid="{00000000-0005-0000-0000-00001E190000}"/>
    <cellStyle name="Normal 5 2 2 2 4 3 3 2" xfId="11567" xr:uid="{00000000-0005-0000-0000-00001F190000}"/>
    <cellStyle name="Normal 5 2 2 2 4 3 4" xfId="8983" xr:uid="{00000000-0005-0000-0000-000020190000}"/>
    <cellStyle name="Normal 5 2 2 2 4 3 5" xfId="13021" xr:uid="{00000000-0005-0000-0000-000021190000}"/>
    <cellStyle name="Normal 5 2 2 2 4 3 6" xfId="8170" xr:uid="{00000000-0005-0000-0000-000022190000}"/>
    <cellStyle name="Normal 5 2 2 2 4 3 7" xfId="3914" xr:uid="{00000000-0005-0000-0000-000023190000}"/>
    <cellStyle name="Normal 5 2 2 2 4 4" xfId="2931" xr:uid="{00000000-0005-0000-0000-000024190000}"/>
    <cellStyle name="Normal 5 2 2 2 4 4 2" xfId="6957" xr:uid="{00000000-0005-0000-0000-000025190000}"/>
    <cellStyle name="Normal 5 2 2 2 4 4 2 2" xfId="11972" xr:uid="{00000000-0005-0000-0000-000026190000}"/>
    <cellStyle name="Normal 5 2 2 2 4 4 3" xfId="13426" xr:uid="{00000000-0005-0000-0000-000027190000}"/>
    <cellStyle name="Normal 5 2 2 2 4 4 4" xfId="9867" xr:uid="{00000000-0005-0000-0000-000028190000}"/>
    <cellStyle name="Normal 5 2 2 2 4 4 5" xfId="4849" xr:uid="{00000000-0005-0000-0000-000029190000}"/>
    <cellStyle name="Normal 5 2 2 2 4 5" xfId="1766" xr:uid="{00000000-0005-0000-0000-00002A190000}"/>
    <cellStyle name="Normal 5 2 2 2 4 5 2" xfId="10929" xr:uid="{00000000-0005-0000-0000-00002B190000}"/>
    <cellStyle name="Normal 5 2 2 2 4 5 3" xfId="5913" xr:uid="{00000000-0005-0000-0000-00002C190000}"/>
    <cellStyle name="Normal 5 2 2 2 4 6" xfId="8490" xr:uid="{00000000-0005-0000-0000-00002D190000}"/>
    <cellStyle name="Normal 5 2 2 2 4 7" xfId="12383" xr:uid="{00000000-0005-0000-0000-00002E190000}"/>
    <cellStyle name="Normal 5 2 2 2 4 8" xfId="7460" xr:uid="{00000000-0005-0000-0000-00002F190000}"/>
    <cellStyle name="Normal 5 2 2 2 4 9" xfId="3412" xr:uid="{00000000-0005-0000-0000-000030190000}"/>
    <cellStyle name="Normal 5 2 2 2 4_Degree data" xfId="2618" xr:uid="{00000000-0005-0000-0000-000031190000}"/>
    <cellStyle name="Normal 5 2 2 2 5" xfId="849" xr:uid="{00000000-0005-0000-0000-000032190000}"/>
    <cellStyle name="Normal 5 2 2 2 5 2" xfId="8664" xr:uid="{00000000-0005-0000-0000-000033190000}"/>
    <cellStyle name="Normal 5 2 2 2 5 3" xfId="3591" xr:uid="{00000000-0005-0000-0000-000034190000}"/>
    <cellStyle name="Normal 5 2 2 2 6" xfId="784" xr:uid="{00000000-0005-0000-0000-000035190000}"/>
    <cellStyle name="Normal 5 2 2 2 6 2" xfId="9550" xr:uid="{00000000-0005-0000-0000-000036190000}"/>
    <cellStyle name="Normal 5 2 2 2 6 3" xfId="4532" xr:uid="{00000000-0005-0000-0000-000037190000}"/>
    <cellStyle name="Normal 5 2 2 2 7" xfId="8294" xr:uid="{00000000-0005-0000-0000-000038190000}"/>
    <cellStyle name="Normal 5 2 2 2 8" xfId="12110" xr:uid="{00000000-0005-0000-0000-000039190000}"/>
    <cellStyle name="Normal 5 2 2 2 9" xfId="12108" xr:uid="{00000000-0005-0000-0000-00003A190000}"/>
    <cellStyle name="Normal 5 2 2 3" xfId="208" xr:uid="{00000000-0005-0000-0000-00003B190000}"/>
    <cellStyle name="Normal 5 2 2 3 10" xfId="7186" xr:uid="{00000000-0005-0000-0000-00003C190000}"/>
    <cellStyle name="Normal 5 2 2 3 11" xfId="3355" xr:uid="{00000000-0005-0000-0000-00003D190000}"/>
    <cellStyle name="Normal 5 2 2 3 2" xfId="401" xr:uid="{00000000-0005-0000-0000-00003E190000}"/>
    <cellStyle name="Normal 5 2 2 3 2 2" xfId="651" xr:uid="{00000000-0005-0000-0000-00003F190000}"/>
    <cellStyle name="Normal 5 2 2 3 2 2 2" xfId="2058" xr:uid="{00000000-0005-0000-0000-000040190000}"/>
    <cellStyle name="Normal 5 2 2 3 2 2 2 2" xfId="10164" xr:uid="{00000000-0005-0000-0000-000041190000}"/>
    <cellStyle name="Normal 5 2 2 3 2 2 2 3" xfId="5146" xr:uid="{00000000-0005-0000-0000-000042190000}"/>
    <cellStyle name="Normal 5 2 2 3 2 2 3" xfId="6205" xr:uid="{00000000-0005-0000-0000-000043190000}"/>
    <cellStyle name="Normal 5 2 2 3 2 2 3 2" xfId="11221" xr:uid="{00000000-0005-0000-0000-000044190000}"/>
    <cellStyle name="Normal 5 2 2 3 2 2 4" xfId="9280" xr:uid="{00000000-0005-0000-0000-000045190000}"/>
    <cellStyle name="Normal 5 2 2 3 2 2 5" xfId="12675" xr:uid="{00000000-0005-0000-0000-000046190000}"/>
    <cellStyle name="Normal 5 2 2 3 2 2 6" xfId="7757" xr:uid="{00000000-0005-0000-0000-000047190000}"/>
    <cellStyle name="Normal 5 2 2 3 2 2 7" xfId="4211" xr:uid="{00000000-0005-0000-0000-000048190000}"/>
    <cellStyle name="Normal 5 2 2 3 2 3" xfId="1060" xr:uid="{00000000-0005-0000-0000-000049190000}"/>
    <cellStyle name="Normal 5 2 2 3 2 3 2" xfId="2407" xr:uid="{00000000-0005-0000-0000-00004A190000}"/>
    <cellStyle name="Normal 5 2 2 3 2 3 2 2" xfId="10619" xr:uid="{00000000-0005-0000-0000-00004B190000}"/>
    <cellStyle name="Normal 5 2 2 3 2 3 2 3" xfId="5602" xr:uid="{00000000-0005-0000-0000-00004C190000}"/>
    <cellStyle name="Normal 5 2 2 3 2 3 3" xfId="6554" xr:uid="{00000000-0005-0000-0000-00004D190000}"/>
    <cellStyle name="Normal 5 2 2 3 2 3 3 2" xfId="11569" xr:uid="{00000000-0005-0000-0000-00004E190000}"/>
    <cellStyle name="Normal 5 2 2 3 2 3 4" xfId="9026" xr:uid="{00000000-0005-0000-0000-00004F190000}"/>
    <cellStyle name="Normal 5 2 2 3 2 3 5" xfId="13023" xr:uid="{00000000-0005-0000-0000-000050190000}"/>
    <cellStyle name="Normal 5 2 2 3 2 3 6" xfId="8213" xr:uid="{00000000-0005-0000-0000-000051190000}"/>
    <cellStyle name="Normal 5 2 2 3 2 3 7" xfId="3957" xr:uid="{00000000-0005-0000-0000-000052190000}"/>
    <cellStyle name="Normal 5 2 2 3 2 4" xfId="1418" xr:uid="{00000000-0005-0000-0000-000053190000}"/>
    <cellStyle name="Normal 5 2 2 3 2 4 2" xfId="2976" xr:uid="{00000000-0005-0000-0000-000054190000}"/>
    <cellStyle name="Normal 5 2 2 3 2 4 2 2" xfId="12015" xr:uid="{00000000-0005-0000-0000-000055190000}"/>
    <cellStyle name="Normal 5 2 2 3 2 4 2 3" xfId="7000" xr:uid="{00000000-0005-0000-0000-000056190000}"/>
    <cellStyle name="Normal 5 2 2 3 2 4 3" xfId="13469" xr:uid="{00000000-0005-0000-0000-000057190000}"/>
    <cellStyle name="Normal 5 2 2 3 2 4 4" xfId="9910" xr:uid="{00000000-0005-0000-0000-000058190000}"/>
    <cellStyle name="Normal 5 2 2 3 2 4 5" xfId="4892" xr:uid="{00000000-0005-0000-0000-000059190000}"/>
    <cellStyle name="Normal 5 2 2 3 2 5" xfId="1809" xr:uid="{00000000-0005-0000-0000-00005A190000}"/>
    <cellStyle name="Normal 5 2 2 3 2 5 2" xfId="10972" xr:uid="{00000000-0005-0000-0000-00005B190000}"/>
    <cellStyle name="Normal 5 2 2 3 2 5 3" xfId="5956" xr:uid="{00000000-0005-0000-0000-00005C190000}"/>
    <cellStyle name="Normal 5 2 2 3 2 6" xfId="8533" xr:uid="{00000000-0005-0000-0000-00005D190000}"/>
    <cellStyle name="Normal 5 2 2 3 2 7" xfId="12426" xr:uid="{00000000-0005-0000-0000-00005E190000}"/>
    <cellStyle name="Normal 5 2 2 3 2 8" xfId="7503" xr:uid="{00000000-0005-0000-0000-00005F190000}"/>
    <cellStyle name="Normal 5 2 2 3 2 9" xfId="3455" xr:uid="{00000000-0005-0000-0000-000060190000}"/>
    <cellStyle name="Normal 5 2 2 3 2_Degree data" xfId="3052" xr:uid="{00000000-0005-0000-0000-000061190000}"/>
    <cellStyle name="Normal 5 2 2 3 3" xfId="551" xr:uid="{00000000-0005-0000-0000-000062190000}"/>
    <cellStyle name="Normal 5 2 2 3 3 2" xfId="960" xr:uid="{00000000-0005-0000-0000-000063190000}"/>
    <cellStyle name="Normal 5 2 2 3 3 2 2" xfId="9810" xr:uid="{00000000-0005-0000-0000-000064190000}"/>
    <cellStyle name="Normal 5 2 2 3 3 2 3" xfId="4792" xr:uid="{00000000-0005-0000-0000-000065190000}"/>
    <cellStyle name="Normal 5 2 2 3 3 3" xfId="2057" xr:uid="{00000000-0005-0000-0000-000066190000}"/>
    <cellStyle name="Normal 5 2 2 3 3 3 2" xfId="11220" xr:uid="{00000000-0005-0000-0000-000067190000}"/>
    <cellStyle name="Normal 5 2 2 3 3 3 3" xfId="6204" xr:uid="{00000000-0005-0000-0000-000068190000}"/>
    <cellStyle name="Normal 5 2 2 3 3 4" xfId="8926" xr:uid="{00000000-0005-0000-0000-000069190000}"/>
    <cellStyle name="Normal 5 2 2 3 3 5" xfId="12674" xr:uid="{00000000-0005-0000-0000-00006A190000}"/>
    <cellStyle name="Normal 5 2 2 3 3 6" xfId="7403" xr:uid="{00000000-0005-0000-0000-00006B190000}"/>
    <cellStyle name="Normal 5 2 2 3 3 7" xfId="3857" xr:uid="{00000000-0005-0000-0000-00006C190000}"/>
    <cellStyle name="Normal 5 2 2 3 4" xfId="814" xr:uid="{00000000-0005-0000-0000-00006D190000}"/>
    <cellStyle name="Normal 5 2 2 3 4 2" xfId="2406" xr:uid="{00000000-0005-0000-0000-00006E190000}"/>
    <cellStyle name="Normal 5 2 2 3 4 2 2" xfId="10163" xr:uid="{00000000-0005-0000-0000-00006F190000}"/>
    <cellStyle name="Normal 5 2 2 3 4 2 3" xfId="5145" xr:uid="{00000000-0005-0000-0000-000070190000}"/>
    <cellStyle name="Normal 5 2 2 3 4 3" xfId="6553" xr:uid="{00000000-0005-0000-0000-000071190000}"/>
    <cellStyle name="Normal 5 2 2 3 4 3 2" xfId="11568" xr:uid="{00000000-0005-0000-0000-000072190000}"/>
    <cellStyle name="Normal 5 2 2 3 4 4" xfId="9279" xr:uid="{00000000-0005-0000-0000-000073190000}"/>
    <cellStyle name="Normal 5 2 2 3 4 5" xfId="13022" xr:uid="{00000000-0005-0000-0000-000074190000}"/>
    <cellStyle name="Normal 5 2 2 3 4 6" xfId="7756" xr:uid="{00000000-0005-0000-0000-000075190000}"/>
    <cellStyle name="Normal 5 2 2 3 4 7" xfId="4210" xr:uid="{00000000-0005-0000-0000-000076190000}"/>
    <cellStyle name="Normal 5 2 2 3 5" xfId="1316" xr:uid="{00000000-0005-0000-0000-000077190000}"/>
    <cellStyle name="Normal 5 2 2 3 5 2" xfId="2874" xr:uid="{00000000-0005-0000-0000-000078190000}"/>
    <cellStyle name="Normal 5 2 2 3 5 2 2" xfId="10519" xr:uid="{00000000-0005-0000-0000-000079190000}"/>
    <cellStyle name="Normal 5 2 2 3 5 2 3" xfId="5502" xr:uid="{00000000-0005-0000-0000-00007A190000}"/>
    <cellStyle name="Normal 5 2 2 3 5 3" xfId="6900" xr:uid="{00000000-0005-0000-0000-00007B190000}"/>
    <cellStyle name="Normal 5 2 2 3 5 3 2" xfId="11915" xr:uid="{00000000-0005-0000-0000-00007C190000}"/>
    <cellStyle name="Normal 5 2 2 3 5 4" xfId="8707" xr:uid="{00000000-0005-0000-0000-00007D190000}"/>
    <cellStyle name="Normal 5 2 2 3 5 5" xfId="13369" xr:uid="{00000000-0005-0000-0000-00007E190000}"/>
    <cellStyle name="Normal 5 2 2 3 5 6" xfId="8113" xr:uid="{00000000-0005-0000-0000-00007F190000}"/>
    <cellStyle name="Normal 5 2 2 3 5 7" xfId="3637" xr:uid="{00000000-0005-0000-0000-000080190000}"/>
    <cellStyle name="Normal 5 2 2 3 6" xfId="1709" xr:uid="{00000000-0005-0000-0000-000081190000}"/>
    <cellStyle name="Normal 5 2 2 3 6 2" xfId="9593" xr:uid="{00000000-0005-0000-0000-000082190000}"/>
    <cellStyle name="Normal 5 2 2 3 6 3" xfId="4575" xr:uid="{00000000-0005-0000-0000-000083190000}"/>
    <cellStyle name="Normal 5 2 2 3 7" xfId="5856" xr:uid="{00000000-0005-0000-0000-000084190000}"/>
    <cellStyle name="Normal 5 2 2 3 7 2" xfId="10872" xr:uid="{00000000-0005-0000-0000-000085190000}"/>
    <cellStyle name="Normal 5 2 2 3 8" xfId="8433" xr:uid="{00000000-0005-0000-0000-000086190000}"/>
    <cellStyle name="Normal 5 2 2 3 9" xfId="12326" xr:uid="{00000000-0005-0000-0000-000087190000}"/>
    <cellStyle name="Normal 5 2 2 3_Degree data" xfId="3054" xr:uid="{00000000-0005-0000-0000-000088190000}"/>
    <cellStyle name="Normal 5 2 2 4" xfId="244" xr:uid="{00000000-0005-0000-0000-000089190000}"/>
    <cellStyle name="Normal 5 2 2 4 2" xfId="860" xr:uid="{00000000-0005-0000-0000-00008A190000}"/>
    <cellStyle name="Normal 5 2 2 4 2 2" xfId="2059" xr:uid="{00000000-0005-0000-0000-00008B190000}"/>
    <cellStyle name="Normal 5 2 2 4 2 2 2" xfId="10165" xr:uid="{00000000-0005-0000-0000-00008C190000}"/>
    <cellStyle name="Normal 5 2 2 4 2 2 3" xfId="5147" xr:uid="{00000000-0005-0000-0000-00008D190000}"/>
    <cellStyle name="Normal 5 2 2 4 2 3" xfId="6206" xr:uid="{00000000-0005-0000-0000-00008E190000}"/>
    <cellStyle name="Normal 5 2 2 4 2 3 2" xfId="11222" xr:uid="{00000000-0005-0000-0000-00008F190000}"/>
    <cellStyle name="Normal 5 2 2 4 2 4" xfId="9281" xr:uid="{00000000-0005-0000-0000-000090190000}"/>
    <cellStyle name="Normal 5 2 2 4 2 5" xfId="12676" xr:uid="{00000000-0005-0000-0000-000091190000}"/>
    <cellStyle name="Normal 5 2 2 4 2 6" xfId="7758" xr:uid="{00000000-0005-0000-0000-000092190000}"/>
    <cellStyle name="Normal 5 2 2 4 2 7" xfId="4212" xr:uid="{00000000-0005-0000-0000-000093190000}"/>
    <cellStyle name="Normal 5 2 2 4 3" xfId="1210" xr:uid="{00000000-0005-0000-0000-000094190000}"/>
    <cellStyle name="Normal 5 2 2 4 3 2" xfId="2408" xr:uid="{00000000-0005-0000-0000-000095190000}"/>
    <cellStyle name="Normal 5 2 2 4 3 2 2" xfId="10419" xr:uid="{00000000-0005-0000-0000-000096190000}"/>
    <cellStyle name="Normal 5 2 2 4 3 2 3" xfId="5402" xr:uid="{00000000-0005-0000-0000-000097190000}"/>
    <cellStyle name="Normal 5 2 2 4 3 3" xfId="6555" xr:uid="{00000000-0005-0000-0000-000098190000}"/>
    <cellStyle name="Normal 5 2 2 4 3 3 2" xfId="11570" xr:uid="{00000000-0005-0000-0000-000099190000}"/>
    <cellStyle name="Normal 5 2 2 4 3 4" xfId="9475" xr:uid="{00000000-0005-0000-0000-00009A190000}"/>
    <cellStyle name="Normal 5 2 2 4 3 5" xfId="13024" xr:uid="{00000000-0005-0000-0000-00009B190000}"/>
    <cellStyle name="Normal 5 2 2 4 3 6" xfId="8013" xr:uid="{00000000-0005-0000-0000-00009C190000}"/>
    <cellStyle name="Normal 5 2 2 4 3 7" xfId="4457" xr:uid="{00000000-0005-0000-0000-00009D190000}"/>
    <cellStyle name="Normal 5 2 2 4 4" xfId="2764" xr:uid="{00000000-0005-0000-0000-00009E190000}"/>
    <cellStyle name="Normal 5 2 2 4 4 2" xfId="6800" xr:uid="{00000000-0005-0000-0000-00009F190000}"/>
    <cellStyle name="Normal 5 2 2 4 4 2 2" xfId="11815" xr:uid="{00000000-0005-0000-0000-0000A0190000}"/>
    <cellStyle name="Normal 5 2 2 4 4 3" xfId="13269" xr:uid="{00000000-0005-0000-0000-0000A1190000}"/>
    <cellStyle name="Normal 5 2 2 4 4 4" xfId="9710" xr:uid="{00000000-0005-0000-0000-0000A2190000}"/>
    <cellStyle name="Normal 5 2 2 4 4 5" xfId="4692" xr:uid="{00000000-0005-0000-0000-0000A3190000}"/>
    <cellStyle name="Normal 5 2 2 4 5" xfId="1609" xr:uid="{00000000-0005-0000-0000-0000A4190000}"/>
    <cellStyle name="Normal 5 2 2 4 5 2" xfId="10770" xr:uid="{00000000-0005-0000-0000-0000A5190000}"/>
    <cellStyle name="Normal 5 2 2 4 5 3" xfId="5754" xr:uid="{00000000-0005-0000-0000-0000A6190000}"/>
    <cellStyle name="Normal 5 2 2 4 6" xfId="8826" xr:uid="{00000000-0005-0000-0000-0000A7190000}"/>
    <cellStyle name="Normal 5 2 2 4 7" xfId="12226" xr:uid="{00000000-0005-0000-0000-0000A8190000}"/>
    <cellStyle name="Normal 5 2 2 4 8" xfId="7303" xr:uid="{00000000-0005-0000-0000-0000A9190000}"/>
    <cellStyle name="Normal 5 2 2 4 9" xfId="3757" xr:uid="{00000000-0005-0000-0000-0000AA190000}"/>
    <cellStyle name="Normal 5 2 2 4_Degree data" xfId="2674" xr:uid="{00000000-0005-0000-0000-0000AB190000}"/>
    <cellStyle name="Normal 5 2 2 5" xfId="297" xr:uid="{00000000-0005-0000-0000-0000AC190000}"/>
    <cellStyle name="Normal 5 2 2 5 2" xfId="2053" xr:uid="{00000000-0005-0000-0000-0000AD190000}"/>
    <cellStyle name="Normal 5 2 2 5 2 2" xfId="10159" xr:uid="{00000000-0005-0000-0000-0000AE190000}"/>
    <cellStyle name="Normal 5 2 2 5 2 3" xfId="5141" xr:uid="{00000000-0005-0000-0000-0000AF190000}"/>
    <cellStyle name="Normal 5 2 2 5 3" xfId="6200" xr:uid="{00000000-0005-0000-0000-0000B0190000}"/>
    <cellStyle name="Normal 5 2 2 5 3 2" xfId="11216" xr:uid="{00000000-0005-0000-0000-0000B1190000}"/>
    <cellStyle name="Normal 5 2 2 5 4" xfId="9275" xr:uid="{00000000-0005-0000-0000-0000B2190000}"/>
    <cellStyle name="Normal 5 2 2 5 5" xfId="12670" xr:uid="{00000000-0005-0000-0000-0000B3190000}"/>
    <cellStyle name="Normal 5 2 2 5 6" xfId="7752" xr:uid="{00000000-0005-0000-0000-0000B4190000}"/>
    <cellStyle name="Normal 5 2 2 5 7" xfId="4206" xr:uid="{00000000-0005-0000-0000-0000B5190000}"/>
    <cellStyle name="Normal 5 2 2 6" xfId="451" xr:uid="{00000000-0005-0000-0000-0000B6190000}"/>
    <cellStyle name="Normal 5 2 2 6 2" xfId="2402" xr:uid="{00000000-0005-0000-0000-0000B7190000}"/>
    <cellStyle name="Normal 5 2 2 6 2 2" xfId="10374" xr:uid="{00000000-0005-0000-0000-0000B8190000}"/>
    <cellStyle name="Normal 5 2 2 6 2 3" xfId="5357" xr:uid="{00000000-0005-0000-0000-0000B9190000}"/>
    <cellStyle name="Normal 5 2 2 6 3" xfId="6549" xr:uid="{00000000-0005-0000-0000-0000BA190000}"/>
    <cellStyle name="Normal 5 2 2 6 3 2" xfId="11564" xr:uid="{00000000-0005-0000-0000-0000BB190000}"/>
    <cellStyle name="Normal 5 2 2 6 4" xfId="9483" xr:uid="{00000000-0005-0000-0000-0000BC190000}"/>
    <cellStyle name="Normal 5 2 2 6 5" xfId="13018" xr:uid="{00000000-0005-0000-0000-0000BD190000}"/>
    <cellStyle name="Normal 5 2 2 6 6" xfId="7968" xr:uid="{00000000-0005-0000-0000-0000BE190000}"/>
    <cellStyle name="Normal 5 2 2 6 7" xfId="4465" xr:uid="{00000000-0005-0000-0000-0000BF190000}"/>
    <cellStyle name="Normal 5 2 2 7" xfId="760" xr:uid="{00000000-0005-0000-0000-0000C0190000}"/>
    <cellStyle name="Normal 5 2 2 7 2" xfId="2715" xr:uid="{00000000-0005-0000-0000-0000C1190000}"/>
    <cellStyle name="Normal 5 2 2 7 2 2" xfId="11770" xr:uid="{00000000-0005-0000-0000-0000C2190000}"/>
    <cellStyle name="Normal 5 2 2 7 2 3" xfId="6755" xr:uid="{00000000-0005-0000-0000-0000C3190000}"/>
    <cellStyle name="Normal 5 2 2 7 3" xfId="13224" xr:uid="{00000000-0005-0000-0000-0000C4190000}"/>
    <cellStyle name="Normal 5 2 2 7 4" xfId="9519" xr:uid="{00000000-0005-0000-0000-0000C5190000}"/>
    <cellStyle name="Normal 5 2 2 7 5" xfId="4501" xr:uid="{00000000-0005-0000-0000-0000C6190000}"/>
    <cellStyle name="Normal 5 2 2 8" xfId="1164" xr:uid="{00000000-0005-0000-0000-0000C7190000}"/>
    <cellStyle name="Normal 5 2 2 8 2" xfId="1564" xr:uid="{00000000-0005-0000-0000-0000C8190000}"/>
    <cellStyle name="Normal 5 2 2 8 2 2" xfId="12181" xr:uid="{00000000-0005-0000-0000-0000C9190000}"/>
    <cellStyle name="Normal 5 2 2 8 3" xfId="10725" xr:uid="{00000000-0005-0000-0000-0000CA190000}"/>
    <cellStyle name="Normal 5 2 2 8 4" xfId="5709" xr:uid="{00000000-0005-0000-0000-0000CB190000}"/>
    <cellStyle name="Normal 5 2 2 9" xfId="1534" xr:uid="{00000000-0005-0000-0000-0000CC190000}"/>
    <cellStyle name="Normal 5 2 2 9 2" xfId="8333" xr:uid="{00000000-0005-0000-0000-0000CD190000}"/>
    <cellStyle name="Normal 5 2 2_Degree data" xfId="2621" xr:uid="{00000000-0005-0000-0000-0000CE190000}"/>
    <cellStyle name="Normal 5 2 3" xfId="392" xr:uid="{00000000-0005-0000-0000-0000CF190000}"/>
    <cellStyle name="Normal 5 2 4" xfId="373" xr:uid="{00000000-0005-0000-0000-0000D0190000}"/>
    <cellStyle name="Normal 5 2 4 10" xfId="7159" xr:uid="{00000000-0005-0000-0000-0000D1190000}"/>
    <cellStyle name="Normal 5 2 4 11" xfId="3328" xr:uid="{00000000-0005-0000-0000-0000D2190000}"/>
    <cellStyle name="Normal 5 2 4 2" xfId="624" xr:uid="{00000000-0005-0000-0000-0000D3190000}"/>
    <cellStyle name="Normal 5 2 4 2 2" xfId="1033" xr:uid="{00000000-0005-0000-0000-0000D4190000}"/>
    <cellStyle name="Normal 5 2 4 2 2 2" xfId="2061" xr:uid="{00000000-0005-0000-0000-0000D5190000}"/>
    <cellStyle name="Normal 5 2 4 2 2 2 2" xfId="10167" xr:uid="{00000000-0005-0000-0000-0000D6190000}"/>
    <cellStyle name="Normal 5 2 4 2 2 2 3" xfId="5149" xr:uid="{00000000-0005-0000-0000-0000D7190000}"/>
    <cellStyle name="Normal 5 2 4 2 2 3" xfId="6208" xr:uid="{00000000-0005-0000-0000-0000D8190000}"/>
    <cellStyle name="Normal 5 2 4 2 2 3 2" xfId="11224" xr:uid="{00000000-0005-0000-0000-0000D9190000}"/>
    <cellStyle name="Normal 5 2 4 2 2 4" xfId="9283" xr:uid="{00000000-0005-0000-0000-0000DA190000}"/>
    <cellStyle name="Normal 5 2 4 2 2 5" xfId="12678" xr:uid="{00000000-0005-0000-0000-0000DB190000}"/>
    <cellStyle name="Normal 5 2 4 2 2 6" xfId="7760" xr:uid="{00000000-0005-0000-0000-0000DC190000}"/>
    <cellStyle name="Normal 5 2 4 2 2 7" xfId="4214" xr:uid="{00000000-0005-0000-0000-0000DD190000}"/>
    <cellStyle name="Normal 5 2 4 2 3" xfId="1390" xr:uid="{00000000-0005-0000-0000-0000DE190000}"/>
    <cellStyle name="Normal 5 2 4 2 3 2" xfId="2410" xr:uid="{00000000-0005-0000-0000-0000DF190000}"/>
    <cellStyle name="Normal 5 2 4 2 3 2 2" xfId="10592" xr:uid="{00000000-0005-0000-0000-0000E0190000}"/>
    <cellStyle name="Normal 5 2 4 2 3 2 3" xfId="5575" xr:uid="{00000000-0005-0000-0000-0000E1190000}"/>
    <cellStyle name="Normal 5 2 4 2 3 3" xfId="6557" xr:uid="{00000000-0005-0000-0000-0000E2190000}"/>
    <cellStyle name="Normal 5 2 4 2 3 3 2" xfId="11572" xr:uid="{00000000-0005-0000-0000-0000E3190000}"/>
    <cellStyle name="Normal 5 2 4 2 3 4" xfId="8999" xr:uid="{00000000-0005-0000-0000-0000E4190000}"/>
    <cellStyle name="Normal 5 2 4 2 3 5" xfId="13026" xr:uid="{00000000-0005-0000-0000-0000E5190000}"/>
    <cellStyle name="Normal 5 2 4 2 3 6" xfId="8186" xr:uid="{00000000-0005-0000-0000-0000E6190000}"/>
    <cellStyle name="Normal 5 2 4 2 3 7" xfId="3930" xr:uid="{00000000-0005-0000-0000-0000E7190000}"/>
    <cellStyle name="Normal 5 2 4 2 4" xfId="2948" xr:uid="{00000000-0005-0000-0000-0000E8190000}"/>
    <cellStyle name="Normal 5 2 4 2 4 2" xfId="6973" xr:uid="{00000000-0005-0000-0000-0000E9190000}"/>
    <cellStyle name="Normal 5 2 4 2 4 2 2" xfId="11988" xr:uid="{00000000-0005-0000-0000-0000EA190000}"/>
    <cellStyle name="Normal 5 2 4 2 4 3" xfId="13442" xr:uid="{00000000-0005-0000-0000-0000EB190000}"/>
    <cellStyle name="Normal 5 2 4 2 4 4" xfId="9883" xr:uid="{00000000-0005-0000-0000-0000EC190000}"/>
    <cellStyle name="Normal 5 2 4 2 4 5" xfId="4865" xr:uid="{00000000-0005-0000-0000-0000ED190000}"/>
    <cellStyle name="Normal 5 2 4 2 5" xfId="1782" xr:uid="{00000000-0005-0000-0000-0000EE190000}"/>
    <cellStyle name="Normal 5 2 4 2 5 2" xfId="10945" xr:uid="{00000000-0005-0000-0000-0000EF190000}"/>
    <cellStyle name="Normal 5 2 4 2 5 3" xfId="5929" xr:uid="{00000000-0005-0000-0000-0000F0190000}"/>
    <cellStyle name="Normal 5 2 4 2 6" xfId="8506" xr:uid="{00000000-0005-0000-0000-0000F1190000}"/>
    <cellStyle name="Normal 5 2 4 2 7" xfId="12399" xr:uid="{00000000-0005-0000-0000-0000F2190000}"/>
    <cellStyle name="Normal 5 2 4 2 8" xfId="7476" xr:uid="{00000000-0005-0000-0000-0000F3190000}"/>
    <cellStyle name="Normal 5 2 4 2 9" xfId="3428" xr:uid="{00000000-0005-0000-0000-0000F4190000}"/>
    <cellStyle name="Normal 5 2 4 2_Degree data" xfId="2665" xr:uid="{00000000-0005-0000-0000-0000F5190000}"/>
    <cellStyle name="Normal 5 2 4 3" xfId="524" xr:uid="{00000000-0005-0000-0000-0000F6190000}"/>
    <cellStyle name="Normal 5 2 4 3 2" xfId="2060" xr:uid="{00000000-0005-0000-0000-0000F7190000}"/>
    <cellStyle name="Normal 5 2 4 3 2 2" xfId="9783" xr:uid="{00000000-0005-0000-0000-0000F8190000}"/>
    <cellStyle name="Normal 5 2 4 3 2 3" xfId="4765" xr:uid="{00000000-0005-0000-0000-0000F9190000}"/>
    <cellStyle name="Normal 5 2 4 3 3" xfId="6207" xr:uid="{00000000-0005-0000-0000-0000FA190000}"/>
    <cellStyle name="Normal 5 2 4 3 3 2" xfId="11223" xr:uid="{00000000-0005-0000-0000-0000FB190000}"/>
    <cellStyle name="Normal 5 2 4 3 4" xfId="8899" xr:uid="{00000000-0005-0000-0000-0000FC190000}"/>
    <cellStyle name="Normal 5 2 4 3 5" xfId="12677" xr:uid="{00000000-0005-0000-0000-0000FD190000}"/>
    <cellStyle name="Normal 5 2 4 3 6" xfId="7376" xr:uid="{00000000-0005-0000-0000-0000FE190000}"/>
    <cellStyle name="Normal 5 2 4 3 7" xfId="3830" xr:uid="{00000000-0005-0000-0000-0000FF190000}"/>
    <cellStyle name="Normal 5 2 4 4" xfId="933" xr:uid="{00000000-0005-0000-0000-0000001A0000}"/>
    <cellStyle name="Normal 5 2 4 4 2" xfId="2409" xr:uid="{00000000-0005-0000-0000-0000011A0000}"/>
    <cellStyle name="Normal 5 2 4 4 2 2" xfId="10166" xr:uid="{00000000-0005-0000-0000-0000021A0000}"/>
    <cellStyle name="Normal 5 2 4 4 2 3" xfId="5148" xr:uid="{00000000-0005-0000-0000-0000031A0000}"/>
    <cellStyle name="Normal 5 2 4 4 3" xfId="6556" xr:uid="{00000000-0005-0000-0000-0000041A0000}"/>
    <cellStyle name="Normal 5 2 4 4 3 2" xfId="11571" xr:uid="{00000000-0005-0000-0000-0000051A0000}"/>
    <cellStyle name="Normal 5 2 4 4 4" xfId="9282" xr:uid="{00000000-0005-0000-0000-0000061A0000}"/>
    <cellStyle name="Normal 5 2 4 4 5" xfId="13025" xr:uid="{00000000-0005-0000-0000-0000071A0000}"/>
    <cellStyle name="Normal 5 2 4 4 6" xfId="7759" xr:uid="{00000000-0005-0000-0000-0000081A0000}"/>
    <cellStyle name="Normal 5 2 4 4 7" xfId="4213" xr:uid="{00000000-0005-0000-0000-0000091A0000}"/>
    <cellStyle name="Normal 5 2 4 5" xfId="1289" xr:uid="{00000000-0005-0000-0000-00000A1A0000}"/>
    <cellStyle name="Normal 5 2 4 5 2" xfId="2846" xr:uid="{00000000-0005-0000-0000-00000B1A0000}"/>
    <cellStyle name="Normal 5 2 4 5 2 2" xfId="10492" xr:uid="{00000000-0005-0000-0000-00000C1A0000}"/>
    <cellStyle name="Normal 5 2 4 5 2 3" xfId="5475" xr:uid="{00000000-0005-0000-0000-00000D1A0000}"/>
    <cellStyle name="Normal 5 2 4 5 3" xfId="6873" xr:uid="{00000000-0005-0000-0000-00000E1A0000}"/>
    <cellStyle name="Normal 5 2 4 5 3 2" xfId="11888" xr:uid="{00000000-0005-0000-0000-00000F1A0000}"/>
    <cellStyle name="Normal 5 2 4 5 4" xfId="8680" xr:uid="{00000000-0005-0000-0000-0000101A0000}"/>
    <cellStyle name="Normal 5 2 4 5 5" xfId="13342" xr:uid="{00000000-0005-0000-0000-0000111A0000}"/>
    <cellStyle name="Normal 5 2 4 5 6" xfId="8086" xr:uid="{00000000-0005-0000-0000-0000121A0000}"/>
    <cellStyle name="Normal 5 2 4 5 7" xfId="3609" xr:uid="{00000000-0005-0000-0000-0000131A0000}"/>
    <cellStyle name="Normal 5 2 4 6" xfId="1682" xr:uid="{00000000-0005-0000-0000-0000141A0000}"/>
    <cellStyle name="Normal 5 2 4 6 2" xfId="9566" xr:uid="{00000000-0005-0000-0000-0000151A0000}"/>
    <cellStyle name="Normal 5 2 4 6 3" xfId="4548" xr:uid="{00000000-0005-0000-0000-0000161A0000}"/>
    <cellStyle name="Normal 5 2 4 7" xfId="5829" xr:uid="{00000000-0005-0000-0000-0000171A0000}"/>
    <cellStyle name="Normal 5 2 4 7 2" xfId="10845" xr:uid="{00000000-0005-0000-0000-0000181A0000}"/>
    <cellStyle name="Normal 5 2 4 8" xfId="8406" xr:uid="{00000000-0005-0000-0000-0000191A0000}"/>
    <cellStyle name="Normal 5 2 4 9" xfId="12299" xr:uid="{00000000-0005-0000-0000-00001A1A0000}"/>
    <cellStyle name="Normal 5 2 4_Degree data" xfId="2666" xr:uid="{00000000-0005-0000-0000-00001B1A0000}"/>
    <cellStyle name="Normal 5 2 5" xfId="317" xr:uid="{00000000-0005-0000-0000-00001C1A0000}"/>
    <cellStyle name="Normal 5 2 5 10" xfId="7209" xr:uid="{00000000-0005-0000-0000-00001D1A0000}"/>
    <cellStyle name="Normal 5 2 5 11" xfId="3273" xr:uid="{00000000-0005-0000-0000-00001E1A0000}"/>
    <cellStyle name="Normal 5 2 5 2" xfId="674" xr:uid="{00000000-0005-0000-0000-00001F1A0000}"/>
    <cellStyle name="Normal 5 2 5 2 2" xfId="1083" xr:uid="{00000000-0005-0000-0000-0000201A0000}"/>
    <cellStyle name="Normal 5 2 5 2 2 2" xfId="2063" xr:uid="{00000000-0005-0000-0000-0000211A0000}"/>
    <cellStyle name="Normal 5 2 5 2 2 2 2" xfId="10169" xr:uid="{00000000-0005-0000-0000-0000221A0000}"/>
    <cellStyle name="Normal 5 2 5 2 2 2 3" xfId="5151" xr:uid="{00000000-0005-0000-0000-0000231A0000}"/>
    <cellStyle name="Normal 5 2 5 2 2 3" xfId="6210" xr:uid="{00000000-0005-0000-0000-0000241A0000}"/>
    <cellStyle name="Normal 5 2 5 2 2 3 2" xfId="11226" xr:uid="{00000000-0005-0000-0000-0000251A0000}"/>
    <cellStyle name="Normal 5 2 5 2 2 4" xfId="9285" xr:uid="{00000000-0005-0000-0000-0000261A0000}"/>
    <cellStyle name="Normal 5 2 5 2 2 5" xfId="12680" xr:uid="{00000000-0005-0000-0000-0000271A0000}"/>
    <cellStyle name="Normal 5 2 5 2 2 6" xfId="7762" xr:uid="{00000000-0005-0000-0000-0000281A0000}"/>
    <cellStyle name="Normal 5 2 5 2 2 7" xfId="4216" xr:uid="{00000000-0005-0000-0000-0000291A0000}"/>
    <cellStyle name="Normal 5 2 5 2 3" xfId="1441" xr:uid="{00000000-0005-0000-0000-00002A1A0000}"/>
    <cellStyle name="Normal 5 2 5 2 3 2" xfId="2412" xr:uid="{00000000-0005-0000-0000-00002B1A0000}"/>
    <cellStyle name="Normal 5 2 5 2 3 2 2" xfId="10642" xr:uid="{00000000-0005-0000-0000-00002C1A0000}"/>
    <cellStyle name="Normal 5 2 5 2 3 2 3" xfId="5625" xr:uid="{00000000-0005-0000-0000-00002D1A0000}"/>
    <cellStyle name="Normal 5 2 5 2 3 3" xfId="6559" xr:uid="{00000000-0005-0000-0000-00002E1A0000}"/>
    <cellStyle name="Normal 5 2 5 2 3 3 2" xfId="11574" xr:uid="{00000000-0005-0000-0000-00002F1A0000}"/>
    <cellStyle name="Normal 5 2 5 2 3 4" xfId="9049" xr:uid="{00000000-0005-0000-0000-0000301A0000}"/>
    <cellStyle name="Normal 5 2 5 2 3 5" xfId="13028" xr:uid="{00000000-0005-0000-0000-0000311A0000}"/>
    <cellStyle name="Normal 5 2 5 2 3 6" xfId="8236" xr:uid="{00000000-0005-0000-0000-0000321A0000}"/>
    <cellStyle name="Normal 5 2 5 2 3 7" xfId="3980" xr:uid="{00000000-0005-0000-0000-0000331A0000}"/>
    <cellStyle name="Normal 5 2 5 2 4" xfId="3000" xr:uid="{00000000-0005-0000-0000-0000341A0000}"/>
    <cellStyle name="Normal 5 2 5 2 4 2" xfId="7023" xr:uid="{00000000-0005-0000-0000-0000351A0000}"/>
    <cellStyle name="Normal 5 2 5 2 4 2 2" xfId="12038" xr:uid="{00000000-0005-0000-0000-0000361A0000}"/>
    <cellStyle name="Normal 5 2 5 2 4 3" xfId="13492" xr:uid="{00000000-0005-0000-0000-0000371A0000}"/>
    <cellStyle name="Normal 5 2 5 2 4 4" xfId="9933" xr:uid="{00000000-0005-0000-0000-0000381A0000}"/>
    <cellStyle name="Normal 5 2 5 2 4 5" xfId="4915" xr:uid="{00000000-0005-0000-0000-0000391A0000}"/>
    <cellStyle name="Normal 5 2 5 2 5" xfId="1832" xr:uid="{00000000-0005-0000-0000-00003A1A0000}"/>
    <cellStyle name="Normal 5 2 5 2 5 2" xfId="10995" xr:uid="{00000000-0005-0000-0000-00003B1A0000}"/>
    <cellStyle name="Normal 5 2 5 2 5 3" xfId="5979" xr:uid="{00000000-0005-0000-0000-00003C1A0000}"/>
    <cellStyle name="Normal 5 2 5 2 6" xfId="8556" xr:uid="{00000000-0005-0000-0000-00003D1A0000}"/>
    <cellStyle name="Normal 5 2 5 2 7" xfId="12449" xr:uid="{00000000-0005-0000-0000-00003E1A0000}"/>
    <cellStyle name="Normal 5 2 5 2 8" xfId="7526" xr:uid="{00000000-0005-0000-0000-00003F1A0000}"/>
    <cellStyle name="Normal 5 2 5 2 9" xfId="3478" xr:uid="{00000000-0005-0000-0000-0000401A0000}"/>
    <cellStyle name="Normal 5 2 5 2_Degree data" xfId="2635" xr:uid="{00000000-0005-0000-0000-0000411A0000}"/>
    <cellStyle name="Normal 5 2 5 3" xfId="469" xr:uid="{00000000-0005-0000-0000-0000421A0000}"/>
    <cellStyle name="Normal 5 2 5 3 2" xfId="2062" xr:uid="{00000000-0005-0000-0000-0000431A0000}"/>
    <cellStyle name="Normal 5 2 5 3 2 2" xfId="9728" xr:uid="{00000000-0005-0000-0000-0000441A0000}"/>
    <cellStyle name="Normal 5 2 5 3 2 3" xfId="4710" xr:uid="{00000000-0005-0000-0000-0000451A0000}"/>
    <cellStyle name="Normal 5 2 5 3 3" xfId="6209" xr:uid="{00000000-0005-0000-0000-0000461A0000}"/>
    <cellStyle name="Normal 5 2 5 3 3 2" xfId="11225" xr:uid="{00000000-0005-0000-0000-0000471A0000}"/>
    <cellStyle name="Normal 5 2 5 3 4" xfId="8844" xr:uid="{00000000-0005-0000-0000-0000481A0000}"/>
    <cellStyle name="Normal 5 2 5 3 5" xfId="12679" xr:uid="{00000000-0005-0000-0000-0000491A0000}"/>
    <cellStyle name="Normal 5 2 5 3 6" xfId="7321" xr:uid="{00000000-0005-0000-0000-00004A1A0000}"/>
    <cellStyle name="Normal 5 2 5 3 7" xfId="3775" xr:uid="{00000000-0005-0000-0000-00004B1A0000}"/>
    <cellStyle name="Normal 5 2 5 4" xfId="878" xr:uid="{00000000-0005-0000-0000-00004C1A0000}"/>
    <cellStyle name="Normal 5 2 5 4 2" xfId="2411" xr:uid="{00000000-0005-0000-0000-00004D1A0000}"/>
    <cellStyle name="Normal 5 2 5 4 2 2" xfId="10168" xr:uid="{00000000-0005-0000-0000-00004E1A0000}"/>
    <cellStyle name="Normal 5 2 5 4 2 3" xfId="5150" xr:uid="{00000000-0005-0000-0000-00004F1A0000}"/>
    <cellStyle name="Normal 5 2 5 4 3" xfId="6558" xr:uid="{00000000-0005-0000-0000-0000501A0000}"/>
    <cellStyle name="Normal 5 2 5 4 3 2" xfId="11573" xr:uid="{00000000-0005-0000-0000-0000511A0000}"/>
    <cellStyle name="Normal 5 2 5 4 4" xfId="9284" xr:uid="{00000000-0005-0000-0000-0000521A0000}"/>
    <cellStyle name="Normal 5 2 5 4 5" xfId="13027" xr:uid="{00000000-0005-0000-0000-0000531A0000}"/>
    <cellStyle name="Normal 5 2 5 4 6" xfId="7761" xr:uid="{00000000-0005-0000-0000-0000541A0000}"/>
    <cellStyle name="Normal 5 2 5 4 7" xfId="4215" xr:uid="{00000000-0005-0000-0000-0000551A0000}"/>
    <cellStyle name="Normal 5 2 5 5" xfId="1230" xr:uid="{00000000-0005-0000-0000-0000561A0000}"/>
    <cellStyle name="Normal 5 2 5 5 2" xfId="2786" xr:uid="{00000000-0005-0000-0000-0000571A0000}"/>
    <cellStyle name="Normal 5 2 5 5 2 2" xfId="10437" xr:uid="{00000000-0005-0000-0000-0000581A0000}"/>
    <cellStyle name="Normal 5 2 5 5 2 3" xfId="5420" xr:uid="{00000000-0005-0000-0000-0000591A0000}"/>
    <cellStyle name="Normal 5 2 5 5 3" xfId="6818" xr:uid="{00000000-0005-0000-0000-00005A1A0000}"/>
    <cellStyle name="Normal 5 2 5 5 3 2" xfId="11833" xr:uid="{00000000-0005-0000-0000-00005B1A0000}"/>
    <cellStyle name="Normal 5 2 5 5 4" xfId="8730" xr:uid="{00000000-0005-0000-0000-00005C1A0000}"/>
    <cellStyle name="Normal 5 2 5 5 5" xfId="13287" xr:uid="{00000000-0005-0000-0000-00005D1A0000}"/>
    <cellStyle name="Normal 5 2 5 5 6" xfId="8031" xr:uid="{00000000-0005-0000-0000-00005E1A0000}"/>
    <cellStyle name="Normal 5 2 5 5 7" xfId="3660" xr:uid="{00000000-0005-0000-0000-00005F1A0000}"/>
    <cellStyle name="Normal 5 2 5 6" xfId="1627" xr:uid="{00000000-0005-0000-0000-0000601A0000}"/>
    <cellStyle name="Normal 5 2 5 6 2" xfId="9616" xr:uid="{00000000-0005-0000-0000-0000611A0000}"/>
    <cellStyle name="Normal 5 2 5 6 3" xfId="4598" xr:uid="{00000000-0005-0000-0000-0000621A0000}"/>
    <cellStyle name="Normal 5 2 5 7" xfId="5774" xr:uid="{00000000-0005-0000-0000-0000631A0000}"/>
    <cellStyle name="Normal 5 2 5 7 2" xfId="10790" xr:uid="{00000000-0005-0000-0000-0000641A0000}"/>
    <cellStyle name="Normal 5 2 5 8" xfId="8351" xr:uid="{00000000-0005-0000-0000-0000651A0000}"/>
    <cellStyle name="Normal 5 2 5 9" xfId="12244" xr:uid="{00000000-0005-0000-0000-0000661A0000}"/>
    <cellStyle name="Normal 5 2 5_Degree data" xfId="2639" xr:uid="{00000000-0005-0000-0000-0000671A0000}"/>
    <cellStyle name="Normal 5 2 6" xfId="732" xr:uid="{00000000-0005-0000-0000-0000681A0000}"/>
    <cellStyle name="Normal 5 2 6 10" xfId="3533" xr:uid="{00000000-0005-0000-0000-0000691A0000}"/>
    <cellStyle name="Normal 5 2 6 2" xfId="1139" xr:uid="{00000000-0005-0000-0000-00006A1A0000}"/>
    <cellStyle name="Normal 5 2 6 2 2" xfId="2064" xr:uid="{00000000-0005-0000-0000-00006B1A0000}"/>
    <cellStyle name="Normal 5 2 6 2 2 2" xfId="9988" xr:uid="{00000000-0005-0000-0000-00006C1A0000}"/>
    <cellStyle name="Normal 5 2 6 2 2 3" xfId="4970" xr:uid="{00000000-0005-0000-0000-00006D1A0000}"/>
    <cellStyle name="Normal 5 2 6 2 3" xfId="6211" xr:uid="{00000000-0005-0000-0000-00006E1A0000}"/>
    <cellStyle name="Normal 5 2 6 2 3 2" xfId="11227" xr:uid="{00000000-0005-0000-0000-00006F1A0000}"/>
    <cellStyle name="Normal 5 2 6 2 4" xfId="9104" xr:uid="{00000000-0005-0000-0000-0000701A0000}"/>
    <cellStyle name="Normal 5 2 6 2 5" xfId="12681" xr:uid="{00000000-0005-0000-0000-0000711A0000}"/>
    <cellStyle name="Normal 5 2 6 2 6" xfId="7581" xr:uid="{00000000-0005-0000-0000-0000721A0000}"/>
    <cellStyle name="Normal 5 2 6 2 7" xfId="4035" xr:uid="{00000000-0005-0000-0000-0000731A0000}"/>
    <cellStyle name="Normal 5 2 6 3" xfId="1496" xr:uid="{00000000-0005-0000-0000-0000741A0000}"/>
    <cellStyle name="Normal 5 2 6 3 2" xfId="2413" xr:uid="{00000000-0005-0000-0000-0000751A0000}"/>
    <cellStyle name="Normal 5 2 6 3 2 2" xfId="10170" xr:uid="{00000000-0005-0000-0000-0000761A0000}"/>
    <cellStyle name="Normal 5 2 6 3 2 3" xfId="5152" xr:uid="{00000000-0005-0000-0000-0000771A0000}"/>
    <cellStyle name="Normal 5 2 6 3 3" xfId="6560" xr:uid="{00000000-0005-0000-0000-0000781A0000}"/>
    <cellStyle name="Normal 5 2 6 3 3 2" xfId="11575" xr:uid="{00000000-0005-0000-0000-0000791A0000}"/>
    <cellStyle name="Normal 5 2 6 3 4" xfId="9286" xr:uid="{00000000-0005-0000-0000-00007A1A0000}"/>
    <cellStyle name="Normal 5 2 6 3 5" xfId="13029" xr:uid="{00000000-0005-0000-0000-00007B1A0000}"/>
    <cellStyle name="Normal 5 2 6 3 6" xfId="7763" xr:uid="{00000000-0005-0000-0000-00007C1A0000}"/>
    <cellStyle name="Normal 5 2 6 3 7" xfId="4217" xr:uid="{00000000-0005-0000-0000-00007D1A0000}"/>
    <cellStyle name="Normal 5 2 6 4" xfId="3058" xr:uid="{00000000-0005-0000-0000-00007E1A0000}"/>
    <cellStyle name="Normal 5 2 6 4 2" xfId="5680" xr:uid="{00000000-0005-0000-0000-00007F1A0000}"/>
    <cellStyle name="Normal 5 2 6 4 2 2" xfId="10697" xr:uid="{00000000-0005-0000-0000-0000801A0000}"/>
    <cellStyle name="Normal 5 2 6 4 3" xfId="7078" xr:uid="{00000000-0005-0000-0000-0000811A0000}"/>
    <cellStyle name="Normal 5 2 6 4 3 2" xfId="12093" xr:uid="{00000000-0005-0000-0000-0000821A0000}"/>
    <cellStyle name="Normal 5 2 6 4 4" xfId="8785" xr:uid="{00000000-0005-0000-0000-0000831A0000}"/>
    <cellStyle name="Normal 5 2 6 4 5" xfId="13547" xr:uid="{00000000-0005-0000-0000-0000841A0000}"/>
    <cellStyle name="Normal 5 2 6 4 6" xfId="8291" xr:uid="{00000000-0005-0000-0000-0000851A0000}"/>
    <cellStyle name="Normal 5 2 6 4 7" xfId="3716" xr:uid="{00000000-0005-0000-0000-0000861A0000}"/>
    <cellStyle name="Normal 5 2 6 5" xfId="1887" xr:uid="{00000000-0005-0000-0000-0000871A0000}"/>
    <cellStyle name="Normal 5 2 6 5 2" xfId="9671" xr:uid="{00000000-0005-0000-0000-0000881A0000}"/>
    <cellStyle name="Normal 5 2 6 5 3" xfId="4653" xr:uid="{00000000-0005-0000-0000-0000891A0000}"/>
    <cellStyle name="Normal 5 2 6 6" xfId="6034" xr:uid="{00000000-0005-0000-0000-00008A1A0000}"/>
    <cellStyle name="Normal 5 2 6 6 2" xfId="11050" xr:uid="{00000000-0005-0000-0000-00008B1A0000}"/>
    <cellStyle name="Normal 5 2 6 7" xfId="8611" xr:uid="{00000000-0005-0000-0000-00008C1A0000}"/>
    <cellStyle name="Normal 5 2 6 8" xfId="12504" xr:uid="{00000000-0005-0000-0000-00008D1A0000}"/>
    <cellStyle name="Normal 5 2 6 9" xfId="7264" xr:uid="{00000000-0005-0000-0000-00008E1A0000}"/>
    <cellStyle name="Normal 5 2 6_Degree data" xfId="2627" xr:uid="{00000000-0005-0000-0000-00008F1A0000}"/>
    <cellStyle name="Normal 5 2 7" xfId="569" xr:uid="{00000000-0005-0000-0000-0000901A0000}"/>
    <cellStyle name="Normal 5 2 7 2" xfId="978" xr:uid="{00000000-0005-0000-0000-0000911A0000}"/>
    <cellStyle name="Normal 5 2 7 2 2" xfId="2065" xr:uid="{00000000-0005-0000-0000-0000921A0000}"/>
    <cellStyle name="Normal 5 2 7 2 2 2" xfId="10171" xr:uid="{00000000-0005-0000-0000-0000931A0000}"/>
    <cellStyle name="Normal 5 2 7 2 2 3" xfId="5153" xr:uid="{00000000-0005-0000-0000-0000941A0000}"/>
    <cellStyle name="Normal 5 2 7 2 3" xfId="6212" xr:uid="{00000000-0005-0000-0000-0000951A0000}"/>
    <cellStyle name="Normal 5 2 7 2 3 2" xfId="11228" xr:uid="{00000000-0005-0000-0000-0000961A0000}"/>
    <cellStyle name="Normal 5 2 7 2 4" xfId="9287" xr:uid="{00000000-0005-0000-0000-0000971A0000}"/>
    <cellStyle name="Normal 5 2 7 2 5" xfId="12682" xr:uid="{00000000-0005-0000-0000-0000981A0000}"/>
    <cellStyle name="Normal 5 2 7 2 6" xfId="7764" xr:uid="{00000000-0005-0000-0000-0000991A0000}"/>
    <cellStyle name="Normal 5 2 7 2 7" xfId="4218" xr:uid="{00000000-0005-0000-0000-00009A1A0000}"/>
    <cellStyle name="Normal 5 2 7 3" xfId="1334" xr:uid="{00000000-0005-0000-0000-00009B1A0000}"/>
    <cellStyle name="Normal 5 2 7 3 2" xfId="2414" xr:uid="{00000000-0005-0000-0000-00009C1A0000}"/>
    <cellStyle name="Normal 5 2 7 3 2 2" xfId="10537" xr:uid="{00000000-0005-0000-0000-00009D1A0000}"/>
    <cellStyle name="Normal 5 2 7 3 2 3" xfId="5520" xr:uid="{00000000-0005-0000-0000-00009E1A0000}"/>
    <cellStyle name="Normal 5 2 7 3 3" xfId="6561" xr:uid="{00000000-0005-0000-0000-00009F1A0000}"/>
    <cellStyle name="Normal 5 2 7 3 3 2" xfId="11576" xr:uid="{00000000-0005-0000-0000-0000A01A0000}"/>
    <cellStyle name="Normal 5 2 7 3 4" xfId="8944" xr:uid="{00000000-0005-0000-0000-0000A11A0000}"/>
    <cellStyle name="Normal 5 2 7 3 5" xfId="13030" xr:uid="{00000000-0005-0000-0000-0000A21A0000}"/>
    <cellStyle name="Normal 5 2 7 3 6" xfId="8131" xr:uid="{00000000-0005-0000-0000-0000A31A0000}"/>
    <cellStyle name="Normal 5 2 7 3 7" xfId="3875" xr:uid="{00000000-0005-0000-0000-0000A41A0000}"/>
    <cellStyle name="Normal 5 2 7 4" xfId="2892" xr:uid="{00000000-0005-0000-0000-0000A51A0000}"/>
    <cellStyle name="Normal 5 2 7 4 2" xfId="6918" xr:uid="{00000000-0005-0000-0000-0000A61A0000}"/>
    <cellStyle name="Normal 5 2 7 4 2 2" xfId="11933" xr:uid="{00000000-0005-0000-0000-0000A71A0000}"/>
    <cellStyle name="Normal 5 2 7 4 3" xfId="13387" xr:uid="{00000000-0005-0000-0000-0000A81A0000}"/>
    <cellStyle name="Normal 5 2 7 4 4" xfId="9828" xr:uid="{00000000-0005-0000-0000-0000A91A0000}"/>
    <cellStyle name="Normal 5 2 7 4 5" xfId="4810" xr:uid="{00000000-0005-0000-0000-0000AA1A0000}"/>
    <cellStyle name="Normal 5 2 7 5" xfId="1727" xr:uid="{00000000-0005-0000-0000-0000AB1A0000}"/>
    <cellStyle name="Normal 5 2 7 5 2" xfId="10890" xr:uid="{00000000-0005-0000-0000-0000AC1A0000}"/>
    <cellStyle name="Normal 5 2 7 5 3" xfId="5874" xr:uid="{00000000-0005-0000-0000-0000AD1A0000}"/>
    <cellStyle name="Normal 5 2 7 6" xfId="8451" xr:uid="{00000000-0005-0000-0000-0000AE1A0000}"/>
    <cellStyle name="Normal 5 2 7 7" xfId="12344" xr:uid="{00000000-0005-0000-0000-0000AF1A0000}"/>
    <cellStyle name="Normal 5 2 7 8" xfId="7421" xr:uid="{00000000-0005-0000-0000-0000B01A0000}"/>
    <cellStyle name="Normal 5 2 7 9" xfId="3373" xr:uid="{00000000-0005-0000-0000-0000B11A0000}"/>
    <cellStyle name="Normal 5 2 7_Degree data" xfId="2681" xr:uid="{00000000-0005-0000-0000-0000B21A0000}"/>
    <cellStyle name="Normal 5 2 8" xfId="1503" xr:uid="{00000000-0005-0000-0000-0000B31A0000}"/>
    <cellStyle name="Normal 5 2 8 2" xfId="8624" xr:uid="{00000000-0005-0000-0000-0000B41A0000}"/>
    <cellStyle name="Normal 5 2 8 3" xfId="3548" xr:uid="{00000000-0005-0000-0000-0000B51A0000}"/>
    <cellStyle name="Normal 5 2 9" xfId="4492" xr:uid="{00000000-0005-0000-0000-0000B61A0000}"/>
    <cellStyle name="Normal 5 2 9 2" xfId="9510" xr:uid="{00000000-0005-0000-0000-0000B71A0000}"/>
    <cellStyle name="Normal 5 3" xfId="129" xr:uid="{00000000-0005-0000-0000-0000B81A0000}"/>
    <cellStyle name="Normal 5 3 10" xfId="1556" xr:uid="{00000000-0005-0000-0000-0000B91A0000}"/>
    <cellStyle name="Normal 5 3 10 2" xfId="12173" xr:uid="{00000000-0005-0000-0000-0000BA1A0000}"/>
    <cellStyle name="Normal 5 3 10 3" xfId="10717" xr:uid="{00000000-0005-0000-0000-0000BB1A0000}"/>
    <cellStyle name="Normal 5 3 10 4" xfId="5701" xr:uid="{00000000-0005-0000-0000-0000BC1A0000}"/>
    <cellStyle name="Normal 5 3 11" xfId="1526" xr:uid="{00000000-0005-0000-0000-0000BD1A0000}"/>
    <cellStyle name="Normal 5 3 11 2" xfId="8300" xr:uid="{00000000-0005-0000-0000-0000BE1A0000}"/>
    <cellStyle name="Normal 5 3 12" xfId="12143" xr:uid="{00000000-0005-0000-0000-0000BF1A0000}"/>
    <cellStyle name="Normal 5 3 13" xfId="7100" xr:uid="{00000000-0005-0000-0000-0000C01A0000}"/>
    <cellStyle name="Normal 5 3 14" xfId="3220" xr:uid="{00000000-0005-0000-0000-0000C11A0000}"/>
    <cellStyle name="Normal 5 3 2" xfId="174" xr:uid="{00000000-0005-0000-0000-0000C21A0000}"/>
    <cellStyle name="Normal 5 3 2 10" xfId="8325" xr:uid="{00000000-0005-0000-0000-0000C31A0000}"/>
    <cellStyle name="Normal 5 3 2 11" xfId="12218" xr:uid="{00000000-0005-0000-0000-0000C41A0000}"/>
    <cellStyle name="Normal 5 3 2 12" xfId="7135" xr:uid="{00000000-0005-0000-0000-0000C51A0000}"/>
    <cellStyle name="Normal 5 3 2 13" xfId="3247" xr:uid="{00000000-0005-0000-0000-0000C61A0000}"/>
    <cellStyle name="Normal 5 3 2 2" xfId="349" xr:uid="{00000000-0005-0000-0000-0000C71A0000}"/>
    <cellStyle name="Normal 5 3 2 2 10" xfId="7239" xr:uid="{00000000-0005-0000-0000-0000C81A0000}"/>
    <cellStyle name="Normal 5 3 2 2 11" xfId="3304" xr:uid="{00000000-0005-0000-0000-0000C91A0000}"/>
    <cellStyle name="Normal 5 3 2 2 2" xfId="704" xr:uid="{00000000-0005-0000-0000-0000CA1A0000}"/>
    <cellStyle name="Normal 5 3 2 2 2 2" xfId="1113" xr:uid="{00000000-0005-0000-0000-0000CB1A0000}"/>
    <cellStyle name="Normal 5 3 2 2 2 2 2" xfId="2069" xr:uid="{00000000-0005-0000-0000-0000CC1A0000}"/>
    <cellStyle name="Normal 5 3 2 2 2 2 2 2" xfId="10175" xr:uid="{00000000-0005-0000-0000-0000CD1A0000}"/>
    <cellStyle name="Normal 5 3 2 2 2 2 2 3" xfId="5157" xr:uid="{00000000-0005-0000-0000-0000CE1A0000}"/>
    <cellStyle name="Normal 5 3 2 2 2 2 3" xfId="6216" xr:uid="{00000000-0005-0000-0000-0000CF1A0000}"/>
    <cellStyle name="Normal 5 3 2 2 2 2 3 2" xfId="11232" xr:uid="{00000000-0005-0000-0000-0000D01A0000}"/>
    <cellStyle name="Normal 5 3 2 2 2 2 4" xfId="9291" xr:uid="{00000000-0005-0000-0000-0000D11A0000}"/>
    <cellStyle name="Normal 5 3 2 2 2 2 5" xfId="12686" xr:uid="{00000000-0005-0000-0000-0000D21A0000}"/>
    <cellStyle name="Normal 5 3 2 2 2 2 6" xfId="7768" xr:uid="{00000000-0005-0000-0000-0000D31A0000}"/>
    <cellStyle name="Normal 5 3 2 2 2 2 7" xfId="4222" xr:uid="{00000000-0005-0000-0000-0000D41A0000}"/>
    <cellStyle name="Normal 5 3 2 2 2 3" xfId="1471" xr:uid="{00000000-0005-0000-0000-0000D51A0000}"/>
    <cellStyle name="Normal 5 3 2 2 2 3 2" xfId="2418" xr:uid="{00000000-0005-0000-0000-0000D61A0000}"/>
    <cellStyle name="Normal 5 3 2 2 2 3 2 2" xfId="10672" xr:uid="{00000000-0005-0000-0000-0000D71A0000}"/>
    <cellStyle name="Normal 5 3 2 2 2 3 2 3" xfId="5655" xr:uid="{00000000-0005-0000-0000-0000D81A0000}"/>
    <cellStyle name="Normal 5 3 2 2 2 3 3" xfId="6565" xr:uid="{00000000-0005-0000-0000-0000D91A0000}"/>
    <cellStyle name="Normal 5 3 2 2 2 3 3 2" xfId="11580" xr:uid="{00000000-0005-0000-0000-0000DA1A0000}"/>
    <cellStyle name="Normal 5 3 2 2 2 3 4" xfId="9079" xr:uid="{00000000-0005-0000-0000-0000DB1A0000}"/>
    <cellStyle name="Normal 5 3 2 2 2 3 5" xfId="13034" xr:uid="{00000000-0005-0000-0000-0000DC1A0000}"/>
    <cellStyle name="Normal 5 3 2 2 2 3 6" xfId="8266" xr:uid="{00000000-0005-0000-0000-0000DD1A0000}"/>
    <cellStyle name="Normal 5 3 2 2 2 3 7" xfId="4010" xr:uid="{00000000-0005-0000-0000-0000DE1A0000}"/>
    <cellStyle name="Normal 5 3 2 2 2 4" xfId="3030" xr:uid="{00000000-0005-0000-0000-0000DF1A0000}"/>
    <cellStyle name="Normal 5 3 2 2 2 4 2" xfId="7053" xr:uid="{00000000-0005-0000-0000-0000E01A0000}"/>
    <cellStyle name="Normal 5 3 2 2 2 4 2 2" xfId="12068" xr:uid="{00000000-0005-0000-0000-0000E11A0000}"/>
    <cellStyle name="Normal 5 3 2 2 2 4 3" xfId="13522" xr:uid="{00000000-0005-0000-0000-0000E21A0000}"/>
    <cellStyle name="Normal 5 3 2 2 2 4 4" xfId="9963" xr:uid="{00000000-0005-0000-0000-0000E31A0000}"/>
    <cellStyle name="Normal 5 3 2 2 2 4 5" xfId="4945" xr:uid="{00000000-0005-0000-0000-0000E41A0000}"/>
    <cellStyle name="Normal 5 3 2 2 2 5" xfId="1862" xr:uid="{00000000-0005-0000-0000-0000E51A0000}"/>
    <cellStyle name="Normal 5 3 2 2 2 5 2" xfId="11025" xr:uid="{00000000-0005-0000-0000-0000E61A0000}"/>
    <cellStyle name="Normal 5 3 2 2 2 5 3" xfId="6009" xr:uid="{00000000-0005-0000-0000-0000E71A0000}"/>
    <cellStyle name="Normal 5 3 2 2 2 6" xfId="8586" xr:uid="{00000000-0005-0000-0000-0000E81A0000}"/>
    <cellStyle name="Normal 5 3 2 2 2 7" xfId="12479" xr:uid="{00000000-0005-0000-0000-0000E91A0000}"/>
    <cellStyle name="Normal 5 3 2 2 2 8" xfId="7556" xr:uid="{00000000-0005-0000-0000-0000EA1A0000}"/>
    <cellStyle name="Normal 5 3 2 2 2 9" xfId="3508" xr:uid="{00000000-0005-0000-0000-0000EB1A0000}"/>
    <cellStyle name="Normal 5 3 2 2 2_Degree data" xfId="2593" xr:uid="{00000000-0005-0000-0000-0000EC1A0000}"/>
    <cellStyle name="Normal 5 3 2 2 3" xfId="500" xr:uid="{00000000-0005-0000-0000-0000ED1A0000}"/>
    <cellStyle name="Normal 5 3 2 2 3 2" xfId="2068" xr:uid="{00000000-0005-0000-0000-0000EE1A0000}"/>
    <cellStyle name="Normal 5 3 2 2 3 2 2" xfId="9759" xr:uid="{00000000-0005-0000-0000-0000EF1A0000}"/>
    <cellStyle name="Normal 5 3 2 2 3 2 3" xfId="4741" xr:uid="{00000000-0005-0000-0000-0000F01A0000}"/>
    <cellStyle name="Normal 5 3 2 2 3 3" xfId="6215" xr:uid="{00000000-0005-0000-0000-0000F11A0000}"/>
    <cellStyle name="Normal 5 3 2 2 3 3 2" xfId="11231" xr:uid="{00000000-0005-0000-0000-0000F21A0000}"/>
    <cellStyle name="Normal 5 3 2 2 3 4" xfId="8875" xr:uid="{00000000-0005-0000-0000-0000F31A0000}"/>
    <cellStyle name="Normal 5 3 2 2 3 5" xfId="12685" xr:uid="{00000000-0005-0000-0000-0000F41A0000}"/>
    <cellStyle name="Normal 5 3 2 2 3 6" xfId="7352" xr:uid="{00000000-0005-0000-0000-0000F51A0000}"/>
    <cellStyle name="Normal 5 3 2 2 3 7" xfId="3806" xr:uid="{00000000-0005-0000-0000-0000F61A0000}"/>
    <cellStyle name="Normal 5 3 2 2 4" xfId="909" xr:uid="{00000000-0005-0000-0000-0000F71A0000}"/>
    <cellStyle name="Normal 5 3 2 2 4 2" xfId="2417" xr:uid="{00000000-0005-0000-0000-0000F81A0000}"/>
    <cellStyle name="Normal 5 3 2 2 4 2 2" xfId="10174" xr:uid="{00000000-0005-0000-0000-0000F91A0000}"/>
    <cellStyle name="Normal 5 3 2 2 4 2 3" xfId="5156" xr:uid="{00000000-0005-0000-0000-0000FA1A0000}"/>
    <cellStyle name="Normal 5 3 2 2 4 3" xfId="6564" xr:uid="{00000000-0005-0000-0000-0000FB1A0000}"/>
    <cellStyle name="Normal 5 3 2 2 4 3 2" xfId="11579" xr:uid="{00000000-0005-0000-0000-0000FC1A0000}"/>
    <cellStyle name="Normal 5 3 2 2 4 4" xfId="9290" xr:uid="{00000000-0005-0000-0000-0000FD1A0000}"/>
    <cellStyle name="Normal 5 3 2 2 4 5" xfId="13033" xr:uid="{00000000-0005-0000-0000-0000FE1A0000}"/>
    <cellStyle name="Normal 5 3 2 2 4 6" xfId="7767" xr:uid="{00000000-0005-0000-0000-0000FF1A0000}"/>
    <cellStyle name="Normal 5 3 2 2 4 7" xfId="4221" xr:uid="{00000000-0005-0000-0000-0000001B0000}"/>
    <cellStyle name="Normal 5 3 2 2 5" xfId="1264" xr:uid="{00000000-0005-0000-0000-0000011B0000}"/>
    <cellStyle name="Normal 5 3 2 2 5 2" xfId="2821" xr:uid="{00000000-0005-0000-0000-0000021B0000}"/>
    <cellStyle name="Normal 5 3 2 2 5 2 2" xfId="10468" xr:uid="{00000000-0005-0000-0000-0000031B0000}"/>
    <cellStyle name="Normal 5 3 2 2 5 2 3" xfId="5451" xr:uid="{00000000-0005-0000-0000-0000041B0000}"/>
    <cellStyle name="Normal 5 3 2 2 5 3" xfId="6849" xr:uid="{00000000-0005-0000-0000-0000051B0000}"/>
    <cellStyle name="Normal 5 3 2 2 5 3 2" xfId="11864" xr:uid="{00000000-0005-0000-0000-0000061B0000}"/>
    <cellStyle name="Normal 5 3 2 2 5 4" xfId="8760" xr:uid="{00000000-0005-0000-0000-0000071B0000}"/>
    <cellStyle name="Normal 5 3 2 2 5 5" xfId="13318" xr:uid="{00000000-0005-0000-0000-0000081B0000}"/>
    <cellStyle name="Normal 5 3 2 2 5 6" xfId="8062" xr:uid="{00000000-0005-0000-0000-0000091B0000}"/>
    <cellStyle name="Normal 5 3 2 2 5 7" xfId="3690" xr:uid="{00000000-0005-0000-0000-00000A1B0000}"/>
    <cellStyle name="Normal 5 3 2 2 6" xfId="1658" xr:uid="{00000000-0005-0000-0000-00000B1B0000}"/>
    <cellStyle name="Normal 5 3 2 2 6 2" xfId="9646" xr:uid="{00000000-0005-0000-0000-00000C1B0000}"/>
    <cellStyle name="Normal 5 3 2 2 6 3" xfId="4628" xr:uid="{00000000-0005-0000-0000-00000D1B0000}"/>
    <cellStyle name="Normal 5 3 2 2 7" xfId="5805" xr:uid="{00000000-0005-0000-0000-00000E1B0000}"/>
    <cellStyle name="Normal 5 3 2 2 7 2" xfId="10821" xr:uid="{00000000-0005-0000-0000-00000F1B0000}"/>
    <cellStyle name="Normal 5 3 2 2 8" xfId="8382" xr:uid="{00000000-0005-0000-0000-0000101B0000}"/>
    <cellStyle name="Normal 5 3 2 2 9" xfId="12275" xr:uid="{00000000-0005-0000-0000-0000111B0000}"/>
    <cellStyle name="Normal 5 3 2 2_Degree data" xfId="2594" xr:uid="{00000000-0005-0000-0000-0000121B0000}"/>
    <cellStyle name="Normal 5 3 2 3" xfId="288" xr:uid="{00000000-0005-0000-0000-0000131B0000}"/>
    <cellStyle name="Normal 5 3 2 3 10" xfId="3465" xr:uid="{00000000-0005-0000-0000-0000141B0000}"/>
    <cellStyle name="Normal 5 3 2 3 2" xfId="661" xr:uid="{00000000-0005-0000-0000-0000151B0000}"/>
    <cellStyle name="Normal 5 3 2 3 2 2" xfId="2070" xr:uid="{00000000-0005-0000-0000-0000161B0000}"/>
    <cellStyle name="Normal 5 3 2 3 2 2 2" xfId="9920" xr:uid="{00000000-0005-0000-0000-0000171B0000}"/>
    <cellStyle name="Normal 5 3 2 3 2 2 3" xfId="4902" xr:uid="{00000000-0005-0000-0000-0000181B0000}"/>
    <cellStyle name="Normal 5 3 2 3 2 3" xfId="6217" xr:uid="{00000000-0005-0000-0000-0000191B0000}"/>
    <cellStyle name="Normal 5 3 2 3 2 3 2" xfId="11233" xr:uid="{00000000-0005-0000-0000-00001A1B0000}"/>
    <cellStyle name="Normal 5 3 2 3 2 4" xfId="9036" xr:uid="{00000000-0005-0000-0000-00001B1B0000}"/>
    <cellStyle name="Normal 5 3 2 3 2 5" xfId="12687" xr:uid="{00000000-0005-0000-0000-00001C1B0000}"/>
    <cellStyle name="Normal 5 3 2 3 2 6" xfId="7513" xr:uid="{00000000-0005-0000-0000-00001D1B0000}"/>
    <cellStyle name="Normal 5 3 2 3 2 7" xfId="3967" xr:uid="{00000000-0005-0000-0000-00001E1B0000}"/>
    <cellStyle name="Normal 5 3 2 3 3" xfId="1070" xr:uid="{00000000-0005-0000-0000-00001F1B0000}"/>
    <cellStyle name="Normal 5 3 2 3 3 2" xfId="2419" xr:uid="{00000000-0005-0000-0000-0000201B0000}"/>
    <cellStyle name="Normal 5 3 2 3 3 2 2" xfId="10176" xr:uid="{00000000-0005-0000-0000-0000211B0000}"/>
    <cellStyle name="Normal 5 3 2 3 3 2 3" xfId="5158" xr:uid="{00000000-0005-0000-0000-0000221B0000}"/>
    <cellStyle name="Normal 5 3 2 3 3 3" xfId="6566" xr:uid="{00000000-0005-0000-0000-0000231B0000}"/>
    <cellStyle name="Normal 5 3 2 3 3 3 2" xfId="11581" xr:uid="{00000000-0005-0000-0000-0000241B0000}"/>
    <cellStyle name="Normal 5 3 2 3 3 4" xfId="9292" xr:uid="{00000000-0005-0000-0000-0000251B0000}"/>
    <cellStyle name="Normal 5 3 2 3 3 5" xfId="13035" xr:uid="{00000000-0005-0000-0000-0000261B0000}"/>
    <cellStyle name="Normal 5 3 2 3 3 6" xfId="7769" xr:uid="{00000000-0005-0000-0000-0000271B0000}"/>
    <cellStyle name="Normal 5 3 2 3 3 7" xfId="4223" xr:uid="{00000000-0005-0000-0000-0000281B0000}"/>
    <cellStyle name="Normal 5 3 2 3 4" xfId="1428" xr:uid="{00000000-0005-0000-0000-0000291B0000}"/>
    <cellStyle name="Normal 5 3 2 3 4 2" xfId="2987" xr:uid="{00000000-0005-0000-0000-00002A1B0000}"/>
    <cellStyle name="Normal 5 3 2 3 4 2 2" xfId="10629" xr:uid="{00000000-0005-0000-0000-00002B1B0000}"/>
    <cellStyle name="Normal 5 3 2 3 4 2 3" xfId="5612" xr:uid="{00000000-0005-0000-0000-00002C1B0000}"/>
    <cellStyle name="Normal 5 3 2 3 4 3" xfId="7010" xr:uid="{00000000-0005-0000-0000-00002D1B0000}"/>
    <cellStyle name="Normal 5 3 2 3 4 3 2" xfId="12025" xr:uid="{00000000-0005-0000-0000-00002E1B0000}"/>
    <cellStyle name="Normal 5 3 2 3 4 4" xfId="8717" xr:uid="{00000000-0005-0000-0000-00002F1B0000}"/>
    <cellStyle name="Normal 5 3 2 3 4 5" xfId="13479" xr:uid="{00000000-0005-0000-0000-0000301B0000}"/>
    <cellStyle name="Normal 5 3 2 3 4 6" xfId="8223" xr:uid="{00000000-0005-0000-0000-0000311B0000}"/>
    <cellStyle name="Normal 5 3 2 3 4 7" xfId="3647" xr:uid="{00000000-0005-0000-0000-0000321B0000}"/>
    <cellStyle name="Normal 5 3 2 3 5" xfId="1819" xr:uid="{00000000-0005-0000-0000-0000331B0000}"/>
    <cellStyle name="Normal 5 3 2 3 5 2" xfId="9603" xr:uid="{00000000-0005-0000-0000-0000341B0000}"/>
    <cellStyle name="Normal 5 3 2 3 5 3" xfId="4585" xr:uid="{00000000-0005-0000-0000-0000351B0000}"/>
    <cellStyle name="Normal 5 3 2 3 6" xfId="5966" xr:uid="{00000000-0005-0000-0000-0000361B0000}"/>
    <cellStyle name="Normal 5 3 2 3 6 2" xfId="10982" xr:uid="{00000000-0005-0000-0000-0000371B0000}"/>
    <cellStyle name="Normal 5 3 2 3 7" xfId="8543" xr:uid="{00000000-0005-0000-0000-0000381B0000}"/>
    <cellStyle name="Normal 5 3 2 3 8" xfId="12436" xr:uid="{00000000-0005-0000-0000-0000391B0000}"/>
    <cellStyle name="Normal 5 3 2 3 9" xfId="7196" xr:uid="{00000000-0005-0000-0000-00003A1B0000}"/>
    <cellStyle name="Normal 5 3 2 3_Degree data" xfId="2592" xr:uid="{00000000-0005-0000-0000-00003B1B0000}"/>
    <cellStyle name="Normal 5 3 2 4" xfId="600" xr:uid="{00000000-0005-0000-0000-00003C1B0000}"/>
    <cellStyle name="Normal 5 3 2 4 2" xfId="1009" xr:uid="{00000000-0005-0000-0000-00003D1B0000}"/>
    <cellStyle name="Normal 5 3 2 4 2 2" xfId="2071" xr:uid="{00000000-0005-0000-0000-00003E1B0000}"/>
    <cellStyle name="Normal 5 3 2 4 2 2 2" xfId="10177" xr:uid="{00000000-0005-0000-0000-00003F1B0000}"/>
    <cellStyle name="Normal 5 3 2 4 2 2 3" xfId="5159" xr:uid="{00000000-0005-0000-0000-0000401B0000}"/>
    <cellStyle name="Normal 5 3 2 4 2 3" xfId="6218" xr:uid="{00000000-0005-0000-0000-0000411B0000}"/>
    <cellStyle name="Normal 5 3 2 4 2 3 2" xfId="11234" xr:uid="{00000000-0005-0000-0000-0000421B0000}"/>
    <cellStyle name="Normal 5 3 2 4 2 4" xfId="9293" xr:uid="{00000000-0005-0000-0000-0000431B0000}"/>
    <cellStyle name="Normal 5 3 2 4 2 5" xfId="12688" xr:uid="{00000000-0005-0000-0000-0000441B0000}"/>
    <cellStyle name="Normal 5 3 2 4 2 6" xfId="7770" xr:uid="{00000000-0005-0000-0000-0000451B0000}"/>
    <cellStyle name="Normal 5 3 2 4 2 7" xfId="4224" xr:uid="{00000000-0005-0000-0000-0000461B0000}"/>
    <cellStyle name="Normal 5 3 2 4 3" xfId="1365" xr:uid="{00000000-0005-0000-0000-0000471B0000}"/>
    <cellStyle name="Normal 5 3 2 4 3 2" xfId="2420" xr:uid="{00000000-0005-0000-0000-0000481B0000}"/>
    <cellStyle name="Normal 5 3 2 4 3 2 2" xfId="10568" xr:uid="{00000000-0005-0000-0000-0000491B0000}"/>
    <cellStyle name="Normal 5 3 2 4 3 2 3" xfId="5551" xr:uid="{00000000-0005-0000-0000-00004A1B0000}"/>
    <cellStyle name="Normal 5 3 2 4 3 3" xfId="6567" xr:uid="{00000000-0005-0000-0000-00004B1B0000}"/>
    <cellStyle name="Normal 5 3 2 4 3 3 2" xfId="11582" xr:uid="{00000000-0005-0000-0000-00004C1B0000}"/>
    <cellStyle name="Normal 5 3 2 4 3 4" xfId="8975" xr:uid="{00000000-0005-0000-0000-00004D1B0000}"/>
    <cellStyle name="Normal 5 3 2 4 3 5" xfId="13036" xr:uid="{00000000-0005-0000-0000-00004E1B0000}"/>
    <cellStyle name="Normal 5 3 2 4 3 6" xfId="8162" xr:uid="{00000000-0005-0000-0000-00004F1B0000}"/>
    <cellStyle name="Normal 5 3 2 4 3 7" xfId="3906" xr:uid="{00000000-0005-0000-0000-0000501B0000}"/>
    <cellStyle name="Normal 5 3 2 4 4" xfId="2923" xr:uid="{00000000-0005-0000-0000-0000511B0000}"/>
    <cellStyle name="Normal 5 3 2 4 4 2" xfId="6949" xr:uid="{00000000-0005-0000-0000-0000521B0000}"/>
    <cellStyle name="Normal 5 3 2 4 4 2 2" xfId="11964" xr:uid="{00000000-0005-0000-0000-0000531B0000}"/>
    <cellStyle name="Normal 5 3 2 4 4 3" xfId="13418" xr:uid="{00000000-0005-0000-0000-0000541B0000}"/>
    <cellStyle name="Normal 5 3 2 4 4 4" xfId="9859" xr:uid="{00000000-0005-0000-0000-0000551B0000}"/>
    <cellStyle name="Normal 5 3 2 4 4 5" xfId="4841" xr:uid="{00000000-0005-0000-0000-0000561B0000}"/>
    <cellStyle name="Normal 5 3 2 4 5" xfId="1758" xr:uid="{00000000-0005-0000-0000-0000571B0000}"/>
    <cellStyle name="Normal 5 3 2 4 5 2" xfId="10921" xr:uid="{00000000-0005-0000-0000-0000581B0000}"/>
    <cellStyle name="Normal 5 3 2 4 5 3" xfId="5905" xr:uid="{00000000-0005-0000-0000-0000591B0000}"/>
    <cellStyle name="Normal 5 3 2 4 6" xfId="8482" xr:uid="{00000000-0005-0000-0000-00005A1B0000}"/>
    <cellStyle name="Normal 5 3 2 4 7" xfId="12375" xr:uid="{00000000-0005-0000-0000-00005B1B0000}"/>
    <cellStyle name="Normal 5 3 2 4 8" xfId="7452" xr:uid="{00000000-0005-0000-0000-00005C1B0000}"/>
    <cellStyle name="Normal 5 3 2 4 9" xfId="3404" xr:uid="{00000000-0005-0000-0000-00005D1B0000}"/>
    <cellStyle name="Normal 5 3 2 4_Degree data" xfId="2687" xr:uid="{00000000-0005-0000-0000-00005E1B0000}"/>
    <cellStyle name="Normal 5 3 2 5" xfId="443" xr:uid="{00000000-0005-0000-0000-00005F1B0000}"/>
    <cellStyle name="Normal 5 3 2 5 2" xfId="852" xr:uid="{00000000-0005-0000-0000-0000601B0000}"/>
    <cellStyle name="Normal 5 3 2 5 2 2" xfId="9702" xr:uid="{00000000-0005-0000-0000-0000611B0000}"/>
    <cellStyle name="Normal 5 3 2 5 2 3" xfId="4684" xr:uid="{00000000-0005-0000-0000-0000621B0000}"/>
    <cellStyle name="Normal 5 3 2 5 3" xfId="2067" xr:uid="{00000000-0005-0000-0000-0000631B0000}"/>
    <cellStyle name="Normal 5 3 2 5 3 2" xfId="11230" xr:uid="{00000000-0005-0000-0000-0000641B0000}"/>
    <cellStyle name="Normal 5 3 2 5 3 3" xfId="6214" xr:uid="{00000000-0005-0000-0000-0000651B0000}"/>
    <cellStyle name="Normal 5 3 2 5 4" xfId="8818" xr:uid="{00000000-0005-0000-0000-0000661B0000}"/>
    <cellStyle name="Normal 5 3 2 5 5" xfId="12684" xr:uid="{00000000-0005-0000-0000-0000671B0000}"/>
    <cellStyle name="Normal 5 3 2 5 6" xfId="7295" xr:uid="{00000000-0005-0000-0000-0000681B0000}"/>
    <cellStyle name="Normal 5 3 2 5 7" xfId="3749" xr:uid="{00000000-0005-0000-0000-0000691B0000}"/>
    <cellStyle name="Normal 5 3 2 6" xfId="776" xr:uid="{00000000-0005-0000-0000-00006A1B0000}"/>
    <cellStyle name="Normal 5 3 2 6 2" xfId="2416" xr:uid="{00000000-0005-0000-0000-00006B1B0000}"/>
    <cellStyle name="Normal 5 3 2 6 2 2" xfId="10173" xr:uid="{00000000-0005-0000-0000-00006C1B0000}"/>
    <cellStyle name="Normal 5 3 2 6 2 3" xfId="5155" xr:uid="{00000000-0005-0000-0000-00006D1B0000}"/>
    <cellStyle name="Normal 5 3 2 6 3" xfId="6563" xr:uid="{00000000-0005-0000-0000-00006E1B0000}"/>
    <cellStyle name="Normal 5 3 2 6 3 2" xfId="11578" xr:uid="{00000000-0005-0000-0000-00006F1B0000}"/>
    <cellStyle name="Normal 5 3 2 6 4" xfId="9289" xr:uid="{00000000-0005-0000-0000-0000701B0000}"/>
    <cellStyle name="Normal 5 3 2 6 5" xfId="13032" xr:uid="{00000000-0005-0000-0000-0000711B0000}"/>
    <cellStyle name="Normal 5 3 2 6 6" xfId="7766" xr:uid="{00000000-0005-0000-0000-0000721B0000}"/>
    <cellStyle name="Normal 5 3 2 6 7" xfId="4220" xr:uid="{00000000-0005-0000-0000-0000731B0000}"/>
    <cellStyle name="Normal 5 3 2 7" xfId="1202" xr:uid="{00000000-0005-0000-0000-0000741B0000}"/>
    <cellStyle name="Normal 5 3 2 7 2" xfId="2755" xr:uid="{00000000-0005-0000-0000-0000751B0000}"/>
    <cellStyle name="Normal 5 3 2 7 2 2" xfId="10411" xr:uid="{00000000-0005-0000-0000-0000761B0000}"/>
    <cellStyle name="Normal 5 3 2 7 2 3" xfId="5394" xr:uid="{00000000-0005-0000-0000-0000771B0000}"/>
    <cellStyle name="Normal 5 3 2 7 3" xfId="6792" xr:uid="{00000000-0005-0000-0000-0000781B0000}"/>
    <cellStyle name="Normal 5 3 2 7 3 2" xfId="11807" xr:uid="{00000000-0005-0000-0000-0000791B0000}"/>
    <cellStyle name="Normal 5 3 2 7 4" xfId="8656" xr:uid="{00000000-0005-0000-0000-00007A1B0000}"/>
    <cellStyle name="Normal 5 3 2 7 5" xfId="13261" xr:uid="{00000000-0005-0000-0000-00007B1B0000}"/>
    <cellStyle name="Normal 5 3 2 7 6" xfId="8005" xr:uid="{00000000-0005-0000-0000-00007C1B0000}"/>
    <cellStyle name="Normal 5 3 2 7 7" xfId="3583" xr:uid="{00000000-0005-0000-0000-00007D1B0000}"/>
    <cellStyle name="Normal 5 3 2 8" xfId="1601" xr:uid="{00000000-0005-0000-0000-00007E1B0000}"/>
    <cellStyle name="Normal 5 3 2 8 2" xfId="9542" xr:uid="{00000000-0005-0000-0000-00007F1B0000}"/>
    <cellStyle name="Normal 5 3 2 8 3" xfId="4524" xr:uid="{00000000-0005-0000-0000-0000801B0000}"/>
    <cellStyle name="Normal 5 3 2 9" xfId="5746" xr:uid="{00000000-0005-0000-0000-0000811B0000}"/>
    <cellStyle name="Normal 5 3 2 9 2" xfId="10762" xr:uid="{00000000-0005-0000-0000-0000821B0000}"/>
    <cellStyle name="Normal 5 3 2_Degree data" xfId="2617" xr:uid="{00000000-0005-0000-0000-0000831B0000}"/>
    <cellStyle name="Normal 5 3 3" xfId="200" xr:uid="{00000000-0005-0000-0000-0000841B0000}"/>
    <cellStyle name="Normal 5 3 3 10" xfId="7178" xr:uid="{00000000-0005-0000-0000-0000851B0000}"/>
    <cellStyle name="Normal 5 3 3 11" xfId="3347" xr:uid="{00000000-0005-0000-0000-0000861B0000}"/>
    <cellStyle name="Normal 5 3 3 2" xfId="393" xr:uid="{00000000-0005-0000-0000-0000871B0000}"/>
    <cellStyle name="Normal 5 3 3 2 2" xfId="643" xr:uid="{00000000-0005-0000-0000-0000881B0000}"/>
    <cellStyle name="Normal 5 3 3 2 2 2" xfId="2073" xr:uid="{00000000-0005-0000-0000-0000891B0000}"/>
    <cellStyle name="Normal 5 3 3 2 2 2 2" xfId="10179" xr:uid="{00000000-0005-0000-0000-00008A1B0000}"/>
    <cellStyle name="Normal 5 3 3 2 2 2 3" xfId="5161" xr:uid="{00000000-0005-0000-0000-00008B1B0000}"/>
    <cellStyle name="Normal 5 3 3 2 2 3" xfId="6220" xr:uid="{00000000-0005-0000-0000-00008C1B0000}"/>
    <cellStyle name="Normal 5 3 3 2 2 3 2" xfId="11236" xr:uid="{00000000-0005-0000-0000-00008D1B0000}"/>
    <cellStyle name="Normal 5 3 3 2 2 4" xfId="9295" xr:uid="{00000000-0005-0000-0000-00008E1B0000}"/>
    <cellStyle name="Normal 5 3 3 2 2 5" xfId="12690" xr:uid="{00000000-0005-0000-0000-00008F1B0000}"/>
    <cellStyle name="Normal 5 3 3 2 2 6" xfId="7772" xr:uid="{00000000-0005-0000-0000-0000901B0000}"/>
    <cellStyle name="Normal 5 3 3 2 2 7" xfId="4226" xr:uid="{00000000-0005-0000-0000-0000911B0000}"/>
    <cellStyle name="Normal 5 3 3 2 3" xfId="1052" xr:uid="{00000000-0005-0000-0000-0000921B0000}"/>
    <cellStyle name="Normal 5 3 3 2 3 2" xfId="2422" xr:uid="{00000000-0005-0000-0000-0000931B0000}"/>
    <cellStyle name="Normal 5 3 3 2 3 2 2" xfId="10611" xr:uid="{00000000-0005-0000-0000-0000941B0000}"/>
    <cellStyle name="Normal 5 3 3 2 3 2 3" xfId="5594" xr:uid="{00000000-0005-0000-0000-0000951B0000}"/>
    <cellStyle name="Normal 5 3 3 2 3 3" xfId="6569" xr:uid="{00000000-0005-0000-0000-0000961B0000}"/>
    <cellStyle name="Normal 5 3 3 2 3 3 2" xfId="11584" xr:uid="{00000000-0005-0000-0000-0000971B0000}"/>
    <cellStyle name="Normal 5 3 3 2 3 4" xfId="9018" xr:uid="{00000000-0005-0000-0000-0000981B0000}"/>
    <cellStyle name="Normal 5 3 3 2 3 5" xfId="13038" xr:uid="{00000000-0005-0000-0000-0000991B0000}"/>
    <cellStyle name="Normal 5 3 3 2 3 6" xfId="8205" xr:uid="{00000000-0005-0000-0000-00009A1B0000}"/>
    <cellStyle name="Normal 5 3 3 2 3 7" xfId="3949" xr:uid="{00000000-0005-0000-0000-00009B1B0000}"/>
    <cellStyle name="Normal 5 3 3 2 4" xfId="1410" xr:uid="{00000000-0005-0000-0000-00009C1B0000}"/>
    <cellStyle name="Normal 5 3 3 2 4 2" xfId="2968" xr:uid="{00000000-0005-0000-0000-00009D1B0000}"/>
    <cellStyle name="Normal 5 3 3 2 4 2 2" xfId="12007" xr:uid="{00000000-0005-0000-0000-00009E1B0000}"/>
    <cellStyle name="Normal 5 3 3 2 4 2 3" xfId="6992" xr:uid="{00000000-0005-0000-0000-00009F1B0000}"/>
    <cellStyle name="Normal 5 3 3 2 4 3" xfId="13461" xr:uid="{00000000-0005-0000-0000-0000A01B0000}"/>
    <cellStyle name="Normal 5 3 3 2 4 4" xfId="9902" xr:uid="{00000000-0005-0000-0000-0000A11B0000}"/>
    <cellStyle name="Normal 5 3 3 2 4 5" xfId="4884" xr:uid="{00000000-0005-0000-0000-0000A21B0000}"/>
    <cellStyle name="Normal 5 3 3 2 5" xfId="1801" xr:uid="{00000000-0005-0000-0000-0000A31B0000}"/>
    <cellStyle name="Normal 5 3 3 2 5 2" xfId="10964" xr:uid="{00000000-0005-0000-0000-0000A41B0000}"/>
    <cellStyle name="Normal 5 3 3 2 5 3" xfId="5948" xr:uid="{00000000-0005-0000-0000-0000A51B0000}"/>
    <cellStyle name="Normal 5 3 3 2 6" xfId="8525" xr:uid="{00000000-0005-0000-0000-0000A61B0000}"/>
    <cellStyle name="Normal 5 3 3 2 7" xfId="12418" xr:uid="{00000000-0005-0000-0000-0000A71B0000}"/>
    <cellStyle name="Normal 5 3 3 2 8" xfId="7495" xr:uid="{00000000-0005-0000-0000-0000A81B0000}"/>
    <cellStyle name="Normal 5 3 3 2 9" xfId="3447" xr:uid="{00000000-0005-0000-0000-0000A91B0000}"/>
    <cellStyle name="Normal 5 3 3 2_Degree data" xfId="2704" xr:uid="{00000000-0005-0000-0000-0000AA1B0000}"/>
    <cellStyle name="Normal 5 3 3 3" xfId="543" xr:uid="{00000000-0005-0000-0000-0000AB1B0000}"/>
    <cellStyle name="Normal 5 3 3 3 2" xfId="952" xr:uid="{00000000-0005-0000-0000-0000AC1B0000}"/>
    <cellStyle name="Normal 5 3 3 3 2 2" xfId="9802" xr:uid="{00000000-0005-0000-0000-0000AD1B0000}"/>
    <cellStyle name="Normal 5 3 3 3 2 3" xfId="4784" xr:uid="{00000000-0005-0000-0000-0000AE1B0000}"/>
    <cellStyle name="Normal 5 3 3 3 3" xfId="2072" xr:uid="{00000000-0005-0000-0000-0000AF1B0000}"/>
    <cellStyle name="Normal 5 3 3 3 3 2" xfId="11235" xr:uid="{00000000-0005-0000-0000-0000B01B0000}"/>
    <cellStyle name="Normal 5 3 3 3 3 3" xfId="6219" xr:uid="{00000000-0005-0000-0000-0000B11B0000}"/>
    <cellStyle name="Normal 5 3 3 3 4" xfId="8918" xr:uid="{00000000-0005-0000-0000-0000B21B0000}"/>
    <cellStyle name="Normal 5 3 3 3 5" xfId="12689" xr:uid="{00000000-0005-0000-0000-0000B31B0000}"/>
    <cellStyle name="Normal 5 3 3 3 6" xfId="7395" xr:uid="{00000000-0005-0000-0000-0000B41B0000}"/>
    <cellStyle name="Normal 5 3 3 3 7" xfId="3849" xr:uid="{00000000-0005-0000-0000-0000B51B0000}"/>
    <cellStyle name="Normal 5 3 3 4" xfId="806" xr:uid="{00000000-0005-0000-0000-0000B61B0000}"/>
    <cellStyle name="Normal 5 3 3 4 2" xfId="2421" xr:uid="{00000000-0005-0000-0000-0000B71B0000}"/>
    <cellStyle name="Normal 5 3 3 4 2 2" xfId="10178" xr:uid="{00000000-0005-0000-0000-0000B81B0000}"/>
    <cellStyle name="Normal 5 3 3 4 2 3" xfId="5160" xr:uid="{00000000-0005-0000-0000-0000B91B0000}"/>
    <cellStyle name="Normal 5 3 3 4 3" xfId="6568" xr:uid="{00000000-0005-0000-0000-0000BA1B0000}"/>
    <cellStyle name="Normal 5 3 3 4 3 2" xfId="11583" xr:uid="{00000000-0005-0000-0000-0000BB1B0000}"/>
    <cellStyle name="Normal 5 3 3 4 4" xfId="9294" xr:uid="{00000000-0005-0000-0000-0000BC1B0000}"/>
    <cellStyle name="Normal 5 3 3 4 5" xfId="13037" xr:uid="{00000000-0005-0000-0000-0000BD1B0000}"/>
    <cellStyle name="Normal 5 3 3 4 6" xfId="7771" xr:uid="{00000000-0005-0000-0000-0000BE1B0000}"/>
    <cellStyle name="Normal 5 3 3 4 7" xfId="4225" xr:uid="{00000000-0005-0000-0000-0000BF1B0000}"/>
    <cellStyle name="Normal 5 3 3 5" xfId="1308" xr:uid="{00000000-0005-0000-0000-0000C01B0000}"/>
    <cellStyle name="Normal 5 3 3 5 2" xfId="2866" xr:uid="{00000000-0005-0000-0000-0000C11B0000}"/>
    <cellStyle name="Normal 5 3 3 5 2 2" xfId="10511" xr:uid="{00000000-0005-0000-0000-0000C21B0000}"/>
    <cellStyle name="Normal 5 3 3 5 2 3" xfId="5494" xr:uid="{00000000-0005-0000-0000-0000C31B0000}"/>
    <cellStyle name="Normal 5 3 3 5 3" xfId="6892" xr:uid="{00000000-0005-0000-0000-0000C41B0000}"/>
    <cellStyle name="Normal 5 3 3 5 3 2" xfId="11907" xr:uid="{00000000-0005-0000-0000-0000C51B0000}"/>
    <cellStyle name="Normal 5 3 3 5 4" xfId="8699" xr:uid="{00000000-0005-0000-0000-0000C61B0000}"/>
    <cellStyle name="Normal 5 3 3 5 5" xfId="13361" xr:uid="{00000000-0005-0000-0000-0000C71B0000}"/>
    <cellStyle name="Normal 5 3 3 5 6" xfId="8105" xr:uid="{00000000-0005-0000-0000-0000C81B0000}"/>
    <cellStyle name="Normal 5 3 3 5 7" xfId="3629" xr:uid="{00000000-0005-0000-0000-0000C91B0000}"/>
    <cellStyle name="Normal 5 3 3 6" xfId="1701" xr:uid="{00000000-0005-0000-0000-0000CA1B0000}"/>
    <cellStyle name="Normal 5 3 3 6 2" xfId="9585" xr:uid="{00000000-0005-0000-0000-0000CB1B0000}"/>
    <cellStyle name="Normal 5 3 3 6 3" xfId="4567" xr:uid="{00000000-0005-0000-0000-0000CC1B0000}"/>
    <cellStyle name="Normal 5 3 3 7" xfId="5848" xr:uid="{00000000-0005-0000-0000-0000CD1B0000}"/>
    <cellStyle name="Normal 5 3 3 7 2" xfId="10864" xr:uid="{00000000-0005-0000-0000-0000CE1B0000}"/>
    <cellStyle name="Normal 5 3 3 8" xfId="8425" xr:uid="{00000000-0005-0000-0000-0000CF1B0000}"/>
    <cellStyle name="Normal 5 3 3 9" xfId="12318" xr:uid="{00000000-0005-0000-0000-0000D01B0000}"/>
    <cellStyle name="Normal 5 3 3_Degree data" xfId="2686" xr:uid="{00000000-0005-0000-0000-0000D11B0000}"/>
    <cellStyle name="Normal 5 3 4" xfId="236" xr:uid="{00000000-0005-0000-0000-0000D21B0000}"/>
    <cellStyle name="Normal 5 3 4 10" xfId="7205" xr:uid="{00000000-0005-0000-0000-0000D31B0000}"/>
    <cellStyle name="Normal 5 3 4 11" xfId="3269" xr:uid="{00000000-0005-0000-0000-0000D41B0000}"/>
    <cellStyle name="Normal 5 3 4 2" xfId="313" xr:uid="{00000000-0005-0000-0000-0000D51B0000}"/>
    <cellStyle name="Normal 5 3 4 2 2" xfId="670" xr:uid="{00000000-0005-0000-0000-0000D61B0000}"/>
    <cellStyle name="Normal 5 3 4 2 2 2" xfId="2075" xr:uid="{00000000-0005-0000-0000-0000D71B0000}"/>
    <cellStyle name="Normal 5 3 4 2 2 2 2" xfId="10181" xr:uid="{00000000-0005-0000-0000-0000D81B0000}"/>
    <cellStyle name="Normal 5 3 4 2 2 2 3" xfId="5163" xr:uid="{00000000-0005-0000-0000-0000D91B0000}"/>
    <cellStyle name="Normal 5 3 4 2 2 3" xfId="6222" xr:uid="{00000000-0005-0000-0000-0000DA1B0000}"/>
    <cellStyle name="Normal 5 3 4 2 2 3 2" xfId="11238" xr:uid="{00000000-0005-0000-0000-0000DB1B0000}"/>
    <cellStyle name="Normal 5 3 4 2 2 4" xfId="9297" xr:uid="{00000000-0005-0000-0000-0000DC1B0000}"/>
    <cellStyle name="Normal 5 3 4 2 2 5" xfId="12692" xr:uid="{00000000-0005-0000-0000-0000DD1B0000}"/>
    <cellStyle name="Normal 5 3 4 2 2 6" xfId="7774" xr:uid="{00000000-0005-0000-0000-0000DE1B0000}"/>
    <cellStyle name="Normal 5 3 4 2 2 7" xfId="4228" xr:uid="{00000000-0005-0000-0000-0000DF1B0000}"/>
    <cellStyle name="Normal 5 3 4 2 3" xfId="1079" xr:uid="{00000000-0005-0000-0000-0000E01B0000}"/>
    <cellStyle name="Normal 5 3 4 2 3 2" xfId="2424" xr:uid="{00000000-0005-0000-0000-0000E11B0000}"/>
    <cellStyle name="Normal 5 3 4 2 3 2 2" xfId="10638" xr:uid="{00000000-0005-0000-0000-0000E21B0000}"/>
    <cellStyle name="Normal 5 3 4 2 3 2 3" xfId="5621" xr:uid="{00000000-0005-0000-0000-0000E31B0000}"/>
    <cellStyle name="Normal 5 3 4 2 3 3" xfId="6571" xr:uid="{00000000-0005-0000-0000-0000E41B0000}"/>
    <cellStyle name="Normal 5 3 4 2 3 3 2" xfId="11586" xr:uid="{00000000-0005-0000-0000-0000E51B0000}"/>
    <cellStyle name="Normal 5 3 4 2 3 4" xfId="9045" xr:uid="{00000000-0005-0000-0000-0000E61B0000}"/>
    <cellStyle name="Normal 5 3 4 2 3 5" xfId="13040" xr:uid="{00000000-0005-0000-0000-0000E71B0000}"/>
    <cellStyle name="Normal 5 3 4 2 3 6" xfId="8232" xr:uid="{00000000-0005-0000-0000-0000E81B0000}"/>
    <cellStyle name="Normal 5 3 4 2 3 7" xfId="3976" xr:uid="{00000000-0005-0000-0000-0000E91B0000}"/>
    <cellStyle name="Normal 5 3 4 2 4" xfId="1437" xr:uid="{00000000-0005-0000-0000-0000EA1B0000}"/>
    <cellStyle name="Normal 5 3 4 2 4 2" xfId="2996" xr:uid="{00000000-0005-0000-0000-0000EB1B0000}"/>
    <cellStyle name="Normal 5 3 4 2 4 2 2" xfId="12034" xr:uid="{00000000-0005-0000-0000-0000EC1B0000}"/>
    <cellStyle name="Normal 5 3 4 2 4 2 3" xfId="7019" xr:uid="{00000000-0005-0000-0000-0000ED1B0000}"/>
    <cellStyle name="Normal 5 3 4 2 4 3" xfId="13488" xr:uid="{00000000-0005-0000-0000-0000EE1B0000}"/>
    <cellStyle name="Normal 5 3 4 2 4 4" xfId="9929" xr:uid="{00000000-0005-0000-0000-0000EF1B0000}"/>
    <cellStyle name="Normal 5 3 4 2 4 5" xfId="4911" xr:uid="{00000000-0005-0000-0000-0000F01B0000}"/>
    <cellStyle name="Normal 5 3 4 2 5" xfId="1828" xr:uid="{00000000-0005-0000-0000-0000F11B0000}"/>
    <cellStyle name="Normal 5 3 4 2 5 2" xfId="10991" xr:uid="{00000000-0005-0000-0000-0000F21B0000}"/>
    <cellStyle name="Normal 5 3 4 2 5 3" xfId="5975" xr:uid="{00000000-0005-0000-0000-0000F31B0000}"/>
    <cellStyle name="Normal 5 3 4 2 6" xfId="8552" xr:uid="{00000000-0005-0000-0000-0000F41B0000}"/>
    <cellStyle name="Normal 5 3 4 2 7" xfId="12445" xr:uid="{00000000-0005-0000-0000-0000F51B0000}"/>
    <cellStyle name="Normal 5 3 4 2 8" xfId="7522" xr:uid="{00000000-0005-0000-0000-0000F61B0000}"/>
    <cellStyle name="Normal 5 3 4 2 9" xfId="3474" xr:uid="{00000000-0005-0000-0000-0000F71B0000}"/>
    <cellStyle name="Normal 5 3 4 2_Degree data" xfId="2774" xr:uid="{00000000-0005-0000-0000-0000F81B0000}"/>
    <cellStyle name="Normal 5 3 4 3" xfId="465" xr:uid="{00000000-0005-0000-0000-0000F91B0000}"/>
    <cellStyle name="Normal 5 3 4 3 2" xfId="2074" xr:uid="{00000000-0005-0000-0000-0000FA1B0000}"/>
    <cellStyle name="Normal 5 3 4 3 2 2" xfId="9724" xr:uid="{00000000-0005-0000-0000-0000FB1B0000}"/>
    <cellStyle name="Normal 5 3 4 3 2 3" xfId="4706" xr:uid="{00000000-0005-0000-0000-0000FC1B0000}"/>
    <cellStyle name="Normal 5 3 4 3 3" xfId="6221" xr:uid="{00000000-0005-0000-0000-0000FD1B0000}"/>
    <cellStyle name="Normal 5 3 4 3 3 2" xfId="11237" xr:uid="{00000000-0005-0000-0000-0000FE1B0000}"/>
    <cellStyle name="Normal 5 3 4 3 4" xfId="8840" xr:uid="{00000000-0005-0000-0000-0000FF1B0000}"/>
    <cellStyle name="Normal 5 3 4 3 5" xfId="12691" xr:uid="{00000000-0005-0000-0000-0000001C0000}"/>
    <cellStyle name="Normal 5 3 4 3 6" xfId="7317" xr:uid="{00000000-0005-0000-0000-0000011C0000}"/>
    <cellStyle name="Normal 5 3 4 3 7" xfId="3771" xr:uid="{00000000-0005-0000-0000-0000021C0000}"/>
    <cellStyle name="Normal 5 3 4 4" xfId="874" xr:uid="{00000000-0005-0000-0000-0000031C0000}"/>
    <cellStyle name="Normal 5 3 4 4 2" xfId="2423" xr:uid="{00000000-0005-0000-0000-0000041C0000}"/>
    <cellStyle name="Normal 5 3 4 4 2 2" xfId="10180" xr:uid="{00000000-0005-0000-0000-0000051C0000}"/>
    <cellStyle name="Normal 5 3 4 4 2 3" xfId="5162" xr:uid="{00000000-0005-0000-0000-0000061C0000}"/>
    <cellStyle name="Normal 5 3 4 4 3" xfId="6570" xr:uid="{00000000-0005-0000-0000-0000071C0000}"/>
    <cellStyle name="Normal 5 3 4 4 3 2" xfId="11585" xr:uid="{00000000-0005-0000-0000-0000081C0000}"/>
    <cellStyle name="Normal 5 3 4 4 4" xfId="9296" xr:uid="{00000000-0005-0000-0000-0000091C0000}"/>
    <cellStyle name="Normal 5 3 4 4 5" xfId="13039" xr:uid="{00000000-0005-0000-0000-00000A1C0000}"/>
    <cellStyle name="Normal 5 3 4 4 6" xfId="7773" xr:uid="{00000000-0005-0000-0000-00000B1C0000}"/>
    <cellStyle name="Normal 5 3 4 4 7" xfId="4227" xr:uid="{00000000-0005-0000-0000-00000C1C0000}"/>
    <cellStyle name="Normal 5 3 4 5" xfId="1226" xr:uid="{00000000-0005-0000-0000-00000D1C0000}"/>
    <cellStyle name="Normal 5 3 4 5 2" xfId="2782" xr:uid="{00000000-0005-0000-0000-00000E1C0000}"/>
    <cellStyle name="Normal 5 3 4 5 2 2" xfId="10433" xr:uid="{00000000-0005-0000-0000-00000F1C0000}"/>
    <cellStyle name="Normal 5 3 4 5 2 3" xfId="5416" xr:uid="{00000000-0005-0000-0000-0000101C0000}"/>
    <cellStyle name="Normal 5 3 4 5 3" xfId="6814" xr:uid="{00000000-0005-0000-0000-0000111C0000}"/>
    <cellStyle name="Normal 5 3 4 5 3 2" xfId="11829" xr:uid="{00000000-0005-0000-0000-0000121C0000}"/>
    <cellStyle name="Normal 5 3 4 5 4" xfId="8726" xr:uid="{00000000-0005-0000-0000-0000131C0000}"/>
    <cellStyle name="Normal 5 3 4 5 5" xfId="13283" xr:uid="{00000000-0005-0000-0000-0000141C0000}"/>
    <cellStyle name="Normal 5 3 4 5 6" xfId="8027" xr:uid="{00000000-0005-0000-0000-0000151C0000}"/>
    <cellStyle name="Normal 5 3 4 5 7" xfId="3656" xr:uid="{00000000-0005-0000-0000-0000161C0000}"/>
    <cellStyle name="Normal 5 3 4 6" xfId="1623" xr:uid="{00000000-0005-0000-0000-0000171C0000}"/>
    <cellStyle name="Normal 5 3 4 6 2" xfId="9612" xr:uid="{00000000-0005-0000-0000-0000181C0000}"/>
    <cellStyle name="Normal 5 3 4 6 3" xfId="4594" xr:uid="{00000000-0005-0000-0000-0000191C0000}"/>
    <cellStyle name="Normal 5 3 4 7" xfId="5770" xr:uid="{00000000-0005-0000-0000-00001A1C0000}"/>
    <cellStyle name="Normal 5 3 4 7 2" xfId="10786" xr:uid="{00000000-0005-0000-0000-00001B1C0000}"/>
    <cellStyle name="Normal 5 3 4 8" xfId="8347" xr:uid="{00000000-0005-0000-0000-00001C1C0000}"/>
    <cellStyle name="Normal 5 3 4 9" xfId="12240" xr:uid="{00000000-0005-0000-0000-00001D1C0000}"/>
    <cellStyle name="Normal 5 3 4_Degree data" xfId="2649" xr:uid="{00000000-0005-0000-0000-00001E1C0000}"/>
    <cellStyle name="Normal 5 3 5" xfId="262" xr:uid="{00000000-0005-0000-0000-00001F1C0000}"/>
    <cellStyle name="Normal 5 3 5 2" xfId="565" xr:uid="{00000000-0005-0000-0000-0000201C0000}"/>
    <cellStyle name="Normal 5 3 5 2 2" xfId="2076" xr:uid="{00000000-0005-0000-0000-0000211C0000}"/>
    <cellStyle name="Normal 5 3 5 2 2 2" xfId="10182" xr:uid="{00000000-0005-0000-0000-0000221C0000}"/>
    <cellStyle name="Normal 5 3 5 2 2 3" xfId="5164" xr:uid="{00000000-0005-0000-0000-0000231C0000}"/>
    <cellStyle name="Normal 5 3 5 2 3" xfId="6223" xr:uid="{00000000-0005-0000-0000-0000241C0000}"/>
    <cellStyle name="Normal 5 3 5 2 3 2" xfId="11239" xr:uid="{00000000-0005-0000-0000-0000251C0000}"/>
    <cellStyle name="Normal 5 3 5 2 4" xfId="9298" xr:uid="{00000000-0005-0000-0000-0000261C0000}"/>
    <cellStyle name="Normal 5 3 5 2 5" xfId="12693" xr:uid="{00000000-0005-0000-0000-0000271C0000}"/>
    <cellStyle name="Normal 5 3 5 2 6" xfId="7775" xr:uid="{00000000-0005-0000-0000-0000281C0000}"/>
    <cellStyle name="Normal 5 3 5 2 7" xfId="4229" xr:uid="{00000000-0005-0000-0000-0000291C0000}"/>
    <cellStyle name="Normal 5 3 5 3" xfId="974" xr:uid="{00000000-0005-0000-0000-00002A1C0000}"/>
    <cellStyle name="Normal 5 3 5 3 2" xfId="2425" xr:uid="{00000000-0005-0000-0000-00002B1C0000}"/>
    <cellStyle name="Normal 5 3 5 3 2 2" xfId="10533" xr:uid="{00000000-0005-0000-0000-00002C1C0000}"/>
    <cellStyle name="Normal 5 3 5 3 2 3" xfId="5516" xr:uid="{00000000-0005-0000-0000-00002D1C0000}"/>
    <cellStyle name="Normal 5 3 5 3 3" xfId="6572" xr:uid="{00000000-0005-0000-0000-00002E1C0000}"/>
    <cellStyle name="Normal 5 3 5 3 3 2" xfId="11587" xr:uid="{00000000-0005-0000-0000-00002F1C0000}"/>
    <cellStyle name="Normal 5 3 5 3 4" xfId="8940" xr:uid="{00000000-0005-0000-0000-0000301C0000}"/>
    <cellStyle name="Normal 5 3 5 3 5" xfId="13041" xr:uid="{00000000-0005-0000-0000-0000311C0000}"/>
    <cellStyle name="Normal 5 3 5 3 6" xfId="8127" xr:uid="{00000000-0005-0000-0000-0000321C0000}"/>
    <cellStyle name="Normal 5 3 5 3 7" xfId="3871" xr:uid="{00000000-0005-0000-0000-0000331C0000}"/>
    <cellStyle name="Normal 5 3 5 4" xfId="1330" xr:uid="{00000000-0005-0000-0000-0000341C0000}"/>
    <cellStyle name="Normal 5 3 5 4 2" xfId="2888" xr:uid="{00000000-0005-0000-0000-0000351C0000}"/>
    <cellStyle name="Normal 5 3 5 4 2 2" xfId="11929" xr:uid="{00000000-0005-0000-0000-0000361C0000}"/>
    <cellStyle name="Normal 5 3 5 4 2 3" xfId="6914" xr:uid="{00000000-0005-0000-0000-0000371C0000}"/>
    <cellStyle name="Normal 5 3 5 4 3" xfId="13383" xr:uid="{00000000-0005-0000-0000-0000381C0000}"/>
    <cellStyle name="Normal 5 3 5 4 4" xfId="9824" xr:uid="{00000000-0005-0000-0000-0000391C0000}"/>
    <cellStyle name="Normal 5 3 5 4 5" xfId="4806" xr:uid="{00000000-0005-0000-0000-00003A1C0000}"/>
    <cellStyle name="Normal 5 3 5 5" xfId="1723" xr:uid="{00000000-0005-0000-0000-00003B1C0000}"/>
    <cellStyle name="Normal 5 3 5 5 2" xfId="10886" xr:uid="{00000000-0005-0000-0000-00003C1C0000}"/>
    <cellStyle name="Normal 5 3 5 5 3" xfId="5870" xr:uid="{00000000-0005-0000-0000-00003D1C0000}"/>
    <cellStyle name="Normal 5 3 5 6" xfId="8447" xr:uid="{00000000-0005-0000-0000-00003E1C0000}"/>
    <cellStyle name="Normal 5 3 5 7" xfId="12340" xr:uid="{00000000-0005-0000-0000-00003F1C0000}"/>
    <cellStyle name="Normal 5 3 5 8" xfId="7417" xr:uid="{00000000-0005-0000-0000-0000401C0000}"/>
    <cellStyle name="Normal 5 3 5 9" xfId="3369" xr:uid="{00000000-0005-0000-0000-0000411C0000}"/>
    <cellStyle name="Normal 5 3 5_Degree data" xfId="2736" xr:uid="{00000000-0005-0000-0000-0000421C0000}"/>
    <cellStyle name="Normal 5 3 6" xfId="418" xr:uid="{00000000-0005-0000-0000-0000431C0000}"/>
    <cellStyle name="Normal 5 3 6 2" xfId="826" xr:uid="{00000000-0005-0000-0000-0000441C0000}"/>
    <cellStyle name="Normal 5 3 6 2 2" xfId="2077" xr:uid="{00000000-0005-0000-0000-0000451C0000}"/>
    <cellStyle name="Normal 5 3 6 2 2 2" xfId="10183" xr:uid="{00000000-0005-0000-0000-0000461C0000}"/>
    <cellStyle name="Normal 5 3 6 2 2 3" xfId="5165" xr:uid="{00000000-0005-0000-0000-0000471C0000}"/>
    <cellStyle name="Normal 5 3 6 2 3" xfId="6224" xr:uid="{00000000-0005-0000-0000-0000481C0000}"/>
    <cellStyle name="Normal 5 3 6 2 3 2" xfId="11240" xr:uid="{00000000-0005-0000-0000-0000491C0000}"/>
    <cellStyle name="Normal 5 3 6 2 4" xfId="9299" xr:uid="{00000000-0005-0000-0000-00004A1C0000}"/>
    <cellStyle name="Normal 5 3 6 2 5" xfId="12694" xr:uid="{00000000-0005-0000-0000-00004B1C0000}"/>
    <cellStyle name="Normal 5 3 6 2 6" xfId="7776" xr:uid="{00000000-0005-0000-0000-00004C1C0000}"/>
    <cellStyle name="Normal 5 3 6 2 7" xfId="4230" xr:uid="{00000000-0005-0000-0000-00004D1C0000}"/>
    <cellStyle name="Normal 5 3 6 3" xfId="1176" xr:uid="{00000000-0005-0000-0000-00004E1C0000}"/>
    <cellStyle name="Normal 5 3 6 3 2" xfId="2426" xr:uid="{00000000-0005-0000-0000-00004F1C0000}"/>
    <cellStyle name="Normal 5 3 6 3 2 2" xfId="10386" xr:uid="{00000000-0005-0000-0000-0000501C0000}"/>
    <cellStyle name="Normal 5 3 6 3 2 3" xfId="5369" xr:uid="{00000000-0005-0000-0000-0000511C0000}"/>
    <cellStyle name="Normal 5 3 6 3 3" xfId="6573" xr:uid="{00000000-0005-0000-0000-0000521C0000}"/>
    <cellStyle name="Normal 5 3 6 3 3 2" xfId="11588" xr:uid="{00000000-0005-0000-0000-0000531C0000}"/>
    <cellStyle name="Normal 5 3 6 3 4" xfId="8613" xr:uid="{00000000-0005-0000-0000-0000541C0000}"/>
    <cellStyle name="Normal 5 3 6 3 5" xfId="13042" xr:uid="{00000000-0005-0000-0000-0000551C0000}"/>
    <cellStyle name="Normal 5 3 6 3 6" xfId="7980" xr:uid="{00000000-0005-0000-0000-0000561C0000}"/>
    <cellStyle name="Normal 5 3 6 3 7" xfId="3535" xr:uid="{00000000-0005-0000-0000-0000571C0000}"/>
    <cellStyle name="Normal 5 3 6 4" xfId="2727" xr:uid="{00000000-0005-0000-0000-0000581C0000}"/>
    <cellStyle name="Normal 5 3 6 4 2" xfId="6767" xr:uid="{00000000-0005-0000-0000-0000591C0000}"/>
    <cellStyle name="Normal 5 3 6 4 2 2" xfId="11782" xr:uid="{00000000-0005-0000-0000-00005A1C0000}"/>
    <cellStyle name="Normal 5 3 6 4 3" xfId="13236" xr:uid="{00000000-0005-0000-0000-00005B1C0000}"/>
    <cellStyle name="Normal 5 3 6 4 4" xfId="9677" xr:uid="{00000000-0005-0000-0000-00005C1C0000}"/>
    <cellStyle name="Normal 5 3 6 4 5" xfId="4659" xr:uid="{00000000-0005-0000-0000-00005D1C0000}"/>
    <cellStyle name="Normal 5 3 6 5" xfId="1576" xr:uid="{00000000-0005-0000-0000-00005E1C0000}"/>
    <cellStyle name="Normal 5 3 6 5 2" xfId="10737" xr:uid="{00000000-0005-0000-0000-00005F1C0000}"/>
    <cellStyle name="Normal 5 3 6 5 3" xfId="5721" xr:uid="{00000000-0005-0000-0000-0000601C0000}"/>
    <cellStyle name="Normal 5 3 6 6" xfId="8793" xr:uid="{00000000-0005-0000-0000-0000611C0000}"/>
    <cellStyle name="Normal 5 3 6 7" xfId="12193" xr:uid="{00000000-0005-0000-0000-0000621C0000}"/>
    <cellStyle name="Normal 5 3 6 8" xfId="7270" xr:uid="{00000000-0005-0000-0000-0000631C0000}"/>
    <cellStyle name="Normal 5 3 6 9" xfId="3724" xr:uid="{00000000-0005-0000-0000-0000641C0000}"/>
    <cellStyle name="Normal 5 3 6_Degree data" xfId="2699" xr:uid="{00000000-0005-0000-0000-0000651C0000}"/>
    <cellStyle name="Normal 5 3 7" xfId="752" xr:uid="{00000000-0005-0000-0000-0000661C0000}"/>
    <cellStyle name="Normal 5 3 7 2" xfId="2066" xr:uid="{00000000-0005-0000-0000-0000671C0000}"/>
    <cellStyle name="Normal 5 3 7 2 2" xfId="10172" xr:uid="{00000000-0005-0000-0000-0000681C0000}"/>
    <cellStyle name="Normal 5 3 7 2 3" xfId="5154" xr:uid="{00000000-0005-0000-0000-0000691C0000}"/>
    <cellStyle name="Normal 5 3 7 3" xfId="6213" xr:uid="{00000000-0005-0000-0000-00006A1C0000}"/>
    <cellStyle name="Normal 5 3 7 3 2" xfId="11229" xr:uid="{00000000-0005-0000-0000-00006B1C0000}"/>
    <cellStyle name="Normal 5 3 7 4" xfId="9288" xr:uid="{00000000-0005-0000-0000-00006C1C0000}"/>
    <cellStyle name="Normal 5 3 7 5" xfId="12683" xr:uid="{00000000-0005-0000-0000-00006D1C0000}"/>
    <cellStyle name="Normal 5 3 7 6" xfId="7765" xr:uid="{00000000-0005-0000-0000-00006E1C0000}"/>
    <cellStyle name="Normal 5 3 7 7" xfId="4219" xr:uid="{00000000-0005-0000-0000-00006F1C0000}"/>
    <cellStyle name="Normal 5 3 8" xfId="1156" xr:uid="{00000000-0005-0000-0000-0000701C0000}"/>
    <cellStyle name="Normal 5 3 8 2" xfId="2415" xr:uid="{00000000-0005-0000-0000-0000711C0000}"/>
    <cellStyle name="Normal 5 3 8 2 2" xfId="10366" xr:uid="{00000000-0005-0000-0000-0000721C0000}"/>
    <cellStyle name="Normal 5 3 8 2 3" xfId="5349" xr:uid="{00000000-0005-0000-0000-0000731C0000}"/>
    <cellStyle name="Normal 5 3 8 3" xfId="6562" xr:uid="{00000000-0005-0000-0000-0000741C0000}"/>
    <cellStyle name="Normal 5 3 8 3 2" xfId="11577" xr:uid="{00000000-0005-0000-0000-0000751C0000}"/>
    <cellStyle name="Normal 5 3 8 4" xfId="8620" xr:uid="{00000000-0005-0000-0000-0000761C0000}"/>
    <cellStyle name="Normal 5 3 8 5" xfId="13031" xr:uid="{00000000-0005-0000-0000-0000771C0000}"/>
    <cellStyle name="Normal 5 3 8 6" xfId="7960" xr:uid="{00000000-0005-0000-0000-0000781C0000}"/>
    <cellStyle name="Normal 5 3 8 7" xfId="3544" xr:uid="{00000000-0005-0000-0000-0000791C0000}"/>
    <cellStyle name="Normal 5 3 9" xfId="2701" xr:uid="{00000000-0005-0000-0000-00007A1C0000}"/>
    <cellStyle name="Normal 5 3 9 2" xfId="6747" xr:uid="{00000000-0005-0000-0000-00007B1C0000}"/>
    <cellStyle name="Normal 5 3 9 2 2" xfId="11762" xr:uid="{00000000-0005-0000-0000-00007C1C0000}"/>
    <cellStyle name="Normal 5 3 9 3" xfId="13216" xr:uid="{00000000-0005-0000-0000-00007D1C0000}"/>
    <cellStyle name="Normal 5 3 9 4" xfId="9506" xr:uid="{00000000-0005-0000-0000-00007E1C0000}"/>
    <cellStyle name="Normal 5 3 9 5" xfId="4488" xr:uid="{00000000-0005-0000-0000-00007F1C0000}"/>
    <cellStyle name="Normal 5 3_Degree data" xfId="2713" xr:uid="{00000000-0005-0000-0000-0000801C0000}"/>
    <cellStyle name="Normal 5 4" xfId="108" xr:uid="{00000000-0005-0000-0000-0000811C0000}"/>
    <cellStyle name="Normal 5 4 10" xfId="1525" xr:uid="{00000000-0005-0000-0000-0000821C0000}"/>
    <cellStyle name="Normal 5 4 10 2" xfId="8322" xr:uid="{00000000-0005-0000-0000-0000831C0000}"/>
    <cellStyle name="Normal 5 4 11" xfId="12142" xr:uid="{00000000-0005-0000-0000-0000841C0000}"/>
    <cellStyle name="Normal 5 4 12" xfId="7134" xr:uid="{00000000-0005-0000-0000-0000851C0000}"/>
    <cellStyle name="Normal 5 4 13" xfId="3243" xr:uid="{00000000-0005-0000-0000-0000861C0000}"/>
    <cellStyle name="Normal 5 4 2" xfId="173" xr:uid="{00000000-0005-0000-0000-0000871C0000}"/>
    <cellStyle name="Normal 5 4 2 10" xfId="7177" xr:uid="{00000000-0005-0000-0000-0000881C0000}"/>
    <cellStyle name="Normal 5 4 2 11" xfId="3346" xr:uid="{00000000-0005-0000-0000-0000891C0000}"/>
    <cellStyle name="Normal 5 4 2 2" xfId="391" xr:uid="{00000000-0005-0000-0000-00008A1C0000}"/>
    <cellStyle name="Normal 5 4 2 2 2" xfId="642" xr:uid="{00000000-0005-0000-0000-00008B1C0000}"/>
    <cellStyle name="Normal 5 4 2 2 2 2" xfId="2080" xr:uid="{00000000-0005-0000-0000-00008C1C0000}"/>
    <cellStyle name="Normal 5 4 2 2 2 2 2" xfId="10186" xr:uid="{00000000-0005-0000-0000-00008D1C0000}"/>
    <cellStyle name="Normal 5 4 2 2 2 2 3" xfId="5168" xr:uid="{00000000-0005-0000-0000-00008E1C0000}"/>
    <cellStyle name="Normal 5 4 2 2 2 3" xfId="6227" xr:uid="{00000000-0005-0000-0000-00008F1C0000}"/>
    <cellStyle name="Normal 5 4 2 2 2 3 2" xfId="11243" xr:uid="{00000000-0005-0000-0000-0000901C0000}"/>
    <cellStyle name="Normal 5 4 2 2 2 4" xfId="9302" xr:uid="{00000000-0005-0000-0000-0000911C0000}"/>
    <cellStyle name="Normal 5 4 2 2 2 5" xfId="12697" xr:uid="{00000000-0005-0000-0000-0000921C0000}"/>
    <cellStyle name="Normal 5 4 2 2 2 6" xfId="7779" xr:uid="{00000000-0005-0000-0000-0000931C0000}"/>
    <cellStyle name="Normal 5 4 2 2 2 7" xfId="4233" xr:uid="{00000000-0005-0000-0000-0000941C0000}"/>
    <cellStyle name="Normal 5 4 2 2 3" xfId="1051" xr:uid="{00000000-0005-0000-0000-0000951C0000}"/>
    <cellStyle name="Normal 5 4 2 2 3 2" xfId="2429" xr:uid="{00000000-0005-0000-0000-0000961C0000}"/>
    <cellStyle name="Normal 5 4 2 2 3 2 2" xfId="10610" xr:uid="{00000000-0005-0000-0000-0000971C0000}"/>
    <cellStyle name="Normal 5 4 2 2 3 2 3" xfId="5593" xr:uid="{00000000-0005-0000-0000-0000981C0000}"/>
    <cellStyle name="Normal 5 4 2 2 3 3" xfId="6576" xr:uid="{00000000-0005-0000-0000-0000991C0000}"/>
    <cellStyle name="Normal 5 4 2 2 3 3 2" xfId="11591" xr:uid="{00000000-0005-0000-0000-00009A1C0000}"/>
    <cellStyle name="Normal 5 4 2 2 3 4" xfId="9017" xr:uid="{00000000-0005-0000-0000-00009B1C0000}"/>
    <cellStyle name="Normal 5 4 2 2 3 5" xfId="13045" xr:uid="{00000000-0005-0000-0000-00009C1C0000}"/>
    <cellStyle name="Normal 5 4 2 2 3 6" xfId="8204" xr:uid="{00000000-0005-0000-0000-00009D1C0000}"/>
    <cellStyle name="Normal 5 4 2 2 3 7" xfId="3948" xr:uid="{00000000-0005-0000-0000-00009E1C0000}"/>
    <cellStyle name="Normal 5 4 2 2 4" xfId="1408" xr:uid="{00000000-0005-0000-0000-00009F1C0000}"/>
    <cellStyle name="Normal 5 4 2 2 4 2" xfId="2966" xr:uid="{00000000-0005-0000-0000-0000A01C0000}"/>
    <cellStyle name="Normal 5 4 2 2 4 2 2" xfId="12006" xr:uid="{00000000-0005-0000-0000-0000A11C0000}"/>
    <cellStyle name="Normal 5 4 2 2 4 2 3" xfId="6991" xr:uid="{00000000-0005-0000-0000-0000A21C0000}"/>
    <cellStyle name="Normal 5 4 2 2 4 3" xfId="13460" xr:uid="{00000000-0005-0000-0000-0000A31C0000}"/>
    <cellStyle name="Normal 5 4 2 2 4 4" xfId="9901" xr:uid="{00000000-0005-0000-0000-0000A41C0000}"/>
    <cellStyle name="Normal 5 4 2 2 4 5" xfId="4883" xr:uid="{00000000-0005-0000-0000-0000A51C0000}"/>
    <cellStyle name="Normal 5 4 2 2 5" xfId="1800" xr:uid="{00000000-0005-0000-0000-0000A61C0000}"/>
    <cellStyle name="Normal 5 4 2 2 5 2" xfId="10963" xr:uid="{00000000-0005-0000-0000-0000A71C0000}"/>
    <cellStyle name="Normal 5 4 2 2 5 3" xfId="5947" xr:uid="{00000000-0005-0000-0000-0000A81C0000}"/>
    <cellStyle name="Normal 5 4 2 2 6" xfId="8524" xr:uid="{00000000-0005-0000-0000-0000A91C0000}"/>
    <cellStyle name="Normal 5 4 2 2 7" xfId="12417" xr:uid="{00000000-0005-0000-0000-0000AA1C0000}"/>
    <cellStyle name="Normal 5 4 2 2 8" xfId="7494" xr:uid="{00000000-0005-0000-0000-0000AB1C0000}"/>
    <cellStyle name="Normal 5 4 2 2 9" xfId="3446" xr:uid="{00000000-0005-0000-0000-0000AC1C0000}"/>
    <cellStyle name="Normal 5 4 2 2_Degree data" xfId="2688" xr:uid="{00000000-0005-0000-0000-0000AD1C0000}"/>
    <cellStyle name="Normal 5 4 2 3" xfId="542" xr:uid="{00000000-0005-0000-0000-0000AE1C0000}"/>
    <cellStyle name="Normal 5 4 2 3 2" xfId="951" xr:uid="{00000000-0005-0000-0000-0000AF1C0000}"/>
    <cellStyle name="Normal 5 4 2 3 2 2" xfId="9801" xr:uid="{00000000-0005-0000-0000-0000B01C0000}"/>
    <cellStyle name="Normal 5 4 2 3 2 3" xfId="4783" xr:uid="{00000000-0005-0000-0000-0000B11C0000}"/>
    <cellStyle name="Normal 5 4 2 3 3" xfId="2079" xr:uid="{00000000-0005-0000-0000-0000B21C0000}"/>
    <cellStyle name="Normal 5 4 2 3 3 2" xfId="11242" xr:uid="{00000000-0005-0000-0000-0000B31C0000}"/>
    <cellStyle name="Normal 5 4 2 3 3 3" xfId="6226" xr:uid="{00000000-0005-0000-0000-0000B41C0000}"/>
    <cellStyle name="Normal 5 4 2 3 4" xfId="8917" xr:uid="{00000000-0005-0000-0000-0000B51C0000}"/>
    <cellStyle name="Normal 5 4 2 3 5" xfId="12696" xr:uid="{00000000-0005-0000-0000-0000B61C0000}"/>
    <cellStyle name="Normal 5 4 2 3 6" xfId="7394" xr:uid="{00000000-0005-0000-0000-0000B71C0000}"/>
    <cellStyle name="Normal 5 4 2 3 7" xfId="3848" xr:uid="{00000000-0005-0000-0000-0000B81C0000}"/>
    <cellStyle name="Normal 5 4 2 4" xfId="775" xr:uid="{00000000-0005-0000-0000-0000B91C0000}"/>
    <cellStyle name="Normal 5 4 2 4 2" xfId="2428" xr:uid="{00000000-0005-0000-0000-0000BA1C0000}"/>
    <cellStyle name="Normal 5 4 2 4 2 2" xfId="10185" xr:uid="{00000000-0005-0000-0000-0000BB1C0000}"/>
    <cellStyle name="Normal 5 4 2 4 2 3" xfId="5167" xr:uid="{00000000-0005-0000-0000-0000BC1C0000}"/>
    <cellStyle name="Normal 5 4 2 4 3" xfId="6575" xr:uid="{00000000-0005-0000-0000-0000BD1C0000}"/>
    <cellStyle name="Normal 5 4 2 4 3 2" xfId="11590" xr:uid="{00000000-0005-0000-0000-0000BE1C0000}"/>
    <cellStyle name="Normal 5 4 2 4 4" xfId="9301" xr:uid="{00000000-0005-0000-0000-0000BF1C0000}"/>
    <cellStyle name="Normal 5 4 2 4 5" xfId="13044" xr:uid="{00000000-0005-0000-0000-0000C01C0000}"/>
    <cellStyle name="Normal 5 4 2 4 6" xfId="7778" xr:uid="{00000000-0005-0000-0000-0000C11C0000}"/>
    <cellStyle name="Normal 5 4 2 4 7" xfId="4232" xr:uid="{00000000-0005-0000-0000-0000C21C0000}"/>
    <cellStyle name="Normal 5 4 2 5" xfId="1307" xr:uid="{00000000-0005-0000-0000-0000C31C0000}"/>
    <cellStyle name="Normal 5 4 2 5 2" xfId="2864" xr:uid="{00000000-0005-0000-0000-0000C41C0000}"/>
    <cellStyle name="Normal 5 4 2 5 2 2" xfId="10510" xr:uid="{00000000-0005-0000-0000-0000C51C0000}"/>
    <cellStyle name="Normal 5 4 2 5 2 3" xfId="5493" xr:uid="{00000000-0005-0000-0000-0000C61C0000}"/>
    <cellStyle name="Normal 5 4 2 5 3" xfId="6891" xr:uid="{00000000-0005-0000-0000-0000C71C0000}"/>
    <cellStyle name="Normal 5 4 2 5 3 2" xfId="11906" xr:uid="{00000000-0005-0000-0000-0000C81C0000}"/>
    <cellStyle name="Normal 5 4 2 5 4" xfId="8698" xr:uid="{00000000-0005-0000-0000-0000C91C0000}"/>
    <cellStyle name="Normal 5 4 2 5 5" xfId="13360" xr:uid="{00000000-0005-0000-0000-0000CA1C0000}"/>
    <cellStyle name="Normal 5 4 2 5 6" xfId="8104" xr:uid="{00000000-0005-0000-0000-0000CB1C0000}"/>
    <cellStyle name="Normal 5 4 2 5 7" xfId="3627" xr:uid="{00000000-0005-0000-0000-0000CC1C0000}"/>
    <cellStyle name="Normal 5 4 2 6" xfId="1700" xr:uid="{00000000-0005-0000-0000-0000CD1C0000}"/>
    <cellStyle name="Normal 5 4 2 6 2" xfId="9584" xr:uid="{00000000-0005-0000-0000-0000CE1C0000}"/>
    <cellStyle name="Normal 5 4 2 6 3" xfId="4566" xr:uid="{00000000-0005-0000-0000-0000CF1C0000}"/>
    <cellStyle name="Normal 5 4 2 7" xfId="5847" xr:uid="{00000000-0005-0000-0000-0000D01C0000}"/>
    <cellStyle name="Normal 5 4 2 7 2" xfId="10863" xr:uid="{00000000-0005-0000-0000-0000D11C0000}"/>
    <cellStyle name="Normal 5 4 2 8" xfId="8424" xr:uid="{00000000-0005-0000-0000-0000D21C0000}"/>
    <cellStyle name="Normal 5 4 2 9" xfId="12317" xr:uid="{00000000-0005-0000-0000-0000D31C0000}"/>
    <cellStyle name="Normal 5 4 2_Degree data" xfId="2591" xr:uid="{00000000-0005-0000-0000-0000D41C0000}"/>
    <cellStyle name="Normal 5 4 3" xfId="199" xr:uid="{00000000-0005-0000-0000-0000D51C0000}"/>
    <cellStyle name="Normal 5 4 3 10" xfId="7238" xr:uid="{00000000-0005-0000-0000-0000D61C0000}"/>
    <cellStyle name="Normal 5 4 3 11" xfId="3303" xr:uid="{00000000-0005-0000-0000-0000D71C0000}"/>
    <cellStyle name="Normal 5 4 3 2" xfId="347" xr:uid="{00000000-0005-0000-0000-0000D81C0000}"/>
    <cellStyle name="Normal 5 4 3 2 2" xfId="703" xr:uid="{00000000-0005-0000-0000-0000D91C0000}"/>
    <cellStyle name="Normal 5 4 3 2 2 2" xfId="2082" xr:uid="{00000000-0005-0000-0000-0000DA1C0000}"/>
    <cellStyle name="Normal 5 4 3 2 2 2 2" xfId="10188" xr:uid="{00000000-0005-0000-0000-0000DB1C0000}"/>
    <cellStyle name="Normal 5 4 3 2 2 2 3" xfId="5170" xr:uid="{00000000-0005-0000-0000-0000DC1C0000}"/>
    <cellStyle name="Normal 5 4 3 2 2 3" xfId="6229" xr:uid="{00000000-0005-0000-0000-0000DD1C0000}"/>
    <cellStyle name="Normal 5 4 3 2 2 3 2" xfId="11245" xr:uid="{00000000-0005-0000-0000-0000DE1C0000}"/>
    <cellStyle name="Normal 5 4 3 2 2 4" xfId="9304" xr:uid="{00000000-0005-0000-0000-0000DF1C0000}"/>
    <cellStyle name="Normal 5 4 3 2 2 5" xfId="12699" xr:uid="{00000000-0005-0000-0000-0000E01C0000}"/>
    <cellStyle name="Normal 5 4 3 2 2 6" xfId="7781" xr:uid="{00000000-0005-0000-0000-0000E11C0000}"/>
    <cellStyle name="Normal 5 4 3 2 2 7" xfId="4235" xr:uid="{00000000-0005-0000-0000-0000E21C0000}"/>
    <cellStyle name="Normal 5 4 3 2 3" xfId="1112" xr:uid="{00000000-0005-0000-0000-0000E31C0000}"/>
    <cellStyle name="Normal 5 4 3 2 3 2" xfId="2431" xr:uid="{00000000-0005-0000-0000-0000E41C0000}"/>
    <cellStyle name="Normal 5 4 3 2 3 2 2" xfId="10671" xr:uid="{00000000-0005-0000-0000-0000E51C0000}"/>
    <cellStyle name="Normal 5 4 3 2 3 2 3" xfId="5654" xr:uid="{00000000-0005-0000-0000-0000E61C0000}"/>
    <cellStyle name="Normal 5 4 3 2 3 3" xfId="6578" xr:uid="{00000000-0005-0000-0000-0000E71C0000}"/>
    <cellStyle name="Normal 5 4 3 2 3 3 2" xfId="11593" xr:uid="{00000000-0005-0000-0000-0000E81C0000}"/>
    <cellStyle name="Normal 5 4 3 2 3 4" xfId="9078" xr:uid="{00000000-0005-0000-0000-0000E91C0000}"/>
    <cellStyle name="Normal 5 4 3 2 3 5" xfId="13047" xr:uid="{00000000-0005-0000-0000-0000EA1C0000}"/>
    <cellStyle name="Normal 5 4 3 2 3 6" xfId="8265" xr:uid="{00000000-0005-0000-0000-0000EB1C0000}"/>
    <cellStyle name="Normal 5 4 3 2 3 7" xfId="4009" xr:uid="{00000000-0005-0000-0000-0000EC1C0000}"/>
    <cellStyle name="Normal 5 4 3 2 4" xfId="1470" xr:uid="{00000000-0005-0000-0000-0000ED1C0000}"/>
    <cellStyle name="Normal 5 4 3 2 4 2" xfId="3029" xr:uid="{00000000-0005-0000-0000-0000EE1C0000}"/>
    <cellStyle name="Normal 5 4 3 2 4 2 2" xfId="12067" xr:uid="{00000000-0005-0000-0000-0000EF1C0000}"/>
    <cellStyle name="Normal 5 4 3 2 4 2 3" xfId="7052" xr:uid="{00000000-0005-0000-0000-0000F01C0000}"/>
    <cellStyle name="Normal 5 4 3 2 4 3" xfId="13521" xr:uid="{00000000-0005-0000-0000-0000F11C0000}"/>
    <cellStyle name="Normal 5 4 3 2 4 4" xfId="9962" xr:uid="{00000000-0005-0000-0000-0000F21C0000}"/>
    <cellStyle name="Normal 5 4 3 2 4 5" xfId="4944" xr:uid="{00000000-0005-0000-0000-0000F31C0000}"/>
    <cellStyle name="Normal 5 4 3 2 5" xfId="1861" xr:uid="{00000000-0005-0000-0000-0000F41C0000}"/>
    <cellStyle name="Normal 5 4 3 2 5 2" xfId="11024" xr:uid="{00000000-0005-0000-0000-0000F51C0000}"/>
    <cellStyle name="Normal 5 4 3 2 5 3" xfId="6008" xr:uid="{00000000-0005-0000-0000-0000F61C0000}"/>
    <cellStyle name="Normal 5 4 3 2 6" xfId="8585" xr:uid="{00000000-0005-0000-0000-0000F71C0000}"/>
    <cellStyle name="Normal 5 4 3 2 7" xfId="12478" xr:uid="{00000000-0005-0000-0000-0000F81C0000}"/>
    <cellStyle name="Normal 5 4 3 2 8" xfId="7555" xr:uid="{00000000-0005-0000-0000-0000F91C0000}"/>
    <cellStyle name="Normal 5 4 3 2 9" xfId="3507" xr:uid="{00000000-0005-0000-0000-0000FA1C0000}"/>
    <cellStyle name="Normal 5 4 3 2_Degree data" xfId="2650" xr:uid="{00000000-0005-0000-0000-0000FB1C0000}"/>
    <cellStyle name="Normal 5 4 3 3" xfId="499" xr:uid="{00000000-0005-0000-0000-0000FC1C0000}"/>
    <cellStyle name="Normal 5 4 3 3 2" xfId="908" xr:uid="{00000000-0005-0000-0000-0000FD1C0000}"/>
    <cellStyle name="Normal 5 4 3 3 2 2" xfId="9758" xr:uid="{00000000-0005-0000-0000-0000FE1C0000}"/>
    <cellStyle name="Normal 5 4 3 3 2 3" xfId="4740" xr:uid="{00000000-0005-0000-0000-0000FF1C0000}"/>
    <cellStyle name="Normal 5 4 3 3 3" xfId="2081" xr:uid="{00000000-0005-0000-0000-0000001D0000}"/>
    <cellStyle name="Normal 5 4 3 3 3 2" xfId="11244" xr:uid="{00000000-0005-0000-0000-0000011D0000}"/>
    <cellStyle name="Normal 5 4 3 3 3 3" xfId="6228" xr:uid="{00000000-0005-0000-0000-0000021D0000}"/>
    <cellStyle name="Normal 5 4 3 3 4" xfId="8874" xr:uid="{00000000-0005-0000-0000-0000031D0000}"/>
    <cellStyle name="Normal 5 4 3 3 5" xfId="12698" xr:uid="{00000000-0005-0000-0000-0000041D0000}"/>
    <cellStyle name="Normal 5 4 3 3 6" xfId="7351" xr:uid="{00000000-0005-0000-0000-0000051D0000}"/>
    <cellStyle name="Normal 5 4 3 3 7" xfId="3805" xr:uid="{00000000-0005-0000-0000-0000061D0000}"/>
    <cellStyle name="Normal 5 4 3 4" xfId="805" xr:uid="{00000000-0005-0000-0000-0000071D0000}"/>
    <cellStyle name="Normal 5 4 3 4 2" xfId="2430" xr:uid="{00000000-0005-0000-0000-0000081D0000}"/>
    <cellStyle name="Normal 5 4 3 4 2 2" xfId="10187" xr:uid="{00000000-0005-0000-0000-0000091D0000}"/>
    <cellStyle name="Normal 5 4 3 4 2 3" xfId="5169" xr:uid="{00000000-0005-0000-0000-00000A1D0000}"/>
    <cellStyle name="Normal 5 4 3 4 3" xfId="6577" xr:uid="{00000000-0005-0000-0000-00000B1D0000}"/>
    <cellStyle name="Normal 5 4 3 4 3 2" xfId="11592" xr:uid="{00000000-0005-0000-0000-00000C1D0000}"/>
    <cellStyle name="Normal 5 4 3 4 4" xfId="9303" xr:uid="{00000000-0005-0000-0000-00000D1D0000}"/>
    <cellStyle name="Normal 5 4 3 4 5" xfId="13046" xr:uid="{00000000-0005-0000-0000-00000E1D0000}"/>
    <cellStyle name="Normal 5 4 3 4 6" xfId="7780" xr:uid="{00000000-0005-0000-0000-00000F1D0000}"/>
    <cellStyle name="Normal 5 4 3 4 7" xfId="4234" xr:uid="{00000000-0005-0000-0000-0000101D0000}"/>
    <cellStyle name="Normal 5 4 3 5" xfId="1263" xr:uid="{00000000-0005-0000-0000-0000111D0000}"/>
    <cellStyle name="Normal 5 4 3 5 2" xfId="2819" xr:uid="{00000000-0005-0000-0000-0000121D0000}"/>
    <cellStyle name="Normal 5 4 3 5 2 2" xfId="10467" xr:uid="{00000000-0005-0000-0000-0000131D0000}"/>
    <cellStyle name="Normal 5 4 3 5 2 3" xfId="5450" xr:uid="{00000000-0005-0000-0000-0000141D0000}"/>
    <cellStyle name="Normal 5 4 3 5 3" xfId="6848" xr:uid="{00000000-0005-0000-0000-0000151D0000}"/>
    <cellStyle name="Normal 5 4 3 5 3 2" xfId="11863" xr:uid="{00000000-0005-0000-0000-0000161D0000}"/>
    <cellStyle name="Normal 5 4 3 5 4" xfId="8759" xr:uid="{00000000-0005-0000-0000-0000171D0000}"/>
    <cellStyle name="Normal 5 4 3 5 5" xfId="13317" xr:uid="{00000000-0005-0000-0000-0000181D0000}"/>
    <cellStyle name="Normal 5 4 3 5 6" xfId="8061" xr:uid="{00000000-0005-0000-0000-0000191D0000}"/>
    <cellStyle name="Normal 5 4 3 5 7" xfId="3689" xr:uid="{00000000-0005-0000-0000-00001A1D0000}"/>
    <cellStyle name="Normal 5 4 3 6" xfId="1657" xr:uid="{00000000-0005-0000-0000-00001B1D0000}"/>
    <cellStyle name="Normal 5 4 3 6 2" xfId="9645" xr:uid="{00000000-0005-0000-0000-00001C1D0000}"/>
    <cellStyle name="Normal 5 4 3 6 3" xfId="4627" xr:uid="{00000000-0005-0000-0000-00001D1D0000}"/>
    <cellStyle name="Normal 5 4 3 7" xfId="5804" xr:uid="{00000000-0005-0000-0000-00001E1D0000}"/>
    <cellStyle name="Normal 5 4 3 7 2" xfId="10820" xr:uid="{00000000-0005-0000-0000-00001F1D0000}"/>
    <cellStyle name="Normal 5 4 3 8" xfId="8381" xr:uid="{00000000-0005-0000-0000-0000201D0000}"/>
    <cellStyle name="Normal 5 4 3 9" xfId="12274" xr:uid="{00000000-0005-0000-0000-0000211D0000}"/>
    <cellStyle name="Normal 5 4 3_Degree data" xfId="2705" xr:uid="{00000000-0005-0000-0000-0000221D0000}"/>
    <cellStyle name="Normal 5 4 4" xfId="235" xr:uid="{00000000-0005-0000-0000-0000231D0000}"/>
    <cellStyle name="Normal 5 4 4 2" xfId="599" xr:uid="{00000000-0005-0000-0000-0000241D0000}"/>
    <cellStyle name="Normal 5 4 4 2 2" xfId="2083" xr:uid="{00000000-0005-0000-0000-0000251D0000}"/>
    <cellStyle name="Normal 5 4 4 2 2 2" xfId="10189" xr:uid="{00000000-0005-0000-0000-0000261D0000}"/>
    <cellStyle name="Normal 5 4 4 2 2 3" xfId="5171" xr:uid="{00000000-0005-0000-0000-0000271D0000}"/>
    <cellStyle name="Normal 5 4 4 2 3" xfId="6230" xr:uid="{00000000-0005-0000-0000-0000281D0000}"/>
    <cellStyle name="Normal 5 4 4 2 3 2" xfId="11246" xr:uid="{00000000-0005-0000-0000-0000291D0000}"/>
    <cellStyle name="Normal 5 4 4 2 4" xfId="9305" xr:uid="{00000000-0005-0000-0000-00002A1D0000}"/>
    <cellStyle name="Normal 5 4 4 2 5" xfId="12700" xr:uid="{00000000-0005-0000-0000-00002B1D0000}"/>
    <cellStyle name="Normal 5 4 4 2 6" xfId="7782" xr:uid="{00000000-0005-0000-0000-00002C1D0000}"/>
    <cellStyle name="Normal 5 4 4 2 7" xfId="4236" xr:uid="{00000000-0005-0000-0000-00002D1D0000}"/>
    <cellStyle name="Normal 5 4 4 3" xfId="1008" xr:uid="{00000000-0005-0000-0000-00002E1D0000}"/>
    <cellStyle name="Normal 5 4 4 3 2" xfId="2432" xr:uid="{00000000-0005-0000-0000-00002F1D0000}"/>
    <cellStyle name="Normal 5 4 4 3 2 2" xfId="10567" xr:uid="{00000000-0005-0000-0000-0000301D0000}"/>
    <cellStyle name="Normal 5 4 4 3 2 3" xfId="5550" xr:uid="{00000000-0005-0000-0000-0000311D0000}"/>
    <cellStyle name="Normal 5 4 4 3 3" xfId="6579" xr:uid="{00000000-0005-0000-0000-0000321D0000}"/>
    <cellStyle name="Normal 5 4 4 3 3 2" xfId="11594" xr:uid="{00000000-0005-0000-0000-0000331D0000}"/>
    <cellStyle name="Normal 5 4 4 3 4" xfId="8974" xr:uid="{00000000-0005-0000-0000-0000341D0000}"/>
    <cellStyle name="Normal 5 4 4 3 5" xfId="13048" xr:uid="{00000000-0005-0000-0000-0000351D0000}"/>
    <cellStyle name="Normal 5 4 4 3 6" xfId="8161" xr:uid="{00000000-0005-0000-0000-0000361D0000}"/>
    <cellStyle name="Normal 5 4 4 3 7" xfId="3905" xr:uid="{00000000-0005-0000-0000-0000371D0000}"/>
    <cellStyle name="Normal 5 4 4 4" xfId="1364" xr:uid="{00000000-0005-0000-0000-0000381D0000}"/>
    <cellStyle name="Normal 5 4 4 4 2" xfId="2922" xr:uid="{00000000-0005-0000-0000-0000391D0000}"/>
    <cellStyle name="Normal 5 4 4 4 2 2" xfId="11963" xr:uid="{00000000-0005-0000-0000-00003A1D0000}"/>
    <cellStyle name="Normal 5 4 4 4 2 3" xfId="6948" xr:uid="{00000000-0005-0000-0000-00003B1D0000}"/>
    <cellStyle name="Normal 5 4 4 4 3" xfId="13417" xr:uid="{00000000-0005-0000-0000-00003C1D0000}"/>
    <cellStyle name="Normal 5 4 4 4 4" xfId="9858" xr:uid="{00000000-0005-0000-0000-00003D1D0000}"/>
    <cellStyle name="Normal 5 4 4 4 5" xfId="4840" xr:uid="{00000000-0005-0000-0000-00003E1D0000}"/>
    <cellStyle name="Normal 5 4 4 5" xfId="1757" xr:uid="{00000000-0005-0000-0000-00003F1D0000}"/>
    <cellStyle name="Normal 5 4 4 5 2" xfId="10920" xr:uid="{00000000-0005-0000-0000-0000401D0000}"/>
    <cellStyle name="Normal 5 4 4 5 3" xfId="5904" xr:uid="{00000000-0005-0000-0000-0000411D0000}"/>
    <cellStyle name="Normal 5 4 4 6" xfId="8481" xr:uid="{00000000-0005-0000-0000-0000421D0000}"/>
    <cellStyle name="Normal 5 4 4 7" xfId="12374" xr:uid="{00000000-0005-0000-0000-0000431D0000}"/>
    <cellStyle name="Normal 5 4 4 8" xfId="7451" xr:uid="{00000000-0005-0000-0000-0000441D0000}"/>
    <cellStyle name="Normal 5 4 4 9" xfId="3403" xr:uid="{00000000-0005-0000-0000-0000451D0000}"/>
    <cellStyle name="Normal 5 4 4_Degree data" xfId="2697" xr:uid="{00000000-0005-0000-0000-0000461D0000}"/>
    <cellStyle name="Normal 5 4 5" xfId="284" xr:uid="{00000000-0005-0000-0000-0000471D0000}"/>
    <cellStyle name="Normal 5 4 5 2" xfId="848" xr:uid="{00000000-0005-0000-0000-0000481D0000}"/>
    <cellStyle name="Normal 5 4 5 2 2" xfId="2084" xr:uid="{00000000-0005-0000-0000-0000491D0000}"/>
    <cellStyle name="Normal 5 4 5 2 2 2" xfId="10190" xr:uid="{00000000-0005-0000-0000-00004A1D0000}"/>
    <cellStyle name="Normal 5 4 5 2 2 3" xfId="5172" xr:uid="{00000000-0005-0000-0000-00004B1D0000}"/>
    <cellStyle name="Normal 5 4 5 2 3" xfId="6231" xr:uid="{00000000-0005-0000-0000-00004C1D0000}"/>
    <cellStyle name="Normal 5 4 5 2 3 2" xfId="11247" xr:uid="{00000000-0005-0000-0000-00004D1D0000}"/>
    <cellStyle name="Normal 5 4 5 2 4" xfId="9306" xr:uid="{00000000-0005-0000-0000-00004E1D0000}"/>
    <cellStyle name="Normal 5 4 5 2 5" xfId="12701" xr:uid="{00000000-0005-0000-0000-00004F1D0000}"/>
    <cellStyle name="Normal 5 4 5 2 6" xfId="7783" xr:uid="{00000000-0005-0000-0000-0000501D0000}"/>
    <cellStyle name="Normal 5 4 5 2 7" xfId="4237" xr:uid="{00000000-0005-0000-0000-0000511D0000}"/>
    <cellStyle name="Normal 5 4 5 3" xfId="1199" xr:uid="{00000000-0005-0000-0000-0000521D0000}"/>
    <cellStyle name="Normal 5 4 5 3 2" xfId="2433" xr:uid="{00000000-0005-0000-0000-0000531D0000}"/>
    <cellStyle name="Normal 5 4 5 3 2 2" xfId="10408" xr:uid="{00000000-0005-0000-0000-0000541D0000}"/>
    <cellStyle name="Normal 5 4 5 3 2 3" xfId="5391" xr:uid="{00000000-0005-0000-0000-0000551D0000}"/>
    <cellStyle name="Normal 5 4 5 3 3" xfId="6580" xr:uid="{00000000-0005-0000-0000-0000561D0000}"/>
    <cellStyle name="Normal 5 4 5 3 3 2" xfId="11595" xr:uid="{00000000-0005-0000-0000-0000571D0000}"/>
    <cellStyle name="Normal 5 4 5 3 4" xfId="9474" xr:uid="{00000000-0005-0000-0000-0000581D0000}"/>
    <cellStyle name="Normal 5 4 5 3 5" xfId="13049" xr:uid="{00000000-0005-0000-0000-0000591D0000}"/>
    <cellStyle name="Normal 5 4 5 3 6" xfId="8002" xr:uid="{00000000-0005-0000-0000-00005A1D0000}"/>
    <cellStyle name="Normal 5 4 5 3 7" xfId="4456" xr:uid="{00000000-0005-0000-0000-00005B1D0000}"/>
    <cellStyle name="Normal 5 4 5 4" xfId="2751" xr:uid="{00000000-0005-0000-0000-00005C1D0000}"/>
    <cellStyle name="Normal 5 4 5 4 2" xfId="6789" xr:uid="{00000000-0005-0000-0000-00005D1D0000}"/>
    <cellStyle name="Normal 5 4 5 4 2 2" xfId="11804" xr:uid="{00000000-0005-0000-0000-00005E1D0000}"/>
    <cellStyle name="Normal 5 4 5 4 3" xfId="13258" xr:uid="{00000000-0005-0000-0000-00005F1D0000}"/>
    <cellStyle name="Normal 5 4 5 4 4" xfId="9699" xr:uid="{00000000-0005-0000-0000-0000601D0000}"/>
    <cellStyle name="Normal 5 4 5 4 5" xfId="4681" xr:uid="{00000000-0005-0000-0000-0000611D0000}"/>
    <cellStyle name="Normal 5 4 5 5" xfId="1598" xr:uid="{00000000-0005-0000-0000-0000621D0000}"/>
    <cellStyle name="Normal 5 4 5 5 2" xfId="10759" xr:uid="{00000000-0005-0000-0000-0000631D0000}"/>
    <cellStyle name="Normal 5 4 5 5 3" xfId="5743" xr:uid="{00000000-0005-0000-0000-0000641D0000}"/>
    <cellStyle name="Normal 5 4 5 6" xfId="8815" xr:uid="{00000000-0005-0000-0000-0000651D0000}"/>
    <cellStyle name="Normal 5 4 5 7" xfId="12215" xr:uid="{00000000-0005-0000-0000-0000661D0000}"/>
    <cellStyle name="Normal 5 4 5 8" xfId="7292" xr:uid="{00000000-0005-0000-0000-0000671D0000}"/>
    <cellStyle name="Normal 5 4 5 9" xfId="3746" xr:uid="{00000000-0005-0000-0000-0000681D0000}"/>
    <cellStyle name="Normal 5 4 5_Degree data" xfId="2820" xr:uid="{00000000-0005-0000-0000-0000691D0000}"/>
    <cellStyle name="Normal 5 4 6" xfId="440" xr:uid="{00000000-0005-0000-0000-00006A1D0000}"/>
    <cellStyle name="Normal 5 4 6 2" xfId="2078" xr:uid="{00000000-0005-0000-0000-00006B1D0000}"/>
    <cellStyle name="Normal 5 4 6 2 2" xfId="10184" xr:uid="{00000000-0005-0000-0000-00006C1D0000}"/>
    <cellStyle name="Normal 5 4 6 2 3" xfId="5166" xr:uid="{00000000-0005-0000-0000-00006D1D0000}"/>
    <cellStyle name="Normal 5 4 6 3" xfId="6225" xr:uid="{00000000-0005-0000-0000-00006E1D0000}"/>
    <cellStyle name="Normal 5 4 6 3 2" xfId="11241" xr:uid="{00000000-0005-0000-0000-00006F1D0000}"/>
    <cellStyle name="Normal 5 4 6 4" xfId="9300" xr:uid="{00000000-0005-0000-0000-0000701D0000}"/>
    <cellStyle name="Normal 5 4 6 5" xfId="12695" xr:uid="{00000000-0005-0000-0000-0000711D0000}"/>
    <cellStyle name="Normal 5 4 6 6" xfId="7777" xr:uid="{00000000-0005-0000-0000-0000721D0000}"/>
    <cellStyle name="Normal 5 4 6 7" xfId="4231" xr:uid="{00000000-0005-0000-0000-0000731D0000}"/>
    <cellStyle name="Normal 5 4 7" xfId="751" xr:uid="{00000000-0005-0000-0000-0000741D0000}"/>
    <cellStyle name="Normal 5 4 7 2" xfId="2427" xr:uid="{00000000-0005-0000-0000-0000751D0000}"/>
    <cellStyle name="Normal 5 4 7 2 2" xfId="10365" xr:uid="{00000000-0005-0000-0000-0000761D0000}"/>
    <cellStyle name="Normal 5 4 7 2 3" xfId="5348" xr:uid="{00000000-0005-0000-0000-0000771D0000}"/>
    <cellStyle name="Normal 5 4 7 3" xfId="6574" xr:uid="{00000000-0005-0000-0000-0000781D0000}"/>
    <cellStyle name="Normal 5 4 7 3 2" xfId="11589" xr:uid="{00000000-0005-0000-0000-0000791D0000}"/>
    <cellStyle name="Normal 5 4 7 4" xfId="8654" xr:uid="{00000000-0005-0000-0000-00007A1D0000}"/>
    <cellStyle name="Normal 5 4 7 5" xfId="13043" xr:uid="{00000000-0005-0000-0000-00007B1D0000}"/>
    <cellStyle name="Normal 5 4 7 6" xfId="7959" xr:uid="{00000000-0005-0000-0000-00007C1D0000}"/>
    <cellStyle name="Normal 5 4 7 7" xfId="3581" xr:uid="{00000000-0005-0000-0000-00007D1D0000}"/>
    <cellStyle name="Normal 5 4 8" xfId="1155" xr:uid="{00000000-0005-0000-0000-00007E1D0000}"/>
    <cellStyle name="Normal 5 4 8 2" xfId="2680" xr:uid="{00000000-0005-0000-0000-00007F1D0000}"/>
    <cellStyle name="Normal 5 4 8 2 2" xfId="11761" xr:uid="{00000000-0005-0000-0000-0000801D0000}"/>
    <cellStyle name="Normal 5 4 8 2 3" xfId="6746" xr:uid="{00000000-0005-0000-0000-0000811D0000}"/>
    <cellStyle name="Normal 5 4 8 3" xfId="13215" xr:uid="{00000000-0005-0000-0000-0000821D0000}"/>
    <cellStyle name="Normal 5 4 8 4" xfId="9541" xr:uid="{00000000-0005-0000-0000-0000831D0000}"/>
    <cellStyle name="Normal 5 4 8 5" xfId="4523" xr:uid="{00000000-0005-0000-0000-0000841D0000}"/>
    <cellStyle name="Normal 5 4 9" xfId="1555" xr:uid="{00000000-0005-0000-0000-0000851D0000}"/>
    <cellStyle name="Normal 5 4 9 2" xfId="12172" xr:uid="{00000000-0005-0000-0000-0000861D0000}"/>
    <cellStyle name="Normal 5 4 9 3" xfId="10716" xr:uid="{00000000-0005-0000-0000-0000871D0000}"/>
    <cellStyle name="Normal 5 4 9 4" xfId="5700" xr:uid="{00000000-0005-0000-0000-0000881D0000}"/>
    <cellStyle name="Normal 5 4_Degree data" xfId="2651" xr:uid="{00000000-0005-0000-0000-0000891D0000}"/>
    <cellStyle name="Normal 5 5" xfId="165" xr:uid="{00000000-0005-0000-0000-00008A1D0000}"/>
    <cellStyle name="Normal 5 5 10" xfId="8310" xr:uid="{00000000-0005-0000-0000-00008B1D0000}"/>
    <cellStyle name="Normal 5 5 11" xfId="12130" xr:uid="{00000000-0005-0000-0000-00008C1D0000}"/>
    <cellStyle name="Normal 5 5 12" xfId="7122" xr:uid="{00000000-0005-0000-0000-00008D1D0000}"/>
    <cellStyle name="Normal 5 5 13" xfId="3231" xr:uid="{00000000-0005-0000-0000-00008E1D0000}"/>
    <cellStyle name="Normal 5 5 2" xfId="379" xr:uid="{00000000-0005-0000-0000-00008F1D0000}"/>
    <cellStyle name="Normal 5 5 2 10" xfId="7165" xr:uid="{00000000-0005-0000-0000-0000901D0000}"/>
    <cellStyle name="Normal 5 5 2 11" xfId="3334" xr:uid="{00000000-0005-0000-0000-0000911D0000}"/>
    <cellStyle name="Normal 5 5 2 2" xfId="630" xr:uid="{00000000-0005-0000-0000-0000921D0000}"/>
    <cellStyle name="Normal 5 5 2 2 2" xfId="1039" xr:uid="{00000000-0005-0000-0000-0000931D0000}"/>
    <cellStyle name="Normal 5 5 2 2 2 2" xfId="2087" xr:uid="{00000000-0005-0000-0000-0000941D0000}"/>
    <cellStyle name="Normal 5 5 2 2 2 2 2" xfId="10193" xr:uid="{00000000-0005-0000-0000-0000951D0000}"/>
    <cellStyle name="Normal 5 5 2 2 2 2 3" xfId="5175" xr:uid="{00000000-0005-0000-0000-0000961D0000}"/>
    <cellStyle name="Normal 5 5 2 2 2 3" xfId="6234" xr:uid="{00000000-0005-0000-0000-0000971D0000}"/>
    <cellStyle name="Normal 5 5 2 2 2 3 2" xfId="11250" xr:uid="{00000000-0005-0000-0000-0000981D0000}"/>
    <cellStyle name="Normal 5 5 2 2 2 4" xfId="9309" xr:uid="{00000000-0005-0000-0000-0000991D0000}"/>
    <cellStyle name="Normal 5 5 2 2 2 5" xfId="12704" xr:uid="{00000000-0005-0000-0000-00009A1D0000}"/>
    <cellStyle name="Normal 5 5 2 2 2 6" xfId="7786" xr:uid="{00000000-0005-0000-0000-00009B1D0000}"/>
    <cellStyle name="Normal 5 5 2 2 2 7" xfId="4240" xr:uid="{00000000-0005-0000-0000-00009C1D0000}"/>
    <cellStyle name="Normal 5 5 2 2 3" xfId="1396" xr:uid="{00000000-0005-0000-0000-00009D1D0000}"/>
    <cellStyle name="Normal 5 5 2 2 3 2" xfId="2436" xr:uid="{00000000-0005-0000-0000-00009E1D0000}"/>
    <cellStyle name="Normal 5 5 2 2 3 2 2" xfId="10598" xr:uid="{00000000-0005-0000-0000-00009F1D0000}"/>
    <cellStyle name="Normal 5 5 2 2 3 2 3" xfId="5581" xr:uid="{00000000-0005-0000-0000-0000A01D0000}"/>
    <cellStyle name="Normal 5 5 2 2 3 3" xfId="6583" xr:uid="{00000000-0005-0000-0000-0000A11D0000}"/>
    <cellStyle name="Normal 5 5 2 2 3 3 2" xfId="11598" xr:uid="{00000000-0005-0000-0000-0000A21D0000}"/>
    <cellStyle name="Normal 5 5 2 2 3 4" xfId="9005" xr:uid="{00000000-0005-0000-0000-0000A31D0000}"/>
    <cellStyle name="Normal 5 5 2 2 3 5" xfId="13052" xr:uid="{00000000-0005-0000-0000-0000A41D0000}"/>
    <cellStyle name="Normal 5 5 2 2 3 6" xfId="8192" xr:uid="{00000000-0005-0000-0000-0000A51D0000}"/>
    <cellStyle name="Normal 5 5 2 2 3 7" xfId="3936" xr:uid="{00000000-0005-0000-0000-0000A61D0000}"/>
    <cellStyle name="Normal 5 5 2 2 4" xfId="2954" xr:uid="{00000000-0005-0000-0000-0000A71D0000}"/>
    <cellStyle name="Normal 5 5 2 2 4 2" xfId="6979" xr:uid="{00000000-0005-0000-0000-0000A81D0000}"/>
    <cellStyle name="Normal 5 5 2 2 4 2 2" xfId="11994" xr:uid="{00000000-0005-0000-0000-0000A91D0000}"/>
    <cellStyle name="Normal 5 5 2 2 4 3" xfId="13448" xr:uid="{00000000-0005-0000-0000-0000AA1D0000}"/>
    <cellStyle name="Normal 5 5 2 2 4 4" xfId="9889" xr:uid="{00000000-0005-0000-0000-0000AB1D0000}"/>
    <cellStyle name="Normal 5 5 2 2 4 5" xfId="4871" xr:uid="{00000000-0005-0000-0000-0000AC1D0000}"/>
    <cellStyle name="Normal 5 5 2 2 5" xfId="1788" xr:uid="{00000000-0005-0000-0000-0000AD1D0000}"/>
    <cellStyle name="Normal 5 5 2 2 5 2" xfId="10951" xr:uid="{00000000-0005-0000-0000-0000AE1D0000}"/>
    <cellStyle name="Normal 5 5 2 2 5 3" xfId="5935" xr:uid="{00000000-0005-0000-0000-0000AF1D0000}"/>
    <cellStyle name="Normal 5 5 2 2 6" xfId="8512" xr:uid="{00000000-0005-0000-0000-0000B01D0000}"/>
    <cellStyle name="Normal 5 5 2 2 7" xfId="12405" xr:uid="{00000000-0005-0000-0000-0000B11D0000}"/>
    <cellStyle name="Normal 5 5 2 2 8" xfId="7482" xr:uid="{00000000-0005-0000-0000-0000B21D0000}"/>
    <cellStyle name="Normal 5 5 2 2 9" xfId="3434" xr:uid="{00000000-0005-0000-0000-0000B31D0000}"/>
    <cellStyle name="Normal 5 5 2 2_Degree data" xfId="2682" xr:uid="{00000000-0005-0000-0000-0000B41D0000}"/>
    <cellStyle name="Normal 5 5 2 3" xfId="530" xr:uid="{00000000-0005-0000-0000-0000B51D0000}"/>
    <cellStyle name="Normal 5 5 2 3 2" xfId="2086" xr:uid="{00000000-0005-0000-0000-0000B61D0000}"/>
    <cellStyle name="Normal 5 5 2 3 2 2" xfId="9789" xr:uid="{00000000-0005-0000-0000-0000B71D0000}"/>
    <cellStyle name="Normal 5 5 2 3 2 3" xfId="4771" xr:uid="{00000000-0005-0000-0000-0000B81D0000}"/>
    <cellStyle name="Normal 5 5 2 3 3" xfId="6233" xr:uid="{00000000-0005-0000-0000-0000B91D0000}"/>
    <cellStyle name="Normal 5 5 2 3 3 2" xfId="11249" xr:uid="{00000000-0005-0000-0000-0000BA1D0000}"/>
    <cellStyle name="Normal 5 5 2 3 4" xfId="8905" xr:uid="{00000000-0005-0000-0000-0000BB1D0000}"/>
    <cellStyle name="Normal 5 5 2 3 5" xfId="12703" xr:uid="{00000000-0005-0000-0000-0000BC1D0000}"/>
    <cellStyle name="Normal 5 5 2 3 6" xfId="7382" xr:uid="{00000000-0005-0000-0000-0000BD1D0000}"/>
    <cellStyle name="Normal 5 5 2 3 7" xfId="3836" xr:uid="{00000000-0005-0000-0000-0000BE1D0000}"/>
    <cellStyle name="Normal 5 5 2 4" xfId="939" xr:uid="{00000000-0005-0000-0000-0000BF1D0000}"/>
    <cellStyle name="Normal 5 5 2 4 2" xfId="2435" xr:uid="{00000000-0005-0000-0000-0000C01D0000}"/>
    <cellStyle name="Normal 5 5 2 4 2 2" xfId="10192" xr:uid="{00000000-0005-0000-0000-0000C11D0000}"/>
    <cellStyle name="Normal 5 5 2 4 2 3" xfId="5174" xr:uid="{00000000-0005-0000-0000-0000C21D0000}"/>
    <cellStyle name="Normal 5 5 2 4 3" xfId="6582" xr:uid="{00000000-0005-0000-0000-0000C31D0000}"/>
    <cellStyle name="Normal 5 5 2 4 3 2" xfId="11597" xr:uid="{00000000-0005-0000-0000-0000C41D0000}"/>
    <cellStyle name="Normal 5 5 2 4 4" xfId="9308" xr:uid="{00000000-0005-0000-0000-0000C51D0000}"/>
    <cellStyle name="Normal 5 5 2 4 5" xfId="13051" xr:uid="{00000000-0005-0000-0000-0000C61D0000}"/>
    <cellStyle name="Normal 5 5 2 4 6" xfId="7785" xr:uid="{00000000-0005-0000-0000-0000C71D0000}"/>
    <cellStyle name="Normal 5 5 2 4 7" xfId="4239" xr:uid="{00000000-0005-0000-0000-0000C81D0000}"/>
    <cellStyle name="Normal 5 5 2 5" xfId="1295" xr:uid="{00000000-0005-0000-0000-0000C91D0000}"/>
    <cellStyle name="Normal 5 5 2 5 2" xfId="2852" xr:uid="{00000000-0005-0000-0000-0000CA1D0000}"/>
    <cellStyle name="Normal 5 5 2 5 2 2" xfId="10498" xr:uid="{00000000-0005-0000-0000-0000CB1D0000}"/>
    <cellStyle name="Normal 5 5 2 5 2 3" xfId="5481" xr:uid="{00000000-0005-0000-0000-0000CC1D0000}"/>
    <cellStyle name="Normal 5 5 2 5 3" xfId="6879" xr:uid="{00000000-0005-0000-0000-0000CD1D0000}"/>
    <cellStyle name="Normal 5 5 2 5 3 2" xfId="11894" xr:uid="{00000000-0005-0000-0000-0000CE1D0000}"/>
    <cellStyle name="Normal 5 5 2 5 4" xfId="8686" xr:uid="{00000000-0005-0000-0000-0000CF1D0000}"/>
    <cellStyle name="Normal 5 5 2 5 5" xfId="13348" xr:uid="{00000000-0005-0000-0000-0000D01D0000}"/>
    <cellStyle name="Normal 5 5 2 5 6" xfId="8092" xr:uid="{00000000-0005-0000-0000-0000D11D0000}"/>
    <cellStyle name="Normal 5 5 2 5 7" xfId="3615" xr:uid="{00000000-0005-0000-0000-0000D21D0000}"/>
    <cellStyle name="Normal 5 5 2 6" xfId="1688" xr:uid="{00000000-0005-0000-0000-0000D31D0000}"/>
    <cellStyle name="Normal 5 5 2 6 2" xfId="9572" xr:uid="{00000000-0005-0000-0000-0000D41D0000}"/>
    <cellStyle name="Normal 5 5 2 6 3" xfId="4554" xr:uid="{00000000-0005-0000-0000-0000D51D0000}"/>
    <cellStyle name="Normal 5 5 2 7" xfId="5835" xr:uid="{00000000-0005-0000-0000-0000D61D0000}"/>
    <cellStyle name="Normal 5 5 2 7 2" xfId="10851" xr:uid="{00000000-0005-0000-0000-0000D71D0000}"/>
    <cellStyle name="Normal 5 5 2 8" xfId="8412" xr:uid="{00000000-0005-0000-0000-0000D81D0000}"/>
    <cellStyle name="Normal 5 5 2 9" xfId="12305" xr:uid="{00000000-0005-0000-0000-0000D91D0000}"/>
    <cellStyle name="Normal 5 5 2_Degree data" xfId="2585" xr:uid="{00000000-0005-0000-0000-0000DA1D0000}"/>
    <cellStyle name="Normal 5 5 3" xfId="335" xr:uid="{00000000-0005-0000-0000-0000DB1D0000}"/>
    <cellStyle name="Normal 5 5 3 10" xfId="7227" xr:uid="{00000000-0005-0000-0000-0000DC1D0000}"/>
    <cellStyle name="Normal 5 5 3 11" xfId="3291" xr:uid="{00000000-0005-0000-0000-0000DD1D0000}"/>
    <cellStyle name="Normal 5 5 3 2" xfId="692" xr:uid="{00000000-0005-0000-0000-0000DE1D0000}"/>
    <cellStyle name="Normal 5 5 3 2 2" xfId="1101" xr:uid="{00000000-0005-0000-0000-0000DF1D0000}"/>
    <cellStyle name="Normal 5 5 3 2 2 2" xfId="2089" xr:uid="{00000000-0005-0000-0000-0000E01D0000}"/>
    <cellStyle name="Normal 5 5 3 2 2 2 2" xfId="10195" xr:uid="{00000000-0005-0000-0000-0000E11D0000}"/>
    <cellStyle name="Normal 5 5 3 2 2 2 3" xfId="5177" xr:uid="{00000000-0005-0000-0000-0000E21D0000}"/>
    <cellStyle name="Normal 5 5 3 2 2 3" xfId="6236" xr:uid="{00000000-0005-0000-0000-0000E31D0000}"/>
    <cellStyle name="Normal 5 5 3 2 2 3 2" xfId="11252" xr:uid="{00000000-0005-0000-0000-0000E41D0000}"/>
    <cellStyle name="Normal 5 5 3 2 2 4" xfId="9311" xr:uid="{00000000-0005-0000-0000-0000E51D0000}"/>
    <cellStyle name="Normal 5 5 3 2 2 5" xfId="12706" xr:uid="{00000000-0005-0000-0000-0000E61D0000}"/>
    <cellStyle name="Normal 5 5 3 2 2 6" xfId="7788" xr:uid="{00000000-0005-0000-0000-0000E71D0000}"/>
    <cellStyle name="Normal 5 5 3 2 2 7" xfId="4242" xr:uid="{00000000-0005-0000-0000-0000E81D0000}"/>
    <cellStyle name="Normal 5 5 3 2 3" xfId="1459" xr:uid="{00000000-0005-0000-0000-0000E91D0000}"/>
    <cellStyle name="Normal 5 5 3 2 3 2" xfId="2438" xr:uid="{00000000-0005-0000-0000-0000EA1D0000}"/>
    <cellStyle name="Normal 5 5 3 2 3 2 2" xfId="10660" xr:uid="{00000000-0005-0000-0000-0000EB1D0000}"/>
    <cellStyle name="Normal 5 5 3 2 3 2 3" xfId="5643" xr:uid="{00000000-0005-0000-0000-0000EC1D0000}"/>
    <cellStyle name="Normal 5 5 3 2 3 3" xfId="6585" xr:uid="{00000000-0005-0000-0000-0000ED1D0000}"/>
    <cellStyle name="Normal 5 5 3 2 3 3 2" xfId="11600" xr:uid="{00000000-0005-0000-0000-0000EE1D0000}"/>
    <cellStyle name="Normal 5 5 3 2 3 4" xfId="9067" xr:uid="{00000000-0005-0000-0000-0000EF1D0000}"/>
    <cellStyle name="Normal 5 5 3 2 3 5" xfId="13054" xr:uid="{00000000-0005-0000-0000-0000F01D0000}"/>
    <cellStyle name="Normal 5 5 3 2 3 6" xfId="8254" xr:uid="{00000000-0005-0000-0000-0000F11D0000}"/>
    <cellStyle name="Normal 5 5 3 2 3 7" xfId="3998" xr:uid="{00000000-0005-0000-0000-0000F21D0000}"/>
    <cellStyle name="Normal 5 5 3 2 4" xfId="3018" xr:uid="{00000000-0005-0000-0000-0000F31D0000}"/>
    <cellStyle name="Normal 5 5 3 2 4 2" xfId="7041" xr:uid="{00000000-0005-0000-0000-0000F41D0000}"/>
    <cellStyle name="Normal 5 5 3 2 4 2 2" xfId="12056" xr:uid="{00000000-0005-0000-0000-0000F51D0000}"/>
    <cellStyle name="Normal 5 5 3 2 4 3" xfId="13510" xr:uid="{00000000-0005-0000-0000-0000F61D0000}"/>
    <cellStyle name="Normal 5 5 3 2 4 4" xfId="9951" xr:uid="{00000000-0005-0000-0000-0000F71D0000}"/>
    <cellStyle name="Normal 5 5 3 2 4 5" xfId="4933" xr:uid="{00000000-0005-0000-0000-0000F81D0000}"/>
    <cellStyle name="Normal 5 5 3 2 5" xfId="1850" xr:uid="{00000000-0005-0000-0000-0000F91D0000}"/>
    <cellStyle name="Normal 5 5 3 2 5 2" xfId="11013" xr:uid="{00000000-0005-0000-0000-0000FA1D0000}"/>
    <cellStyle name="Normal 5 5 3 2 5 3" xfId="5997" xr:uid="{00000000-0005-0000-0000-0000FB1D0000}"/>
    <cellStyle name="Normal 5 5 3 2 6" xfId="8574" xr:uid="{00000000-0005-0000-0000-0000FC1D0000}"/>
    <cellStyle name="Normal 5 5 3 2 7" xfId="12467" xr:uid="{00000000-0005-0000-0000-0000FD1D0000}"/>
    <cellStyle name="Normal 5 5 3 2 8" xfId="7544" xr:uid="{00000000-0005-0000-0000-0000FE1D0000}"/>
    <cellStyle name="Normal 5 5 3 2 9" xfId="3496" xr:uid="{00000000-0005-0000-0000-0000FF1D0000}"/>
    <cellStyle name="Normal 5 5 3 2_Degree data" xfId="2630" xr:uid="{00000000-0005-0000-0000-0000001E0000}"/>
    <cellStyle name="Normal 5 5 3 3" xfId="487" xr:uid="{00000000-0005-0000-0000-0000011E0000}"/>
    <cellStyle name="Normal 5 5 3 3 2" xfId="2088" xr:uid="{00000000-0005-0000-0000-0000021E0000}"/>
    <cellStyle name="Normal 5 5 3 3 2 2" xfId="9746" xr:uid="{00000000-0005-0000-0000-0000031E0000}"/>
    <cellStyle name="Normal 5 5 3 3 2 3" xfId="4728" xr:uid="{00000000-0005-0000-0000-0000041E0000}"/>
    <cellStyle name="Normal 5 5 3 3 3" xfId="6235" xr:uid="{00000000-0005-0000-0000-0000051E0000}"/>
    <cellStyle name="Normal 5 5 3 3 3 2" xfId="11251" xr:uid="{00000000-0005-0000-0000-0000061E0000}"/>
    <cellStyle name="Normal 5 5 3 3 4" xfId="8862" xr:uid="{00000000-0005-0000-0000-0000071E0000}"/>
    <cellStyle name="Normal 5 5 3 3 5" xfId="12705" xr:uid="{00000000-0005-0000-0000-0000081E0000}"/>
    <cellStyle name="Normal 5 5 3 3 6" xfId="7339" xr:uid="{00000000-0005-0000-0000-0000091E0000}"/>
    <cellStyle name="Normal 5 5 3 3 7" xfId="3793" xr:uid="{00000000-0005-0000-0000-00000A1E0000}"/>
    <cellStyle name="Normal 5 5 3 4" xfId="896" xr:uid="{00000000-0005-0000-0000-00000B1E0000}"/>
    <cellStyle name="Normal 5 5 3 4 2" xfId="2437" xr:uid="{00000000-0005-0000-0000-00000C1E0000}"/>
    <cellStyle name="Normal 5 5 3 4 2 2" xfId="10194" xr:uid="{00000000-0005-0000-0000-00000D1E0000}"/>
    <cellStyle name="Normal 5 5 3 4 2 3" xfId="5176" xr:uid="{00000000-0005-0000-0000-00000E1E0000}"/>
    <cellStyle name="Normal 5 5 3 4 3" xfId="6584" xr:uid="{00000000-0005-0000-0000-00000F1E0000}"/>
    <cellStyle name="Normal 5 5 3 4 3 2" xfId="11599" xr:uid="{00000000-0005-0000-0000-0000101E0000}"/>
    <cellStyle name="Normal 5 5 3 4 4" xfId="9310" xr:uid="{00000000-0005-0000-0000-0000111E0000}"/>
    <cellStyle name="Normal 5 5 3 4 5" xfId="13053" xr:uid="{00000000-0005-0000-0000-0000121E0000}"/>
    <cellStyle name="Normal 5 5 3 4 6" xfId="7787" xr:uid="{00000000-0005-0000-0000-0000131E0000}"/>
    <cellStyle name="Normal 5 5 3 4 7" xfId="4241" xr:uid="{00000000-0005-0000-0000-0000141E0000}"/>
    <cellStyle name="Normal 5 5 3 5" xfId="1251" xr:uid="{00000000-0005-0000-0000-0000151E0000}"/>
    <cellStyle name="Normal 5 5 3 5 2" xfId="2807" xr:uid="{00000000-0005-0000-0000-0000161E0000}"/>
    <cellStyle name="Normal 5 5 3 5 2 2" xfId="10455" xr:uid="{00000000-0005-0000-0000-0000171E0000}"/>
    <cellStyle name="Normal 5 5 3 5 2 3" xfId="5438" xr:uid="{00000000-0005-0000-0000-0000181E0000}"/>
    <cellStyle name="Normal 5 5 3 5 3" xfId="6836" xr:uid="{00000000-0005-0000-0000-0000191E0000}"/>
    <cellStyle name="Normal 5 5 3 5 3 2" xfId="11851" xr:uid="{00000000-0005-0000-0000-00001A1E0000}"/>
    <cellStyle name="Normal 5 5 3 5 4" xfId="8748" xr:uid="{00000000-0005-0000-0000-00001B1E0000}"/>
    <cellStyle name="Normal 5 5 3 5 5" xfId="13305" xr:uid="{00000000-0005-0000-0000-00001C1E0000}"/>
    <cellStyle name="Normal 5 5 3 5 6" xfId="8049" xr:uid="{00000000-0005-0000-0000-00001D1E0000}"/>
    <cellStyle name="Normal 5 5 3 5 7" xfId="3678" xr:uid="{00000000-0005-0000-0000-00001E1E0000}"/>
    <cellStyle name="Normal 5 5 3 6" xfId="1645" xr:uid="{00000000-0005-0000-0000-00001F1E0000}"/>
    <cellStyle name="Normal 5 5 3 6 2" xfId="9634" xr:uid="{00000000-0005-0000-0000-0000201E0000}"/>
    <cellStyle name="Normal 5 5 3 6 3" xfId="4616" xr:uid="{00000000-0005-0000-0000-0000211E0000}"/>
    <cellStyle name="Normal 5 5 3 7" xfId="5792" xr:uid="{00000000-0005-0000-0000-0000221E0000}"/>
    <cellStyle name="Normal 5 5 3 7 2" xfId="10808" xr:uid="{00000000-0005-0000-0000-0000231E0000}"/>
    <cellStyle name="Normal 5 5 3 8" xfId="8369" xr:uid="{00000000-0005-0000-0000-0000241E0000}"/>
    <cellStyle name="Normal 5 5 3 9" xfId="12262" xr:uid="{00000000-0005-0000-0000-0000251E0000}"/>
    <cellStyle name="Normal 5 5 3_Degree data" xfId="2647" xr:uid="{00000000-0005-0000-0000-0000261E0000}"/>
    <cellStyle name="Normal 5 5 4" xfId="272" xr:uid="{00000000-0005-0000-0000-0000271E0000}"/>
    <cellStyle name="Normal 5 5 4 2" xfId="587" xr:uid="{00000000-0005-0000-0000-0000281E0000}"/>
    <cellStyle name="Normal 5 5 4 2 2" xfId="2090" xr:uid="{00000000-0005-0000-0000-0000291E0000}"/>
    <cellStyle name="Normal 5 5 4 2 2 2" xfId="10196" xr:uid="{00000000-0005-0000-0000-00002A1E0000}"/>
    <cellStyle name="Normal 5 5 4 2 2 3" xfId="5178" xr:uid="{00000000-0005-0000-0000-00002B1E0000}"/>
    <cellStyle name="Normal 5 5 4 2 3" xfId="6237" xr:uid="{00000000-0005-0000-0000-00002C1E0000}"/>
    <cellStyle name="Normal 5 5 4 2 3 2" xfId="11253" xr:uid="{00000000-0005-0000-0000-00002D1E0000}"/>
    <cellStyle name="Normal 5 5 4 2 4" xfId="9312" xr:uid="{00000000-0005-0000-0000-00002E1E0000}"/>
    <cellStyle name="Normal 5 5 4 2 5" xfId="12707" xr:uid="{00000000-0005-0000-0000-00002F1E0000}"/>
    <cellStyle name="Normal 5 5 4 2 6" xfId="7789" xr:uid="{00000000-0005-0000-0000-0000301E0000}"/>
    <cellStyle name="Normal 5 5 4 2 7" xfId="4243" xr:uid="{00000000-0005-0000-0000-0000311E0000}"/>
    <cellStyle name="Normal 5 5 4 3" xfId="996" xr:uid="{00000000-0005-0000-0000-0000321E0000}"/>
    <cellStyle name="Normal 5 5 4 3 2" xfId="2439" xr:uid="{00000000-0005-0000-0000-0000331E0000}"/>
    <cellStyle name="Normal 5 5 4 3 2 2" xfId="10555" xr:uid="{00000000-0005-0000-0000-0000341E0000}"/>
    <cellStyle name="Normal 5 5 4 3 2 3" xfId="5538" xr:uid="{00000000-0005-0000-0000-0000351E0000}"/>
    <cellStyle name="Normal 5 5 4 3 3" xfId="6586" xr:uid="{00000000-0005-0000-0000-0000361E0000}"/>
    <cellStyle name="Normal 5 5 4 3 3 2" xfId="11601" xr:uid="{00000000-0005-0000-0000-0000371E0000}"/>
    <cellStyle name="Normal 5 5 4 3 4" xfId="8962" xr:uid="{00000000-0005-0000-0000-0000381E0000}"/>
    <cellStyle name="Normal 5 5 4 3 5" xfId="13055" xr:uid="{00000000-0005-0000-0000-0000391E0000}"/>
    <cellStyle name="Normal 5 5 4 3 6" xfId="8149" xr:uid="{00000000-0005-0000-0000-00003A1E0000}"/>
    <cellStyle name="Normal 5 5 4 3 7" xfId="3893" xr:uid="{00000000-0005-0000-0000-00003B1E0000}"/>
    <cellStyle name="Normal 5 5 4 4" xfId="1352" xr:uid="{00000000-0005-0000-0000-00003C1E0000}"/>
    <cellStyle name="Normal 5 5 4 4 2" xfId="2910" xr:uid="{00000000-0005-0000-0000-00003D1E0000}"/>
    <cellStyle name="Normal 5 5 4 4 2 2" xfId="11951" xr:uid="{00000000-0005-0000-0000-00003E1E0000}"/>
    <cellStyle name="Normal 5 5 4 4 2 3" xfId="6936" xr:uid="{00000000-0005-0000-0000-00003F1E0000}"/>
    <cellStyle name="Normal 5 5 4 4 3" xfId="13405" xr:uid="{00000000-0005-0000-0000-0000401E0000}"/>
    <cellStyle name="Normal 5 5 4 4 4" xfId="9846" xr:uid="{00000000-0005-0000-0000-0000411E0000}"/>
    <cellStyle name="Normal 5 5 4 4 5" xfId="4828" xr:uid="{00000000-0005-0000-0000-0000421E0000}"/>
    <cellStyle name="Normal 5 5 4 5" xfId="1745" xr:uid="{00000000-0005-0000-0000-0000431E0000}"/>
    <cellStyle name="Normal 5 5 4 5 2" xfId="10908" xr:uid="{00000000-0005-0000-0000-0000441E0000}"/>
    <cellStyle name="Normal 5 5 4 5 3" xfId="5892" xr:uid="{00000000-0005-0000-0000-0000451E0000}"/>
    <cellStyle name="Normal 5 5 4 6" xfId="8469" xr:uid="{00000000-0005-0000-0000-0000461E0000}"/>
    <cellStyle name="Normal 5 5 4 7" xfId="12362" xr:uid="{00000000-0005-0000-0000-0000471E0000}"/>
    <cellStyle name="Normal 5 5 4 8" xfId="7439" xr:uid="{00000000-0005-0000-0000-0000481E0000}"/>
    <cellStyle name="Normal 5 5 4 9" xfId="3391" xr:uid="{00000000-0005-0000-0000-0000491E0000}"/>
    <cellStyle name="Normal 5 5 4_Degree data" xfId="2658" xr:uid="{00000000-0005-0000-0000-00004A1E0000}"/>
    <cellStyle name="Normal 5 5 5" xfId="428" xr:uid="{00000000-0005-0000-0000-00004B1E0000}"/>
    <cellStyle name="Normal 5 5 5 2" xfId="836" xr:uid="{00000000-0005-0000-0000-00004C1E0000}"/>
    <cellStyle name="Normal 5 5 5 2 2" xfId="9687" xr:uid="{00000000-0005-0000-0000-00004D1E0000}"/>
    <cellStyle name="Normal 5 5 5 2 3" xfId="4669" xr:uid="{00000000-0005-0000-0000-00004E1E0000}"/>
    <cellStyle name="Normal 5 5 5 3" xfId="2085" xr:uid="{00000000-0005-0000-0000-00004F1E0000}"/>
    <cellStyle name="Normal 5 5 5 3 2" xfId="11248" xr:uid="{00000000-0005-0000-0000-0000501E0000}"/>
    <cellStyle name="Normal 5 5 5 3 3" xfId="6232" xr:uid="{00000000-0005-0000-0000-0000511E0000}"/>
    <cellStyle name="Normal 5 5 5 4" xfId="8803" xr:uid="{00000000-0005-0000-0000-0000521E0000}"/>
    <cellStyle name="Normal 5 5 5 5" xfId="12702" xr:uid="{00000000-0005-0000-0000-0000531E0000}"/>
    <cellStyle name="Normal 5 5 5 6" xfId="7280" xr:uid="{00000000-0005-0000-0000-0000541E0000}"/>
    <cellStyle name="Normal 5 5 5 7" xfId="3734" xr:uid="{00000000-0005-0000-0000-0000551E0000}"/>
    <cellStyle name="Normal 5 5 6" xfId="763" xr:uid="{00000000-0005-0000-0000-0000561E0000}"/>
    <cellStyle name="Normal 5 5 6 2" xfId="2434" xr:uid="{00000000-0005-0000-0000-0000571E0000}"/>
    <cellStyle name="Normal 5 5 6 2 2" xfId="10191" xr:uid="{00000000-0005-0000-0000-0000581E0000}"/>
    <cellStyle name="Normal 5 5 6 2 3" xfId="5173" xr:uid="{00000000-0005-0000-0000-0000591E0000}"/>
    <cellStyle name="Normal 5 5 6 3" xfId="6581" xr:uid="{00000000-0005-0000-0000-00005A1E0000}"/>
    <cellStyle name="Normal 5 5 6 3 2" xfId="11596" xr:uid="{00000000-0005-0000-0000-00005B1E0000}"/>
    <cellStyle name="Normal 5 5 6 4" xfId="9307" xr:uid="{00000000-0005-0000-0000-00005C1E0000}"/>
    <cellStyle name="Normal 5 5 6 5" xfId="13050" xr:uid="{00000000-0005-0000-0000-00005D1E0000}"/>
    <cellStyle name="Normal 5 5 6 6" xfId="7784" xr:uid="{00000000-0005-0000-0000-00005E1E0000}"/>
    <cellStyle name="Normal 5 5 6 7" xfId="4238" xr:uid="{00000000-0005-0000-0000-00005F1E0000}"/>
    <cellStyle name="Normal 5 5 7" xfId="1187" xr:uid="{00000000-0005-0000-0000-0000601E0000}"/>
    <cellStyle name="Normal 5 5 7 2" xfId="2739" xr:uid="{00000000-0005-0000-0000-0000611E0000}"/>
    <cellStyle name="Normal 5 5 7 2 2" xfId="10396" xr:uid="{00000000-0005-0000-0000-0000621E0000}"/>
    <cellStyle name="Normal 5 5 7 2 3" xfId="5379" xr:uid="{00000000-0005-0000-0000-0000631E0000}"/>
    <cellStyle name="Normal 5 5 7 3" xfId="6777" xr:uid="{00000000-0005-0000-0000-0000641E0000}"/>
    <cellStyle name="Normal 5 5 7 3 2" xfId="11792" xr:uid="{00000000-0005-0000-0000-0000651E0000}"/>
    <cellStyle name="Normal 5 5 7 4" xfId="8642" xr:uid="{00000000-0005-0000-0000-0000661E0000}"/>
    <cellStyle name="Normal 5 5 7 5" xfId="13246" xr:uid="{00000000-0005-0000-0000-0000671E0000}"/>
    <cellStyle name="Normal 5 5 7 6" xfId="7990" xr:uid="{00000000-0005-0000-0000-0000681E0000}"/>
    <cellStyle name="Normal 5 5 7 7" xfId="3569" xr:uid="{00000000-0005-0000-0000-0000691E0000}"/>
    <cellStyle name="Normal 5 5 8" xfId="1586" xr:uid="{00000000-0005-0000-0000-00006A1E0000}"/>
    <cellStyle name="Normal 5 5 8 2" xfId="12203" xr:uid="{00000000-0005-0000-0000-00006B1E0000}"/>
    <cellStyle name="Normal 5 5 8 3" xfId="9529" xr:uid="{00000000-0005-0000-0000-00006C1E0000}"/>
    <cellStyle name="Normal 5 5 8 4" xfId="4511" xr:uid="{00000000-0005-0000-0000-00006D1E0000}"/>
    <cellStyle name="Normal 5 5 9" xfId="1513" xr:uid="{00000000-0005-0000-0000-00006E1E0000}"/>
    <cellStyle name="Normal 5 5 9 2" xfId="10747" xr:uid="{00000000-0005-0000-0000-00006F1E0000}"/>
    <cellStyle name="Normal 5 5 9 3" xfId="5731" xr:uid="{00000000-0005-0000-0000-0000701E0000}"/>
    <cellStyle name="Normal 5 5_Degree data" xfId="2696" xr:uid="{00000000-0005-0000-0000-0000711E0000}"/>
    <cellStyle name="Normal 5 6" xfId="187" xr:uid="{00000000-0005-0000-0000-0000721E0000}"/>
    <cellStyle name="Normal 5 6 10" xfId="7156" xr:uid="{00000000-0005-0000-0000-0000731E0000}"/>
    <cellStyle name="Normal 5 6 11" xfId="3325" xr:uid="{00000000-0005-0000-0000-0000741E0000}"/>
    <cellStyle name="Normal 5 6 2" xfId="370" xr:uid="{00000000-0005-0000-0000-0000751E0000}"/>
    <cellStyle name="Normal 5 6 2 2" xfId="621" xr:uid="{00000000-0005-0000-0000-0000761E0000}"/>
    <cellStyle name="Normal 5 6 2 2 2" xfId="2092" xr:uid="{00000000-0005-0000-0000-0000771E0000}"/>
    <cellStyle name="Normal 5 6 2 2 2 2" xfId="10198" xr:uid="{00000000-0005-0000-0000-0000781E0000}"/>
    <cellStyle name="Normal 5 6 2 2 2 3" xfId="5180" xr:uid="{00000000-0005-0000-0000-0000791E0000}"/>
    <cellStyle name="Normal 5 6 2 2 3" xfId="6239" xr:uid="{00000000-0005-0000-0000-00007A1E0000}"/>
    <cellStyle name="Normal 5 6 2 2 3 2" xfId="11255" xr:uid="{00000000-0005-0000-0000-00007B1E0000}"/>
    <cellStyle name="Normal 5 6 2 2 4" xfId="9314" xr:uid="{00000000-0005-0000-0000-00007C1E0000}"/>
    <cellStyle name="Normal 5 6 2 2 5" xfId="12709" xr:uid="{00000000-0005-0000-0000-00007D1E0000}"/>
    <cellStyle name="Normal 5 6 2 2 6" xfId="7791" xr:uid="{00000000-0005-0000-0000-00007E1E0000}"/>
    <cellStyle name="Normal 5 6 2 2 7" xfId="4245" xr:uid="{00000000-0005-0000-0000-00007F1E0000}"/>
    <cellStyle name="Normal 5 6 2 3" xfId="1030" xr:uid="{00000000-0005-0000-0000-0000801E0000}"/>
    <cellStyle name="Normal 5 6 2 3 2" xfId="2441" xr:uid="{00000000-0005-0000-0000-0000811E0000}"/>
    <cellStyle name="Normal 5 6 2 3 2 2" xfId="10589" xr:uid="{00000000-0005-0000-0000-0000821E0000}"/>
    <cellStyle name="Normal 5 6 2 3 2 3" xfId="5572" xr:uid="{00000000-0005-0000-0000-0000831E0000}"/>
    <cellStyle name="Normal 5 6 2 3 3" xfId="6588" xr:uid="{00000000-0005-0000-0000-0000841E0000}"/>
    <cellStyle name="Normal 5 6 2 3 3 2" xfId="11603" xr:uid="{00000000-0005-0000-0000-0000851E0000}"/>
    <cellStyle name="Normal 5 6 2 3 4" xfId="8996" xr:uid="{00000000-0005-0000-0000-0000861E0000}"/>
    <cellStyle name="Normal 5 6 2 3 5" xfId="13057" xr:uid="{00000000-0005-0000-0000-0000871E0000}"/>
    <cellStyle name="Normal 5 6 2 3 6" xfId="8183" xr:uid="{00000000-0005-0000-0000-0000881E0000}"/>
    <cellStyle name="Normal 5 6 2 3 7" xfId="3927" xr:uid="{00000000-0005-0000-0000-0000891E0000}"/>
    <cellStyle name="Normal 5 6 2 4" xfId="1387" xr:uid="{00000000-0005-0000-0000-00008A1E0000}"/>
    <cellStyle name="Normal 5 6 2 4 2" xfId="2945" xr:uid="{00000000-0005-0000-0000-00008B1E0000}"/>
    <cellStyle name="Normal 5 6 2 4 2 2" xfId="11985" xr:uid="{00000000-0005-0000-0000-00008C1E0000}"/>
    <cellStyle name="Normal 5 6 2 4 2 3" xfId="6970" xr:uid="{00000000-0005-0000-0000-00008D1E0000}"/>
    <cellStyle name="Normal 5 6 2 4 3" xfId="13439" xr:uid="{00000000-0005-0000-0000-00008E1E0000}"/>
    <cellStyle name="Normal 5 6 2 4 4" xfId="9880" xr:uid="{00000000-0005-0000-0000-00008F1E0000}"/>
    <cellStyle name="Normal 5 6 2 4 5" xfId="4862" xr:uid="{00000000-0005-0000-0000-0000901E0000}"/>
    <cellStyle name="Normal 5 6 2 5" xfId="1779" xr:uid="{00000000-0005-0000-0000-0000911E0000}"/>
    <cellStyle name="Normal 5 6 2 5 2" xfId="10942" xr:uid="{00000000-0005-0000-0000-0000921E0000}"/>
    <cellStyle name="Normal 5 6 2 5 3" xfId="5926" xr:uid="{00000000-0005-0000-0000-0000931E0000}"/>
    <cellStyle name="Normal 5 6 2 6" xfId="8503" xr:uid="{00000000-0005-0000-0000-0000941E0000}"/>
    <cellStyle name="Normal 5 6 2 7" xfId="12396" xr:uid="{00000000-0005-0000-0000-0000951E0000}"/>
    <cellStyle name="Normal 5 6 2 8" xfId="7473" xr:uid="{00000000-0005-0000-0000-0000961E0000}"/>
    <cellStyle name="Normal 5 6 2 9" xfId="3425" xr:uid="{00000000-0005-0000-0000-0000971E0000}"/>
    <cellStyle name="Normal 5 6 2_Degree data" xfId="2698" xr:uid="{00000000-0005-0000-0000-0000981E0000}"/>
    <cellStyle name="Normal 5 6 3" xfId="521" xr:uid="{00000000-0005-0000-0000-0000991E0000}"/>
    <cellStyle name="Normal 5 6 3 2" xfId="930" xr:uid="{00000000-0005-0000-0000-00009A1E0000}"/>
    <cellStyle name="Normal 5 6 3 2 2" xfId="9780" xr:uid="{00000000-0005-0000-0000-00009B1E0000}"/>
    <cellStyle name="Normal 5 6 3 2 3" xfId="4762" xr:uid="{00000000-0005-0000-0000-00009C1E0000}"/>
    <cellStyle name="Normal 5 6 3 3" xfId="2091" xr:uid="{00000000-0005-0000-0000-00009D1E0000}"/>
    <cellStyle name="Normal 5 6 3 3 2" xfId="11254" xr:uid="{00000000-0005-0000-0000-00009E1E0000}"/>
    <cellStyle name="Normal 5 6 3 3 3" xfId="6238" xr:uid="{00000000-0005-0000-0000-00009F1E0000}"/>
    <cellStyle name="Normal 5 6 3 4" xfId="8896" xr:uid="{00000000-0005-0000-0000-0000A01E0000}"/>
    <cellStyle name="Normal 5 6 3 5" xfId="12708" xr:uid="{00000000-0005-0000-0000-0000A11E0000}"/>
    <cellStyle name="Normal 5 6 3 6" xfId="7373" xr:uid="{00000000-0005-0000-0000-0000A21E0000}"/>
    <cellStyle name="Normal 5 6 3 7" xfId="3827" xr:uid="{00000000-0005-0000-0000-0000A31E0000}"/>
    <cellStyle name="Normal 5 6 4" xfId="793" xr:uid="{00000000-0005-0000-0000-0000A41E0000}"/>
    <cellStyle name="Normal 5 6 4 2" xfId="2440" xr:uid="{00000000-0005-0000-0000-0000A51E0000}"/>
    <cellStyle name="Normal 5 6 4 2 2" xfId="10197" xr:uid="{00000000-0005-0000-0000-0000A61E0000}"/>
    <cellStyle name="Normal 5 6 4 2 3" xfId="5179" xr:uid="{00000000-0005-0000-0000-0000A71E0000}"/>
    <cellStyle name="Normal 5 6 4 3" xfId="6587" xr:uid="{00000000-0005-0000-0000-0000A81E0000}"/>
    <cellStyle name="Normal 5 6 4 3 2" xfId="11602" xr:uid="{00000000-0005-0000-0000-0000A91E0000}"/>
    <cellStyle name="Normal 5 6 4 4" xfId="9313" xr:uid="{00000000-0005-0000-0000-0000AA1E0000}"/>
    <cellStyle name="Normal 5 6 4 5" xfId="13056" xr:uid="{00000000-0005-0000-0000-0000AB1E0000}"/>
    <cellStyle name="Normal 5 6 4 6" xfId="7790" xr:uid="{00000000-0005-0000-0000-0000AC1E0000}"/>
    <cellStyle name="Normal 5 6 4 7" xfId="4244" xr:uid="{00000000-0005-0000-0000-0000AD1E0000}"/>
    <cellStyle name="Normal 5 6 5" xfId="1286" xr:uid="{00000000-0005-0000-0000-0000AE1E0000}"/>
    <cellStyle name="Normal 5 6 5 2" xfId="2843" xr:uid="{00000000-0005-0000-0000-0000AF1E0000}"/>
    <cellStyle name="Normal 5 6 5 2 2" xfId="10489" xr:uid="{00000000-0005-0000-0000-0000B01E0000}"/>
    <cellStyle name="Normal 5 6 5 2 3" xfId="5472" xr:uid="{00000000-0005-0000-0000-0000B11E0000}"/>
    <cellStyle name="Normal 5 6 5 3" xfId="6870" xr:uid="{00000000-0005-0000-0000-0000B21E0000}"/>
    <cellStyle name="Normal 5 6 5 3 2" xfId="11885" xr:uid="{00000000-0005-0000-0000-0000B31E0000}"/>
    <cellStyle name="Normal 5 6 5 4" xfId="8677" xr:uid="{00000000-0005-0000-0000-0000B41E0000}"/>
    <cellStyle name="Normal 5 6 5 5" xfId="13339" xr:uid="{00000000-0005-0000-0000-0000B51E0000}"/>
    <cellStyle name="Normal 5 6 5 6" xfId="8083" xr:uid="{00000000-0005-0000-0000-0000B61E0000}"/>
    <cellStyle name="Normal 5 6 5 7" xfId="3606" xr:uid="{00000000-0005-0000-0000-0000B71E0000}"/>
    <cellStyle name="Normal 5 6 6" xfId="1679" xr:uid="{00000000-0005-0000-0000-0000B81E0000}"/>
    <cellStyle name="Normal 5 6 6 2" xfId="9563" xr:uid="{00000000-0005-0000-0000-0000B91E0000}"/>
    <cellStyle name="Normal 5 6 6 3" xfId="4545" xr:uid="{00000000-0005-0000-0000-0000BA1E0000}"/>
    <cellStyle name="Normal 5 6 7" xfId="5826" xr:uid="{00000000-0005-0000-0000-0000BB1E0000}"/>
    <cellStyle name="Normal 5 6 7 2" xfId="10842" xr:uid="{00000000-0005-0000-0000-0000BC1E0000}"/>
    <cellStyle name="Normal 5 6 8" xfId="8403" xr:uid="{00000000-0005-0000-0000-0000BD1E0000}"/>
    <cellStyle name="Normal 5 6 9" xfId="12296" xr:uid="{00000000-0005-0000-0000-0000BE1E0000}"/>
    <cellStyle name="Normal 5 6_Degree data" xfId="2675" xr:uid="{00000000-0005-0000-0000-0000BF1E0000}"/>
    <cellStyle name="Normal 5 7" xfId="223" xr:uid="{00000000-0005-0000-0000-0000C01E0000}"/>
    <cellStyle name="Normal 5 7 10" xfId="3530" xr:uid="{00000000-0005-0000-0000-0000C11E0000}"/>
    <cellStyle name="Normal 5 7 2" xfId="727" xr:uid="{00000000-0005-0000-0000-0000C21E0000}"/>
    <cellStyle name="Normal 5 7 2 2" xfId="2093" xr:uid="{00000000-0005-0000-0000-0000C31E0000}"/>
    <cellStyle name="Normal 5 7 2 2 2" xfId="9985" xr:uid="{00000000-0005-0000-0000-0000C41E0000}"/>
    <cellStyle name="Normal 5 7 2 2 3" xfId="4967" xr:uid="{00000000-0005-0000-0000-0000C51E0000}"/>
    <cellStyle name="Normal 5 7 2 3" xfId="6240" xr:uid="{00000000-0005-0000-0000-0000C61E0000}"/>
    <cellStyle name="Normal 5 7 2 3 2" xfId="11256" xr:uid="{00000000-0005-0000-0000-0000C71E0000}"/>
    <cellStyle name="Normal 5 7 2 4" xfId="9101" xr:uid="{00000000-0005-0000-0000-0000C81E0000}"/>
    <cellStyle name="Normal 5 7 2 5" xfId="12710" xr:uid="{00000000-0005-0000-0000-0000C91E0000}"/>
    <cellStyle name="Normal 5 7 2 6" xfId="7578" xr:uid="{00000000-0005-0000-0000-0000CA1E0000}"/>
    <cellStyle name="Normal 5 7 2 7" xfId="4032" xr:uid="{00000000-0005-0000-0000-0000CB1E0000}"/>
    <cellStyle name="Normal 5 7 3" xfId="1135" xr:uid="{00000000-0005-0000-0000-0000CC1E0000}"/>
    <cellStyle name="Normal 5 7 3 2" xfId="2442" xr:uid="{00000000-0005-0000-0000-0000CD1E0000}"/>
    <cellStyle name="Normal 5 7 3 2 2" xfId="10199" xr:uid="{00000000-0005-0000-0000-0000CE1E0000}"/>
    <cellStyle name="Normal 5 7 3 2 3" xfId="5181" xr:uid="{00000000-0005-0000-0000-0000CF1E0000}"/>
    <cellStyle name="Normal 5 7 3 3" xfId="6589" xr:uid="{00000000-0005-0000-0000-0000D01E0000}"/>
    <cellStyle name="Normal 5 7 3 3 2" xfId="11604" xr:uid="{00000000-0005-0000-0000-0000D11E0000}"/>
    <cellStyle name="Normal 5 7 3 4" xfId="9315" xr:uid="{00000000-0005-0000-0000-0000D21E0000}"/>
    <cellStyle name="Normal 5 7 3 5" xfId="13058" xr:uid="{00000000-0005-0000-0000-0000D31E0000}"/>
    <cellStyle name="Normal 5 7 3 6" xfId="7792" xr:uid="{00000000-0005-0000-0000-0000D41E0000}"/>
    <cellStyle name="Normal 5 7 3 7" xfId="4246" xr:uid="{00000000-0005-0000-0000-0000D51E0000}"/>
    <cellStyle name="Normal 5 7 4" xfId="1493" xr:uid="{00000000-0005-0000-0000-0000D61E0000}"/>
    <cellStyle name="Normal 5 7 4 2" xfId="3053" xr:uid="{00000000-0005-0000-0000-0000D71E0000}"/>
    <cellStyle name="Normal 5 7 4 2 2" xfId="10694" xr:uid="{00000000-0005-0000-0000-0000D81E0000}"/>
    <cellStyle name="Normal 5 7 4 2 3" xfId="5677" xr:uid="{00000000-0005-0000-0000-0000D91E0000}"/>
    <cellStyle name="Normal 5 7 4 3" xfId="7075" xr:uid="{00000000-0005-0000-0000-0000DA1E0000}"/>
    <cellStyle name="Normal 5 7 4 3 2" xfId="12090" xr:uid="{00000000-0005-0000-0000-0000DB1E0000}"/>
    <cellStyle name="Normal 5 7 4 4" xfId="8782" xr:uid="{00000000-0005-0000-0000-0000DC1E0000}"/>
    <cellStyle name="Normal 5 7 4 5" xfId="13544" xr:uid="{00000000-0005-0000-0000-0000DD1E0000}"/>
    <cellStyle name="Normal 5 7 4 6" xfId="8288" xr:uid="{00000000-0005-0000-0000-0000DE1E0000}"/>
    <cellStyle name="Normal 5 7 4 7" xfId="3712" xr:uid="{00000000-0005-0000-0000-0000DF1E0000}"/>
    <cellStyle name="Normal 5 7 5" xfId="1884" xr:uid="{00000000-0005-0000-0000-0000E01E0000}"/>
    <cellStyle name="Normal 5 7 5 2" xfId="9668" xr:uid="{00000000-0005-0000-0000-0000E11E0000}"/>
    <cellStyle name="Normal 5 7 5 3" xfId="4650" xr:uid="{00000000-0005-0000-0000-0000E21E0000}"/>
    <cellStyle name="Normal 5 7 6" xfId="6031" xr:uid="{00000000-0005-0000-0000-0000E31E0000}"/>
    <cellStyle name="Normal 5 7 6 2" xfId="11047" xr:uid="{00000000-0005-0000-0000-0000E41E0000}"/>
    <cellStyle name="Normal 5 7 7" xfId="8608" xr:uid="{00000000-0005-0000-0000-0000E51E0000}"/>
    <cellStyle name="Normal 5 7 8" xfId="12501" xr:uid="{00000000-0005-0000-0000-0000E61E0000}"/>
    <cellStyle name="Normal 5 7 9" xfId="7261" xr:uid="{00000000-0005-0000-0000-0000E71E0000}"/>
    <cellStyle name="Normal 5 7_Degree data" xfId="2629" xr:uid="{00000000-0005-0000-0000-0000E81E0000}"/>
    <cellStyle name="Normal 5 8" xfId="260" xr:uid="{00000000-0005-0000-0000-0000E91E0000}"/>
    <cellStyle name="Normal 5 8 2" xfId="825" xr:uid="{00000000-0005-0000-0000-0000EA1E0000}"/>
    <cellStyle name="Normal 5 8 2 2" xfId="2094" xr:uid="{00000000-0005-0000-0000-0000EB1E0000}"/>
    <cellStyle name="Normal 5 8 2 2 2" xfId="10200" xr:uid="{00000000-0005-0000-0000-0000EC1E0000}"/>
    <cellStyle name="Normal 5 8 2 2 3" xfId="5182" xr:uid="{00000000-0005-0000-0000-0000ED1E0000}"/>
    <cellStyle name="Normal 5 8 2 3" xfId="6241" xr:uid="{00000000-0005-0000-0000-0000EE1E0000}"/>
    <cellStyle name="Normal 5 8 2 3 2" xfId="11257" xr:uid="{00000000-0005-0000-0000-0000EF1E0000}"/>
    <cellStyle name="Normal 5 8 2 4" xfId="9316" xr:uid="{00000000-0005-0000-0000-0000F01E0000}"/>
    <cellStyle name="Normal 5 8 2 5" xfId="12711" xr:uid="{00000000-0005-0000-0000-0000F11E0000}"/>
    <cellStyle name="Normal 5 8 2 6" xfId="7793" xr:uid="{00000000-0005-0000-0000-0000F21E0000}"/>
    <cellStyle name="Normal 5 8 2 7" xfId="4247" xr:uid="{00000000-0005-0000-0000-0000F31E0000}"/>
    <cellStyle name="Normal 5 8 3" xfId="1175" xr:uid="{00000000-0005-0000-0000-0000F41E0000}"/>
    <cellStyle name="Normal 5 8 3 2" xfId="2443" xr:uid="{00000000-0005-0000-0000-0000F51E0000}"/>
    <cellStyle name="Normal 5 8 3 2 2" xfId="10385" xr:uid="{00000000-0005-0000-0000-0000F61E0000}"/>
    <cellStyle name="Normal 5 8 3 2 3" xfId="5368" xr:uid="{00000000-0005-0000-0000-0000F71E0000}"/>
    <cellStyle name="Normal 5 8 3 3" xfId="6590" xr:uid="{00000000-0005-0000-0000-0000F81E0000}"/>
    <cellStyle name="Normal 5 8 3 3 2" xfId="11605" xr:uid="{00000000-0005-0000-0000-0000F91E0000}"/>
    <cellStyle name="Normal 5 8 3 4" xfId="9478" xr:uid="{00000000-0005-0000-0000-0000FA1E0000}"/>
    <cellStyle name="Normal 5 8 3 5" xfId="13059" xr:uid="{00000000-0005-0000-0000-0000FB1E0000}"/>
    <cellStyle name="Normal 5 8 3 6" xfId="7979" xr:uid="{00000000-0005-0000-0000-0000FC1E0000}"/>
    <cellStyle name="Normal 5 8 3 7" xfId="4460" xr:uid="{00000000-0005-0000-0000-0000FD1E0000}"/>
    <cellStyle name="Normal 5 8 4" xfId="2726" xr:uid="{00000000-0005-0000-0000-0000FE1E0000}"/>
    <cellStyle name="Normal 5 8 4 2" xfId="6766" xr:uid="{00000000-0005-0000-0000-0000FF1E0000}"/>
    <cellStyle name="Normal 5 8 4 2 2" xfId="11781" xr:uid="{00000000-0005-0000-0000-0000001F0000}"/>
    <cellStyle name="Normal 5 8 4 3" xfId="13235" xr:uid="{00000000-0005-0000-0000-0000011F0000}"/>
    <cellStyle name="Normal 5 8 4 4" xfId="9676" xr:uid="{00000000-0005-0000-0000-0000021F0000}"/>
    <cellStyle name="Normal 5 8 4 5" xfId="4658" xr:uid="{00000000-0005-0000-0000-0000031F0000}"/>
    <cellStyle name="Normal 5 8 5" xfId="1575" xr:uid="{00000000-0005-0000-0000-0000041F0000}"/>
    <cellStyle name="Normal 5 8 5 2" xfId="10736" xr:uid="{00000000-0005-0000-0000-0000051F0000}"/>
    <cellStyle name="Normal 5 8 5 3" xfId="5720" xr:uid="{00000000-0005-0000-0000-0000061F0000}"/>
    <cellStyle name="Normal 5 8 6" xfId="8792" xr:uid="{00000000-0005-0000-0000-0000071F0000}"/>
    <cellStyle name="Normal 5 8 7" xfId="12192" xr:uid="{00000000-0005-0000-0000-0000081F0000}"/>
    <cellStyle name="Normal 5 8 8" xfId="7269" xr:uid="{00000000-0005-0000-0000-0000091F0000}"/>
    <cellStyle name="Normal 5 8 9" xfId="3723" xr:uid="{00000000-0005-0000-0000-00000A1F0000}"/>
    <cellStyle name="Normal 5 8_Degree data" xfId="3060" xr:uid="{00000000-0005-0000-0000-00000B1F0000}"/>
    <cellStyle name="Normal 5 9" xfId="417" xr:uid="{00000000-0005-0000-0000-00000C1F0000}"/>
    <cellStyle name="Normal 5 9 2" xfId="2052" xr:uid="{00000000-0005-0000-0000-00000D1F0000}"/>
    <cellStyle name="Normal 5 9 2 2" xfId="10158" xr:uid="{00000000-0005-0000-0000-00000E1F0000}"/>
    <cellStyle name="Normal 5 9 2 3" xfId="5140" xr:uid="{00000000-0005-0000-0000-00000F1F0000}"/>
    <cellStyle name="Normal 5 9 3" xfId="6199" xr:uid="{00000000-0005-0000-0000-0000101F0000}"/>
    <cellStyle name="Normal 5 9 3 2" xfId="11215" xr:uid="{00000000-0005-0000-0000-0000111F0000}"/>
    <cellStyle name="Normal 5 9 4" xfId="9274" xr:uid="{00000000-0005-0000-0000-0000121F0000}"/>
    <cellStyle name="Normal 5 9 5" xfId="12669" xr:uid="{00000000-0005-0000-0000-0000131F0000}"/>
    <cellStyle name="Normal 5 9 6" xfId="7751" xr:uid="{00000000-0005-0000-0000-0000141F0000}"/>
    <cellStyle name="Normal 5 9 7" xfId="4205" xr:uid="{00000000-0005-0000-0000-0000151F0000}"/>
    <cellStyle name="Normal 5_Degree data" xfId="2692" xr:uid="{00000000-0005-0000-0000-0000161F0000}"/>
    <cellStyle name="Normal 50" xfId="58" xr:uid="{00000000-0005-0000-0000-0000171F0000}"/>
    <cellStyle name="Normal 51" xfId="59" xr:uid="{00000000-0005-0000-0000-0000181F0000}"/>
    <cellStyle name="Normal 52" xfId="49" xr:uid="{00000000-0005-0000-0000-0000191F0000}"/>
    <cellStyle name="Normal 53" xfId="117" xr:uid="{00000000-0005-0000-0000-00001A1F0000}"/>
    <cellStyle name="Normal 54" xfId="118" xr:uid="{00000000-0005-0000-0000-00001B1F0000}"/>
    <cellStyle name="Normal 55" xfId="119" xr:uid="{00000000-0005-0000-0000-00001C1F0000}"/>
    <cellStyle name="Normal 56" xfId="16" xr:uid="{00000000-0005-0000-0000-00001D1F0000}"/>
    <cellStyle name="Normal 57" xfId="65" xr:uid="{00000000-0005-0000-0000-00001E1F0000}"/>
    <cellStyle name="Normal 57 10" xfId="719" xr:uid="{00000000-0005-0000-0000-00001F1F0000}"/>
    <cellStyle name="Normal 57 10 10" xfId="3523" xr:uid="{00000000-0005-0000-0000-0000201F0000}"/>
    <cellStyle name="Normal 57 10 2" xfId="1128" xr:uid="{00000000-0005-0000-0000-0000211F0000}"/>
    <cellStyle name="Normal 57 10 2 2" xfId="2096" xr:uid="{00000000-0005-0000-0000-0000221F0000}"/>
    <cellStyle name="Normal 57 10 2 2 2" xfId="9978" xr:uid="{00000000-0005-0000-0000-0000231F0000}"/>
    <cellStyle name="Normal 57 10 2 2 3" xfId="4960" xr:uid="{00000000-0005-0000-0000-0000241F0000}"/>
    <cellStyle name="Normal 57 10 2 3" xfId="6243" xr:uid="{00000000-0005-0000-0000-0000251F0000}"/>
    <cellStyle name="Normal 57 10 2 3 2" xfId="11259" xr:uid="{00000000-0005-0000-0000-0000261F0000}"/>
    <cellStyle name="Normal 57 10 2 4" xfId="9094" xr:uid="{00000000-0005-0000-0000-0000271F0000}"/>
    <cellStyle name="Normal 57 10 2 5" xfId="12713" xr:uid="{00000000-0005-0000-0000-0000281F0000}"/>
    <cellStyle name="Normal 57 10 2 6" xfId="7571" xr:uid="{00000000-0005-0000-0000-0000291F0000}"/>
    <cellStyle name="Normal 57 10 2 7" xfId="4025" xr:uid="{00000000-0005-0000-0000-00002A1F0000}"/>
    <cellStyle name="Normal 57 10 3" xfId="1486" xr:uid="{00000000-0005-0000-0000-00002B1F0000}"/>
    <cellStyle name="Normal 57 10 3 2" xfId="2445" xr:uid="{00000000-0005-0000-0000-00002C1F0000}"/>
    <cellStyle name="Normal 57 10 3 2 2" xfId="10202" xr:uid="{00000000-0005-0000-0000-00002D1F0000}"/>
    <cellStyle name="Normal 57 10 3 2 3" xfId="5184" xr:uid="{00000000-0005-0000-0000-00002E1F0000}"/>
    <cellStyle name="Normal 57 10 3 3" xfId="6592" xr:uid="{00000000-0005-0000-0000-00002F1F0000}"/>
    <cellStyle name="Normal 57 10 3 3 2" xfId="11607" xr:uid="{00000000-0005-0000-0000-0000301F0000}"/>
    <cellStyle name="Normal 57 10 3 4" xfId="9318" xr:uid="{00000000-0005-0000-0000-0000311F0000}"/>
    <cellStyle name="Normal 57 10 3 5" xfId="13061" xr:uid="{00000000-0005-0000-0000-0000321F0000}"/>
    <cellStyle name="Normal 57 10 3 6" xfId="7795" xr:uid="{00000000-0005-0000-0000-0000331F0000}"/>
    <cellStyle name="Normal 57 10 3 7" xfId="4249" xr:uid="{00000000-0005-0000-0000-0000341F0000}"/>
    <cellStyle name="Normal 57 10 4" xfId="3045" xr:uid="{00000000-0005-0000-0000-0000351F0000}"/>
    <cellStyle name="Normal 57 10 4 2" xfId="5670" xr:uid="{00000000-0005-0000-0000-0000361F0000}"/>
    <cellStyle name="Normal 57 10 4 2 2" xfId="10687" xr:uid="{00000000-0005-0000-0000-0000371F0000}"/>
    <cellStyle name="Normal 57 10 4 3" xfId="7068" xr:uid="{00000000-0005-0000-0000-0000381F0000}"/>
    <cellStyle name="Normal 57 10 4 3 2" xfId="12083" xr:uid="{00000000-0005-0000-0000-0000391F0000}"/>
    <cellStyle name="Normal 57 10 4 4" xfId="8775" xr:uid="{00000000-0005-0000-0000-00003A1F0000}"/>
    <cellStyle name="Normal 57 10 4 5" xfId="13537" xr:uid="{00000000-0005-0000-0000-00003B1F0000}"/>
    <cellStyle name="Normal 57 10 4 6" xfId="8281" xr:uid="{00000000-0005-0000-0000-00003C1F0000}"/>
    <cellStyle name="Normal 57 10 4 7" xfId="3705" xr:uid="{00000000-0005-0000-0000-00003D1F0000}"/>
    <cellStyle name="Normal 57 10 5" xfId="1877" xr:uid="{00000000-0005-0000-0000-00003E1F0000}"/>
    <cellStyle name="Normal 57 10 5 2" xfId="9661" xr:uid="{00000000-0005-0000-0000-00003F1F0000}"/>
    <cellStyle name="Normal 57 10 5 3" xfId="4643" xr:uid="{00000000-0005-0000-0000-0000401F0000}"/>
    <cellStyle name="Normal 57 10 6" xfId="6024" xr:uid="{00000000-0005-0000-0000-0000411F0000}"/>
    <cellStyle name="Normal 57 10 6 2" xfId="11040" xr:uid="{00000000-0005-0000-0000-0000421F0000}"/>
    <cellStyle name="Normal 57 10 7" xfId="8601" xr:uid="{00000000-0005-0000-0000-0000431F0000}"/>
    <cellStyle name="Normal 57 10 8" xfId="12494" xr:uid="{00000000-0005-0000-0000-0000441F0000}"/>
    <cellStyle name="Normal 57 10 9" xfId="7254" xr:uid="{00000000-0005-0000-0000-0000451F0000}"/>
    <cellStyle name="Normal 57 10_Degree data" xfId="3062" xr:uid="{00000000-0005-0000-0000-0000461F0000}"/>
    <cellStyle name="Normal 57 11" xfId="558" xr:uid="{00000000-0005-0000-0000-0000471F0000}"/>
    <cellStyle name="Normal 57 11 2" xfId="967" xr:uid="{00000000-0005-0000-0000-0000481F0000}"/>
    <cellStyle name="Normal 57 11 2 2" xfId="2097" xr:uid="{00000000-0005-0000-0000-0000491F0000}"/>
    <cellStyle name="Normal 57 11 2 2 2" xfId="10203" xr:uid="{00000000-0005-0000-0000-00004A1F0000}"/>
    <cellStyle name="Normal 57 11 2 2 3" xfId="5185" xr:uid="{00000000-0005-0000-0000-00004B1F0000}"/>
    <cellStyle name="Normal 57 11 2 3" xfId="6244" xr:uid="{00000000-0005-0000-0000-00004C1F0000}"/>
    <cellStyle name="Normal 57 11 2 3 2" xfId="11260" xr:uid="{00000000-0005-0000-0000-00004D1F0000}"/>
    <cellStyle name="Normal 57 11 2 4" xfId="9319" xr:uid="{00000000-0005-0000-0000-00004E1F0000}"/>
    <cellStyle name="Normal 57 11 2 5" xfId="12714" xr:uid="{00000000-0005-0000-0000-00004F1F0000}"/>
    <cellStyle name="Normal 57 11 2 6" xfId="7796" xr:uid="{00000000-0005-0000-0000-0000501F0000}"/>
    <cellStyle name="Normal 57 11 2 7" xfId="4250" xr:uid="{00000000-0005-0000-0000-0000511F0000}"/>
    <cellStyle name="Normal 57 11 3" xfId="1323" xr:uid="{00000000-0005-0000-0000-0000521F0000}"/>
    <cellStyle name="Normal 57 11 3 2" xfId="2446" xr:uid="{00000000-0005-0000-0000-0000531F0000}"/>
    <cellStyle name="Normal 57 11 3 2 2" xfId="10526" xr:uid="{00000000-0005-0000-0000-0000541F0000}"/>
    <cellStyle name="Normal 57 11 3 2 3" xfId="5509" xr:uid="{00000000-0005-0000-0000-0000551F0000}"/>
    <cellStyle name="Normal 57 11 3 3" xfId="6593" xr:uid="{00000000-0005-0000-0000-0000561F0000}"/>
    <cellStyle name="Normal 57 11 3 3 2" xfId="11608" xr:uid="{00000000-0005-0000-0000-0000571F0000}"/>
    <cellStyle name="Normal 57 11 3 4" xfId="8933" xr:uid="{00000000-0005-0000-0000-0000581F0000}"/>
    <cellStyle name="Normal 57 11 3 5" xfId="13062" xr:uid="{00000000-0005-0000-0000-0000591F0000}"/>
    <cellStyle name="Normal 57 11 3 6" xfId="8120" xr:uid="{00000000-0005-0000-0000-00005A1F0000}"/>
    <cellStyle name="Normal 57 11 3 7" xfId="3864" xr:uid="{00000000-0005-0000-0000-00005B1F0000}"/>
    <cellStyle name="Normal 57 11 4" xfId="2881" xr:uid="{00000000-0005-0000-0000-00005C1F0000}"/>
    <cellStyle name="Normal 57 11 4 2" xfId="6907" xr:uid="{00000000-0005-0000-0000-00005D1F0000}"/>
    <cellStyle name="Normal 57 11 4 2 2" xfId="11922" xr:uid="{00000000-0005-0000-0000-00005E1F0000}"/>
    <cellStyle name="Normal 57 11 4 3" xfId="13376" xr:uid="{00000000-0005-0000-0000-00005F1F0000}"/>
    <cellStyle name="Normal 57 11 4 4" xfId="9817" xr:uid="{00000000-0005-0000-0000-0000601F0000}"/>
    <cellStyle name="Normal 57 11 4 5" xfId="4799" xr:uid="{00000000-0005-0000-0000-0000611F0000}"/>
    <cellStyle name="Normal 57 11 5" xfId="1716" xr:uid="{00000000-0005-0000-0000-0000621F0000}"/>
    <cellStyle name="Normal 57 11 5 2" xfId="10879" xr:uid="{00000000-0005-0000-0000-0000631F0000}"/>
    <cellStyle name="Normal 57 11 5 3" xfId="5863" xr:uid="{00000000-0005-0000-0000-0000641F0000}"/>
    <cellStyle name="Normal 57 11 6" xfId="8440" xr:uid="{00000000-0005-0000-0000-0000651F0000}"/>
    <cellStyle name="Normal 57 11 7" xfId="12333" xr:uid="{00000000-0005-0000-0000-0000661F0000}"/>
    <cellStyle name="Normal 57 11 8" xfId="7410" xr:uid="{00000000-0005-0000-0000-0000671F0000}"/>
    <cellStyle name="Normal 57 11 9" xfId="3362" xr:uid="{00000000-0005-0000-0000-0000681F0000}"/>
    <cellStyle name="Normal 57 11_Degree data" xfId="3063" xr:uid="{00000000-0005-0000-0000-0000691F0000}"/>
    <cellStyle name="Normal 57 12" xfId="413" xr:uid="{00000000-0005-0000-0000-00006A1F0000}"/>
    <cellStyle name="Normal 57 12 2" xfId="821" xr:uid="{00000000-0005-0000-0000-00006B1F0000}"/>
    <cellStyle name="Normal 57 12 2 2" xfId="2098" xr:uid="{00000000-0005-0000-0000-00006C1F0000}"/>
    <cellStyle name="Normal 57 12 2 2 2" xfId="10204" xr:uid="{00000000-0005-0000-0000-00006D1F0000}"/>
    <cellStyle name="Normal 57 12 2 2 3" xfId="5186" xr:uid="{00000000-0005-0000-0000-00006E1F0000}"/>
    <cellStyle name="Normal 57 12 2 3" xfId="6245" xr:uid="{00000000-0005-0000-0000-00006F1F0000}"/>
    <cellStyle name="Normal 57 12 2 3 2" xfId="11261" xr:uid="{00000000-0005-0000-0000-0000701F0000}"/>
    <cellStyle name="Normal 57 12 2 4" xfId="9320" xr:uid="{00000000-0005-0000-0000-0000711F0000}"/>
    <cellStyle name="Normal 57 12 2 5" xfId="12715" xr:uid="{00000000-0005-0000-0000-0000721F0000}"/>
    <cellStyle name="Normal 57 12 2 6" xfId="7797" xr:uid="{00000000-0005-0000-0000-0000731F0000}"/>
    <cellStyle name="Normal 57 12 2 7" xfId="4251" xr:uid="{00000000-0005-0000-0000-0000741F0000}"/>
    <cellStyle name="Normal 57 12 3" xfId="1171" xr:uid="{00000000-0005-0000-0000-0000751F0000}"/>
    <cellStyle name="Normal 57 12 3 2" xfId="2447" xr:uid="{00000000-0005-0000-0000-0000761F0000}"/>
    <cellStyle name="Normal 57 12 3 2 2" xfId="10381" xr:uid="{00000000-0005-0000-0000-0000771F0000}"/>
    <cellStyle name="Normal 57 12 3 2 3" xfId="5364" xr:uid="{00000000-0005-0000-0000-0000781F0000}"/>
    <cellStyle name="Normal 57 12 3 3" xfId="6594" xr:uid="{00000000-0005-0000-0000-0000791F0000}"/>
    <cellStyle name="Normal 57 12 3 3 2" xfId="11609" xr:uid="{00000000-0005-0000-0000-00007A1F0000}"/>
    <cellStyle name="Normal 57 12 3 4" xfId="9472" xr:uid="{00000000-0005-0000-0000-00007B1F0000}"/>
    <cellStyle name="Normal 57 12 3 5" xfId="13063" xr:uid="{00000000-0005-0000-0000-00007C1F0000}"/>
    <cellStyle name="Normal 57 12 3 6" xfId="7975" xr:uid="{00000000-0005-0000-0000-00007D1F0000}"/>
    <cellStyle name="Normal 57 12 3 7" xfId="4454" xr:uid="{00000000-0005-0000-0000-00007E1F0000}"/>
    <cellStyle name="Normal 57 12 4" xfId="2722" xr:uid="{00000000-0005-0000-0000-00007F1F0000}"/>
    <cellStyle name="Normal 57 12 4 2" xfId="6762" xr:uid="{00000000-0005-0000-0000-0000801F0000}"/>
    <cellStyle name="Normal 57 12 4 2 2" xfId="11777" xr:uid="{00000000-0005-0000-0000-0000811F0000}"/>
    <cellStyle name="Normal 57 12 4 3" xfId="13231" xr:uid="{00000000-0005-0000-0000-0000821F0000}"/>
    <cellStyle name="Normal 57 12 4 4" xfId="9672" xr:uid="{00000000-0005-0000-0000-0000831F0000}"/>
    <cellStyle name="Normal 57 12 4 5" xfId="4654" xr:uid="{00000000-0005-0000-0000-0000841F0000}"/>
    <cellStyle name="Normal 57 12 5" xfId="1571" xr:uid="{00000000-0005-0000-0000-0000851F0000}"/>
    <cellStyle name="Normal 57 12 5 2" xfId="10732" xr:uid="{00000000-0005-0000-0000-0000861F0000}"/>
    <cellStyle name="Normal 57 12 5 3" xfId="5716" xr:uid="{00000000-0005-0000-0000-0000871F0000}"/>
    <cellStyle name="Normal 57 12 6" xfId="8788" xr:uid="{00000000-0005-0000-0000-0000881F0000}"/>
    <cellStyle name="Normal 57 12 7" xfId="12188" xr:uid="{00000000-0005-0000-0000-0000891F0000}"/>
    <cellStyle name="Normal 57 12 8" xfId="7265" xr:uid="{00000000-0005-0000-0000-00008A1F0000}"/>
    <cellStyle name="Normal 57 12 9" xfId="3719" xr:uid="{00000000-0005-0000-0000-00008B1F0000}"/>
    <cellStyle name="Normal 57 12_Degree data" xfId="3064" xr:uid="{00000000-0005-0000-0000-00008C1F0000}"/>
    <cellStyle name="Normal 57 13" xfId="736" xr:uid="{00000000-0005-0000-0000-00008D1F0000}"/>
    <cellStyle name="Normal 57 13 2" xfId="2095" xr:uid="{00000000-0005-0000-0000-00008E1F0000}"/>
    <cellStyle name="Normal 57 13 2 2" xfId="10201" xr:uid="{00000000-0005-0000-0000-00008F1F0000}"/>
    <cellStyle name="Normal 57 13 2 3" xfId="5183" xr:uid="{00000000-0005-0000-0000-0000901F0000}"/>
    <cellStyle name="Normal 57 13 3" xfId="6242" xr:uid="{00000000-0005-0000-0000-0000911F0000}"/>
    <cellStyle name="Normal 57 13 3 2" xfId="11258" xr:uid="{00000000-0005-0000-0000-0000921F0000}"/>
    <cellStyle name="Normal 57 13 4" xfId="9317" xr:uid="{00000000-0005-0000-0000-0000931F0000}"/>
    <cellStyle name="Normal 57 13 5" xfId="12712" xr:uid="{00000000-0005-0000-0000-0000941F0000}"/>
    <cellStyle name="Normal 57 13 6" xfId="7794" xr:uid="{00000000-0005-0000-0000-0000951F0000}"/>
    <cellStyle name="Normal 57 13 7" xfId="4248" xr:uid="{00000000-0005-0000-0000-0000961F0000}"/>
    <cellStyle name="Normal 57 14" xfId="1141" xr:uid="{00000000-0005-0000-0000-0000971F0000}"/>
    <cellStyle name="Normal 57 14 2" xfId="2444" xr:uid="{00000000-0005-0000-0000-0000981F0000}"/>
    <cellStyle name="Normal 57 14 2 2" xfId="10351" xr:uid="{00000000-0005-0000-0000-0000991F0000}"/>
    <cellStyle name="Normal 57 14 2 3" xfId="5334" xr:uid="{00000000-0005-0000-0000-00009A1F0000}"/>
    <cellStyle name="Normal 57 14 3" xfId="6591" xr:uid="{00000000-0005-0000-0000-00009B1F0000}"/>
    <cellStyle name="Normal 57 14 3 2" xfId="11606" xr:uid="{00000000-0005-0000-0000-00009C1F0000}"/>
    <cellStyle name="Normal 57 14 4" xfId="8612" xr:uid="{00000000-0005-0000-0000-00009D1F0000}"/>
    <cellStyle name="Normal 57 14 5" xfId="13060" xr:uid="{00000000-0005-0000-0000-00009E1F0000}"/>
    <cellStyle name="Normal 57 14 6" xfId="7945" xr:uid="{00000000-0005-0000-0000-00009F1F0000}"/>
    <cellStyle name="Normal 57 14 7" xfId="3534" xr:uid="{00000000-0005-0000-0000-0000A01F0000}"/>
    <cellStyle name="Normal 57 15" xfId="2634" xr:uid="{00000000-0005-0000-0000-0000A11F0000}"/>
    <cellStyle name="Normal 57 15 2" xfId="6732" xr:uid="{00000000-0005-0000-0000-0000A21F0000}"/>
    <cellStyle name="Normal 57 15 2 2" xfId="11747" xr:uid="{00000000-0005-0000-0000-0000A31F0000}"/>
    <cellStyle name="Normal 57 15 3" xfId="13201" xr:uid="{00000000-0005-0000-0000-0000A41F0000}"/>
    <cellStyle name="Normal 57 15 4" xfId="9499" xr:uid="{00000000-0005-0000-0000-0000A51F0000}"/>
    <cellStyle name="Normal 57 15 5" xfId="4481" xr:uid="{00000000-0005-0000-0000-0000A61F0000}"/>
    <cellStyle name="Normal 57 16" xfId="1541" xr:uid="{00000000-0005-0000-0000-0000A71F0000}"/>
    <cellStyle name="Normal 57 16 2" xfId="12158" xr:uid="{00000000-0005-0000-0000-0000A81F0000}"/>
    <cellStyle name="Normal 57 16 3" xfId="10701" xr:uid="{00000000-0005-0000-0000-0000A91F0000}"/>
    <cellStyle name="Normal 57 16 4" xfId="5685" xr:uid="{00000000-0005-0000-0000-0000AA1F0000}"/>
    <cellStyle name="Normal 57 17" xfId="1498" xr:uid="{00000000-0005-0000-0000-0000AB1F0000}"/>
    <cellStyle name="Normal 57 17 2" xfId="8295" xr:uid="{00000000-0005-0000-0000-0000AC1F0000}"/>
    <cellStyle name="Normal 57 18" xfId="12115" xr:uid="{00000000-0005-0000-0000-0000AD1F0000}"/>
    <cellStyle name="Normal 57 19" xfId="7093" xr:uid="{00000000-0005-0000-0000-0000AE1F0000}"/>
    <cellStyle name="Normal 57 2" xfId="84" xr:uid="{00000000-0005-0000-0000-0000AF1F0000}"/>
    <cellStyle name="Normal 57 20" xfId="3213" xr:uid="{00000000-0005-0000-0000-0000B01F0000}"/>
    <cellStyle name="Normal 57 3" xfId="74" xr:uid="{00000000-0005-0000-0000-0000B11F0000}"/>
    <cellStyle name="Normal 57 3 10" xfId="2644" xr:uid="{00000000-0005-0000-0000-0000B21F0000}"/>
    <cellStyle name="Normal 57 3 10 2" xfId="6736" xr:uid="{00000000-0005-0000-0000-0000B31F0000}"/>
    <cellStyle name="Normal 57 3 10 2 2" xfId="11751" xr:uid="{00000000-0005-0000-0000-0000B41F0000}"/>
    <cellStyle name="Normal 57 3 10 3" xfId="13205" xr:uid="{00000000-0005-0000-0000-0000B51F0000}"/>
    <cellStyle name="Normal 57 3 10 4" xfId="9512" xr:uid="{00000000-0005-0000-0000-0000B61F0000}"/>
    <cellStyle name="Normal 57 3 10 5" xfId="4494" xr:uid="{00000000-0005-0000-0000-0000B71F0000}"/>
    <cellStyle name="Normal 57 3 11" xfId="1545" xr:uid="{00000000-0005-0000-0000-0000B81F0000}"/>
    <cellStyle name="Normal 57 3 11 2" xfId="12162" xr:uid="{00000000-0005-0000-0000-0000B91F0000}"/>
    <cellStyle name="Normal 57 3 11 3" xfId="10705" xr:uid="{00000000-0005-0000-0000-0000BA1F0000}"/>
    <cellStyle name="Normal 57 3 11 4" xfId="5689" xr:uid="{00000000-0005-0000-0000-0000BB1F0000}"/>
    <cellStyle name="Normal 57 3 12" xfId="1505" xr:uid="{00000000-0005-0000-0000-0000BC1F0000}"/>
    <cellStyle name="Normal 57 3 12 2" xfId="8301" xr:uid="{00000000-0005-0000-0000-0000BD1F0000}"/>
    <cellStyle name="Normal 57 3 13" xfId="12122" xr:uid="{00000000-0005-0000-0000-0000BE1F0000}"/>
    <cellStyle name="Normal 57 3 14" xfId="7106" xr:uid="{00000000-0005-0000-0000-0000BF1F0000}"/>
    <cellStyle name="Normal 57 3 15" xfId="3221" xr:uid="{00000000-0005-0000-0000-0000C01F0000}"/>
    <cellStyle name="Normal 57 3 2" xfId="130" xr:uid="{00000000-0005-0000-0000-0000C11F0000}"/>
    <cellStyle name="Normal 57 3 2 10" xfId="1527" xr:uid="{00000000-0005-0000-0000-0000C21F0000}"/>
    <cellStyle name="Normal 57 3 2 10 2" xfId="8326" xr:uid="{00000000-0005-0000-0000-0000C31F0000}"/>
    <cellStyle name="Normal 57 3 2 11" xfId="12144" xr:uid="{00000000-0005-0000-0000-0000C41F0000}"/>
    <cellStyle name="Normal 57 3 2 12" xfId="7136" xr:uid="{00000000-0005-0000-0000-0000C51F0000}"/>
    <cellStyle name="Normal 57 3 2 13" xfId="3248" xr:uid="{00000000-0005-0000-0000-0000C61F0000}"/>
    <cellStyle name="Normal 57 3 2 2" xfId="175" xr:uid="{00000000-0005-0000-0000-0000C71F0000}"/>
    <cellStyle name="Normal 57 3 2 2 10" xfId="7179" xr:uid="{00000000-0005-0000-0000-0000C81F0000}"/>
    <cellStyle name="Normal 57 3 2 2 11" xfId="3348" xr:uid="{00000000-0005-0000-0000-0000C91F0000}"/>
    <cellStyle name="Normal 57 3 2 2 2" xfId="394" xr:uid="{00000000-0005-0000-0000-0000CA1F0000}"/>
    <cellStyle name="Normal 57 3 2 2 2 2" xfId="644" xr:uid="{00000000-0005-0000-0000-0000CB1F0000}"/>
    <cellStyle name="Normal 57 3 2 2 2 2 2" xfId="2102" xr:uid="{00000000-0005-0000-0000-0000CC1F0000}"/>
    <cellStyle name="Normal 57 3 2 2 2 2 2 2" xfId="10208" xr:uid="{00000000-0005-0000-0000-0000CD1F0000}"/>
    <cellStyle name="Normal 57 3 2 2 2 2 2 3" xfId="5190" xr:uid="{00000000-0005-0000-0000-0000CE1F0000}"/>
    <cellStyle name="Normal 57 3 2 2 2 2 3" xfId="6249" xr:uid="{00000000-0005-0000-0000-0000CF1F0000}"/>
    <cellStyle name="Normal 57 3 2 2 2 2 3 2" xfId="11265" xr:uid="{00000000-0005-0000-0000-0000D01F0000}"/>
    <cellStyle name="Normal 57 3 2 2 2 2 4" xfId="9324" xr:uid="{00000000-0005-0000-0000-0000D11F0000}"/>
    <cellStyle name="Normal 57 3 2 2 2 2 5" xfId="12719" xr:uid="{00000000-0005-0000-0000-0000D21F0000}"/>
    <cellStyle name="Normal 57 3 2 2 2 2 6" xfId="7801" xr:uid="{00000000-0005-0000-0000-0000D31F0000}"/>
    <cellStyle name="Normal 57 3 2 2 2 2 7" xfId="4255" xr:uid="{00000000-0005-0000-0000-0000D41F0000}"/>
    <cellStyle name="Normal 57 3 2 2 2 3" xfId="1053" xr:uid="{00000000-0005-0000-0000-0000D51F0000}"/>
    <cellStyle name="Normal 57 3 2 2 2 3 2" xfId="2451" xr:uid="{00000000-0005-0000-0000-0000D61F0000}"/>
    <cellStyle name="Normal 57 3 2 2 2 3 2 2" xfId="10612" xr:uid="{00000000-0005-0000-0000-0000D71F0000}"/>
    <cellStyle name="Normal 57 3 2 2 2 3 2 3" xfId="5595" xr:uid="{00000000-0005-0000-0000-0000D81F0000}"/>
    <cellStyle name="Normal 57 3 2 2 2 3 3" xfId="6598" xr:uid="{00000000-0005-0000-0000-0000D91F0000}"/>
    <cellStyle name="Normal 57 3 2 2 2 3 3 2" xfId="11613" xr:uid="{00000000-0005-0000-0000-0000DA1F0000}"/>
    <cellStyle name="Normal 57 3 2 2 2 3 4" xfId="9019" xr:uid="{00000000-0005-0000-0000-0000DB1F0000}"/>
    <cellStyle name="Normal 57 3 2 2 2 3 5" xfId="13067" xr:uid="{00000000-0005-0000-0000-0000DC1F0000}"/>
    <cellStyle name="Normal 57 3 2 2 2 3 6" xfId="8206" xr:uid="{00000000-0005-0000-0000-0000DD1F0000}"/>
    <cellStyle name="Normal 57 3 2 2 2 3 7" xfId="3950" xr:uid="{00000000-0005-0000-0000-0000DE1F0000}"/>
    <cellStyle name="Normal 57 3 2 2 2 4" xfId="1411" xr:uid="{00000000-0005-0000-0000-0000DF1F0000}"/>
    <cellStyle name="Normal 57 3 2 2 2 4 2" xfId="2969" xr:uid="{00000000-0005-0000-0000-0000E01F0000}"/>
    <cellStyle name="Normal 57 3 2 2 2 4 2 2" xfId="12008" xr:uid="{00000000-0005-0000-0000-0000E11F0000}"/>
    <cellStyle name="Normal 57 3 2 2 2 4 2 3" xfId="6993" xr:uid="{00000000-0005-0000-0000-0000E21F0000}"/>
    <cellStyle name="Normal 57 3 2 2 2 4 3" xfId="13462" xr:uid="{00000000-0005-0000-0000-0000E31F0000}"/>
    <cellStyle name="Normal 57 3 2 2 2 4 4" xfId="9903" xr:uid="{00000000-0005-0000-0000-0000E41F0000}"/>
    <cellStyle name="Normal 57 3 2 2 2 4 5" xfId="4885" xr:uid="{00000000-0005-0000-0000-0000E51F0000}"/>
    <cellStyle name="Normal 57 3 2 2 2 5" xfId="1802" xr:uid="{00000000-0005-0000-0000-0000E61F0000}"/>
    <cellStyle name="Normal 57 3 2 2 2 5 2" xfId="10965" xr:uid="{00000000-0005-0000-0000-0000E71F0000}"/>
    <cellStyle name="Normal 57 3 2 2 2 5 3" xfId="5949" xr:uid="{00000000-0005-0000-0000-0000E81F0000}"/>
    <cellStyle name="Normal 57 3 2 2 2 6" xfId="8526" xr:uid="{00000000-0005-0000-0000-0000E91F0000}"/>
    <cellStyle name="Normal 57 3 2 2 2 7" xfId="12419" xr:uid="{00000000-0005-0000-0000-0000EA1F0000}"/>
    <cellStyle name="Normal 57 3 2 2 2 8" xfId="7496" xr:uid="{00000000-0005-0000-0000-0000EB1F0000}"/>
    <cellStyle name="Normal 57 3 2 2 2 9" xfId="3448" xr:uid="{00000000-0005-0000-0000-0000EC1F0000}"/>
    <cellStyle name="Normal 57 3 2 2 2_Degree data" xfId="3068" xr:uid="{00000000-0005-0000-0000-0000ED1F0000}"/>
    <cellStyle name="Normal 57 3 2 2 3" xfId="544" xr:uid="{00000000-0005-0000-0000-0000EE1F0000}"/>
    <cellStyle name="Normal 57 3 2 2 3 2" xfId="953" xr:uid="{00000000-0005-0000-0000-0000EF1F0000}"/>
    <cellStyle name="Normal 57 3 2 2 3 2 2" xfId="9803" xr:uid="{00000000-0005-0000-0000-0000F01F0000}"/>
    <cellStyle name="Normal 57 3 2 2 3 2 3" xfId="4785" xr:uid="{00000000-0005-0000-0000-0000F11F0000}"/>
    <cellStyle name="Normal 57 3 2 2 3 3" xfId="2101" xr:uid="{00000000-0005-0000-0000-0000F21F0000}"/>
    <cellStyle name="Normal 57 3 2 2 3 3 2" xfId="11264" xr:uid="{00000000-0005-0000-0000-0000F31F0000}"/>
    <cellStyle name="Normal 57 3 2 2 3 3 3" xfId="6248" xr:uid="{00000000-0005-0000-0000-0000F41F0000}"/>
    <cellStyle name="Normal 57 3 2 2 3 4" xfId="8919" xr:uid="{00000000-0005-0000-0000-0000F51F0000}"/>
    <cellStyle name="Normal 57 3 2 2 3 5" xfId="12718" xr:uid="{00000000-0005-0000-0000-0000F61F0000}"/>
    <cellStyle name="Normal 57 3 2 2 3 6" xfId="7396" xr:uid="{00000000-0005-0000-0000-0000F71F0000}"/>
    <cellStyle name="Normal 57 3 2 2 3 7" xfId="3850" xr:uid="{00000000-0005-0000-0000-0000F81F0000}"/>
    <cellStyle name="Normal 57 3 2 2 4" xfId="777" xr:uid="{00000000-0005-0000-0000-0000F91F0000}"/>
    <cellStyle name="Normal 57 3 2 2 4 2" xfId="2450" xr:uid="{00000000-0005-0000-0000-0000FA1F0000}"/>
    <cellStyle name="Normal 57 3 2 2 4 2 2" xfId="10207" xr:uid="{00000000-0005-0000-0000-0000FB1F0000}"/>
    <cellStyle name="Normal 57 3 2 2 4 2 3" xfId="5189" xr:uid="{00000000-0005-0000-0000-0000FC1F0000}"/>
    <cellStyle name="Normal 57 3 2 2 4 3" xfId="6597" xr:uid="{00000000-0005-0000-0000-0000FD1F0000}"/>
    <cellStyle name="Normal 57 3 2 2 4 3 2" xfId="11612" xr:uid="{00000000-0005-0000-0000-0000FE1F0000}"/>
    <cellStyle name="Normal 57 3 2 2 4 4" xfId="9323" xr:uid="{00000000-0005-0000-0000-0000FF1F0000}"/>
    <cellStyle name="Normal 57 3 2 2 4 5" xfId="13066" xr:uid="{00000000-0005-0000-0000-000000200000}"/>
    <cellStyle name="Normal 57 3 2 2 4 6" xfId="7800" xr:uid="{00000000-0005-0000-0000-000001200000}"/>
    <cellStyle name="Normal 57 3 2 2 4 7" xfId="4254" xr:uid="{00000000-0005-0000-0000-000002200000}"/>
    <cellStyle name="Normal 57 3 2 2 5" xfId="1309" xr:uid="{00000000-0005-0000-0000-000003200000}"/>
    <cellStyle name="Normal 57 3 2 2 5 2" xfId="2867" xr:uid="{00000000-0005-0000-0000-000004200000}"/>
    <cellStyle name="Normal 57 3 2 2 5 2 2" xfId="10512" xr:uid="{00000000-0005-0000-0000-000005200000}"/>
    <cellStyle name="Normal 57 3 2 2 5 2 3" xfId="5495" xr:uid="{00000000-0005-0000-0000-000006200000}"/>
    <cellStyle name="Normal 57 3 2 2 5 3" xfId="6893" xr:uid="{00000000-0005-0000-0000-000007200000}"/>
    <cellStyle name="Normal 57 3 2 2 5 3 2" xfId="11908" xr:uid="{00000000-0005-0000-0000-000008200000}"/>
    <cellStyle name="Normal 57 3 2 2 5 4" xfId="8700" xr:uid="{00000000-0005-0000-0000-000009200000}"/>
    <cellStyle name="Normal 57 3 2 2 5 5" xfId="13362" xr:uid="{00000000-0005-0000-0000-00000A200000}"/>
    <cellStyle name="Normal 57 3 2 2 5 6" xfId="8106" xr:uid="{00000000-0005-0000-0000-00000B200000}"/>
    <cellStyle name="Normal 57 3 2 2 5 7" xfId="3630" xr:uid="{00000000-0005-0000-0000-00000C200000}"/>
    <cellStyle name="Normal 57 3 2 2 6" xfId="1702" xr:uid="{00000000-0005-0000-0000-00000D200000}"/>
    <cellStyle name="Normal 57 3 2 2 6 2" xfId="9586" xr:uid="{00000000-0005-0000-0000-00000E200000}"/>
    <cellStyle name="Normal 57 3 2 2 6 3" xfId="4568" xr:uid="{00000000-0005-0000-0000-00000F200000}"/>
    <cellStyle name="Normal 57 3 2 2 7" xfId="5849" xr:uid="{00000000-0005-0000-0000-000010200000}"/>
    <cellStyle name="Normal 57 3 2 2 7 2" xfId="10865" xr:uid="{00000000-0005-0000-0000-000011200000}"/>
    <cellStyle name="Normal 57 3 2 2 8" xfId="8426" xr:uid="{00000000-0005-0000-0000-000012200000}"/>
    <cellStyle name="Normal 57 3 2 2 9" xfId="12319" xr:uid="{00000000-0005-0000-0000-000013200000}"/>
    <cellStyle name="Normal 57 3 2 2_Degree data" xfId="3067" xr:uid="{00000000-0005-0000-0000-000014200000}"/>
    <cellStyle name="Normal 57 3 2 3" xfId="201" xr:uid="{00000000-0005-0000-0000-000015200000}"/>
    <cellStyle name="Normal 57 3 2 3 10" xfId="7240" xr:uid="{00000000-0005-0000-0000-000016200000}"/>
    <cellStyle name="Normal 57 3 2 3 11" xfId="3305" xr:uid="{00000000-0005-0000-0000-000017200000}"/>
    <cellStyle name="Normal 57 3 2 3 2" xfId="350" xr:uid="{00000000-0005-0000-0000-000018200000}"/>
    <cellStyle name="Normal 57 3 2 3 2 2" xfId="705" xr:uid="{00000000-0005-0000-0000-000019200000}"/>
    <cellStyle name="Normal 57 3 2 3 2 2 2" xfId="2104" xr:uid="{00000000-0005-0000-0000-00001A200000}"/>
    <cellStyle name="Normal 57 3 2 3 2 2 2 2" xfId="10210" xr:uid="{00000000-0005-0000-0000-00001B200000}"/>
    <cellStyle name="Normal 57 3 2 3 2 2 2 3" xfId="5192" xr:uid="{00000000-0005-0000-0000-00001C200000}"/>
    <cellStyle name="Normal 57 3 2 3 2 2 3" xfId="6251" xr:uid="{00000000-0005-0000-0000-00001D200000}"/>
    <cellStyle name="Normal 57 3 2 3 2 2 3 2" xfId="11267" xr:uid="{00000000-0005-0000-0000-00001E200000}"/>
    <cellStyle name="Normal 57 3 2 3 2 2 4" xfId="9326" xr:uid="{00000000-0005-0000-0000-00001F200000}"/>
    <cellStyle name="Normal 57 3 2 3 2 2 5" xfId="12721" xr:uid="{00000000-0005-0000-0000-000020200000}"/>
    <cellStyle name="Normal 57 3 2 3 2 2 6" xfId="7803" xr:uid="{00000000-0005-0000-0000-000021200000}"/>
    <cellStyle name="Normal 57 3 2 3 2 2 7" xfId="4257" xr:uid="{00000000-0005-0000-0000-000022200000}"/>
    <cellStyle name="Normal 57 3 2 3 2 3" xfId="1114" xr:uid="{00000000-0005-0000-0000-000023200000}"/>
    <cellStyle name="Normal 57 3 2 3 2 3 2" xfId="2453" xr:uid="{00000000-0005-0000-0000-000024200000}"/>
    <cellStyle name="Normal 57 3 2 3 2 3 2 2" xfId="10673" xr:uid="{00000000-0005-0000-0000-000025200000}"/>
    <cellStyle name="Normal 57 3 2 3 2 3 2 3" xfId="5656" xr:uid="{00000000-0005-0000-0000-000026200000}"/>
    <cellStyle name="Normal 57 3 2 3 2 3 3" xfId="6600" xr:uid="{00000000-0005-0000-0000-000027200000}"/>
    <cellStyle name="Normal 57 3 2 3 2 3 3 2" xfId="11615" xr:uid="{00000000-0005-0000-0000-000028200000}"/>
    <cellStyle name="Normal 57 3 2 3 2 3 4" xfId="9080" xr:uid="{00000000-0005-0000-0000-000029200000}"/>
    <cellStyle name="Normal 57 3 2 3 2 3 5" xfId="13069" xr:uid="{00000000-0005-0000-0000-00002A200000}"/>
    <cellStyle name="Normal 57 3 2 3 2 3 6" xfId="8267" xr:uid="{00000000-0005-0000-0000-00002B200000}"/>
    <cellStyle name="Normal 57 3 2 3 2 3 7" xfId="4011" xr:uid="{00000000-0005-0000-0000-00002C200000}"/>
    <cellStyle name="Normal 57 3 2 3 2 4" xfId="1472" xr:uid="{00000000-0005-0000-0000-00002D200000}"/>
    <cellStyle name="Normal 57 3 2 3 2 4 2" xfId="3031" xr:uid="{00000000-0005-0000-0000-00002E200000}"/>
    <cellStyle name="Normal 57 3 2 3 2 4 2 2" xfId="12069" xr:uid="{00000000-0005-0000-0000-00002F200000}"/>
    <cellStyle name="Normal 57 3 2 3 2 4 2 3" xfId="7054" xr:uid="{00000000-0005-0000-0000-000030200000}"/>
    <cellStyle name="Normal 57 3 2 3 2 4 3" xfId="13523" xr:uid="{00000000-0005-0000-0000-000031200000}"/>
    <cellStyle name="Normal 57 3 2 3 2 4 4" xfId="9964" xr:uid="{00000000-0005-0000-0000-000032200000}"/>
    <cellStyle name="Normal 57 3 2 3 2 4 5" xfId="4946" xr:uid="{00000000-0005-0000-0000-000033200000}"/>
    <cellStyle name="Normal 57 3 2 3 2 5" xfId="1863" xr:uid="{00000000-0005-0000-0000-000034200000}"/>
    <cellStyle name="Normal 57 3 2 3 2 5 2" xfId="11026" xr:uid="{00000000-0005-0000-0000-000035200000}"/>
    <cellStyle name="Normal 57 3 2 3 2 5 3" xfId="6010" xr:uid="{00000000-0005-0000-0000-000036200000}"/>
    <cellStyle name="Normal 57 3 2 3 2 6" xfId="8587" xr:uid="{00000000-0005-0000-0000-000037200000}"/>
    <cellStyle name="Normal 57 3 2 3 2 7" xfId="12480" xr:uid="{00000000-0005-0000-0000-000038200000}"/>
    <cellStyle name="Normal 57 3 2 3 2 8" xfId="7557" xr:uid="{00000000-0005-0000-0000-000039200000}"/>
    <cellStyle name="Normal 57 3 2 3 2 9" xfId="3509" xr:uid="{00000000-0005-0000-0000-00003A200000}"/>
    <cellStyle name="Normal 57 3 2 3 2_Degree data" xfId="3070" xr:uid="{00000000-0005-0000-0000-00003B200000}"/>
    <cellStyle name="Normal 57 3 2 3 3" xfId="501" xr:uid="{00000000-0005-0000-0000-00003C200000}"/>
    <cellStyle name="Normal 57 3 2 3 3 2" xfId="910" xr:uid="{00000000-0005-0000-0000-00003D200000}"/>
    <cellStyle name="Normal 57 3 2 3 3 2 2" xfId="9760" xr:uid="{00000000-0005-0000-0000-00003E200000}"/>
    <cellStyle name="Normal 57 3 2 3 3 2 3" xfId="4742" xr:uid="{00000000-0005-0000-0000-00003F200000}"/>
    <cellStyle name="Normal 57 3 2 3 3 3" xfId="2103" xr:uid="{00000000-0005-0000-0000-000040200000}"/>
    <cellStyle name="Normal 57 3 2 3 3 3 2" xfId="11266" xr:uid="{00000000-0005-0000-0000-000041200000}"/>
    <cellStyle name="Normal 57 3 2 3 3 3 3" xfId="6250" xr:uid="{00000000-0005-0000-0000-000042200000}"/>
    <cellStyle name="Normal 57 3 2 3 3 4" xfId="8876" xr:uid="{00000000-0005-0000-0000-000043200000}"/>
    <cellStyle name="Normal 57 3 2 3 3 5" xfId="12720" xr:uid="{00000000-0005-0000-0000-000044200000}"/>
    <cellStyle name="Normal 57 3 2 3 3 6" xfId="7353" xr:uid="{00000000-0005-0000-0000-000045200000}"/>
    <cellStyle name="Normal 57 3 2 3 3 7" xfId="3807" xr:uid="{00000000-0005-0000-0000-000046200000}"/>
    <cellStyle name="Normal 57 3 2 3 4" xfId="807" xr:uid="{00000000-0005-0000-0000-000047200000}"/>
    <cellStyle name="Normal 57 3 2 3 4 2" xfId="2452" xr:uid="{00000000-0005-0000-0000-000048200000}"/>
    <cellStyle name="Normal 57 3 2 3 4 2 2" xfId="10209" xr:uid="{00000000-0005-0000-0000-000049200000}"/>
    <cellStyle name="Normal 57 3 2 3 4 2 3" xfId="5191" xr:uid="{00000000-0005-0000-0000-00004A200000}"/>
    <cellStyle name="Normal 57 3 2 3 4 3" xfId="6599" xr:uid="{00000000-0005-0000-0000-00004B200000}"/>
    <cellStyle name="Normal 57 3 2 3 4 3 2" xfId="11614" xr:uid="{00000000-0005-0000-0000-00004C200000}"/>
    <cellStyle name="Normal 57 3 2 3 4 4" xfId="9325" xr:uid="{00000000-0005-0000-0000-00004D200000}"/>
    <cellStyle name="Normal 57 3 2 3 4 5" xfId="13068" xr:uid="{00000000-0005-0000-0000-00004E200000}"/>
    <cellStyle name="Normal 57 3 2 3 4 6" xfId="7802" xr:uid="{00000000-0005-0000-0000-00004F200000}"/>
    <cellStyle name="Normal 57 3 2 3 4 7" xfId="4256" xr:uid="{00000000-0005-0000-0000-000050200000}"/>
    <cellStyle name="Normal 57 3 2 3 5" xfId="1265" xr:uid="{00000000-0005-0000-0000-000051200000}"/>
    <cellStyle name="Normal 57 3 2 3 5 2" xfId="2822" xr:uid="{00000000-0005-0000-0000-000052200000}"/>
    <cellStyle name="Normal 57 3 2 3 5 2 2" xfId="10469" xr:uid="{00000000-0005-0000-0000-000053200000}"/>
    <cellStyle name="Normal 57 3 2 3 5 2 3" xfId="5452" xr:uid="{00000000-0005-0000-0000-000054200000}"/>
    <cellStyle name="Normal 57 3 2 3 5 3" xfId="6850" xr:uid="{00000000-0005-0000-0000-000055200000}"/>
    <cellStyle name="Normal 57 3 2 3 5 3 2" xfId="11865" xr:uid="{00000000-0005-0000-0000-000056200000}"/>
    <cellStyle name="Normal 57 3 2 3 5 4" xfId="8761" xr:uid="{00000000-0005-0000-0000-000057200000}"/>
    <cellStyle name="Normal 57 3 2 3 5 5" xfId="13319" xr:uid="{00000000-0005-0000-0000-000058200000}"/>
    <cellStyle name="Normal 57 3 2 3 5 6" xfId="8063" xr:uid="{00000000-0005-0000-0000-000059200000}"/>
    <cellStyle name="Normal 57 3 2 3 5 7" xfId="3691" xr:uid="{00000000-0005-0000-0000-00005A200000}"/>
    <cellStyle name="Normal 57 3 2 3 6" xfId="1659" xr:uid="{00000000-0005-0000-0000-00005B200000}"/>
    <cellStyle name="Normal 57 3 2 3 6 2" xfId="9647" xr:uid="{00000000-0005-0000-0000-00005C200000}"/>
    <cellStyle name="Normal 57 3 2 3 6 3" xfId="4629" xr:uid="{00000000-0005-0000-0000-00005D200000}"/>
    <cellStyle name="Normal 57 3 2 3 7" xfId="5806" xr:uid="{00000000-0005-0000-0000-00005E200000}"/>
    <cellStyle name="Normal 57 3 2 3 7 2" xfId="10822" xr:uid="{00000000-0005-0000-0000-00005F200000}"/>
    <cellStyle name="Normal 57 3 2 3 8" xfId="8383" xr:uid="{00000000-0005-0000-0000-000060200000}"/>
    <cellStyle name="Normal 57 3 2 3 9" xfId="12276" xr:uid="{00000000-0005-0000-0000-000061200000}"/>
    <cellStyle name="Normal 57 3 2 3_Degree data" xfId="3069" xr:uid="{00000000-0005-0000-0000-000062200000}"/>
    <cellStyle name="Normal 57 3 2 4" xfId="237" xr:uid="{00000000-0005-0000-0000-000063200000}"/>
    <cellStyle name="Normal 57 3 2 4 2" xfId="601" xr:uid="{00000000-0005-0000-0000-000064200000}"/>
    <cellStyle name="Normal 57 3 2 4 2 2" xfId="2105" xr:uid="{00000000-0005-0000-0000-000065200000}"/>
    <cellStyle name="Normal 57 3 2 4 2 2 2" xfId="10211" xr:uid="{00000000-0005-0000-0000-000066200000}"/>
    <cellStyle name="Normal 57 3 2 4 2 2 3" xfId="5193" xr:uid="{00000000-0005-0000-0000-000067200000}"/>
    <cellStyle name="Normal 57 3 2 4 2 3" xfId="6252" xr:uid="{00000000-0005-0000-0000-000068200000}"/>
    <cellStyle name="Normal 57 3 2 4 2 3 2" xfId="11268" xr:uid="{00000000-0005-0000-0000-000069200000}"/>
    <cellStyle name="Normal 57 3 2 4 2 4" xfId="9327" xr:uid="{00000000-0005-0000-0000-00006A200000}"/>
    <cellStyle name="Normal 57 3 2 4 2 5" xfId="12722" xr:uid="{00000000-0005-0000-0000-00006B200000}"/>
    <cellStyle name="Normal 57 3 2 4 2 6" xfId="7804" xr:uid="{00000000-0005-0000-0000-00006C200000}"/>
    <cellStyle name="Normal 57 3 2 4 2 7" xfId="4258" xr:uid="{00000000-0005-0000-0000-00006D200000}"/>
    <cellStyle name="Normal 57 3 2 4 3" xfId="1010" xr:uid="{00000000-0005-0000-0000-00006E200000}"/>
    <cellStyle name="Normal 57 3 2 4 3 2" xfId="2454" xr:uid="{00000000-0005-0000-0000-00006F200000}"/>
    <cellStyle name="Normal 57 3 2 4 3 2 2" xfId="10569" xr:uid="{00000000-0005-0000-0000-000070200000}"/>
    <cellStyle name="Normal 57 3 2 4 3 2 3" xfId="5552" xr:uid="{00000000-0005-0000-0000-000071200000}"/>
    <cellStyle name="Normal 57 3 2 4 3 3" xfId="6601" xr:uid="{00000000-0005-0000-0000-000072200000}"/>
    <cellStyle name="Normal 57 3 2 4 3 3 2" xfId="11616" xr:uid="{00000000-0005-0000-0000-000073200000}"/>
    <cellStyle name="Normal 57 3 2 4 3 4" xfId="8976" xr:uid="{00000000-0005-0000-0000-000074200000}"/>
    <cellStyle name="Normal 57 3 2 4 3 5" xfId="13070" xr:uid="{00000000-0005-0000-0000-000075200000}"/>
    <cellStyle name="Normal 57 3 2 4 3 6" xfId="8163" xr:uid="{00000000-0005-0000-0000-000076200000}"/>
    <cellStyle name="Normal 57 3 2 4 3 7" xfId="3907" xr:uid="{00000000-0005-0000-0000-000077200000}"/>
    <cellStyle name="Normal 57 3 2 4 4" xfId="1366" xr:uid="{00000000-0005-0000-0000-000078200000}"/>
    <cellStyle name="Normal 57 3 2 4 4 2" xfId="2924" xr:uid="{00000000-0005-0000-0000-000079200000}"/>
    <cellStyle name="Normal 57 3 2 4 4 2 2" xfId="11965" xr:uid="{00000000-0005-0000-0000-00007A200000}"/>
    <cellStyle name="Normal 57 3 2 4 4 2 3" xfId="6950" xr:uid="{00000000-0005-0000-0000-00007B200000}"/>
    <cellStyle name="Normal 57 3 2 4 4 3" xfId="13419" xr:uid="{00000000-0005-0000-0000-00007C200000}"/>
    <cellStyle name="Normal 57 3 2 4 4 4" xfId="9860" xr:uid="{00000000-0005-0000-0000-00007D200000}"/>
    <cellStyle name="Normal 57 3 2 4 4 5" xfId="4842" xr:uid="{00000000-0005-0000-0000-00007E200000}"/>
    <cellStyle name="Normal 57 3 2 4 5" xfId="1759" xr:uid="{00000000-0005-0000-0000-00007F200000}"/>
    <cellStyle name="Normal 57 3 2 4 5 2" xfId="10922" xr:uid="{00000000-0005-0000-0000-000080200000}"/>
    <cellStyle name="Normal 57 3 2 4 5 3" xfId="5906" xr:uid="{00000000-0005-0000-0000-000081200000}"/>
    <cellStyle name="Normal 57 3 2 4 6" xfId="8483" xr:uid="{00000000-0005-0000-0000-000082200000}"/>
    <cellStyle name="Normal 57 3 2 4 7" xfId="12376" xr:uid="{00000000-0005-0000-0000-000083200000}"/>
    <cellStyle name="Normal 57 3 2 4 8" xfId="7453" xr:uid="{00000000-0005-0000-0000-000084200000}"/>
    <cellStyle name="Normal 57 3 2 4 9" xfId="3405" xr:uid="{00000000-0005-0000-0000-000085200000}"/>
    <cellStyle name="Normal 57 3 2 4_Degree data" xfId="3071" xr:uid="{00000000-0005-0000-0000-000086200000}"/>
    <cellStyle name="Normal 57 3 2 5" xfId="289" xr:uid="{00000000-0005-0000-0000-000087200000}"/>
    <cellStyle name="Normal 57 3 2 5 2" xfId="853" xr:uid="{00000000-0005-0000-0000-000088200000}"/>
    <cellStyle name="Normal 57 3 2 5 2 2" xfId="2106" xr:uid="{00000000-0005-0000-0000-000089200000}"/>
    <cellStyle name="Normal 57 3 2 5 2 2 2" xfId="10212" xr:uid="{00000000-0005-0000-0000-00008A200000}"/>
    <cellStyle name="Normal 57 3 2 5 2 2 3" xfId="5194" xr:uid="{00000000-0005-0000-0000-00008B200000}"/>
    <cellStyle name="Normal 57 3 2 5 2 3" xfId="6253" xr:uid="{00000000-0005-0000-0000-00008C200000}"/>
    <cellStyle name="Normal 57 3 2 5 2 3 2" xfId="11269" xr:uid="{00000000-0005-0000-0000-00008D200000}"/>
    <cellStyle name="Normal 57 3 2 5 2 4" xfId="9328" xr:uid="{00000000-0005-0000-0000-00008E200000}"/>
    <cellStyle name="Normal 57 3 2 5 2 5" xfId="12723" xr:uid="{00000000-0005-0000-0000-00008F200000}"/>
    <cellStyle name="Normal 57 3 2 5 2 6" xfId="7805" xr:uid="{00000000-0005-0000-0000-000090200000}"/>
    <cellStyle name="Normal 57 3 2 5 2 7" xfId="4259" xr:uid="{00000000-0005-0000-0000-000091200000}"/>
    <cellStyle name="Normal 57 3 2 5 3" xfId="1203" xr:uid="{00000000-0005-0000-0000-000092200000}"/>
    <cellStyle name="Normal 57 3 2 5 3 2" xfId="2455" xr:uid="{00000000-0005-0000-0000-000093200000}"/>
    <cellStyle name="Normal 57 3 2 5 3 2 2" xfId="10412" xr:uid="{00000000-0005-0000-0000-000094200000}"/>
    <cellStyle name="Normal 57 3 2 5 3 2 3" xfId="5395" xr:uid="{00000000-0005-0000-0000-000095200000}"/>
    <cellStyle name="Normal 57 3 2 5 3 3" xfId="6602" xr:uid="{00000000-0005-0000-0000-000096200000}"/>
    <cellStyle name="Normal 57 3 2 5 3 3 2" xfId="11617" xr:uid="{00000000-0005-0000-0000-000097200000}"/>
    <cellStyle name="Normal 57 3 2 5 3 4" xfId="9488" xr:uid="{00000000-0005-0000-0000-000098200000}"/>
    <cellStyle name="Normal 57 3 2 5 3 5" xfId="13071" xr:uid="{00000000-0005-0000-0000-000099200000}"/>
    <cellStyle name="Normal 57 3 2 5 3 6" xfId="8006" xr:uid="{00000000-0005-0000-0000-00009A200000}"/>
    <cellStyle name="Normal 57 3 2 5 3 7" xfId="4470" xr:uid="{00000000-0005-0000-0000-00009B200000}"/>
    <cellStyle name="Normal 57 3 2 5 4" xfId="2756" xr:uid="{00000000-0005-0000-0000-00009C200000}"/>
    <cellStyle name="Normal 57 3 2 5 4 2" xfId="6793" xr:uid="{00000000-0005-0000-0000-00009D200000}"/>
    <cellStyle name="Normal 57 3 2 5 4 2 2" xfId="11808" xr:uid="{00000000-0005-0000-0000-00009E200000}"/>
    <cellStyle name="Normal 57 3 2 5 4 3" xfId="13262" xr:uid="{00000000-0005-0000-0000-00009F200000}"/>
    <cellStyle name="Normal 57 3 2 5 4 4" xfId="9703" xr:uid="{00000000-0005-0000-0000-0000A0200000}"/>
    <cellStyle name="Normal 57 3 2 5 4 5" xfId="4685" xr:uid="{00000000-0005-0000-0000-0000A1200000}"/>
    <cellStyle name="Normal 57 3 2 5 5" xfId="1602" xr:uid="{00000000-0005-0000-0000-0000A2200000}"/>
    <cellStyle name="Normal 57 3 2 5 5 2" xfId="10763" xr:uid="{00000000-0005-0000-0000-0000A3200000}"/>
    <cellStyle name="Normal 57 3 2 5 5 3" xfId="5747" xr:uid="{00000000-0005-0000-0000-0000A4200000}"/>
    <cellStyle name="Normal 57 3 2 5 6" xfId="8819" xr:uid="{00000000-0005-0000-0000-0000A5200000}"/>
    <cellStyle name="Normal 57 3 2 5 7" xfId="12219" xr:uid="{00000000-0005-0000-0000-0000A6200000}"/>
    <cellStyle name="Normal 57 3 2 5 8" xfId="7296" xr:uid="{00000000-0005-0000-0000-0000A7200000}"/>
    <cellStyle name="Normal 57 3 2 5 9" xfId="3750" xr:uid="{00000000-0005-0000-0000-0000A8200000}"/>
    <cellStyle name="Normal 57 3 2 5_Degree data" xfId="3072" xr:uid="{00000000-0005-0000-0000-0000A9200000}"/>
    <cellStyle name="Normal 57 3 2 6" xfId="444" xr:uid="{00000000-0005-0000-0000-0000AA200000}"/>
    <cellStyle name="Normal 57 3 2 6 2" xfId="2100" xr:uid="{00000000-0005-0000-0000-0000AB200000}"/>
    <cellStyle name="Normal 57 3 2 6 2 2" xfId="10206" xr:uid="{00000000-0005-0000-0000-0000AC200000}"/>
    <cellStyle name="Normal 57 3 2 6 2 3" xfId="5188" xr:uid="{00000000-0005-0000-0000-0000AD200000}"/>
    <cellStyle name="Normal 57 3 2 6 3" xfId="6247" xr:uid="{00000000-0005-0000-0000-0000AE200000}"/>
    <cellStyle name="Normal 57 3 2 6 3 2" xfId="11263" xr:uid="{00000000-0005-0000-0000-0000AF200000}"/>
    <cellStyle name="Normal 57 3 2 6 4" xfId="9322" xr:uid="{00000000-0005-0000-0000-0000B0200000}"/>
    <cellStyle name="Normal 57 3 2 6 5" xfId="12717" xr:uid="{00000000-0005-0000-0000-0000B1200000}"/>
    <cellStyle name="Normal 57 3 2 6 6" xfId="7799" xr:uid="{00000000-0005-0000-0000-0000B2200000}"/>
    <cellStyle name="Normal 57 3 2 6 7" xfId="4253" xr:uid="{00000000-0005-0000-0000-0000B3200000}"/>
    <cellStyle name="Normal 57 3 2 7" xfId="753" xr:uid="{00000000-0005-0000-0000-0000B4200000}"/>
    <cellStyle name="Normal 57 3 2 7 2" xfId="2449" xr:uid="{00000000-0005-0000-0000-0000B5200000}"/>
    <cellStyle name="Normal 57 3 2 7 2 2" xfId="10367" xr:uid="{00000000-0005-0000-0000-0000B6200000}"/>
    <cellStyle name="Normal 57 3 2 7 2 3" xfId="5350" xr:uid="{00000000-0005-0000-0000-0000B7200000}"/>
    <cellStyle name="Normal 57 3 2 7 3" xfId="6596" xr:uid="{00000000-0005-0000-0000-0000B8200000}"/>
    <cellStyle name="Normal 57 3 2 7 3 2" xfId="11611" xr:uid="{00000000-0005-0000-0000-0000B9200000}"/>
    <cellStyle name="Normal 57 3 2 7 4" xfId="8657" xr:uid="{00000000-0005-0000-0000-0000BA200000}"/>
    <cellStyle name="Normal 57 3 2 7 5" xfId="13065" xr:uid="{00000000-0005-0000-0000-0000BB200000}"/>
    <cellStyle name="Normal 57 3 2 7 6" xfId="7961" xr:uid="{00000000-0005-0000-0000-0000BC200000}"/>
    <cellStyle name="Normal 57 3 2 7 7" xfId="3584" xr:uid="{00000000-0005-0000-0000-0000BD200000}"/>
    <cellStyle name="Normal 57 3 2 8" xfId="1157" xr:uid="{00000000-0005-0000-0000-0000BE200000}"/>
    <cellStyle name="Normal 57 3 2 8 2" xfId="2702" xr:uid="{00000000-0005-0000-0000-0000BF200000}"/>
    <cellStyle name="Normal 57 3 2 8 2 2" xfId="11763" xr:uid="{00000000-0005-0000-0000-0000C0200000}"/>
    <cellStyle name="Normal 57 3 2 8 2 3" xfId="6748" xr:uid="{00000000-0005-0000-0000-0000C1200000}"/>
    <cellStyle name="Normal 57 3 2 8 3" xfId="13217" xr:uid="{00000000-0005-0000-0000-0000C2200000}"/>
    <cellStyle name="Normal 57 3 2 8 4" xfId="9543" xr:uid="{00000000-0005-0000-0000-0000C3200000}"/>
    <cellStyle name="Normal 57 3 2 8 5" xfId="4525" xr:uid="{00000000-0005-0000-0000-0000C4200000}"/>
    <cellStyle name="Normal 57 3 2 9" xfId="1557" xr:uid="{00000000-0005-0000-0000-0000C5200000}"/>
    <cellStyle name="Normal 57 3 2 9 2" xfId="12174" xr:uid="{00000000-0005-0000-0000-0000C6200000}"/>
    <cellStyle name="Normal 57 3 2 9 3" xfId="10718" xr:uid="{00000000-0005-0000-0000-0000C7200000}"/>
    <cellStyle name="Normal 57 3 2 9 4" xfId="5702" xr:uid="{00000000-0005-0000-0000-0000C8200000}"/>
    <cellStyle name="Normal 57 3 2_Degree data" xfId="3066" xr:uid="{00000000-0005-0000-0000-0000C9200000}"/>
    <cellStyle name="Normal 57 3 3" xfId="167" xr:uid="{00000000-0005-0000-0000-0000CA200000}"/>
    <cellStyle name="Normal 57 3 3 10" xfId="8312" xr:uid="{00000000-0005-0000-0000-0000CB200000}"/>
    <cellStyle name="Normal 57 3 3 11" xfId="12132" xr:uid="{00000000-0005-0000-0000-0000CC200000}"/>
    <cellStyle name="Normal 57 3 3 12" xfId="7124" xr:uid="{00000000-0005-0000-0000-0000CD200000}"/>
    <cellStyle name="Normal 57 3 3 13" xfId="3233" xr:uid="{00000000-0005-0000-0000-0000CE200000}"/>
    <cellStyle name="Normal 57 3 3 2" xfId="381" xr:uid="{00000000-0005-0000-0000-0000CF200000}"/>
    <cellStyle name="Normal 57 3 3 2 10" xfId="7167" xr:uid="{00000000-0005-0000-0000-0000D0200000}"/>
    <cellStyle name="Normal 57 3 3 2 11" xfId="3336" xr:uid="{00000000-0005-0000-0000-0000D1200000}"/>
    <cellStyle name="Normal 57 3 3 2 2" xfId="632" xr:uid="{00000000-0005-0000-0000-0000D2200000}"/>
    <cellStyle name="Normal 57 3 3 2 2 2" xfId="1041" xr:uid="{00000000-0005-0000-0000-0000D3200000}"/>
    <cellStyle name="Normal 57 3 3 2 2 2 2" xfId="2109" xr:uid="{00000000-0005-0000-0000-0000D4200000}"/>
    <cellStyle name="Normal 57 3 3 2 2 2 2 2" xfId="10215" xr:uid="{00000000-0005-0000-0000-0000D5200000}"/>
    <cellStyle name="Normal 57 3 3 2 2 2 2 3" xfId="5197" xr:uid="{00000000-0005-0000-0000-0000D6200000}"/>
    <cellStyle name="Normal 57 3 3 2 2 2 3" xfId="6256" xr:uid="{00000000-0005-0000-0000-0000D7200000}"/>
    <cellStyle name="Normal 57 3 3 2 2 2 3 2" xfId="11272" xr:uid="{00000000-0005-0000-0000-0000D8200000}"/>
    <cellStyle name="Normal 57 3 3 2 2 2 4" xfId="9331" xr:uid="{00000000-0005-0000-0000-0000D9200000}"/>
    <cellStyle name="Normal 57 3 3 2 2 2 5" xfId="12726" xr:uid="{00000000-0005-0000-0000-0000DA200000}"/>
    <cellStyle name="Normal 57 3 3 2 2 2 6" xfId="7808" xr:uid="{00000000-0005-0000-0000-0000DB200000}"/>
    <cellStyle name="Normal 57 3 3 2 2 2 7" xfId="4262" xr:uid="{00000000-0005-0000-0000-0000DC200000}"/>
    <cellStyle name="Normal 57 3 3 2 2 3" xfId="1398" xr:uid="{00000000-0005-0000-0000-0000DD200000}"/>
    <cellStyle name="Normal 57 3 3 2 2 3 2" xfId="2458" xr:uid="{00000000-0005-0000-0000-0000DE200000}"/>
    <cellStyle name="Normal 57 3 3 2 2 3 2 2" xfId="10600" xr:uid="{00000000-0005-0000-0000-0000DF200000}"/>
    <cellStyle name="Normal 57 3 3 2 2 3 2 3" xfId="5583" xr:uid="{00000000-0005-0000-0000-0000E0200000}"/>
    <cellStyle name="Normal 57 3 3 2 2 3 3" xfId="6605" xr:uid="{00000000-0005-0000-0000-0000E1200000}"/>
    <cellStyle name="Normal 57 3 3 2 2 3 3 2" xfId="11620" xr:uid="{00000000-0005-0000-0000-0000E2200000}"/>
    <cellStyle name="Normal 57 3 3 2 2 3 4" xfId="9007" xr:uid="{00000000-0005-0000-0000-0000E3200000}"/>
    <cellStyle name="Normal 57 3 3 2 2 3 5" xfId="13074" xr:uid="{00000000-0005-0000-0000-0000E4200000}"/>
    <cellStyle name="Normal 57 3 3 2 2 3 6" xfId="8194" xr:uid="{00000000-0005-0000-0000-0000E5200000}"/>
    <cellStyle name="Normal 57 3 3 2 2 3 7" xfId="3938" xr:uid="{00000000-0005-0000-0000-0000E6200000}"/>
    <cellStyle name="Normal 57 3 3 2 2 4" xfId="2956" xr:uid="{00000000-0005-0000-0000-0000E7200000}"/>
    <cellStyle name="Normal 57 3 3 2 2 4 2" xfId="6981" xr:uid="{00000000-0005-0000-0000-0000E8200000}"/>
    <cellStyle name="Normal 57 3 3 2 2 4 2 2" xfId="11996" xr:uid="{00000000-0005-0000-0000-0000E9200000}"/>
    <cellStyle name="Normal 57 3 3 2 2 4 3" xfId="13450" xr:uid="{00000000-0005-0000-0000-0000EA200000}"/>
    <cellStyle name="Normal 57 3 3 2 2 4 4" xfId="9891" xr:uid="{00000000-0005-0000-0000-0000EB200000}"/>
    <cellStyle name="Normal 57 3 3 2 2 4 5" xfId="4873" xr:uid="{00000000-0005-0000-0000-0000EC200000}"/>
    <cellStyle name="Normal 57 3 3 2 2 5" xfId="1790" xr:uid="{00000000-0005-0000-0000-0000ED200000}"/>
    <cellStyle name="Normal 57 3 3 2 2 5 2" xfId="10953" xr:uid="{00000000-0005-0000-0000-0000EE200000}"/>
    <cellStyle name="Normal 57 3 3 2 2 5 3" xfId="5937" xr:uid="{00000000-0005-0000-0000-0000EF200000}"/>
    <cellStyle name="Normal 57 3 3 2 2 6" xfId="8514" xr:uid="{00000000-0005-0000-0000-0000F0200000}"/>
    <cellStyle name="Normal 57 3 3 2 2 7" xfId="12407" xr:uid="{00000000-0005-0000-0000-0000F1200000}"/>
    <cellStyle name="Normal 57 3 3 2 2 8" xfId="7484" xr:uid="{00000000-0005-0000-0000-0000F2200000}"/>
    <cellStyle name="Normal 57 3 3 2 2 9" xfId="3436" xr:uid="{00000000-0005-0000-0000-0000F3200000}"/>
    <cellStyle name="Normal 57 3 3 2 2_Degree data" xfId="3075" xr:uid="{00000000-0005-0000-0000-0000F4200000}"/>
    <cellStyle name="Normal 57 3 3 2 3" xfId="532" xr:uid="{00000000-0005-0000-0000-0000F5200000}"/>
    <cellStyle name="Normal 57 3 3 2 3 2" xfId="2108" xr:uid="{00000000-0005-0000-0000-0000F6200000}"/>
    <cellStyle name="Normal 57 3 3 2 3 2 2" xfId="9791" xr:uid="{00000000-0005-0000-0000-0000F7200000}"/>
    <cellStyle name="Normal 57 3 3 2 3 2 3" xfId="4773" xr:uid="{00000000-0005-0000-0000-0000F8200000}"/>
    <cellStyle name="Normal 57 3 3 2 3 3" xfId="6255" xr:uid="{00000000-0005-0000-0000-0000F9200000}"/>
    <cellStyle name="Normal 57 3 3 2 3 3 2" xfId="11271" xr:uid="{00000000-0005-0000-0000-0000FA200000}"/>
    <cellStyle name="Normal 57 3 3 2 3 4" xfId="8907" xr:uid="{00000000-0005-0000-0000-0000FB200000}"/>
    <cellStyle name="Normal 57 3 3 2 3 5" xfId="12725" xr:uid="{00000000-0005-0000-0000-0000FC200000}"/>
    <cellStyle name="Normal 57 3 3 2 3 6" xfId="7384" xr:uid="{00000000-0005-0000-0000-0000FD200000}"/>
    <cellStyle name="Normal 57 3 3 2 3 7" xfId="3838" xr:uid="{00000000-0005-0000-0000-0000FE200000}"/>
    <cellStyle name="Normal 57 3 3 2 4" xfId="941" xr:uid="{00000000-0005-0000-0000-0000FF200000}"/>
    <cellStyle name="Normal 57 3 3 2 4 2" xfId="2457" xr:uid="{00000000-0005-0000-0000-000000210000}"/>
    <cellStyle name="Normal 57 3 3 2 4 2 2" xfId="10214" xr:uid="{00000000-0005-0000-0000-000001210000}"/>
    <cellStyle name="Normal 57 3 3 2 4 2 3" xfId="5196" xr:uid="{00000000-0005-0000-0000-000002210000}"/>
    <cellStyle name="Normal 57 3 3 2 4 3" xfId="6604" xr:uid="{00000000-0005-0000-0000-000003210000}"/>
    <cellStyle name="Normal 57 3 3 2 4 3 2" xfId="11619" xr:uid="{00000000-0005-0000-0000-000004210000}"/>
    <cellStyle name="Normal 57 3 3 2 4 4" xfId="9330" xr:uid="{00000000-0005-0000-0000-000005210000}"/>
    <cellStyle name="Normal 57 3 3 2 4 5" xfId="13073" xr:uid="{00000000-0005-0000-0000-000006210000}"/>
    <cellStyle name="Normal 57 3 3 2 4 6" xfId="7807" xr:uid="{00000000-0005-0000-0000-000007210000}"/>
    <cellStyle name="Normal 57 3 3 2 4 7" xfId="4261" xr:uid="{00000000-0005-0000-0000-000008210000}"/>
    <cellStyle name="Normal 57 3 3 2 5" xfId="1297" xr:uid="{00000000-0005-0000-0000-000009210000}"/>
    <cellStyle name="Normal 57 3 3 2 5 2" xfId="2854" xr:uid="{00000000-0005-0000-0000-00000A210000}"/>
    <cellStyle name="Normal 57 3 3 2 5 2 2" xfId="10500" xr:uid="{00000000-0005-0000-0000-00000B210000}"/>
    <cellStyle name="Normal 57 3 3 2 5 2 3" xfId="5483" xr:uid="{00000000-0005-0000-0000-00000C210000}"/>
    <cellStyle name="Normal 57 3 3 2 5 3" xfId="6881" xr:uid="{00000000-0005-0000-0000-00000D210000}"/>
    <cellStyle name="Normal 57 3 3 2 5 3 2" xfId="11896" xr:uid="{00000000-0005-0000-0000-00000E210000}"/>
    <cellStyle name="Normal 57 3 3 2 5 4" xfId="8688" xr:uid="{00000000-0005-0000-0000-00000F210000}"/>
    <cellStyle name="Normal 57 3 3 2 5 5" xfId="13350" xr:uid="{00000000-0005-0000-0000-000010210000}"/>
    <cellStyle name="Normal 57 3 3 2 5 6" xfId="8094" xr:uid="{00000000-0005-0000-0000-000011210000}"/>
    <cellStyle name="Normal 57 3 3 2 5 7" xfId="3617" xr:uid="{00000000-0005-0000-0000-000012210000}"/>
    <cellStyle name="Normal 57 3 3 2 6" xfId="1690" xr:uid="{00000000-0005-0000-0000-000013210000}"/>
    <cellStyle name="Normal 57 3 3 2 6 2" xfId="9574" xr:uid="{00000000-0005-0000-0000-000014210000}"/>
    <cellStyle name="Normal 57 3 3 2 6 3" xfId="4556" xr:uid="{00000000-0005-0000-0000-000015210000}"/>
    <cellStyle name="Normal 57 3 3 2 7" xfId="5837" xr:uid="{00000000-0005-0000-0000-000016210000}"/>
    <cellStyle name="Normal 57 3 3 2 7 2" xfId="10853" xr:uid="{00000000-0005-0000-0000-000017210000}"/>
    <cellStyle name="Normal 57 3 3 2 8" xfId="8414" xr:uid="{00000000-0005-0000-0000-000018210000}"/>
    <cellStyle name="Normal 57 3 3 2 9" xfId="12307" xr:uid="{00000000-0005-0000-0000-000019210000}"/>
    <cellStyle name="Normal 57 3 3 2_Degree data" xfId="3074" xr:uid="{00000000-0005-0000-0000-00001A210000}"/>
    <cellStyle name="Normal 57 3 3 3" xfId="337" xr:uid="{00000000-0005-0000-0000-00001B210000}"/>
    <cellStyle name="Normal 57 3 3 3 10" xfId="7229" xr:uid="{00000000-0005-0000-0000-00001C210000}"/>
    <cellStyle name="Normal 57 3 3 3 11" xfId="3293" xr:uid="{00000000-0005-0000-0000-00001D210000}"/>
    <cellStyle name="Normal 57 3 3 3 2" xfId="694" xr:uid="{00000000-0005-0000-0000-00001E210000}"/>
    <cellStyle name="Normal 57 3 3 3 2 2" xfId="1103" xr:uid="{00000000-0005-0000-0000-00001F210000}"/>
    <cellStyle name="Normal 57 3 3 3 2 2 2" xfId="2111" xr:uid="{00000000-0005-0000-0000-000020210000}"/>
    <cellStyle name="Normal 57 3 3 3 2 2 2 2" xfId="10217" xr:uid="{00000000-0005-0000-0000-000021210000}"/>
    <cellStyle name="Normal 57 3 3 3 2 2 2 3" xfId="5199" xr:uid="{00000000-0005-0000-0000-000022210000}"/>
    <cellStyle name="Normal 57 3 3 3 2 2 3" xfId="6258" xr:uid="{00000000-0005-0000-0000-000023210000}"/>
    <cellStyle name="Normal 57 3 3 3 2 2 3 2" xfId="11274" xr:uid="{00000000-0005-0000-0000-000024210000}"/>
    <cellStyle name="Normal 57 3 3 3 2 2 4" xfId="9333" xr:uid="{00000000-0005-0000-0000-000025210000}"/>
    <cellStyle name="Normal 57 3 3 3 2 2 5" xfId="12728" xr:uid="{00000000-0005-0000-0000-000026210000}"/>
    <cellStyle name="Normal 57 3 3 3 2 2 6" xfId="7810" xr:uid="{00000000-0005-0000-0000-000027210000}"/>
    <cellStyle name="Normal 57 3 3 3 2 2 7" xfId="4264" xr:uid="{00000000-0005-0000-0000-000028210000}"/>
    <cellStyle name="Normal 57 3 3 3 2 3" xfId="1461" xr:uid="{00000000-0005-0000-0000-000029210000}"/>
    <cellStyle name="Normal 57 3 3 3 2 3 2" xfId="2460" xr:uid="{00000000-0005-0000-0000-00002A210000}"/>
    <cellStyle name="Normal 57 3 3 3 2 3 2 2" xfId="10662" xr:uid="{00000000-0005-0000-0000-00002B210000}"/>
    <cellStyle name="Normal 57 3 3 3 2 3 2 3" xfId="5645" xr:uid="{00000000-0005-0000-0000-00002C210000}"/>
    <cellStyle name="Normal 57 3 3 3 2 3 3" xfId="6607" xr:uid="{00000000-0005-0000-0000-00002D210000}"/>
    <cellStyle name="Normal 57 3 3 3 2 3 3 2" xfId="11622" xr:uid="{00000000-0005-0000-0000-00002E210000}"/>
    <cellStyle name="Normal 57 3 3 3 2 3 4" xfId="9069" xr:uid="{00000000-0005-0000-0000-00002F210000}"/>
    <cellStyle name="Normal 57 3 3 3 2 3 5" xfId="13076" xr:uid="{00000000-0005-0000-0000-000030210000}"/>
    <cellStyle name="Normal 57 3 3 3 2 3 6" xfId="8256" xr:uid="{00000000-0005-0000-0000-000031210000}"/>
    <cellStyle name="Normal 57 3 3 3 2 3 7" xfId="4000" xr:uid="{00000000-0005-0000-0000-000032210000}"/>
    <cellStyle name="Normal 57 3 3 3 2 4" xfId="3020" xr:uid="{00000000-0005-0000-0000-000033210000}"/>
    <cellStyle name="Normal 57 3 3 3 2 4 2" xfId="7043" xr:uid="{00000000-0005-0000-0000-000034210000}"/>
    <cellStyle name="Normal 57 3 3 3 2 4 2 2" xfId="12058" xr:uid="{00000000-0005-0000-0000-000035210000}"/>
    <cellStyle name="Normal 57 3 3 3 2 4 3" xfId="13512" xr:uid="{00000000-0005-0000-0000-000036210000}"/>
    <cellStyle name="Normal 57 3 3 3 2 4 4" xfId="9953" xr:uid="{00000000-0005-0000-0000-000037210000}"/>
    <cellStyle name="Normal 57 3 3 3 2 4 5" xfId="4935" xr:uid="{00000000-0005-0000-0000-000038210000}"/>
    <cellStyle name="Normal 57 3 3 3 2 5" xfId="1852" xr:uid="{00000000-0005-0000-0000-000039210000}"/>
    <cellStyle name="Normal 57 3 3 3 2 5 2" xfId="11015" xr:uid="{00000000-0005-0000-0000-00003A210000}"/>
    <cellStyle name="Normal 57 3 3 3 2 5 3" xfId="5999" xr:uid="{00000000-0005-0000-0000-00003B210000}"/>
    <cellStyle name="Normal 57 3 3 3 2 6" xfId="8576" xr:uid="{00000000-0005-0000-0000-00003C210000}"/>
    <cellStyle name="Normal 57 3 3 3 2 7" xfId="12469" xr:uid="{00000000-0005-0000-0000-00003D210000}"/>
    <cellStyle name="Normal 57 3 3 3 2 8" xfId="7546" xr:uid="{00000000-0005-0000-0000-00003E210000}"/>
    <cellStyle name="Normal 57 3 3 3 2 9" xfId="3498" xr:uid="{00000000-0005-0000-0000-00003F210000}"/>
    <cellStyle name="Normal 57 3 3 3 2_Degree data" xfId="3077" xr:uid="{00000000-0005-0000-0000-000040210000}"/>
    <cellStyle name="Normal 57 3 3 3 3" xfId="489" xr:uid="{00000000-0005-0000-0000-000041210000}"/>
    <cellStyle name="Normal 57 3 3 3 3 2" xfId="2110" xr:uid="{00000000-0005-0000-0000-000042210000}"/>
    <cellStyle name="Normal 57 3 3 3 3 2 2" xfId="9748" xr:uid="{00000000-0005-0000-0000-000043210000}"/>
    <cellStyle name="Normal 57 3 3 3 3 2 3" xfId="4730" xr:uid="{00000000-0005-0000-0000-000044210000}"/>
    <cellStyle name="Normal 57 3 3 3 3 3" xfId="6257" xr:uid="{00000000-0005-0000-0000-000045210000}"/>
    <cellStyle name="Normal 57 3 3 3 3 3 2" xfId="11273" xr:uid="{00000000-0005-0000-0000-000046210000}"/>
    <cellStyle name="Normal 57 3 3 3 3 4" xfId="8864" xr:uid="{00000000-0005-0000-0000-000047210000}"/>
    <cellStyle name="Normal 57 3 3 3 3 5" xfId="12727" xr:uid="{00000000-0005-0000-0000-000048210000}"/>
    <cellStyle name="Normal 57 3 3 3 3 6" xfId="7341" xr:uid="{00000000-0005-0000-0000-000049210000}"/>
    <cellStyle name="Normal 57 3 3 3 3 7" xfId="3795" xr:uid="{00000000-0005-0000-0000-00004A210000}"/>
    <cellStyle name="Normal 57 3 3 3 4" xfId="898" xr:uid="{00000000-0005-0000-0000-00004B210000}"/>
    <cellStyle name="Normal 57 3 3 3 4 2" xfId="2459" xr:uid="{00000000-0005-0000-0000-00004C210000}"/>
    <cellStyle name="Normal 57 3 3 3 4 2 2" xfId="10216" xr:uid="{00000000-0005-0000-0000-00004D210000}"/>
    <cellStyle name="Normal 57 3 3 3 4 2 3" xfId="5198" xr:uid="{00000000-0005-0000-0000-00004E210000}"/>
    <cellStyle name="Normal 57 3 3 3 4 3" xfId="6606" xr:uid="{00000000-0005-0000-0000-00004F210000}"/>
    <cellStyle name="Normal 57 3 3 3 4 3 2" xfId="11621" xr:uid="{00000000-0005-0000-0000-000050210000}"/>
    <cellStyle name="Normal 57 3 3 3 4 4" xfId="9332" xr:uid="{00000000-0005-0000-0000-000051210000}"/>
    <cellStyle name="Normal 57 3 3 3 4 5" xfId="13075" xr:uid="{00000000-0005-0000-0000-000052210000}"/>
    <cellStyle name="Normal 57 3 3 3 4 6" xfId="7809" xr:uid="{00000000-0005-0000-0000-000053210000}"/>
    <cellStyle name="Normal 57 3 3 3 4 7" xfId="4263" xr:uid="{00000000-0005-0000-0000-000054210000}"/>
    <cellStyle name="Normal 57 3 3 3 5" xfId="1253" xr:uid="{00000000-0005-0000-0000-000055210000}"/>
    <cellStyle name="Normal 57 3 3 3 5 2" xfId="2809" xr:uid="{00000000-0005-0000-0000-000056210000}"/>
    <cellStyle name="Normal 57 3 3 3 5 2 2" xfId="10457" xr:uid="{00000000-0005-0000-0000-000057210000}"/>
    <cellStyle name="Normal 57 3 3 3 5 2 3" xfId="5440" xr:uid="{00000000-0005-0000-0000-000058210000}"/>
    <cellStyle name="Normal 57 3 3 3 5 3" xfId="6838" xr:uid="{00000000-0005-0000-0000-000059210000}"/>
    <cellStyle name="Normal 57 3 3 3 5 3 2" xfId="11853" xr:uid="{00000000-0005-0000-0000-00005A210000}"/>
    <cellStyle name="Normal 57 3 3 3 5 4" xfId="8750" xr:uid="{00000000-0005-0000-0000-00005B210000}"/>
    <cellStyle name="Normal 57 3 3 3 5 5" xfId="13307" xr:uid="{00000000-0005-0000-0000-00005C210000}"/>
    <cellStyle name="Normal 57 3 3 3 5 6" xfId="8051" xr:uid="{00000000-0005-0000-0000-00005D210000}"/>
    <cellStyle name="Normal 57 3 3 3 5 7" xfId="3680" xr:uid="{00000000-0005-0000-0000-00005E210000}"/>
    <cellStyle name="Normal 57 3 3 3 6" xfId="1647" xr:uid="{00000000-0005-0000-0000-00005F210000}"/>
    <cellStyle name="Normal 57 3 3 3 6 2" xfId="9636" xr:uid="{00000000-0005-0000-0000-000060210000}"/>
    <cellStyle name="Normal 57 3 3 3 6 3" xfId="4618" xr:uid="{00000000-0005-0000-0000-000061210000}"/>
    <cellStyle name="Normal 57 3 3 3 7" xfId="5794" xr:uid="{00000000-0005-0000-0000-000062210000}"/>
    <cellStyle name="Normal 57 3 3 3 7 2" xfId="10810" xr:uid="{00000000-0005-0000-0000-000063210000}"/>
    <cellStyle name="Normal 57 3 3 3 8" xfId="8371" xr:uid="{00000000-0005-0000-0000-000064210000}"/>
    <cellStyle name="Normal 57 3 3 3 9" xfId="12264" xr:uid="{00000000-0005-0000-0000-000065210000}"/>
    <cellStyle name="Normal 57 3 3 3_Degree data" xfId="3076" xr:uid="{00000000-0005-0000-0000-000066210000}"/>
    <cellStyle name="Normal 57 3 3 4" xfId="274" xr:uid="{00000000-0005-0000-0000-000067210000}"/>
    <cellStyle name="Normal 57 3 3 4 2" xfId="589" xr:uid="{00000000-0005-0000-0000-000068210000}"/>
    <cellStyle name="Normal 57 3 3 4 2 2" xfId="2112" xr:uid="{00000000-0005-0000-0000-000069210000}"/>
    <cellStyle name="Normal 57 3 3 4 2 2 2" xfId="10218" xr:uid="{00000000-0005-0000-0000-00006A210000}"/>
    <cellStyle name="Normal 57 3 3 4 2 2 3" xfId="5200" xr:uid="{00000000-0005-0000-0000-00006B210000}"/>
    <cellStyle name="Normal 57 3 3 4 2 3" xfId="6259" xr:uid="{00000000-0005-0000-0000-00006C210000}"/>
    <cellStyle name="Normal 57 3 3 4 2 3 2" xfId="11275" xr:uid="{00000000-0005-0000-0000-00006D210000}"/>
    <cellStyle name="Normal 57 3 3 4 2 4" xfId="9334" xr:uid="{00000000-0005-0000-0000-00006E210000}"/>
    <cellStyle name="Normal 57 3 3 4 2 5" xfId="12729" xr:uid="{00000000-0005-0000-0000-00006F210000}"/>
    <cellStyle name="Normal 57 3 3 4 2 6" xfId="7811" xr:uid="{00000000-0005-0000-0000-000070210000}"/>
    <cellStyle name="Normal 57 3 3 4 2 7" xfId="4265" xr:uid="{00000000-0005-0000-0000-000071210000}"/>
    <cellStyle name="Normal 57 3 3 4 3" xfId="998" xr:uid="{00000000-0005-0000-0000-000072210000}"/>
    <cellStyle name="Normal 57 3 3 4 3 2" xfId="2461" xr:uid="{00000000-0005-0000-0000-000073210000}"/>
    <cellStyle name="Normal 57 3 3 4 3 2 2" xfId="10557" xr:uid="{00000000-0005-0000-0000-000074210000}"/>
    <cellStyle name="Normal 57 3 3 4 3 2 3" xfId="5540" xr:uid="{00000000-0005-0000-0000-000075210000}"/>
    <cellStyle name="Normal 57 3 3 4 3 3" xfId="6608" xr:uid="{00000000-0005-0000-0000-000076210000}"/>
    <cellStyle name="Normal 57 3 3 4 3 3 2" xfId="11623" xr:uid="{00000000-0005-0000-0000-000077210000}"/>
    <cellStyle name="Normal 57 3 3 4 3 4" xfId="8964" xr:uid="{00000000-0005-0000-0000-000078210000}"/>
    <cellStyle name="Normal 57 3 3 4 3 5" xfId="13077" xr:uid="{00000000-0005-0000-0000-000079210000}"/>
    <cellStyle name="Normal 57 3 3 4 3 6" xfId="8151" xr:uid="{00000000-0005-0000-0000-00007A210000}"/>
    <cellStyle name="Normal 57 3 3 4 3 7" xfId="3895" xr:uid="{00000000-0005-0000-0000-00007B210000}"/>
    <cellStyle name="Normal 57 3 3 4 4" xfId="1354" xr:uid="{00000000-0005-0000-0000-00007C210000}"/>
    <cellStyle name="Normal 57 3 3 4 4 2" xfId="2912" xr:uid="{00000000-0005-0000-0000-00007D210000}"/>
    <cellStyle name="Normal 57 3 3 4 4 2 2" xfId="11953" xr:uid="{00000000-0005-0000-0000-00007E210000}"/>
    <cellStyle name="Normal 57 3 3 4 4 2 3" xfId="6938" xr:uid="{00000000-0005-0000-0000-00007F210000}"/>
    <cellStyle name="Normal 57 3 3 4 4 3" xfId="13407" xr:uid="{00000000-0005-0000-0000-000080210000}"/>
    <cellStyle name="Normal 57 3 3 4 4 4" xfId="9848" xr:uid="{00000000-0005-0000-0000-000081210000}"/>
    <cellStyle name="Normal 57 3 3 4 4 5" xfId="4830" xr:uid="{00000000-0005-0000-0000-000082210000}"/>
    <cellStyle name="Normal 57 3 3 4 5" xfId="1747" xr:uid="{00000000-0005-0000-0000-000083210000}"/>
    <cellStyle name="Normal 57 3 3 4 5 2" xfId="10910" xr:uid="{00000000-0005-0000-0000-000084210000}"/>
    <cellStyle name="Normal 57 3 3 4 5 3" xfId="5894" xr:uid="{00000000-0005-0000-0000-000085210000}"/>
    <cellStyle name="Normal 57 3 3 4 6" xfId="8471" xr:uid="{00000000-0005-0000-0000-000086210000}"/>
    <cellStyle name="Normal 57 3 3 4 7" xfId="12364" xr:uid="{00000000-0005-0000-0000-000087210000}"/>
    <cellStyle name="Normal 57 3 3 4 8" xfId="7441" xr:uid="{00000000-0005-0000-0000-000088210000}"/>
    <cellStyle name="Normal 57 3 3 4 9" xfId="3393" xr:uid="{00000000-0005-0000-0000-000089210000}"/>
    <cellStyle name="Normal 57 3 3 4_Degree data" xfId="3078" xr:uid="{00000000-0005-0000-0000-00008A210000}"/>
    <cellStyle name="Normal 57 3 3 5" xfId="430" xr:uid="{00000000-0005-0000-0000-00008B210000}"/>
    <cellStyle name="Normal 57 3 3 5 2" xfId="838" xr:uid="{00000000-0005-0000-0000-00008C210000}"/>
    <cellStyle name="Normal 57 3 3 5 2 2" xfId="9689" xr:uid="{00000000-0005-0000-0000-00008D210000}"/>
    <cellStyle name="Normal 57 3 3 5 2 3" xfId="4671" xr:uid="{00000000-0005-0000-0000-00008E210000}"/>
    <cellStyle name="Normal 57 3 3 5 3" xfId="2107" xr:uid="{00000000-0005-0000-0000-00008F210000}"/>
    <cellStyle name="Normal 57 3 3 5 3 2" xfId="11270" xr:uid="{00000000-0005-0000-0000-000090210000}"/>
    <cellStyle name="Normal 57 3 3 5 3 3" xfId="6254" xr:uid="{00000000-0005-0000-0000-000091210000}"/>
    <cellStyle name="Normal 57 3 3 5 4" xfId="8805" xr:uid="{00000000-0005-0000-0000-000092210000}"/>
    <cellStyle name="Normal 57 3 3 5 5" xfId="12724" xr:uid="{00000000-0005-0000-0000-000093210000}"/>
    <cellStyle name="Normal 57 3 3 5 6" xfId="7282" xr:uid="{00000000-0005-0000-0000-000094210000}"/>
    <cellStyle name="Normal 57 3 3 5 7" xfId="3736" xr:uid="{00000000-0005-0000-0000-000095210000}"/>
    <cellStyle name="Normal 57 3 3 6" xfId="765" xr:uid="{00000000-0005-0000-0000-000096210000}"/>
    <cellStyle name="Normal 57 3 3 6 2" xfId="2456" xr:uid="{00000000-0005-0000-0000-000097210000}"/>
    <cellStyle name="Normal 57 3 3 6 2 2" xfId="10213" xr:uid="{00000000-0005-0000-0000-000098210000}"/>
    <cellStyle name="Normal 57 3 3 6 2 3" xfId="5195" xr:uid="{00000000-0005-0000-0000-000099210000}"/>
    <cellStyle name="Normal 57 3 3 6 3" xfId="6603" xr:uid="{00000000-0005-0000-0000-00009A210000}"/>
    <cellStyle name="Normal 57 3 3 6 3 2" xfId="11618" xr:uid="{00000000-0005-0000-0000-00009B210000}"/>
    <cellStyle name="Normal 57 3 3 6 4" xfId="9329" xr:uid="{00000000-0005-0000-0000-00009C210000}"/>
    <cellStyle name="Normal 57 3 3 6 5" xfId="13072" xr:uid="{00000000-0005-0000-0000-00009D210000}"/>
    <cellStyle name="Normal 57 3 3 6 6" xfId="7806" xr:uid="{00000000-0005-0000-0000-00009E210000}"/>
    <cellStyle name="Normal 57 3 3 6 7" xfId="4260" xr:uid="{00000000-0005-0000-0000-00009F210000}"/>
    <cellStyle name="Normal 57 3 3 7" xfId="1189" xr:uid="{00000000-0005-0000-0000-0000A0210000}"/>
    <cellStyle name="Normal 57 3 3 7 2" xfId="2741" xr:uid="{00000000-0005-0000-0000-0000A1210000}"/>
    <cellStyle name="Normal 57 3 3 7 2 2" xfId="10398" xr:uid="{00000000-0005-0000-0000-0000A2210000}"/>
    <cellStyle name="Normal 57 3 3 7 2 3" xfId="5381" xr:uid="{00000000-0005-0000-0000-0000A3210000}"/>
    <cellStyle name="Normal 57 3 3 7 3" xfId="6779" xr:uid="{00000000-0005-0000-0000-0000A4210000}"/>
    <cellStyle name="Normal 57 3 3 7 3 2" xfId="11794" xr:uid="{00000000-0005-0000-0000-0000A5210000}"/>
    <cellStyle name="Normal 57 3 3 7 4" xfId="8644" xr:uid="{00000000-0005-0000-0000-0000A6210000}"/>
    <cellStyle name="Normal 57 3 3 7 5" xfId="13248" xr:uid="{00000000-0005-0000-0000-0000A7210000}"/>
    <cellStyle name="Normal 57 3 3 7 6" xfId="7992" xr:uid="{00000000-0005-0000-0000-0000A8210000}"/>
    <cellStyle name="Normal 57 3 3 7 7" xfId="3571" xr:uid="{00000000-0005-0000-0000-0000A9210000}"/>
    <cellStyle name="Normal 57 3 3 8" xfId="1588" xr:uid="{00000000-0005-0000-0000-0000AA210000}"/>
    <cellStyle name="Normal 57 3 3 8 2" xfId="12205" xr:uid="{00000000-0005-0000-0000-0000AB210000}"/>
    <cellStyle name="Normal 57 3 3 8 3" xfId="9531" xr:uid="{00000000-0005-0000-0000-0000AC210000}"/>
    <cellStyle name="Normal 57 3 3 8 4" xfId="4513" xr:uid="{00000000-0005-0000-0000-0000AD210000}"/>
    <cellStyle name="Normal 57 3 3 9" xfId="1515" xr:uid="{00000000-0005-0000-0000-0000AE210000}"/>
    <cellStyle name="Normal 57 3 3 9 2" xfId="10749" xr:uid="{00000000-0005-0000-0000-0000AF210000}"/>
    <cellStyle name="Normal 57 3 3 9 3" xfId="5733" xr:uid="{00000000-0005-0000-0000-0000B0210000}"/>
    <cellStyle name="Normal 57 3 3_Degree data" xfId="3073" xr:uid="{00000000-0005-0000-0000-0000B1210000}"/>
    <cellStyle name="Normal 57 3 4" xfId="189" xr:uid="{00000000-0005-0000-0000-0000B2210000}"/>
    <cellStyle name="Normal 57 3 4 10" xfId="7161" xr:uid="{00000000-0005-0000-0000-0000B3210000}"/>
    <cellStyle name="Normal 57 3 4 11" xfId="3330" xr:uid="{00000000-0005-0000-0000-0000B4210000}"/>
    <cellStyle name="Normal 57 3 4 2" xfId="375" xr:uid="{00000000-0005-0000-0000-0000B5210000}"/>
    <cellStyle name="Normal 57 3 4 2 2" xfId="626" xr:uid="{00000000-0005-0000-0000-0000B6210000}"/>
    <cellStyle name="Normal 57 3 4 2 2 2" xfId="2114" xr:uid="{00000000-0005-0000-0000-0000B7210000}"/>
    <cellStyle name="Normal 57 3 4 2 2 2 2" xfId="10220" xr:uid="{00000000-0005-0000-0000-0000B8210000}"/>
    <cellStyle name="Normal 57 3 4 2 2 2 3" xfId="5202" xr:uid="{00000000-0005-0000-0000-0000B9210000}"/>
    <cellStyle name="Normal 57 3 4 2 2 3" xfId="6261" xr:uid="{00000000-0005-0000-0000-0000BA210000}"/>
    <cellStyle name="Normal 57 3 4 2 2 3 2" xfId="11277" xr:uid="{00000000-0005-0000-0000-0000BB210000}"/>
    <cellStyle name="Normal 57 3 4 2 2 4" xfId="9336" xr:uid="{00000000-0005-0000-0000-0000BC210000}"/>
    <cellStyle name="Normal 57 3 4 2 2 5" xfId="12731" xr:uid="{00000000-0005-0000-0000-0000BD210000}"/>
    <cellStyle name="Normal 57 3 4 2 2 6" xfId="7813" xr:uid="{00000000-0005-0000-0000-0000BE210000}"/>
    <cellStyle name="Normal 57 3 4 2 2 7" xfId="4267" xr:uid="{00000000-0005-0000-0000-0000BF210000}"/>
    <cellStyle name="Normal 57 3 4 2 3" xfId="1035" xr:uid="{00000000-0005-0000-0000-0000C0210000}"/>
    <cellStyle name="Normal 57 3 4 2 3 2" xfId="2463" xr:uid="{00000000-0005-0000-0000-0000C1210000}"/>
    <cellStyle name="Normal 57 3 4 2 3 2 2" xfId="10594" xr:uid="{00000000-0005-0000-0000-0000C2210000}"/>
    <cellStyle name="Normal 57 3 4 2 3 2 3" xfId="5577" xr:uid="{00000000-0005-0000-0000-0000C3210000}"/>
    <cellStyle name="Normal 57 3 4 2 3 3" xfId="6610" xr:uid="{00000000-0005-0000-0000-0000C4210000}"/>
    <cellStyle name="Normal 57 3 4 2 3 3 2" xfId="11625" xr:uid="{00000000-0005-0000-0000-0000C5210000}"/>
    <cellStyle name="Normal 57 3 4 2 3 4" xfId="9001" xr:uid="{00000000-0005-0000-0000-0000C6210000}"/>
    <cellStyle name="Normal 57 3 4 2 3 5" xfId="13079" xr:uid="{00000000-0005-0000-0000-0000C7210000}"/>
    <cellStyle name="Normal 57 3 4 2 3 6" xfId="8188" xr:uid="{00000000-0005-0000-0000-0000C8210000}"/>
    <cellStyle name="Normal 57 3 4 2 3 7" xfId="3932" xr:uid="{00000000-0005-0000-0000-0000C9210000}"/>
    <cellStyle name="Normal 57 3 4 2 4" xfId="1392" xr:uid="{00000000-0005-0000-0000-0000CA210000}"/>
    <cellStyle name="Normal 57 3 4 2 4 2" xfId="2950" xr:uid="{00000000-0005-0000-0000-0000CB210000}"/>
    <cellStyle name="Normal 57 3 4 2 4 2 2" xfId="11990" xr:uid="{00000000-0005-0000-0000-0000CC210000}"/>
    <cellStyle name="Normal 57 3 4 2 4 2 3" xfId="6975" xr:uid="{00000000-0005-0000-0000-0000CD210000}"/>
    <cellStyle name="Normal 57 3 4 2 4 3" xfId="13444" xr:uid="{00000000-0005-0000-0000-0000CE210000}"/>
    <cellStyle name="Normal 57 3 4 2 4 4" xfId="9885" xr:uid="{00000000-0005-0000-0000-0000CF210000}"/>
    <cellStyle name="Normal 57 3 4 2 4 5" xfId="4867" xr:uid="{00000000-0005-0000-0000-0000D0210000}"/>
    <cellStyle name="Normal 57 3 4 2 5" xfId="1784" xr:uid="{00000000-0005-0000-0000-0000D1210000}"/>
    <cellStyle name="Normal 57 3 4 2 5 2" xfId="10947" xr:uid="{00000000-0005-0000-0000-0000D2210000}"/>
    <cellStyle name="Normal 57 3 4 2 5 3" xfId="5931" xr:uid="{00000000-0005-0000-0000-0000D3210000}"/>
    <cellStyle name="Normal 57 3 4 2 6" xfId="8508" xr:uid="{00000000-0005-0000-0000-0000D4210000}"/>
    <cellStyle name="Normal 57 3 4 2 7" xfId="12401" xr:uid="{00000000-0005-0000-0000-0000D5210000}"/>
    <cellStyle name="Normal 57 3 4 2 8" xfId="7478" xr:uid="{00000000-0005-0000-0000-0000D6210000}"/>
    <cellStyle name="Normal 57 3 4 2 9" xfId="3430" xr:uid="{00000000-0005-0000-0000-0000D7210000}"/>
    <cellStyle name="Normal 57 3 4 2_Degree data" xfId="3080" xr:uid="{00000000-0005-0000-0000-0000D8210000}"/>
    <cellStyle name="Normal 57 3 4 3" xfId="526" xr:uid="{00000000-0005-0000-0000-0000D9210000}"/>
    <cellStyle name="Normal 57 3 4 3 2" xfId="935" xr:uid="{00000000-0005-0000-0000-0000DA210000}"/>
    <cellStyle name="Normal 57 3 4 3 2 2" xfId="9785" xr:uid="{00000000-0005-0000-0000-0000DB210000}"/>
    <cellStyle name="Normal 57 3 4 3 2 3" xfId="4767" xr:uid="{00000000-0005-0000-0000-0000DC210000}"/>
    <cellStyle name="Normal 57 3 4 3 3" xfId="2113" xr:uid="{00000000-0005-0000-0000-0000DD210000}"/>
    <cellStyle name="Normal 57 3 4 3 3 2" xfId="11276" xr:uid="{00000000-0005-0000-0000-0000DE210000}"/>
    <cellStyle name="Normal 57 3 4 3 3 3" xfId="6260" xr:uid="{00000000-0005-0000-0000-0000DF210000}"/>
    <cellStyle name="Normal 57 3 4 3 4" xfId="8901" xr:uid="{00000000-0005-0000-0000-0000E0210000}"/>
    <cellStyle name="Normal 57 3 4 3 5" xfId="12730" xr:uid="{00000000-0005-0000-0000-0000E1210000}"/>
    <cellStyle name="Normal 57 3 4 3 6" xfId="7378" xr:uid="{00000000-0005-0000-0000-0000E2210000}"/>
    <cellStyle name="Normal 57 3 4 3 7" xfId="3832" xr:uid="{00000000-0005-0000-0000-0000E3210000}"/>
    <cellStyle name="Normal 57 3 4 4" xfId="795" xr:uid="{00000000-0005-0000-0000-0000E4210000}"/>
    <cellStyle name="Normal 57 3 4 4 2" xfId="2462" xr:uid="{00000000-0005-0000-0000-0000E5210000}"/>
    <cellStyle name="Normal 57 3 4 4 2 2" xfId="10219" xr:uid="{00000000-0005-0000-0000-0000E6210000}"/>
    <cellStyle name="Normal 57 3 4 4 2 3" xfId="5201" xr:uid="{00000000-0005-0000-0000-0000E7210000}"/>
    <cellStyle name="Normal 57 3 4 4 3" xfId="6609" xr:uid="{00000000-0005-0000-0000-0000E8210000}"/>
    <cellStyle name="Normal 57 3 4 4 3 2" xfId="11624" xr:uid="{00000000-0005-0000-0000-0000E9210000}"/>
    <cellStyle name="Normal 57 3 4 4 4" xfId="9335" xr:uid="{00000000-0005-0000-0000-0000EA210000}"/>
    <cellStyle name="Normal 57 3 4 4 5" xfId="13078" xr:uid="{00000000-0005-0000-0000-0000EB210000}"/>
    <cellStyle name="Normal 57 3 4 4 6" xfId="7812" xr:uid="{00000000-0005-0000-0000-0000EC210000}"/>
    <cellStyle name="Normal 57 3 4 4 7" xfId="4266" xr:uid="{00000000-0005-0000-0000-0000ED210000}"/>
    <cellStyle name="Normal 57 3 4 5" xfId="1291" xr:uid="{00000000-0005-0000-0000-0000EE210000}"/>
    <cellStyle name="Normal 57 3 4 5 2" xfId="2848" xr:uid="{00000000-0005-0000-0000-0000EF210000}"/>
    <cellStyle name="Normal 57 3 4 5 2 2" xfId="10494" xr:uid="{00000000-0005-0000-0000-0000F0210000}"/>
    <cellStyle name="Normal 57 3 4 5 2 3" xfId="5477" xr:uid="{00000000-0005-0000-0000-0000F1210000}"/>
    <cellStyle name="Normal 57 3 4 5 3" xfId="6875" xr:uid="{00000000-0005-0000-0000-0000F2210000}"/>
    <cellStyle name="Normal 57 3 4 5 3 2" xfId="11890" xr:uid="{00000000-0005-0000-0000-0000F3210000}"/>
    <cellStyle name="Normal 57 3 4 5 4" xfId="8682" xr:uid="{00000000-0005-0000-0000-0000F4210000}"/>
    <cellStyle name="Normal 57 3 4 5 5" xfId="13344" xr:uid="{00000000-0005-0000-0000-0000F5210000}"/>
    <cellStyle name="Normal 57 3 4 5 6" xfId="8088" xr:uid="{00000000-0005-0000-0000-0000F6210000}"/>
    <cellStyle name="Normal 57 3 4 5 7" xfId="3611" xr:uid="{00000000-0005-0000-0000-0000F7210000}"/>
    <cellStyle name="Normal 57 3 4 6" xfId="1684" xr:uid="{00000000-0005-0000-0000-0000F8210000}"/>
    <cellStyle name="Normal 57 3 4 6 2" xfId="9568" xr:uid="{00000000-0005-0000-0000-0000F9210000}"/>
    <cellStyle name="Normal 57 3 4 6 3" xfId="4550" xr:uid="{00000000-0005-0000-0000-0000FA210000}"/>
    <cellStyle name="Normal 57 3 4 7" xfId="5831" xr:uid="{00000000-0005-0000-0000-0000FB210000}"/>
    <cellStyle name="Normal 57 3 4 7 2" xfId="10847" xr:uid="{00000000-0005-0000-0000-0000FC210000}"/>
    <cellStyle name="Normal 57 3 4 8" xfId="8408" xr:uid="{00000000-0005-0000-0000-0000FD210000}"/>
    <cellStyle name="Normal 57 3 4 9" xfId="12301" xr:uid="{00000000-0005-0000-0000-0000FE210000}"/>
    <cellStyle name="Normal 57 3 4_Degree data" xfId="3079" xr:uid="{00000000-0005-0000-0000-0000FF210000}"/>
    <cellStyle name="Normal 57 3 5" xfId="225" xr:uid="{00000000-0005-0000-0000-000000220000}"/>
    <cellStyle name="Normal 57 3 5 10" xfId="7211" xr:uid="{00000000-0005-0000-0000-000001220000}"/>
    <cellStyle name="Normal 57 3 5 11" xfId="3275" xr:uid="{00000000-0005-0000-0000-000002220000}"/>
    <cellStyle name="Normal 57 3 5 2" xfId="319" xr:uid="{00000000-0005-0000-0000-000003220000}"/>
    <cellStyle name="Normal 57 3 5 2 2" xfId="676" xr:uid="{00000000-0005-0000-0000-000004220000}"/>
    <cellStyle name="Normal 57 3 5 2 2 2" xfId="2116" xr:uid="{00000000-0005-0000-0000-000005220000}"/>
    <cellStyle name="Normal 57 3 5 2 2 2 2" xfId="10222" xr:uid="{00000000-0005-0000-0000-000006220000}"/>
    <cellStyle name="Normal 57 3 5 2 2 2 3" xfId="5204" xr:uid="{00000000-0005-0000-0000-000007220000}"/>
    <cellStyle name="Normal 57 3 5 2 2 3" xfId="6263" xr:uid="{00000000-0005-0000-0000-000008220000}"/>
    <cellStyle name="Normal 57 3 5 2 2 3 2" xfId="11279" xr:uid="{00000000-0005-0000-0000-000009220000}"/>
    <cellStyle name="Normal 57 3 5 2 2 4" xfId="9338" xr:uid="{00000000-0005-0000-0000-00000A220000}"/>
    <cellStyle name="Normal 57 3 5 2 2 5" xfId="12733" xr:uid="{00000000-0005-0000-0000-00000B220000}"/>
    <cellStyle name="Normal 57 3 5 2 2 6" xfId="7815" xr:uid="{00000000-0005-0000-0000-00000C220000}"/>
    <cellStyle name="Normal 57 3 5 2 2 7" xfId="4269" xr:uid="{00000000-0005-0000-0000-00000D220000}"/>
    <cellStyle name="Normal 57 3 5 2 3" xfId="1085" xr:uid="{00000000-0005-0000-0000-00000E220000}"/>
    <cellStyle name="Normal 57 3 5 2 3 2" xfId="2465" xr:uid="{00000000-0005-0000-0000-00000F220000}"/>
    <cellStyle name="Normal 57 3 5 2 3 2 2" xfId="10644" xr:uid="{00000000-0005-0000-0000-000010220000}"/>
    <cellStyle name="Normal 57 3 5 2 3 2 3" xfId="5627" xr:uid="{00000000-0005-0000-0000-000011220000}"/>
    <cellStyle name="Normal 57 3 5 2 3 3" xfId="6612" xr:uid="{00000000-0005-0000-0000-000012220000}"/>
    <cellStyle name="Normal 57 3 5 2 3 3 2" xfId="11627" xr:uid="{00000000-0005-0000-0000-000013220000}"/>
    <cellStyle name="Normal 57 3 5 2 3 4" xfId="9051" xr:uid="{00000000-0005-0000-0000-000014220000}"/>
    <cellStyle name="Normal 57 3 5 2 3 5" xfId="13081" xr:uid="{00000000-0005-0000-0000-000015220000}"/>
    <cellStyle name="Normal 57 3 5 2 3 6" xfId="8238" xr:uid="{00000000-0005-0000-0000-000016220000}"/>
    <cellStyle name="Normal 57 3 5 2 3 7" xfId="3982" xr:uid="{00000000-0005-0000-0000-000017220000}"/>
    <cellStyle name="Normal 57 3 5 2 4" xfId="1443" xr:uid="{00000000-0005-0000-0000-000018220000}"/>
    <cellStyle name="Normal 57 3 5 2 4 2" xfId="3002" xr:uid="{00000000-0005-0000-0000-000019220000}"/>
    <cellStyle name="Normal 57 3 5 2 4 2 2" xfId="12040" xr:uid="{00000000-0005-0000-0000-00001A220000}"/>
    <cellStyle name="Normal 57 3 5 2 4 2 3" xfId="7025" xr:uid="{00000000-0005-0000-0000-00001B220000}"/>
    <cellStyle name="Normal 57 3 5 2 4 3" xfId="13494" xr:uid="{00000000-0005-0000-0000-00001C220000}"/>
    <cellStyle name="Normal 57 3 5 2 4 4" xfId="9935" xr:uid="{00000000-0005-0000-0000-00001D220000}"/>
    <cellStyle name="Normal 57 3 5 2 4 5" xfId="4917" xr:uid="{00000000-0005-0000-0000-00001E220000}"/>
    <cellStyle name="Normal 57 3 5 2 5" xfId="1834" xr:uid="{00000000-0005-0000-0000-00001F220000}"/>
    <cellStyle name="Normal 57 3 5 2 5 2" xfId="10997" xr:uid="{00000000-0005-0000-0000-000020220000}"/>
    <cellStyle name="Normal 57 3 5 2 5 3" xfId="5981" xr:uid="{00000000-0005-0000-0000-000021220000}"/>
    <cellStyle name="Normal 57 3 5 2 6" xfId="8558" xr:uid="{00000000-0005-0000-0000-000022220000}"/>
    <cellStyle name="Normal 57 3 5 2 7" xfId="12451" xr:uid="{00000000-0005-0000-0000-000023220000}"/>
    <cellStyle name="Normal 57 3 5 2 8" xfId="7528" xr:uid="{00000000-0005-0000-0000-000024220000}"/>
    <cellStyle name="Normal 57 3 5 2 9" xfId="3480" xr:uid="{00000000-0005-0000-0000-000025220000}"/>
    <cellStyle name="Normal 57 3 5 2_Degree data" xfId="3082" xr:uid="{00000000-0005-0000-0000-000026220000}"/>
    <cellStyle name="Normal 57 3 5 3" xfId="471" xr:uid="{00000000-0005-0000-0000-000027220000}"/>
    <cellStyle name="Normal 57 3 5 3 2" xfId="2115" xr:uid="{00000000-0005-0000-0000-000028220000}"/>
    <cellStyle name="Normal 57 3 5 3 2 2" xfId="9730" xr:uid="{00000000-0005-0000-0000-000029220000}"/>
    <cellStyle name="Normal 57 3 5 3 2 3" xfId="4712" xr:uid="{00000000-0005-0000-0000-00002A220000}"/>
    <cellStyle name="Normal 57 3 5 3 3" xfId="6262" xr:uid="{00000000-0005-0000-0000-00002B220000}"/>
    <cellStyle name="Normal 57 3 5 3 3 2" xfId="11278" xr:uid="{00000000-0005-0000-0000-00002C220000}"/>
    <cellStyle name="Normal 57 3 5 3 4" xfId="8846" xr:uid="{00000000-0005-0000-0000-00002D220000}"/>
    <cellStyle name="Normal 57 3 5 3 5" xfId="12732" xr:uid="{00000000-0005-0000-0000-00002E220000}"/>
    <cellStyle name="Normal 57 3 5 3 6" xfId="7323" xr:uid="{00000000-0005-0000-0000-00002F220000}"/>
    <cellStyle name="Normal 57 3 5 3 7" xfId="3777" xr:uid="{00000000-0005-0000-0000-000030220000}"/>
    <cellStyle name="Normal 57 3 5 4" xfId="880" xr:uid="{00000000-0005-0000-0000-000031220000}"/>
    <cellStyle name="Normal 57 3 5 4 2" xfId="2464" xr:uid="{00000000-0005-0000-0000-000032220000}"/>
    <cellStyle name="Normal 57 3 5 4 2 2" xfId="10221" xr:uid="{00000000-0005-0000-0000-000033220000}"/>
    <cellStyle name="Normal 57 3 5 4 2 3" xfId="5203" xr:uid="{00000000-0005-0000-0000-000034220000}"/>
    <cellStyle name="Normal 57 3 5 4 3" xfId="6611" xr:uid="{00000000-0005-0000-0000-000035220000}"/>
    <cellStyle name="Normal 57 3 5 4 3 2" xfId="11626" xr:uid="{00000000-0005-0000-0000-000036220000}"/>
    <cellStyle name="Normal 57 3 5 4 4" xfId="9337" xr:uid="{00000000-0005-0000-0000-000037220000}"/>
    <cellStyle name="Normal 57 3 5 4 5" xfId="13080" xr:uid="{00000000-0005-0000-0000-000038220000}"/>
    <cellStyle name="Normal 57 3 5 4 6" xfId="7814" xr:uid="{00000000-0005-0000-0000-000039220000}"/>
    <cellStyle name="Normal 57 3 5 4 7" xfId="4268" xr:uid="{00000000-0005-0000-0000-00003A220000}"/>
    <cellStyle name="Normal 57 3 5 5" xfId="1232" xr:uid="{00000000-0005-0000-0000-00003B220000}"/>
    <cellStyle name="Normal 57 3 5 5 2" xfId="2788" xr:uid="{00000000-0005-0000-0000-00003C220000}"/>
    <cellStyle name="Normal 57 3 5 5 2 2" xfId="10439" xr:uid="{00000000-0005-0000-0000-00003D220000}"/>
    <cellStyle name="Normal 57 3 5 5 2 3" xfId="5422" xr:uid="{00000000-0005-0000-0000-00003E220000}"/>
    <cellStyle name="Normal 57 3 5 5 3" xfId="6820" xr:uid="{00000000-0005-0000-0000-00003F220000}"/>
    <cellStyle name="Normal 57 3 5 5 3 2" xfId="11835" xr:uid="{00000000-0005-0000-0000-000040220000}"/>
    <cellStyle name="Normal 57 3 5 5 4" xfId="8732" xr:uid="{00000000-0005-0000-0000-000041220000}"/>
    <cellStyle name="Normal 57 3 5 5 5" xfId="13289" xr:uid="{00000000-0005-0000-0000-000042220000}"/>
    <cellStyle name="Normal 57 3 5 5 6" xfId="8033" xr:uid="{00000000-0005-0000-0000-000043220000}"/>
    <cellStyle name="Normal 57 3 5 5 7" xfId="3662" xr:uid="{00000000-0005-0000-0000-000044220000}"/>
    <cellStyle name="Normal 57 3 5 6" xfId="1629" xr:uid="{00000000-0005-0000-0000-000045220000}"/>
    <cellStyle name="Normal 57 3 5 6 2" xfId="9618" xr:uid="{00000000-0005-0000-0000-000046220000}"/>
    <cellStyle name="Normal 57 3 5 6 3" xfId="4600" xr:uid="{00000000-0005-0000-0000-000047220000}"/>
    <cellStyle name="Normal 57 3 5 7" xfId="5776" xr:uid="{00000000-0005-0000-0000-000048220000}"/>
    <cellStyle name="Normal 57 3 5 7 2" xfId="10792" xr:uid="{00000000-0005-0000-0000-000049220000}"/>
    <cellStyle name="Normal 57 3 5 8" xfId="8353" xr:uid="{00000000-0005-0000-0000-00004A220000}"/>
    <cellStyle name="Normal 57 3 5 9" xfId="12246" xr:uid="{00000000-0005-0000-0000-00004B220000}"/>
    <cellStyle name="Normal 57 3 5_Degree data" xfId="3081" xr:uid="{00000000-0005-0000-0000-00004C220000}"/>
    <cellStyle name="Normal 57 3 6" xfId="263" xr:uid="{00000000-0005-0000-0000-00004D220000}"/>
    <cellStyle name="Normal 57 3 6 2" xfId="571" xr:uid="{00000000-0005-0000-0000-00004E220000}"/>
    <cellStyle name="Normal 57 3 6 2 2" xfId="2117" xr:uid="{00000000-0005-0000-0000-00004F220000}"/>
    <cellStyle name="Normal 57 3 6 2 2 2" xfId="10223" xr:uid="{00000000-0005-0000-0000-000050220000}"/>
    <cellStyle name="Normal 57 3 6 2 2 3" xfId="5205" xr:uid="{00000000-0005-0000-0000-000051220000}"/>
    <cellStyle name="Normal 57 3 6 2 3" xfId="6264" xr:uid="{00000000-0005-0000-0000-000052220000}"/>
    <cellStyle name="Normal 57 3 6 2 3 2" xfId="11280" xr:uid="{00000000-0005-0000-0000-000053220000}"/>
    <cellStyle name="Normal 57 3 6 2 4" xfId="9339" xr:uid="{00000000-0005-0000-0000-000054220000}"/>
    <cellStyle name="Normal 57 3 6 2 5" xfId="12734" xr:uid="{00000000-0005-0000-0000-000055220000}"/>
    <cellStyle name="Normal 57 3 6 2 6" xfId="7816" xr:uid="{00000000-0005-0000-0000-000056220000}"/>
    <cellStyle name="Normal 57 3 6 2 7" xfId="4270" xr:uid="{00000000-0005-0000-0000-000057220000}"/>
    <cellStyle name="Normal 57 3 6 3" xfId="980" xr:uid="{00000000-0005-0000-0000-000058220000}"/>
    <cellStyle name="Normal 57 3 6 3 2" xfId="2466" xr:uid="{00000000-0005-0000-0000-000059220000}"/>
    <cellStyle name="Normal 57 3 6 3 2 2" xfId="10539" xr:uid="{00000000-0005-0000-0000-00005A220000}"/>
    <cellStyle name="Normal 57 3 6 3 2 3" xfId="5522" xr:uid="{00000000-0005-0000-0000-00005B220000}"/>
    <cellStyle name="Normal 57 3 6 3 3" xfId="6613" xr:uid="{00000000-0005-0000-0000-00005C220000}"/>
    <cellStyle name="Normal 57 3 6 3 3 2" xfId="11628" xr:uid="{00000000-0005-0000-0000-00005D220000}"/>
    <cellStyle name="Normal 57 3 6 3 4" xfId="8946" xr:uid="{00000000-0005-0000-0000-00005E220000}"/>
    <cellStyle name="Normal 57 3 6 3 5" xfId="13082" xr:uid="{00000000-0005-0000-0000-00005F220000}"/>
    <cellStyle name="Normal 57 3 6 3 6" xfId="8133" xr:uid="{00000000-0005-0000-0000-000060220000}"/>
    <cellStyle name="Normal 57 3 6 3 7" xfId="3877" xr:uid="{00000000-0005-0000-0000-000061220000}"/>
    <cellStyle name="Normal 57 3 6 4" xfId="1336" xr:uid="{00000000-0005-0000-0000-000062220000}"/>
    <cellStyle name="Normal 57 3 6 4 2" xfId="2894" xr:uid="{00000000-0005-0000-0000-000063220000}"/>
    <cellStyle name="Normal 57 3 6 4 2 2" xfId="11935" xr:uid="{00000000-0005-0000-0000-000064220000}"/>
    <cellStyle name="Normal 57 3 6 4 2 3" xfId="6920" xr:uid="{00000000-0005-0000-0000-000065220000}"/>
    <cellStyle name="Normal 57 3 6 4 3" xfId="13389" xr:uid="{00000000-0005-0000-0000-000066220000}"/>
    <cellStyle name="Normal 57 3 6 4 4" xfId="9830" xr:uid="{00000000-0005-0000-0000-000067220000}"/>
    <cellStyle name="Normal 57 3 6 4 5" xfId="4812" xr:uid="{00000000-0005-0000-0000-000068220000}"/>
    <cellStyle name="Normal 57 3 6 5" xfId="1729" xr:uid="{00000000-0005-0000-0000-000069220000}"/>
    <cellStyle name="Normal 57 3 6 5 2" xfId="10892" xr:uid="{00000000-0005-0000-0000-00006A220000}"/>
    <cellStyle name="Normal 57 3 6 5 3" xfId="5876" xr:uid="{00000000-0005-0000-0000-00006B220000}"/>
    <cellStyle name="Normal 57 3 6 6" xfId="8453" xr:uid="{00000000-0005-0000-0000-00006C220000}"/>
    <cellStyle name="Normal 57 3 6 7" xfId="12346" xr:uid="{00000000-0005-0000-0000-00006D220000}"/>
    <cellStyle name="Normal 57 3 6 8" xfId="7423" xr:uid="{00000000-0005-0000-0000-00006E220000}"/>
    <cellStyle name="Normal 57 3 6 9" xfId="3375" xr:uid="{00000000-0005-0000-0000-00006F220000}"/>
    <cellStyle name="Normal 57 3 6_Degree data" xfId="3083" xr:uid="{00000000-0005-0000-0000-000070220000}"/>
    <cellStyle name="Normal 57 3 7" xfId="419" xr:uid="{00000000-0005-0000-0000-000071220000}"/>
    <cellStyle name="Normal 57 3 7 2" xfId="827" xr:uid="{00000000-0005-0000-0000-000072220000}"/>
    <cellStyle name="Normal 57 3 7 2 2" xfId="2118" xr:uid="{00000000-0005-0000-0000-000073220000}"/>
    <cellStyle name="Normal 57 3 7 2 2 2" xfId="10224" xr:uid="{00000000-0005-0000-0000-000074220000}"/>
    <cellStyle name="Normal 57 3 7 2 2 3" xfId="5206" xr:uid="{00000000-0005-0000-0000-000075220000}"/>
    <cellStyle name="Normal 57 3 7 2 3" xfId="6265" xr:uid="{00000000-0005-0000-0000-000076220000}"/>
    <cellStyle name="Normal 57 3 7 2 3 2" xfId="11281" xr:uid="{00000000-0005-0000-0000-000077220000}"/>
    <cellStyle name="Normal 57 3 7 2 4" xfId="9340" xr:uid="{00000000-0005-0000-0000-000078220000}"/>
    <cellStyle name="Normal 57 3 7 2 5" xfId="12735" xr:uid="{00000000-0005-0000-0000-000079220000}"/>
    <cellStyle name="Normal 57 3 7 2 6" xfId="7817" xr:uid="{00000000-0005-0000-0000-00007A220000}"/>
    <cellStyle name="Normal 57 3 7 2 7" xfId="4271" xr:uid="{00000000-0005-0000-0000-00007B220000}"/>
    <cellStyle name="Normal 57 3 7 3" xfId="1177" xr:uid="{00000000-0005-0000-0000-00007C220000}"/>
    <cellStyle name="Normal 57 3 7 3 2" xfId="2467" xr:uid="{00000000-0005-0000-0000-00007D220000}"/>
    <cellStyle name="Normal 57 3 7 3 2 2" xfId="10387" xr:uid="{00000000-0005-0000-0000-00007E220000}"/>
    <cellStyle name="Normal 57 3 7 3 2 3" xfId="5370" xr:uid="{00000000-0005-0000-0000-00007F220000}"/>
    <cellStyle name="Normal 57 3 7 3 3" xfId="6614" xr:uid="{00000000-0005-0000-0000-000080220000}"/>
    <cellStyle name="Normal 57 3 7 3 3 2" xfId="11629" xr:uid="{00000000-0005-0000-0000-000081220000}"/>
    <cellStyle name="Normal 57 3 7 3 4" xfId="9489" xr:uid="{00000000-0005-0000-0000-000082220000}"/>
    <cellStyle name="Normal 57 3 7 3 5" xfId="13083" xr:uid="{00000000-0005-0000-0000-000083220000}"/>
    <cellStyle name="Normal 57 3 7 3 6" xfId="7981" xr:uid="{00000000-0005-0000-0000-000084220000}"/>
    <cellStyle name="Normal 57 3 7 3 7" xfId="4471" xr:uid="{00000000-0005-0000-0000-000085220000}"/>
    <cellStyle name="Normal 57 3 7 4" xfId="2728" xr:uid="{00000000-0005-0000-0000-000086220000}"/>
    <cellStyle name="Normal 57 3 7 4 2" xfId="6768" xr:uid="{00000000-0005-0000-0000-000087220000}"/>
    <cellStyle name="Normal 57 3 7 4 2 2" xfId="11783" xr:uid="{00000000-0005-0000-0000-000088220000}"/>
    <cellStyle name="Normal 57 3 7 4 3" xfId="13237" xr:uid="{00000000-0005-0000-0000-000089220000}"/>
    <cellStyle name="Normal 57 3 7 4 4" xfId="9678" xr:uid="{00000000-0005-0000-0000-00008A220000}"/>
    <cellStyle name="Normal 57 3 7 4 5" xfId="4660" xr:uid="{00000000-0005-0000-0000-00008B220000}"/>
    <cellStyle name="Normal 57 3 7 5" xfId="1577" xr:uid="{00000000-0005-0000-0000-00008C220000}"/>
    <cellStyle name="Normal 57 3 7 5 2" xfId="10738" xr:uid="{00000000-0005-0000-0000-00008D220000}"/>
    <cellStyle name="Normal 57 3 7 5 3" xfId="5722" xr:uid="{00000000-0005-0000-0000-00008E220000}"/>
    <cellStyle name="Normal 57 3 7 6" xfId="8794" xr:uid="{00000000-0005-0000-0000-00008F220000}"/>
    <cellStyle name="Normal 57 3 7 7" xfId="12194" xr:uid="{00000000-0005-0000-0000-000090220000}"/>
    <cellStyle name="Normal 57 3 7 8" xfId="7271" xr:uid="{00000000-0005-0000-0000-000091220000}"/>
    <cellStyle name="Normal 57 3 7 9" xfId="3725" xr:uid="{00000000-0005-0000-0000-000092220000}"/>
    <cellStyle name="Normal 57 3 7_Degree data" xfId="3084" xr:uid="{00000000-0005-0000-0000-000093220000}"/>
    <cellStyle name="Normal 57 3 8" xfId="741" xr:uid="{00000000-0005-0000-0000-000094220000}"/>
    <cellStyle name="Normal 57 3 8 2" xfId="2099" xr:uid="{00000000-0005-0000-0000-000095220000}"/>
    <cellStyle name="Normal 57 3 8 2 2" xfId="10205" xr:uid="{00000000-0005-0000-0000-000096220000}"/>
    <cellStyle name="Normal 57 3 8 2 3" xfId="5187" xr:uid="{00000000-0005-0000-0000-000097220000}"/>
    <cellStyle name="Normal 57 3 8 3" xfId="6246" xr:uid="{00000000-0005-0000-0000-000098220000}"/>
    <cellStyle name="Normal 57 3 8 3 2" xfId="11262" xr:uid="{00000000-0005-0000-0000-000099220000}"/>
    <cellStyle name="Normal 57 3 8 4" xfId="9321" xr:uid="{00000000-0005-0000-0000-00009A220000}"/>
    <cellStyle name="Normal 57 3 8 5" xfId="12716" xr:uid="{00000000-0005-0000-0000-00009B220000}"/>
    <cellStyle name="Normal 57 3 8 6" xfId="7798" xr:uid="{00000000-0005-0000-0000-00009C220000}"/>
    <cellStyle name="Normal 57 3 8 7" xfId="4252" xr:uid="{00000000-0005-0000-0000-00009D220000}"/>
    <cellStyle name="Normal 57 3 9" xfId="1145" xr:uid="{00000000-0005-0000-0000-00009E220000}"/>
    <cellStyle name="Normal 57 3 9 2" xfId="2448" xr:uid="{00000000-0005-0000-0000-00009F220000}"/>
    <cellStyle name="Normal 57 3 9 2 2" xfId="10355" xr:uid="{00000000-0005-0000-0000-0000A0220000}"/>
    <cellStyle name="Normal 57 3 9 2 3" xfId="5338" xr:uid="{00000000-0005-0000-0000-0000A1220000}"/>
    <cellStyle name="Normal 57 3 9 3" xfId="6595" xr:uid="{00000000-0005-0000-0000-0000A2220000}"/>
    <cellStyle name="Normal 57 3 9 3 2" xfId="11610" xr:uid="{00000000-0005-0000-0000-0000A3220000}"/>
    <cellStyle name="Normal 57 3 9 4" xfId="8626" xr:uid="{00000000-0005-0000-0000-0000A4220000}"/>
    <cellStyle name="Normal 57 3 9 5" xfId="13064" xr:uid="{00000000-0005-0000-0000-0000A5220000}"/>
    <cellStyle name="Normal 57 3 9 6" xfId="7949" xr:uid="{00000000-0005-0000-0000-0000A6220000}"/>
    <cellStyle name="Normal 57 3 9 7" xfId="3550" xr:uid="{00000000-0005-0000-0000-0000A7220000}"/>
    <cellStyle name="Normal 57 3_Degree data" xfId="3065" xr:uid="{00000000-0005-0000-0000-0000A8220000}"/>
    <cellStyle name="Normal 57 4" xfId="104" xr:uid="{00000000-0005-0000-0000-0000A9220000}"/>
    <cellStyle name="Normal 57 4 10" xfId="1551" xr:uid="{00000000-0005-0000-0000-0000AA220000}"/>
    <cellStyle name="Normal 57 4 10 2" xfId="12168" xr:uid="{00000000-0005-0000-0000-0000AB220000}"/>
    <cellStyle name="Normal 57 4 10 3" xfId="10712" xr:uid="{00000000-0005-0000-0000-0000AC220000}"/>
    <cellStyle name="Normal 57 4 10 4" xfId="5696" xr:uid="{00000000-0005-0000-0000-0000AD220000}"/>
    <cellStyle name="Normal 57 4 11" xfId="1501" xr:uid="{00000000-0005-0000-0000-0000AE220000}"/>
    <cellStyle name="Normal 57 4 11 2" xfId="8318" xr:uid="{00000000-0005-0000-0000-0000AF220000}"/>
    <cellStyle name="Normal 57 4 12" xfId="12118" xr:uid="{00000000-0005-0000-0000-0000B0220000}"/>
    <cellStyle name="Normal 57 4 13" xfId="7102" xr:uid="{00000000-0005-0000-0000-0000B1220000}"/>
    <cellStyle name="Normal 57 4 14" xfId="3239" xr:uid="{00000000-0005-0000-0000-0000B2220000}"/>
    <cellStyle name="Normal 57 4 2" xfId="169" xr:uid="{00000000-0005-0000-0000-0000B3220000}"/>
    <cellStyle name="Normal 57 4 2 10" xfId="12138" xr:uid="{00000000-0005-0000-0000-0000B4220000}"/>
    <cellStyle name="Normal 57 4 2 11" xfId="7130" xr:uid="{00000000-0005-0000-0000-0000B5220000}"/>
    <cellStyle name="Normal 57 4 2 12" xfId="3299" xr:uid="{00000000-0005-0000-0000-0000B6220000}"/>
    <cellStyle name="Normal 57 4 2 2" xfId="387" xr:uid="{00000000-0005-0000-0000-0000B7220000}"/>
    <cellStyle name="Normal 57 4 2 2 10" xfId="7173" xr:uid="{00000000-0005-0000-0000-0000B8220000}"/>
    <cellStyle name="Normal 57 4 2 2 11" xfId="3342" xr:uid="{00000000-0005-0000-0000-0000B9220000}"/>
    <cellStyle name="Normal 57 4 2 2 2" xfId="638" xr:uid="{00000000-0005-0000-0000-0000BA220000}"/>
    <cellStyle name="Normal 57 4 2 2 2 2" xfId="1047" xr:uid="{00000000-0005-0000-0000-0000BB220000}"/>
    <cellStyle name="Normal 57 4 2 2 2 2 2" xfId="2122" xr:uid="{00000000-0005-0000-0000-0000BC220000}"/>
    <cellStyle name="Normal 57 4 2 2 2 2 2 2" xfId="10228" xr:uid="{00000000-0005-0000-0000-0000BD220000}"/>
    <cellStyle name="Normal 57 4 2 2 2 2 2 3" xfId="5210" xr:uid="{00000000-0005-0000-0000-0000BE220000}"/>
    <cellStyle name="Normal 57 4 2 2 2 2 3" xfId="6269" xr:uid="{00000000-0005-0000-0000-0000BF220000}"/>
    <cellStyle name="Normal 57 4 2 2 2 2 3 2" xfId="11285" xr:uid="{00000000-0005-0000-0000-0000C0220000}"/>
    <cellStyle name="Normal 57 4 2 2 2 2 4" xfId="9344" xr:uid="{00000000-0005-0000-0000-0000C1220000}"/>
    <cellStyle name="Normal 57 4 2 2 2 2 5" xfId="12739" xr:uid="{00000000-0005-0000-0000-0000C2220000}"/>
    <cellStyle name="Normal 57 4 2 2 2 2 6" xfId="7821" xr:uid="{00000000-0005-0000-0000-0000C3220000}"/>
    <cellStyle name="Normal 57 4 2 2 2 2 7" xfId="4275" xr:uid="{00000000-0005-0000-0000-0000C4220000}"/>
    <cellStyle name="Normal 57 4 2 2 2 3" xfId="1404" xr:uid="{00000000-0005-0000-0000-0000C5220000}"/>
    <cellStyle name="Normal 57 4 2 2 2 3 2" xfId="2471" xr:uid="{00000000-0005-0000-0000-0000C6220000}"/>
    <cellStyle name="Normal 57 4 2 2 2 3 2 2" xfId="10606" xr:uid="{00000000-0005-0000-0000-0000C7220000}"/>
    <cellStyle name="Normal 57 4 2 2 2 3 2 3" xfId="5589" xr:uid="{00000000-0005-0000-0000-0000C8220000}"/>
    <cellStyle name="Normal 57 4 2 2 2 3 3" xfId="6618" xr:uid="{00000000-0005-0000-0000-0000C9220000}"/>
    <cellStyle name="Normal 57 4 2 2 2 3 3 2" xfId="11633" xr:uid="{00000000-0005-0000-0000-0000CA220000}"/>
    <cellStyle name="Normal 57 4 2 2 2 3 4" xfId="9013" xr:uid="{00000000-0005-0000-0000-0000CB220000}"/>
    <cellStyle name="Normal 57 4 2 2 2 3 5" xfId="13087" xr:uid="{00000000-0005-0000-0000-0000CC220000}"/>
    <cellStyle name="Normal 57 4 2 2 2 3 6" xfId="8200" xr:uid="{00000000-0005-0000-0000-0000CD220000}"/>
    <cellStyle name="Normal 57 4 2 2 2 3 7" xfId="3944" xr:uid="{00000000-0005-0000-0000-0000CE220000}"/>
    <cellStyle name="Normal 57 4 2 2 2 4" xfId="2962" xr:uid="{00000000-0005-0000-0000-0000CF220000}"/>
    <cellStyle name="Normal 57 4 2 2 2 4 2" xfId="6987" xr:uid="{00000000-0005-0000-0000-0000D0220000}"/>
    <cellStyle name="Normal 57 4 2 2 2 4 2 2" xfId="12002" xr:uid="{00000000-0005-0000-0000-0000D1220000}"/>
    <cellStyle name="Normal 57 4 2 2 2 4 3" xfId="13456" xr:uid="{00000000-0005-0000-0000-0000D2220000}"/>
    <cellStyle name="Normal 57 4 2 2 2 4 4" xfId="9897" xr:uid="{00000000-0005-0000-0000-0000D3220000}"/>
    <cellStyle name="Normal 57 4 2 2 2 4 5" xfId="4879" xr:uid="{00000000-0005-0000-0000-0000D4220000}"/>
    <cellStyle name="Normal 57 4 2 2 2 5" xfId="1796" xr:uid="{00000000-0005-0000-0000-0000D5220000}"/>
    <cellStyle name="Normal 57 4 2 2 2 5 2" xfId="10959" xr:uid="{00000000-0005-0000-0000-0000D6220000}"/>
    <cellStyle name="Normal 57 4 2 2 2 5 3" xfId="5943" xr:uid="{00000000-0005-0000-0000-0000D7220000}"/>
    <cellStyle name="Normal 57 4 2 2 2 6" xfId="8520" xr:uid="{00000000-0005-0000-0000-0000D8220000}"/>
    <cellStyle name="Normal 57 4 2 2 2 7" xfId="12413" xr:uid="{00000000-0005-0000-0000-0000D9220000}"/>
    <cellStyle name="Normal 57 4 2 2 2 8" xfId="7490" xr:uid="{00000000-0005-0000-0000-0000DA220000}"/>
    <cellStyle name="Normal 57 4 2 2 2 9" xfId="3442" xr:uid="{00000000-0005-0000-0000-0000DB220000}"/>
    <cellStyle name="Normal 57 4 2 2 2_Degree data" xfId="3088" xr:uid="{00000000-0005-0000-0000-0000DC220000}"/>
    <cellStyle name="Normal 57 4 2 2 3" xfId="538" xr:uid="{00000000-0005-0000-0000-0000DD220000}"/>
    <cellStyle name="Normal 57 4 2 2 3 2" xfId="2121" xr:uid="{00000000-0005-0000-0000-0000DE220000}"/>
    <cellStyle name="Normal 57 4 2 2 3 2 2" xfId="9797" xr:uid="{00000000-0005-0000-0000-0000DF220000}"/>
    <cellStyle name="Normal 57 4 2 2 3 2 3" xfId="4779" xr:uid="{00000000-0005-0000-0000-0000E0220000}"/>
    <cellStyle name="Normal 57 4 2 2 3 3" xfId="6268" xr:uid="{00000000-0005-0000-0000-0000E1220000}"/>
    <cellStyle name="Normal 57 4 2 2 3 3 2" xfId="11284" xr:uid="{00000000-0005-0000-0000-0000E2220000}"/>
    <cellStyle name="Normal 57 4 2 2 3 4" xfId="8913" xr:uid="{00000000-0005-0000-0000-0000E3220000}"/>
    <cellStyle name="Normal 57 4 2 2 3 5" xfId="12738" xr:uid="{00000000-0005-0000-0000-0000E4220000}"/>
    <cellStyle name="Normal 57 4 2 2 3 6" xfId="7390" xr:uid="{00000000-0005-0000-0000-0000E5220000}"/>
    <cellStyle name="Normal 57 4 2 2 3 7" xfId="3844" xr:uid="{00000000-0005-0000-0000-0000E6220000}"/>
    <cellStyle name="Normal 57 4 2 2 4" xfId="947" xr:uid="{00000000-0005-0000-0000-0000E7220000}"/>
    <cellStyle name="Normal 57 4 2 2 4 2" xfId="2470" xr:uid="{00000000-0005-0000-0000-0000E8220000}"/>
    <cellStyle name="Normal 57 4 2 2 4 2 2" xfId="10227" xr:uid="{00000000-0005-0000-0000-0000E9220000}"/>
    <cellStyle name="Normal 57 4 2 2 4 2 3" xfId="5209" xr:uid="{00000000-0005-0000-0000-0000EA220000}"/>
    <cellStyle name="Normal 57 4 2 2 4 3" xfId="6617" xr:uid="{00000000-0005-0000-0000-0000EB220000}"/>
    <cellStyle name="Normal 57 4 2 2 4 3 2" xfId="11632" xr:uid="{00000000-0005-0000-0000-0000EC220000}"/>
    <cellStyle name="Normal 57 4 2 2 4 4" xfId="9343" xr:uid="{00000000-0005-0000-0000-0000ED220000}"/>
    <cellStyle name="Normal 57 4 2 2 4 5" xfId="13086" xr:uid="{00000000-0005-0000-0000-0000EE220000}"/>
    <cellStyle name="Normal 57 4 2 2 4 6" xfId="7820" xr:uid="{00000000-0005-0000-0000-0000EF220000}"/>
    <cellStyle name="Normal 57 4 2 2 4 7" xfId="4274" xr:uid="{00000000-0005-0000-0000-0000F0220000}"/>
    <cellStyle name="Normal 57 4 2 2 5" xfId="1303" xr:uid="{00000000-0005-0000-0000-0000F1220000}"/>
    <cellStyle name="Normal 57 4 2 2 5 2" xfId="2860" xr:uid="{00000000-0005-0000-0000-0000F2220000}"/>
    <cellStyle name="Normal 57 4 2 2 5 2 2" xfId="10506" xr:uid="{00000000-0005-0000-0000-0000F3220000}"/>
    <cellStyle name="Normal 57 4 2 2 5 2 3" xfId="5489" xr:uid="{00000000-0005-0000-0000-0000F4220000}"/>
    <cellStyle name="Normal 57 4 2 2 5 3" xfId="6887" xr:uid="{00000000-0005-0000-0000-0000F5220000}"/>
    <cellStyle name="Normal 57 4 2 2 5 3 2" xfId="11902" xr:uid="{00000000-0005-0000-0000-0000F6220000}"/>
    <cellStyle name="Normal 57 4 2 2 5 4" xfId="8694" xr:uid="{00000000-0005-0000-0000-0000F7220000}"/>
    <cellStyle name="Normal 57 4 2 2 5 5" xfId="13356" xr:uid="{00000000-0005-0000-0000-0000F8220000}"/>
    <cellStyle name="Normal 57 4 2 2 5 6" xfId="8100" xr:uid="{00000000-0005-0000-0000-0000F9220000}"/>
    <cellStyle name="Normal 57 4 2 2 5 7" xfId="3623" xr:uid="{00000000-0005-0000-0000-0000FA220000}"/>
    <cellStyle name="Normal 57 4 2 2 6" xfId="1696" xr:uid="{00000000-0005-0000-0000-0000FB220000}"/>
    <cellStyle name="Normal 57 4 2 2 6 2" xfId="9580" xr:uid="{00000000-0005-0000-0000-0000FC220000}"/>
    <cellStyle name="Normal 57 4 2 2 6 3" xfId="4562" xr:uid="{00000000-0005-0000-0000-0000FD220000}"/>
    <cellStyle name="Normal 57 4 2 2 7" xfId="5843" xr:uid="{00000000-0005-0000-0000-0000FE220000}"/>
    <cellStyle name="Normal 57 4 2 2 7 2" xfId="10859" xr:uid="{00000000-0005-0000-0000-0000FF220000}"/>
    <cellStyle name="Normal 57 4 2 2 8" xfId="8420" xr:uid="{00000000-0005-0000-0000-000000230000}"/>
    <cellStyle name="Normal 57 4 2 2 9" xfId="12313" xr:uid="{00000000-0005-0000-0000-000001230000}"/>
    <cellStyle name="Normal 57 4 2 2_Degree data" xfId="3087" xr:uid="{00000000-0005-0000-0000-000002230000}"/>
    <cellStyle name="Normal 57 4 2 3" xfId="343" xr:uid="{00000000-0005-0000-0000-000003230000}"/>
    <cellStyle name="Normal 57 4 2 3 2" xfId="595" xr:uid="{00000000-0005-0000-0000-000004230000}"/>
    <cellStyle name="Normal 57 4 2 3 2 2" xfId="2123" xr:uid="{00000000-0005-0000-0000-000005230000}"/>
    <cellStyle name="Normal 57 4 2 3 2 2 2" xfId="10229" xr:uid="{00000000-0005-0000-0000-000006230000}"/>
    <cellStyle name="Normal 57 4 2 3 2 2 3" xfId="5211" xr:uid="{00000000-0005-0000-0000-000007230000}"/>
    <cellStyle name="Normal 57 4 2 3 2 3" xfId="6270" xr:uid="{00000000-0005-0000-0000-000008230000}"/>
    <cellStyle name="Normal 57 4 2 3 2 3 2" xfId="11286" xr:uid="{00000000-0005-0000-0000-000009230000}"/>
    <cellStyle name="Normal 57 4 2 3 2 4" xfId="9345" xr:uid="{00000000-0005-0000-0000-00000A230000}"/>
    <cellStyle name="Normal 57 4 2 3 2 5" xfId="12740" xr:uid="{00000000-0005-0000-0000-00000B230000}"/>
    <cellStyle name="Normal 57 4 2 3 2 6" xfId="7822" xr:uid="{00000000-0005-0000-0000-00000C230000}"/>
    <cellStyle name="Normal 57 4 2 3 2 7" xfId="4276" xr:uid="{00000000-0005-0000-0000-00000D230000}"/>
    <cellStyle name="Normal 57 4 2 3 3" xfId="1004" xr:uid="{00000000-0005-0000-0000-00000E230000}"/>
    <cellStyle name="Normal 57 4 2 3 3 2" xfId="2472" xr:uid="{00000000-0005-0000-0000-00000F230000}"/>
    <cellStyle name="Normal 57 4 2 3 3 2 2" xfId="10563" xr:uid="{00000000-0005-0000-0000-000010230000}"/>
    <cellStyle name="Normal 57 4 2 3 3 2 3" xfId="5546" xr:uid="{00000000-0005-0000-0000-000011230000}"/>
    <cellStyle name="Normal 57 4 2 3 3 3" xfId="6619" xr:uid="{00000000-0005-0000-0000-000012230000}"/>
    <cellStyle name="Normal 57 4 2 3 3 3 2" xfId="11634" xr:uid="{00000000-0005-0000-0000-000013230000}"/>
    <cellStyle name="Normal 57 4 2 3 3 4" xfId="8970" xr:uid="{00000000-0005-0000-0000-000014230000}"/>
    <cellStyle name="Normal 57 4 2 3 3 5" xfId="13088" xr:uid="{00000000-0005-0000-0000-000015230000}"/>
    <cellStyle name="Normal 57 4 2 3 3 6" xfId="8157" xr:uid="{00000000-0005-0000-0000-000016230000}"/>
    <cellStyle name="Normal 57 4 2 3 3 7" xfId="3901" xr:uid="{00000000-0005-0000-0000-000017230000}"/>
    <cellStyle name="Normal 57 4 2 3 4" xfId="1360" xr:uid="{00000000-0005-0000-0000-000018230000}"/>
    <cellStyle name="Normal 57 4 2 3 4 2" xfId="2918" xr:uid="{00000000-0005-0000-0000-000019230000}"/>
    <cellStyle name="Normal 57 4 2 3 4 2 2" xfId="11959" xr:uid="{00000000-0005-0000-0000-00001A230000}"/>
    <cellStyle name="Normal 57 4 2 3 4 2 3" xfId="6944" xr:uid="{00000000-0005-0000-0000-00001B230000}"/>
    <cellStyle name="Normal 57 4 2 3 4 3" xfId="13413" xr:uid="{00000000-0005-0000-0000-00001C230000}"/>
    <cellStyle name="Normal 57 4 2 3 4 4" xfId="9854" xr:uid="{00000000-0005-0000-0000-00001D230000}"/>
    <cellStyle name="Normal 57 4 2 3 4 5" xfId="4836" xr:uid="{00000000-0005-0000-0000-00001E230000}"/>
    <cellStyle name="Normal 57 4 2 3 5" xfId="1753" xr:uid="{00000000-0005-0000-0000-00001F230000}"/>
    <cellStyle name="Normal 57 4 2 3 5 2" xfId="10916" xr:uid="{00000000-0005-0000-0000-000020230000}"/>
    <cellStyle name="Normal 57 4 2 3 5 3" xfId="5900" xr:uid="{00000000-0005-0000-0000-000021230000}"/>
    <cellStyle name="Normal 57 4 2 3 6" xfId="8477" xr:uid="{00000000-0005-0000-0000-000022230000}"/>
    <cellStyle name="Normal 57 4 2 3 7" xfId="12370" xr:uid="{00000000-0005-0000-0000-000023230000}"/>
    <cellStyle name="Normal 57 4 2 3 8" xfId="7447" xr:uid="{00000000-0005-0000-0000-000024230000}"/>
    <cellStyle name="Normal 57 4 2 3 9" xfId="3399" xr:uid="{00000000-0005-0000-0000-000025230000}"/>
    <cellStyle name="Normal 57 4 2 3_Degree data" xfId="3089" xr:uid="{00000000-0005-0000-0000-000026230000}"/>
    <cellStyle name="Normal 57 4 2 4" xfId="495" xr:uid="{00000000-0005-0000-0000-000027230000}"/>
    <cellStyle name="Normal 57 4 2 4 2" xfId="904" xr:uid="{00000000-0005-0000-0000-000028230000}"/>
    <cellStyle name="Normal 57 4 2 4 2 2" xfId="9754" xr:uid="{00000000-0005-0000-0000-000029230000}"/>
    <cellStyle name="Normal 57 4 2 4 2 3" xfId="4736" xr:uid="{00000000-0005-0000-0000-00002A230000}"/>
    <cellStyle name="Normal 57 4 2 4 3" xfId="2120" xr:uid="{00000000-0005-0000-0000-00002B230000}"/>
    <cellStyle name="Normal 57 4 2 4 3 2" xfId="11283" xr:uid="{00000000-0005-0000-0000-00002C230000}"/>
    <cellStyle name="Normal 57 4 2 4 3 3" xfId="6267" xr:uid="{00000000-0005-0000-0000-00002D230000}"/>
    <cellStyle name="Normal 57 4 2 4 4" xfId="8870" xr:uid="{00000000-0005-0000-0000-00002E230000}"/>
    <cellStyle name="Normal 57 4 2 4 5" xfId="12737" xr:uid="{00000000-0005-0000-0000-00002F230000}"/>
    <cellStyle name="Normal 57 4 2 4 6" xfId="7347" xr:uid="{00000000-0005-0000-0000-000030230000}"/>
    <cellStyle name="Normal 57 4 2 4 7" xfId="3801" xr:uid="{00000000-0005-0000-0000-000031230000}"/>
    <cellStyle name="Normal 57 4 2 5" xfId="771" xr:uid="{00000000-0005-0000-0000-000032230000}"/>
    <cellStyle name="Normal 57 4 2 5 2" xfId="2469" xr:uid="{00000000-0005-0000-0000-000033230000}"/>
    <cellStyle name="Normal 57 4 2 5 2 2" xfId="10226" xr:uid="{00000000-0005-0000-0000-000034230000}"/>
    <cellStyle name="Normal 57 4 2 5 2 3" xfId="5208" xr:uid="{00000000-0005-0000-0000-000035230000}"/>
    <cellStyle name="Normal 57 4 2 5 3" xfId="6616" xr:uid="{00000000-0005-0000-0000-000036230000}"/>
    <cellStyle name="Normal 57 4 2 5 3 2" xfId="11631" xr:uid="{00000000-0005-0000-0000-000037230000}"/>
    <cellStyle name="Normal 57 4 2 5 4" xfId="9342" xr:uid="{00000000-0005-0000-0000-000038230000}"/>
    <cellStyle name="Normal 57 4 2 5 5" xfId="13085" xr:uid="{00000000-0005-0000-0000-000039230000}"/>
    <cellStyle name="Normal 57 4 2 5 6" xfId="7819" xr:uid="{00000000-0005-0000-0000-00003A230000}"/>
    <cellStyle name="Normal 57 4 2 5 7" xfId="4273" xr:uid="{00000000-0005-0000-0000-00003B230000}"/>
    <cellStyle name="Normal 57 4 2 6" xfId="1259" xr:uid="{00000000-0005-0000-0000-00003C230000}"/>
    <cellStyle name="Normal 57 4 2 6 2" xfId="2815" xr:uid="{00000000-0005-0000-0000-00003D230000}"/>
    <cellStyle name="Normal 57 4 2 6 2 2" xfId="10463" xr:uid="{00000000-0005-0000-0000-00003E230000}"/>
    <cellStyle name="Normal 57 4 2 6 2 3" xfId="5446" xr:uid="{00000000-0005-0000-0000-00003F230000}"/>
    <cellStyle name="Normal 57 4 2 6 3" xfId="6844" xr:uid="{00000000-0005-0000-0000-000040230000}"/>
    <cellStyle name="Normal 57 4 2 6 3 2" xfId="11859" xr:uid="{00000000-0005-0000-0000-000041230000}"/>
    <cellStyle name="Normal 57 4 2 6 4" xfId="8650" xr:uid="{00000000-0005-0000-0000-000042230000}"/>
    <cellStyle name="Normal 57 4 2 6 5" xfId="13313" xr:uid="{00000000-0005-0000-0000-000043230000}"/>
    <cellStyle name="Normal 57 4 2 6 6" xfId="8057" xr:uid="{00000000-0005-0000-0000-000044230000}"/>
    <cellStyle name="Normal 57 4 2 6 7" xfId="3577" xr:uid="{00000000-0005-0000-0000-000045230000}"/>
    <cellStyle name="Normal 57 4 2 7" xfId="1653" xr:uid="{00000000-0005-0000-0000-000046230000}"/>
    <cellStyle name="Normal 57 4 2 7 2" xfId="12270" xr:uid="{00000000-0005-0000-0000-000047230000}"/>
    <cellStyle name="Normal 57 4 2 7 3" xfId="9537" xr:uid="{00000000-0005-0000-0000-000048230000}"/>
    <cellStyle name="Normal 57 4 2 7 4" xfId="4519" xr:uid="{00000000-0005-0000-0000-000049230000}"/>
    <cellStyle name="Normal 57 4 2 8" xfId="1521" xr:uid="{00000000-0005-0000-0000-00004A230000}"/>
    <cellStyle name="Normal 57 4 2 8 2" xfId="10816" xr:uid="{00000000-0005-0000-0000-00004B230000}"/>
    <cellStyle name="Normal 57 4 2 8 3" xfId="5800" xr:uid="{00000000-0005-0000-0000-00004C230000}"/>
    <cellStyle name="Normal 57 4 2 9" xfId="8377" xr:uid="{00000000-0005-0000-0000-00004D230000}"/>
    <cellStyle name="Normal 57 4 2_Degree data" xfId="3086" xr:uid="{00000000-0005-0000-0000-00004E230000}"/>
    <cellStyle name="Normal 57 4 3" xfId="195" xr:uid="{00000000-0005-0000-0000-00004F230000}"/>
    <cellStyle name="Normal 57 4 3 10" xfId="7158" xr:uid="{00000000-0005-0000-0000-000050230000}"/>
    <cellStyle name="Normal 57 4 3 11" xfId="3327" xr:uid="{00000000-0005-0000-0000-000051230000}"/>
    <cellStyle name="Normal 57 4 3 2" xfId="372" xr:uid="{00000000-0005-0000-0000-000052230000}"/>
    <cellStyle name="Normal 57 4 3 2 2" xfId="623" xr:uid="{00000000-0005-0000-0000-000053230000}"/>
    <cellStyle name="Normal 57 4 3 2 2 2" xfId="2125" xr:uid="{00000000-0005-0000-0000-000054230000}"/>
    <cellStyle name="Normal 57 4 3 2 2 2 2" xfId="10231" xr:uid="{00000000-0005-0000-0000-000055230000}"/>
    <cellStyle name="Normal 57 4 3 2 2 2 3" xfId="5213" xr:uid="{00000000-0005-0000-0000-000056230000}"/>
    <cellStyle name="Normal 57 4 3 2 2 3" xfId="6272" xr:uid="{00000000-0005-0000-0000-000057230000}"/>
    <cellStyle name="Normal 57 4 3 2 2 3 2" xfId="11288" xr:uid="{00000000-0005-0000-0000-000058230000}"/>
    <cellStyle name="Normal 57 4 3 2 2 4" xfId="9347" xr:uid="{00000000-0005-0000-0000-000059230000}"/>
    <cellStyle name="Normal 57 4 3 2 2 5" xfId="12742" xr:uid="{00000000-0005-0000-0000-00005A230000}"/>
    <cellStyle name="Normal 57 4 3 2 2 6" xfId="7824" xr:uid="{00000000-0005-0000-0000-00005B230000}"/>
    <cellStyle name="Normal 57 4 3 2 2 7" xfId="4278" xr:uid="{00000000-0005-0000-0000-00005C230000}"/>
    <cellStyle name="Normal 57 4 3 2 3" xfId="1032" xr:uid="{00000000-0005-0000-0000-00005D230000}"/>
    <cellStyle name="Normal 57 4 3 2 3 2" xfId="2474" xr:uid="{00000000-0005-0000-0000-00005E230000}"/>
    <cellStyle name="Normal 57 4 3 2 3 2 2" xfId="10591" xr:uid="{00000000-0005-0000-0000-00005F230000}"/>
    <cellStyle name="Normal 57 4 3 2 3 2 3" xfId="5574" xr:uid="{00000000-0005-0000-0000-000060230000}"/>
    <cellStyle name="Normal 57 4 3 2 3 3" xfId="6621" xr:uid="{00000000-0005-0000-0000-000061230000}"/>
    <cellStyle name="Normal 57 4 3 2 3 3 2" xfId="11636" xr:uid="{00000000-0005-0000-0000-000062230000}"/>
    <cellStyle name="Normal 57 4 3 2 3 4" xfId="8998" xr:uid="{00000000-0005-0000-0000-000063230000}"/>
    <cellStyle name="Normal 57 4 3 2 3 5" xfId="13090" xr:uid="{00000000-0005-0000-0000-000064230000}"/>
    <cellStyle name="Normal 57 4 3 2 3 6" xfId="8185" xr:uid="{00000000-0005-0000-0000-000065230000}"/>
    <cellStyle name="Normal 57 4 3 2 3 7" xfId="3929" xr:uid="{00000000-0005-0000-0000-000066230000}"/>
    <cellStyle name="Normal 57 4 3 2 4" xfId="1389" xr:uid="{00000000-0005-0000-0000-000067230000}"/>
    <cellStyle name="Normal 57 4 3 2 4 2" xfId="2947" xr:uid="{00000000-0005-0000-0000-000068230000}"/>
    <cellStyle name="Normal 57 4 3 2 4 2 2" xfId="11987" xr:uid="{00000000-0005-0000-0000-000069230000}"/>
    <cellStyle name="Normal 57 4 3 2 4 2 3" xfId="6972" xr:uid="{00000000-0005-0000-0000-00006A230000}"/>
    <cellStyle name="Normal 57 4 3 2 4 3" xfId="13441" xr:uid="{00000000-0005-0000-0000-00006B230000}"/>
    <cellStyle name="Normal 57 4 3 2 4 4" xfId="9882" xr:uid="{00000000-0005-0000-0000-00006C230000}"/>
    <cellStyle name="Normal 57 4 3 2 4 5" xfId="4864" xr:uid="{00000000-0005-0000-0000-00006D230000}"/>
    <cellStyle name="Normal 57 4 3 2 5" xfId="1781" xr:uid="{00000000-0005-0000-0000-00006E230000}"/>
    <cellStyle name="Normal 57 4 3 2 5 2" xfId="10944" xr:uid="{00000000-0005-0000-0000-00006F230000}"/>
    <cellStyle name="Normal 57 4 3 2 5 3" xfId="5928" xr:uid="{00000000-0005-0000-0000-000070230000}"/>
    <cellStyle name="Normal 57 4 3 2 6" xfId="8505" xr:uid="{00000000-0005-0000-0000-000071230000}"/>
    <cellStyle name="Normal 57 4 3 2 7" xfId="12398" xr:uid="{00000000-0005-0000-0000-000072230000}"/>
    <cellStyle name="Normal 57 4 3 2 8" xfId="7475" xr:uid="{00000000-0005-0000-0000-000073230000}"/>
    <cellStyle name="Normal 57 4 3 2 9" xfId="3427" xr:uid="{00000000-0005-0000-0000-000074230000}"/>
    <cellStyle name="Normal 57 4 3 2_Degree data" xfId="3091" xr:uid="{00000000-0005-0000-0000-000075230000}"/>
    <cellStyle name="Normal 57 4 3 3" xfId="523" xr:uid="{00000000-0005-0000-0000-000076230000}"/>
    <cellStyle name="Normal 57 4 3 3 2" xfId="932" xr:uid="{00000000-0005-0000-0000-000077230000}"/>
    <cellStyle name="Normal 57 4 3 3 2 2" xfId="9782" xr:uid="{00000000-0005-0000-0000-000078230000}"/>
    <cellStyle name="Normal 57 4 3 3 2 3" xfId="4764" xr:uid="{00000000-0005-0000-0000-000079230000}"/>
    <cellStyle name="Normal 57 4 3 3 3" xfId="2124" xr:uid="{00000000-0005-0000-0000-00007A230000}"/>
    <cellStyle name="Normal 57 4 3 3 3 2" xfId="11287" xr:uid="{00000000-0005-0000-0000-00007B230000}"/>
    <cellStyle name="Normal 57 4 3 3 3 3" xfId="6271" xr:uid="{00000000-0005-0000-0000-00007C230000}"/>
    <cellStyle name="Normal 57 4 3 3 4" xfId="8898" xr:uid="{00000000-0005-0000-0000-00007D230000}"/>
    <cellStyle name="Normal 57 4 3 3 5" xfId="12741" xr:uid="{00000000-0005-0000-0000-00007E230000}"/>
    <cellStyle name="Normal 57 4 3 3 6" xfId="7375" xr:uid="{00000000-0005-0000-0000-00007F230000}"/>
    <cellStyle name="Normal 57 4 3 3 7" xfId="3829" xr:uid="{00000000-0005-0000-0000-000080230000}"/>
    <cellStyle name="Normal 57 4 3 4" xfId="801" xr:uid="{00000000-0005-0000-0000-000081230000}"/>
    <cellStyle name="Normal 57 4 3 4 2" xfId="2473" xr:uid="{00000000-0005-0000-0000-000082230000}"/>
    <cellStyle name="Normal 57 4 3 4 2 2" xfId="10230" xr:uid="{00000000-0005-0000-0000-000083230000}"/>
    <cellStyle name="Normal 57 4 3 4 2 3" xfId="5212" xr:uid="{00000000-0005-0000-0000-000084230000}"/>
    <cellStyle name="Normal 57 4 3 4 3" xfId="6620" xr:uid="{00000000-0005-0000-0000-000085230000}"/>
    <cellStyle name="Normal 57 4 3 4 3 2" xfId="11635" xr:uid="{00000000-0005-0000-0000-000086230000}"/>
    <cellStyle name="Normal 57 4 3 4 4" xfId="9346" xr:uid="{00000000-0005-0000-0000-000087230000}"/>
    <cellStyle name="Normal 57 4 3 4 5" xfId="13089" xr:uid="{00000000-0005-0000-0000-000088230000}"/>
    <cellStyle name="Normal 57 4 3 4 6" xfId="7823" xr:uid="{00000000-0005-0000-0000-000089230000}"/>
    <cellStyle name="Normal 57 4 3 4 7" xfId="4277" xr:uid="{00000000-0005-0000-0000-00008A230000}"/>
    <cellStyle name="Normal 57 4 3 5" xfId="1288" xr:uid="{00000000-0005-0000-0000-00008B230000}"/>
    <cellStyle name="Normal 57 4 3 5 2" xfId="2845" xr:uid="{00000000-0005-0000-0000-00008C230000}"/>
    <cellStyle name="Normal 57 4 3 5 2 2" xfId="10491" xr:uid="{00000000-0005-0000-0000-00008D230000}"/>
    <cellStyle name="Normal 57 4 3 5 2 3" xfId="5474" xr:uid="{00000000-0005-0000-0000-00008E230000}"/>
    <cellStyle name="Normal 57 4 3 5 3" xfId="6872" xr:uid="{00000000-0005-0000-0000-00008F230000}"/>
    <cellStyle name="Normal 57 4 3 5 3 2" xfId="11887" xr:uid="{00000000-0005-0000-0000-000090230000}"/>
    <cellStyle name="Normal 57 4 3 5 4" xfId="8679" xr:uid="{00000000-0005-0000-0000-000091230000}"/>
    <cellStyle name="Normal 57 4 3 5 5" xfId="13341" xr:uid="{00000000-0005-0000-0000-000092230000}"/>
    <cellStyle name="Normal 57 4 3 5 6" xfId="8085" xr:uid="{00000000-0005-0000-0000-000093230000}"/>
    <cellStyle name="Normal 57 4 3 5 7" xfId="3608" xr:uid="{00000000-0005-0000-0000-000094230000}"/>
    <cellStyle name="Normal 57 4 3 6" xfId="1681" xr:uid="{00000000-0005-0000-0000-000095230000}"/>
    <cellStyle name="Normal 57 4 3 6 2" xfId="9565" xr:uid="{00000000-0005-0000-0000-000096230000}"/>
    <cellStyle name="Normal 57 4 3 6 3" xfId="4547" xr:uid="{00000000-0005-0000-0000-000097230000}"/>
    <cellStyle name="Normal 57 4 3 7" xfId="5828" xr:uid="{00000000-0005-0000-0000-000098230000}"/>
    <cellStyle name="Normal 57 4 3 7 2" xfId="10844" xr:uid="{00000000-0005-0000-0000-000099230000}"/>
    <cellStyle name="Normal 57 4 3 8" xfId="8405" xr:uid="{00000000-0005-0000-0000-00009A230000}"/>
    <cellStyle name="Normal 57 4 3 9" xfId="12298" xr:uid="{00000000-0005-0000-0000-00009B230000}"/>
    <cellStyle name="Normal 57 4 3_Degree data" xfId="3090" xr:uid="{00000000-0005-0000-0000-00009C230000}"/>
    <cellStyle name="Normal 57 4 4" xfId="231" xr:uid="{00000000-0005-0000-0000-00009D230000}"/>
    <cellStyle name="Normal 57 4 4 10" xfId="7207" xr:uid="{00000000-0005-0000-0000-00009E230000}"/>
    <cellStyle name="Normal 57 4 4 11" xfId="3271" xr:uid="{00000000-0005-0000-0000-00009F230000}"/>
    <cellStyle name="Normal 57 4 4 2" xfId="315" xr:uid="{00000000-0005-0000-0000-0000A0230000}"/>
    <cellStyle name="Normal 57 4 4 2 2" xfId="672" xr:uid="{00000000-0005-0000-0000-0000A1230000}"/>
    <cellStyle name="Normal 57 4 4 2 2 2" xfId="2127" xr:uid="{00000000-0005-0000-0000-0000A2230000}"/>
    <cellStyle name="Normal 57 4 4 2 2 2 2" xfId="10233" xr:uid="{00000000-0005-0000-0000-0000A3230000}"/>
    <cellStyle name="Normal 57 4 4 2 2 2 3" xfId="5215" xr:uid="{00000000-0005-0000-0000-0000A4230000}"/>
    <cellStyle name="Normal 57 4 4 2 2 3" xfId="6274" xr:uid="{00000000-0005-0000-0000-0000A5230000}"/>
    <cellStyle name="Normal 57 4 4 2 2 3 2" xfId="11290" xr:uid="{00000000-0005-0000-0000-0000A6230000}"/>
    <cellStyle name="Normal 57 4 4 2 2 4" xfId="9349" xr:uid="{00000000-0005-0000-0000-0000A7230000}"/>
    <cellStyle name="Normal 57 4 4 2 2 5" xfId="12744" xr:uid="{00000000-0005-0000-0000-0000A8230000}"/>
    <cellStyle name="Normal 57 4 4 2 2 6" xfId="7826" xr:uid="{00000000-0005-0000-0000-0000A9230000}"/>
    <cellStyle name="Normal 57 4 4 2 2 7" xfId="4280" xr:uid="{00000000-0005-0000-0000-0000AA230000}"/>
    <cellStyle name="Normal 57 4 4 2 3" xfId="1081" xr:uid="{00000000-0005-0000-0000-0000AB230000}"/>
    <cellStyle name="Normal 57 4 4 2 3 2" xfId="2476" xr:uid="{00000000-0005-0000-0000-0000AC230000}"/>
    <cellStyle name="Normal 57 4 4 2 3 2 2" xfId="10640" xr:uid="{00000000-0005-0000-0000-0000AD230000}"/>
    <cellStyle name="Normal 57 4 4 2 3 2 3" xfId="5623" xr:uid="{00000000-0005-0000-0000-0000AE230000}"/>
    <cellStyle name="Normal 57 4 4 2 3 3" xfId="6623" xr:uid="{00000000-0005-0000-0000-0000AF230000}"/>
    <cellStyle name="Normal 57 4 4 2 3 3 2" xfId="11638" xr:uid="{00000000-0005-0000-0000-0000B0230000}"/>
    <cellStyle name="Normal 57 4 4 2 3 4" xfId="9047" xr:uid="{00000000-0005-0000-0000-0000B1230000}"/>
    <cellStyle name="Normal 57 4 4 2 3 5" xfId="13092" xr:uid="{00000000-0005-0000-0000-0000B2230000}"/>
    <cellStyle name="Normal 57 4 4 2 3 6" xfId="8234" xr:uid="{00000000-0005-0000-0000-0000B3230000}"/>
    <cellStyle name="Normal 57 4 4 2 3 7" xfId="3978" xr:uid="{00000000-0005-0000-0000-0000B4230000}"/>
    <cellStyle name="Normal 57 4 4 2 4" xfId="1439" xr:uid="{00000000-0005-0000-0000-0000B5230000}"/>
    <cellStyle name="Normal 57 4 4 2 4 2" xfId="2998" xr:uid="{00000000-0005-0000-0000-0000B6230000}"/>
    <cellStyle name="Normal 57 4 4 2 4 2 2" xfId="12036" xr:uid="{00000000-0005-0000-0000-0000B7230000}"/>
    <cellStyle name="Normal 57 4 4 2 4 2 3" xfId="7021" xr:uid="{00000000-0005-0000-0000-0000B8230000}"/>
    <cellStyle name="Normal 57 4 4 2 4 3" xfId="13490" xr:uid="{00000000-0005-0000-0000-0000B9230000}"/>
    <cellStyle name="Normal 57 4 4 2 4 4" xfId="9931" xr:uid="{00000000-0005-0000-0000-0000BA230000}"/>
    <cellStyle name="Normal 57 4 4 2 4 5" xfId="4913" xr:uid="{00000000-0005-0000-0000-0000BB230000}"/>
    <cellStyle name="Normal 57 4 4 2 5" xfId="1830" xr:uid="{00000000-0005-0000-0000-0000BC230000}"/>
    <cellStyle name="Normal 57 4 4 2 5 2" xfId="10993" xr:uid="{00000000-0005-0000-0000-0000BD230000}"/>
    <cellStyle name="Normal 57 4 4 2 5 3" xfId="5977" xr:uid="{00000000-0005-0000-0000-0000BE230000}"/>
    <cellStyle name="Normal 57 4 4 2 6" xfId="8554" xr:uid="{00000000-0005-0000-0000-0000BF230000}"/>
    <cellStyle name="Normal 57 4 4 2 7" xfId="12447" xr:uid="{00000000-0005-0000-0000-0000C0230000}"/>
    <cellStyle name="Normal 57 4 4 2 8" xfId="7524" xr:uid="{00000000-0005-0000-0000-0000C1230000}"/>
    <cellStyle name="Normal 57 4 4 2 9" xfId="3476" xr:uid="{00000000-0005-0000-0000-0000C2230000}"/>
    <cellStyle name="Normal 57 4 4 2_Degree data" xfId="3093" xr:uid="{00000000-0005-0000-0000-0000C3230000}"/>
    <cellStyle name="Normal 57 4 4 3" xfId="467" xr:uid="{00000000-0005-0000-0000-0000C4230000}"/>
    <cellStyle name="Normal 57 4 4 3 2" xfId="2126" xr:uid="{00000000-0005-0000-0000-0000C5230000}"/>
    <cellStyle name="Normal 57 4 4 3 2 2" xfId="9726" xr:uid="{00000000-0005-0000-0000-0000C6230000}"/>
    <cellStyle name="Normal 57 4 4 3 2 3" xfId="4708" xr:uid="{00000000-0005-0000-0000-0000C7230000}"/>
    <cellStyle name="Normal 57 4 4 3 3" xfId="6273" xr:uid="{00000000-0005-0000-0000-0000C8230000}"/>
    <cellStyle name="Normal 57 4 4 3 3 2" xfId="11289" xr:uid="{00000000-0005-0000-0000-0000C9230000}"/>
    <cellStyle name="Normal 57 4 4 3 4" xfId="8842" xr:uid="{00000000-0005-0000-0000-0000CA230000}"/>
    <cellStyle name="Normal 57 4 4 3 5" xfId="12743" xr:uid="{00000000-0005-0000-0000-0000CB230000}"/>
    <cellStyle name="Normal 57 4 4 3 6" xfId="7319" xr:uid="{00000000-0005-0000-0000-0000CC230000}"/>
    <cellStyle name="Normal 57 4 4 3 7" xfId="3773" xr:uid="{00000000-0005-0000-0000-0000CD230000}"/>
    <cellStyle name="Normal 57 4 4 4" xfId="876" xr:uid="{00000000-0005-0000-0000-0000CE230000}"/>
    <cellStyle name="Normal 57 4 4 4 2" xfId="2475" xr:uid="{00000000-0005-0000-0000-0000CF230000}"/>
    <cellStyle name="Normal 57 4 4 4 2 2" xfId="10232" xr:uid="{00000000-0005-0000-0000-0000D0230000}"/>
    <cellStyle name="Normal 57 4 4 4 2 3" xfId="5214" xr:uid="{00000000-0005-0000-0000-0000D1230000}"/>
    <cellStyle name="Normal 57 4 4 4 3" xfId="6622" xr:uid="{00000000-0005-0000-0000-0000D2230000}"/>
    <cellStyle name="Normal 57 4 4 4 3 2" xfId="11637" xr:uid="{00000000-0005-0000-0000-0000D3230000}"/>
    <cellStyle name="Normal 57 4 4 4 4" xfId="9348" xr:uid="{00000000-0005-0000-0000-0000D4230000}"/>
    <cellStyle name="Normal 57 4 4 4 5" xfId="13091" xr:uid="{00000000-0005-0000-0000-0000D5230000}"/>
    <cellStyle name="Normal 57 4 4 4 6" xfId="7825" xr:uid="{00000000-0005-0000-0000-0000D6230000}"/>
    <cellStyle name="Normal 57 4 4 4 7" xfId="4279" xr:uid="{00000000-0005-0000-0000-0000D7230000}"/>
    <cellStyle name="Normal 57 4 4 5" xfId="1228" xr:uid="{00000000-0005-0000-0000-0000D8230000}"/>
    <cellStyle name="Normal 57 4 4 5 2" xfId="2784" xr:uid="{00000000-0005-0000-0000-0000D9230000}"/>
    <cellStyle name="Normal 57 4 4 5 2 2" xfId="10435" xr:uid="{00000000-0005-0000-0000-0000DA230000}"/>
    <cellStyle name="Normal 57 4 4 5 2 3" xfId="5418" xr:uid="{00000000-0005-0000-0000-0000DB230000}"/>
    <cellStyle name="Normal 57 4 4 5 3" xfId="6816" xr:uid="{00000000-0005-0000-0000-0000DC230000}"/>
    <cellStyle name="Normal 57 4 4 5 3 2" xfId="11831" xr:uid="{00000000-0005-0000-0000-0000DD230000}"/>
    <cellStyle name="Normal 57 4 4 5 4" xfId="8728" xr:uid="{00000000-0005-0000-0000-0000DE230000}"/>
    <cellStyle name="Normal 57 4 4 5 5" xfId="13285" xr:uid="{00000000-0005-0000-0000-0000DF230000}"/>
    <cellStyle name="Normal 57 4 4 5 6" xfId="8029" xr:uid="{00000000-0005-0000-0000-0000E0230000}"/>
    <cellStyle name="Normal 57 4 4 5 7" xfId="3658" xr:uid="{00000000-0005-0000-0000-0000E1230000}"/>
    <cellStyle name="Normal 57 4 4 6" xfId="1625" xr:uid="{00000000-0005-0000-0000-0000E2230000}"/>
    <cellStyle name="Normal 57 4 4 6 2" xfId="9614" xr:uid="{00000000-0005-0000-0000-0000E3230000}"/>
    <cellStyle name="Normal 57 4 4 6 3" xfId="4596" xr:uid="{00000000-0005-0000-0000-0000E4230000}"/>
    <cellStyle name="Normal 57 4 4 7" xfId="5772" xr:uid="{00000000-0005-0000-0000-0000E5230000}"/>
    <cellStyle name="Normal 57 4 4 7 2" xfId="10788" xr:uid="{00000000-0005-0000-0000-0000E6230000}"/>
    <cellStyle name="Normal 57 4 4 8" xfId="8349" xr:uid="{00000000-0005-0000-0000-0000E7230000}"/>
    <cellStyle name="Normal 57 4 4 9" xfId="12242" xr:uid="{00000000-0005-0000-0000-0000E8230000}"/>
    <cellStyle name="Normal 57 4 4_Degree data" xfId="3092" xr:uid="{00000000-0005-0000-0000-0000E9230000}"/>
    <cellStyle name="Normal 57 4 5" xfId="280" xr:uid="{00000000-0005-0000-0000-0000EA230000}"/>
    <cellStyle name="Normal 57 4 5 2" xfId="567" xr:uid="{00000000-0005-0000-0000-0000EB230000}"/>
    <cellStyle name="Normal 57 4 5 2 2" xfId="2128" xr:uid="{00000000-0005-0000-0000-0000EC230000}"/>
    <cellStyle name="Normal 57 4 5 2 2 2" xfId="10234" xr:uid="{00000000-0005-0000-0000-0000ED230000}"/>
    <cellStyle name="Normal 57 4 5 2 2 3" xfId="5216" xr:uid="{00000000-0005-0000-0000-0000EE230000}"/>
    <cellStyle name="Normal 57 4 5 2 3" xfId="6275" xr:uid="{00000000-0005-0000-0000-0000EF230000}"/>
    <cellStyle name="Normal 57 4 5 2 3 2" xfId="11291" xr:uid="{00000000-0005-0000-0000-0000F0230000}"/>
    <cellStyle name="Normal 57 4 5 2 4" xfId="9350" xr:uid="{00000000-0005-0000-0000-0000F1230000}"/>
    <cellStyle name="Normal 57 4 5 2 5" xfId="12745" xr:uid="{00000000-0005-0000-0000-0000F2230000}"/>
    <cellStyle name="Normal 57 4 5 2 6" xfId="7827" xr:uid="{00000000-0005-0000-0000-0000F3230000}"/>
    <cellStyle name="Normal 57 4 5 2 7" xfId="4281" xr:uid="{00000000-0005-0000-0000-0000F4230000}"/>
    <cellStyle name="Normal 57 4 5 3" xfId="976" xr:uid="{00000000-0005-0000-0000-0000F5230000}"/>
    <cellStyle name="Normal 57 4 5 3 2" xfId="2477" xr:uid="{00000000-0005-0000-0000-0000F6230000}"/>
    <cellStyle name="Normal 57 4 5 3 2 2" xfId="10535" xr:uid="{00000000-0005-0000-0000-0000F7230000}"/>
    <cellStyle name="Normal 57 4 5 3 2 3" xfId="5518" xr:uid="{00000000-0005-0000-0000-0000F8230000}"/>
    <cellStyle name="Normal 57 4 5 3 3" xfId="6624" xr:uid="{00000000-0005-0000-0000-0000F9230000}"/>
    <cellStyle name="Normal 57 4 5 3 3 2" xfId="11639" xr:uid="{00000000-0005-0000-0000-0000FA230000}"/>
    <cellStyle name="Normal 57 4 5 3 4" xfId="8942" xr:uid="{00000000-0005-0000-0000-0000FB230000}"/>
    <cellStyle name="Normal 57 4 5 3 5" xfId="13093" xr:uid="{00000000-0005-0000-0000-0000FC230000}"/>
    <cellStyle name="Normal 57 4 5 3 6" xfId="8129" xr:uid="{00000000-0005-0000-0000-0000FD230000}"/>
    <cellStyle name="Normal 57 4 5 3 7" xfId="3873" xr:uid="{00000000-0005-0000-0000-0000FE230000}"/>
    <cellStyle name="Normal 57 4 5 4" xfId="1332" xr:uid="{00000000-0005-0000-0000-0000FF230000}"/>
    <cellStyle name="Normal 57 4 5 4 2" xfId="2890" xr:uid="{00000000-0005-0000-0000-000000240000}"/>
    <cellStyle name="Normal 57 4 5 4 2 2" xfId="11931" xr:uid="{00000000-0005-0000-0000-000001240000}"/>
    <cellStyle name="Normal 57 4 5 4 2 3" xfId="6916" xr:uid="{00000000-0005-0000-0000-000002240000}"/>
    <cellStyle name="Normal 57 4 5 4 3" xfId="13385" xr:uid="{00000000-0005-0000-0000-000003240000}"/>
    <cellStyle name="Normal 57 4 5 4 4" xfId="9826" xr:uid="{00000000-0005-0000-0000-000004240000}"/>
    <cellStyle name="Normal 57 4 5 4 5" xfId="4808" xr:uid="{00000000-0005-0000-0000-000005240000}"/>
    <cellStyle name="Normal 57 4 5 5" xfId="1725" xr:uid="{00000000-0005-0000-0000-000006240000}"/>
    <cellStyle name="Normal 57 4 5 5 2" xfId="10888" xr:uid="{00000000-0005-0000-0000-000007240000}"/>
    <cellStyle name="Normal 57 4 5 5 3" xfId="5872" xr:uid="{00000000-0005-0000-0000-000008240000}"/>
    <cellStyle name="Normal 57 4 5 6" xfId="8449" xr:uid="{00000000-0005-0000-0000-000009240000}"/>
    <cellStyle name="Normal 57 4 5 7" xfId="12342" xr:uid="{00000000-0005-0000-0000-00000A240000}"/>
    <cellStyle name="Normal 57 4 5 8" xfId="7419" xr:uid="{00000000-0005-0000-0000-00000B240000}"/>
    <cellStyle name="Normal 57 4 5 9" xfId="3371" xr:uid="{00000000-0005-0000-0000-00000C240000}"/>
    <cellStyle name="Normal 57 4 5_Degree data" xfId="3094" xr:uid="{00000000-0005-0000-0000-00000D240000}"/>
    <cellStyle name="Normal 57 4 6" xfId="436" xr:uid="{00000000-0005-0000-0000-00000E240000}"/>
    <cellStyle name="Normal 57 4 6 2" xfId="844" xr:uid="{00000000-0005-0000-0000-00000F240000}"/>
    <cellStyle name="Normal 57 4 6 2 2" xfId="2129" xr:uid="{00000000-0005-0000-0000-000010240000}"/>
    <cellStyle name="Normal 57 4 6 2 2 2" xfId="10235" xr:uid="{00000000-0005-0000-0000-000011240000}"/>
    <cellStyle name="Normal 57 4 6 2 2 3" xfId="5217" xr:uid="{00000000-0005-0000-0000-000012240000}"/>
    <cellStyle name="Normal 57 4 6 2 3" xfId="6276" xr:uid="{00000000-0005-0000-0000-000013240000}"/>
    <cellStyle name="Normal 57 4 6 2 3 2" xfId="11292" xr:uid="{00000000-0005-0000-0000-000014240000}"/>
    <cellStyle name="Normal 57 4 6 2 4" xfId="9351" xr:uid="{00000000-0005-0000-0000-000015240000}"/>
    <cellStyle name="Normal 57 4 6 2 5" xfId="12746" xr:uid="{00000000-0005-0000-0000-000016240000}"/>
    <cellStyle name="Normal 57 4 6 2 6" xfId="7828" xr:uid="{00000000-0005-0000-0000-000017240000}"/>
    <cellStyle name="Normal 57 4 6 2 7" xfId="4282" xr:uid="{00000000-0005-0000-0000-000018240000}"/>
    <cellStyle name="Normal 57 4 6 3" xfId="1195" xr:uid="{00000000-0005-0000-0000-000019240000}"/>
    <cellStyle name="Normal 57 4 6 3 2" xfId="2478" xr:uid="{00000000-0005-0000-0000-00001A240000}"/>
    <cellStyle name="Normal 57 4 6 3 2 2" xfId="10404" xr:uid="{00000000-0005-0000-0000-00001B240000}"/>
    <cellStyle name="Normal 57 4 6 3 2 3" xfId="5387" xr:uid="{00000000-0005-0000-0000-00001C240000}"/>
    <cellStyle name="Normal 57 4 6 3 3" xfId="6625" xr:uid="{00000000-0005-0000-0000-00001D240000}"/>
    <cellStyle name="Normal 57 4 6 3 3 2" xfId="11640" xr:uid="{00000000-0005-0000-0000-00001E240000}"/>
    <cellStyle name="Normal 57 4 6 3 4" xfId="9490" xr:uid="{00000000-0005-0000-0000-00001F240000}"/>
    <cellStyle name="Normal 57 4 6 3 5" xfId="13094" xr:uid="{00000000-0005-0000-0000-000020240000}"/>
    <cellStyle name="Normal 57 4 6 3 6" xfId="7998" xr:uid="{00000000-0005-0000-0000-000021240000}"/>
    <cellStyle name="Normal 57 4 6 3 7" xfId="4472" xr:uid="{00000000-0005-0000-0000-000022240000}"/>
    <cellStyle name="Normal 57 4 6 4" xfId="2747" xr:uid="{00000000-0005-0000-0000-000023240000}"/>
    <cellStyle name="Normal 57 4 6 4 2" xfId="6785" xr:uid="{00000000-0005-0000-0000-000024240000}"/>
    <cellStyle name="Normal 57 4 6 4 2 2" xfId="11800" xr:uid="{00000000-0005-0000-0000-000025240000}"/>
    <cellStyle name="Normal 57 4 6 4 3" xfId="13254" xr:uid="{00000000-0005-0000-0000-000026240000}"/>
    <cellStyle name="Normal 57 4 6 4 4" xfId="9695" xr:uid="{00000000-0005-0000-0000-000027240000}"/>
    <cellStyle name="Normal 57 4 6 4 5" xfId="4677" xr:uid="{00000000-0005-0000-0000-000028240000}"/>
    <cellStyle name="Normal 57 4 6 5" xfId="1594" xr:uid="{00000000-0005-0000-0000-000029240000}"/>
    <cellStyle name="Normal 57 4 6 5 2" xfId="10755" xr:uid="{00000000-0005-0000-0000-00002A240000}"/>
    <cellStyle name="Normal 57 4 6 5 3" xfId="5739" xr:uid="{00000000-0005-0000-0000-00002B240000}"/>
    <cellStyle name="Normal 57 4 6 6" xfId="8811" xr:uid="{00000000-0005-0000-0000-00002C240000}"/>
    <cellStyle name="Normal 57 4 6 7" xfId="12211" xr:uid="{00000000-0005-0000-0000-00002D240000}"/>
    <cellStyle name="Normal 57 4 6 8" xfId="7288" xr:uid="{00000000-0005-0000-0000-00002E240000}"/>
    <cellStyle name="Normal 57 4 6 9" xfId="3742" xr:uid="{00000000-0005-0000-0000-00002F240000}"/>
    <cellStyle name="Normal 57 4 6_Degree data" xfId="3095" xr:uid="{00000000-0005-0000-0000-000030240000}"/>
    <cellStyle name="Normal 57 4 7" xfId="747" xr:uid="{00000000-0005-0000-0000-000031240000}"/>
    <cellStyle name="Normal 57 4 7 2" xfId="2119" xr:uid="{00000000-0005-0000-0000-000032240000}"/>
    <cellStyle name="Normal 57 4 7 2 2" xfId="10225" xr:uid="{00000000-0005-0000-0000-000033240000}"/>
    <cellStyle name="Normal 57 4 7 2 3" xfId="5207" xr:uid="{00000000-0005-0000-0000-000034240000}"/>
    <cellStyle name="Normal 57 4 7 3" xfId="6266" xr:uid="{00000000-0005-0000-0000-000035240000}"/>
    <cellStyle name="Normal 57 4 7 3 2" xfId="11282" xr:uid="{00000000-0005-0000-0000-000036240000}"/>
    <cellStyle name="Normal 57 4 7 4" xfId="9341" xr:uid="{00000000-0005-0000-0000-000037240000}"/>
    <cellStyle name="Normal 57 4 7 5" xfId="12736" xr:uid="{00000000-0005-0000-0000-000038240000}"/>
    <cellStyle name="Normal 57 4 7 6" xfId="7818" xr:uid="{00000000-0005-0000-0000-000039240000}"/>
    <cellStyle name="Normal 57 4 7 7" xfId="4272" xr:uid="{00000000-0005-0000-0000-00003A240000}"/>
    <cellStyle name="Normal 57 4 8" xfId="1151" xr:uid="{00000000-0005-0000-0000-00003B240000}"/>
    <cellStyle name="Normal 57 4 8 2" xfId="2468" xr:uid="{00000000-0005-0000-0000-00003C240000}"/>
    <cellStyle name="Normal 57 4 8 2 2" xfId="10361" xr:uid="{00000000-0005-0000-0000-00003D240000}"/>
    <cellStyle name="Normal 57 4 8 2 3" xfId="5344" xr:uid="{00000000-0005-0000-0000-00003E240000}"/>
    <cellStyle name="Normal 57 4 8 3" xfId="6615" xr:uid="{00000000-0005-0000-0000-00003F240000}"/>
    <cellStyle name="Normal 57 4 8 3 2" xfId="11630" xr:uid="{00000000-0005-0000-0000-000040240000}"/>
    <cellStyle name="Normal 57 4 8 4" xfId="8622" xr:uid="{00000000-0005-0000-0000-000041240000}"/>
    <cellStyle name="Normal 57 4 8 5" xfId="13084" xr:uid="{00000000-0005-0000-0000-000042240000}"/>
    <cellStyle name="Normal 57 4 8 6" xfId="7955" xr:uid="{00000000-0005-0000-0000-000043240000}"/>
    <cellStyle name="Normal 57 4 8 7" xfId="3546" xr:uid="{00000000-0005-0000-0000-000044240000}"/>
    <cellStyle name="Normal 57 4 9" xfId="2676" xr:uid="{00000000-0005-0000-0000-000045240000}"/>
    <cellStyle name="Normal 57 4 9 2" xfId="6742" xr:uid="{00000000-0005-0000-0000-000046240000}"/>
    <cellStyle name="Normal 57 4 9 2 2" xfId="11757" xr:uid="{00000000-0005-0000-0000-000047240000}"/>
    <cellStyle name="Normal 57 4 9 3" xfId="13211" xr:uid="{00000000-0005-0000-0000-000048240000}"/>
    <cellStyle name="Normal 57 4 9 4" xfId="9508" xr:uid="{00000000-0005-0000-0000-000049240000}"/>
    <cellStyle name="Normal 57 4 9 5" xfId="4490" xr:uid="{00000000-0005-0000-0000-00004A240000}"/>
    <cellStyle name="Normal 57 4_Degree data" xfId="3085" xr:uid="{00000000-0005-0000-0000-00004B240000}"/>
    <cellStyle name="Normal 57 5" xfId="149" xr:uid="{00000000-0005-0000-0000-00004C240000}"/>
    <cellStyle name="Normal 57 5 10" xfId="1565" xr:uid="{00000000-0005-0000-0000-00004D240000}"/>
    <cellStyle name="Normal 57 5 10 2" xfId="12182" xr:uid="{00000000-0005-0000-0000-00004E240000}"/>
    <cellStyle name="Normal 57 5 10 3" xfId="10726" xr:uid="{00000000-0005-0000-0000-00004F240000}"/>
    <cellStyle name="Normal 57 5 10 4" xfId="5710" xr:uid="{00000000-0005-0000-0000-000050240000}"/>
    <cellStyle name="Normal 57 5 11" xfId="1535" xr:uid="{00000000-0005-0000-0000-000051240000}"/>
    <cellStyle name="Normal 57 5 11 2" xfId="8334" xr:uid="{00000000-0005-0000-0000-000052240000}"/>
    <cellStyle name="Normal 57 5 12" xfId="12152" xr:uid="{00000000-0005-0000-0000-000053240000}"/>
    <cellStyle name="Normal 57 5 13" xfId="7099" xr:uid="{00000000-0005-0000-0000-000054240000}"/>
    <cellStyle name="Normal 57 5 14" xfId="3256" xr:uid="{00000000-0005-0000-0000-000055240000}"/>
    <cellStyle name="Normal 57 5 2" xfId="209" xr:uid="{00000000-0005-0000-0000-000056240000}"/>
    <cellStyle name="Normal 57 5 2 10" xfId="12284" xr:uid="{00000000-0005-0000-0000-000057240000}"/>
    <cellStyle name="Normal 57 5 2 11" xfId="7144" xr:uid="{00000000-0005-0000-0000-000058240000}"/>
    <cellStyle name="Normal 57 5 2 12" xfId="3313" xr:uid="{00000000-0005-0000-0000-000059240000}"/>
    <cellStyle name="Normal 57 5 2 2" xfId="358" xr:uid="{00000000-0005-0000-0000-00005A240000}"/>
    <cellStyle name="Normal 57 5 2 2 10" xfId="3517" xr:uid="{00000000-0005-0000-0000-00005B240000}"/>
    <cellStyle name="Normal 57 5 2 2 2" xfId="713" xr:uid="{00000000-0005-0000-0000-00005C240000}"/>
    <cellStyle name="Normal 57 5 2 2 2 2" xfId="2132" xr:uid="{00000000-0005-0000-0000-00005D240000}"/>
    <cellStyle name="Normal 57 5 2 2 2 2 2" xfId="9972" xr:uid="{00000000-0005-0000-0000-00005E240000}"/>
    <cellStyle name="Normal 57 5 2 2 2 2 3" xfId="4954" xr:uid="{00000000-0005-0000-0000-00005F240000}"/>
    <cellStyle name="Normal 57 5 2 2 2 3" xfId="6279" xr:uid="{00000000-0005-0000-0000-000060240000}"/>
    <cellStyle name="Normal 57 5 2 2 2 3 2" xfId="11295" xr:uid="{00000000-0005-0000-0000-000061240000}"/>
    <cellStyle name="Normal 57 5 2 2 2 4" xfId="9088" xr:uid="{00000000-0005-0000-0000-000062240000}"/>
    <cellStyle name="Normal 57 5 2 2 2 5" xfId="12749" xr:uid="{00000000-0005-0000-0000-000063240000}"/>
    <cellStyle name="Normal 57 5 2 2 2 6" xfId="7565" xr:uid="{00000000-0005-0000-0000-000064240000}"/>
    <cellStyle name="Normal 57 5 2 2 2 7" xfId="4019" xr:uid="{00000000-0005-0000-0000-000065240000}"/>
    <cellStyle name="Normal 57 5 2 2 3" xfId="1122" xr:uid="{00000000-0005-0000-0000-000066240000}"/>
    <cellStyle name="Normal 57 5 2 2 3 2" xfId="2481" xr:uid="{00000000-0005-0000-0000-000067240000}"/>
    <cellStyle name="Normal 57 5 2 2 3 2 2" xfId="10238" xr:uid="{00000000-0005-0000-0000-000068240000}"/>
    <cellStyle name="Normal 57 5 2 2 3 2 3" xfId="5220" xr:uid="{00000000-0005-0000-0000-000069240000}"/>
    <cellStyle name="Normal 57 5 2 2 3 3" xfId="6628" xr:uid="{00000000-0005-0000-0000-00006A240000}"/>
    <cellStyle name="Normal 57 5 2 2 3 3 2" xfId="11643" xr:uid="{00000000-0005-0000-0000-00006B240000}"/>
    <cellStyle name="Normal 57 5 2 2 3 4" xfId="9354" xr:uid="{00000000-0005-0000-0000-00006C240000}"/>
    <cellStyle name="Normal 57 5 2 2 3 5" xfId="13097" xr:uid="{00000000-0005-0000-0000-00006D240000}"/>
    <cellStyle name="Normal 57 5 2 2 3 6" xfId="7831" xr:uid="{00000000-0005-0000-0000-00006E240000}"/>
    <cellStyle name="Normal 57 5 2 2 3 7" xfId="4285" xr:uid="{00000000-0005-0000-0000-00006F240000}"/>
    <cellStyle name="Normal 57 5 2 2 4" xfId="1480" xr:uid="{00000000-0005-0000-0000-000070240000}"/>
    <cellStyle name="Normal 57 5 2 2 4 2" xfId="3039" xr:uid="{00000000-0005-0000-0000-000071240000}"/>
    <cellStyle name="Normal 57 5 2 2 4 2 2" xfId="10681" xr:uid="{00000000-0005-0000-0000-000072240000}"/>
    <cellStyle name="Normal 57 5 2 2 4 2 3" xfId="5664" xr:uid="{00000000-0005-0000-0000-000073240000}"/>
    <cellStyle name="Normal 57 5 2 2 4 3" xfId="7062" xr:uid="{00000000-0005-0000-0000-000074240000}"/>
    <cellStyle name="Normal 57 5 2 2 4 3 2" xfId="12077" xr:uid="{00000000-0005-0000-0000-000075240000}"/>
    <cellStyle name="Normal 57 5 2 2 4 4" xfId="8769" xr:uid="{00000000-0005-0000-0000-000076240000}"/>
    <cellStyle name="Normal 57 5 2 2 4 5" xfId="13531" xr:uid="{00000000-0005-0000-0000-000077240000}"/>
    <cellStyle name="Normal 57 5 2 2 4 6" xfId="8275" xr:uid="{00000000-0005-0000-0000-000078240000}"/>
    <cellStyle name="Normal 57 5 2 2 4 7" xfId="3699" xr:uid="{00000000-0005-0000-0000-000079240000}"/>
    <cellStyle name="Normal 57 5 2 2 5" xfId="1871" xr:uid="{00000000-0005-0000-0000-00007A240000}"/>
    <cellStyle name="Normal 57 5 2 2 5 2" xfId="9655" xr:uid="{00000000-0005-0000-0000-00007B240000}"/>
    <cellStyle name="Normal 57 5 2 2 5 3" xfId="4637" xr:uid="{00000000-0005-0000-0000-00007C240000}"/>
    <cellStyle name="Normal 57 5 2 2 6" xfId="6018" xr:uid="{00000000-0005-0000-0000-00007D240000}"/>
    <cellStyle name="Normal 57 5 2 2 6 2" xfId="11034" xr:uid="{00000000-0005-0000-0000-00007E240000}"/>
    <cellStyle name="Normal 57 5 2 2 7" xfId="8595" xr:uid="{00000000-0005-0000-0000-00007F240000}"/>
    <cellStyle name="Normal 57 5 2 2 8" xfId="12488" xr:uid="{00000000-0005-0000-0000-000080240000}"/>
    <cellStyle name="Normal 57 5 2 2 9" xfId="7248" xr:uid="{00000000-0005-0000-0000-000081240000}"/>
    <cellStyle name="Normal 57 5 2 2_Degree data" xfId="3098" xr:uid="{00000000-0005-0000-0000-000082240000}"/>
    <cellStyle name="Normal 57 5 2 3" xfId="609" xr:uid="{00000000-0005-0000-0000-000083240000}"/>
    <cellStyle name="Normal 57 5 2 3 2" xfId="1018" xr:uid="{00000000-0005-0000-0000-000084240000}"/>
    <cellStyle name="Normal 57 5 2 3 2 2" xfId="2133" xr:uid="{00000000-0005-0000-0000-000085240000}"/>
    <cellStyle name="Normal 57 5 2 3 2 2 2" xfId="10239" xr:uid="{00000000-0005-0000-0000-000086240000}"/>
    <cellStyle name="Normal 57 5 2 3 2 2 3" xfId="5221" xr:uid="{00000000-0005-0000-0000-000087240000}"/>
    <cellStyle name="Normal 57 5 2 3 2 3" xfId="6280" xr:uid="{00000000-0005-0000-0000-000088240000}"/>
    <cellStyle name="Normal 57 5 2 3 2 3 2" xfId="11296" xr:uid="{00000000-0005-0000-0000-000089240000}"/>
    <cellStyle name="Normal 57 5 2 3 2 4" xfId="9355" xr:uid="{00000000-0005-0000-0000-00008A240000}"/>
    <cellStyle name="Normal 57 5 2 3 2 5" xfId="12750" xr:uid="{00000000-0005-0000-0000-00008B240000}"/>
    <cellStyle name="Normal 57 5 2 3 2 6" xfId="7832" xr:uid="{00000000-0005-0000-0000-00008C240000}"/>
    <cellStyle name="Normal 57 5 2 3 2 7" xfId="4286" xr:uid="{00000000-0005-0000-0000-00008D240000}"/>
    <cellStyle name="Normal 57 5 2 3 3" xfId="1374" xr:uid="{00000000-0005-0000-0000-00008E240000}"/>
    <cellStyle name="Normal 57 5 2 3 3 2" xfId="2482" xr:uid="{00000000-0005-0000-0000-00008F240000}"/>
    <cellStyle name="Normal 57 5 2 3 3 2 2" xfId="10577" xr:uid="{00000000-0005-0000-0000-000090240000}"/>
    <cellStyle name="Normal 57 5 2 3 3 2 3" xfId="5560" xr:uid="{00000000-0005-0000-0000-000091240000}"/>
    <cellStyle name="Normal 57 5 2 3 3 3" xfId="6629" xr:uid="{00000000-0005-0000-0000-000092240000}"/>
    <cellStyle name="Normal 57 5 2 3 3 3 2" xfId="11644" xr:uid="{00000000-0005-0000-0000-000093240000}"/>
    <cellStyle name="Normal 57 5 2 3 3 4" xfId="8984" xr:uid="{00000000-0005-0000-0000-000094240000}"/>
    <cellStyle name="Normal 57 5 2 3 3 5" xfId="13098" xr:uid="{00000000-0005-0000-0000-000095240000}"/>
    <cellStyle name="Normal 57 5 2 3 3 6" xfId="8171" xr:uid="{00000000-0005-0000-0000-000096240000}"/>
    <cellStyle name="Normal 57 5 2 3 3 7" xfId="3915" xr:uid="{00000000-0005-0000-0000-000097240000}"/>
    <cellStyle name="Normal 57 5 2 3 4" xfId="2932" xr:uid="{00000000-0005-0000-0000-000098240000}"/>
    <cellStyle name="Normal 57 5 2 3 4 2" xfId="6958" xr:uid="{00000000-0005-0000-0000-000099240000}"/>
    <cellStyle name="Normal 57 5 2 3 4 2 2" xfId="11973" xr:uid="{00000000-0005-0000-0000-00009A240000}"/>
    <cellStyle name="Normal 57 5 2 3 4 3" xfId="13427" xr:uid="{00000000-0005-0000-0000-00009B240000}"/>
    <cellStyle name="Normal 57 5 2 3 4 4" xfId="9868" xr:uid="{00000000-0005-0000-0000-00009C240000}"/>
    <cellStyle name="Normal 57 5 2 3 4 5" xfId="4850" xr:uid="{00000000-0005-0000-0000-00009D240000}"/>
    <cellStyle name="Normal 57 5 2 3 5" xfId="1767" xr:uid="{00000000-0005-0000-0000-00009E240000}"/>
    <cellStyle name="Normal 57 5 2 3 5 2" xfId="10930" xr:uid="{00000000-0005-0000-0000-00009F240000}"/>
    <cellStyle name="Normal 57 5 2 3 5 3" xfId="5914" xr:uid="{00000000-0005-0000-0000-0000A0240000}"/>
    <cellStyle name="Normal 57 5 2 3 6" xfId="8491" xr:uid="{00000000-0005-0000-0000-0000A1240000}"/>
    <cellStyle name="Normal 57 5 2 3 7" xfId="12384" xr:uid="{00000000-0005-0000-0000-0000A2240000}"/>
    <cellStyle name="Normal 57 5 2 3 8" xfId="7461" xr:uid="{00000000-0005-0000-0000-0000A3240000}"/>
    <cellStyle name="Normal 57 5 2 3 9" xfId="3413" xr:uid="{00000000-0005-0000-0000-0000A4240000}"/>
    <cellStyle name="Normal 57 5 2 3_Degree data" xfId="3099" xr:uid="{00000000-0005-0000-0000-0000A5240000}"/>
    <cellStyle name="Normal 57 5 2 4" xfId="509" xr:uid="{00000000-0005-0000-0000-0000A6240000}"/>
    <cellStyle name="Normal 57 5 2 4 2" xfId="918" xr:uid="{00000000-0005-0000-0000-0000A7240000}"/>
    <cellStyle name="Normal 57 5 2 4 2 2" xfId="9768" xr:uid="{00000000-0005-0000-0000-0000A8240000}"/>
    <cellStyle name="Normal 57 5 2 4 2 3" xfId="4750" xr:uid="{00000000-0005-0000-0000-0000A9240000}"/>
    <cellStyle name="Normal 57 5 2 4 3" xfId="2131" xr:uid="{00000000-0005-0000-0000-0000AA240000}"/>
    <cellStyle name="Normal 57 5 2 4 3 2" xfId="11294" xr:uid="{00000000-0005-0000-0000-0000AB240000}"/>
    <cellStyle name="Normal 57 5 2 4 3 3" xfId="6278" xr:uid="{00000000-0005-0000-0000-0000AC240000}"/>
    <cellStyle name="Normal 57 5 2 4 4" xfId="8884" xr:uid="{00000000-0005-0000-0000-0000AD240000}"/>
    <cellStyle name="Normal 57 5 2 4 5" xfId="12748" xr:uid="{00000000-0005-0000-0000-0000AE240000}"/>
    <cellStyle name="Normal 57 5 2 4 6" xfId="7361" xr:uid="{00000000-0005-0000-0000-0000AF240000}"/>
    <cellStyle name="Normal 57 5 2 4 7" xfId="3815" xr:uid="{00000000-0005-0000-0000-0000B0240000}"/>
    <cellStyle name="Normal 57 5 2 5" xfId="815" xr:uid="{00000000-0005-0000-0000-0000B1240000}"/>
    <cellStyle name="Normal 57 5 2 5 2" xfId="2480" xr:uid="{00000000-0005-0000-0000-0000B2240000}"/>
    <cellStyle name="Normal 57 5 2 5 2 2" xfId="10237" xr:uid="{00000000-0005-0000-0000-0000B3240000}"/>
    <cellStyle name="Normal 57 5 2 5 2 3" xfId="5219" xr:uid="{00000000-0005-0000-0000-0000B4240000}"/>
    <cellStyle name="Normal 57 5 2 5 3" xfId="6627" xr:uid="{00000000-0005-0000-0000-0000B5240000}"/>
    <cellStyle name="Normal 57 5 2 5 3 2" xfId="11642" xr:uid="{00000000-0005-0000-0000-0000B6240000}"/>
    <cellStyle name="Normal 57 5 2 5 4" xfId="9353" xr:uid="{00000000-0005-0000-0000-0000B7240000}"/>
    <cellStyle name="Normal 57 5 2 5 5" xfId="13096" xr:uid="{00000000-0005-0000-0000-0000B8240000}"/>
    <cellStyle name="Normal 57 5 2 5 6" xfId="7830" xr:uid="{00000000-0005-0000-0000-0000B9240000}"/>
    <cellStyle name="Normal 57 5 2 5 7" xfId="4284" xr:uid="{00000000-0005-0000-0000-0000BA240000}"/>
    <cellStyle name="Normal 57 5 2 6" xfId="1273" xr:uid="{00000000-0005-0000-0000-0000BB240000}"/>
    <cellStyle name="Normal 57 5 2 6 2" xfId="2830" xr:uid="{00000000-0005-0000-0000-0000BC240000}"/>
    <cellStyle name="Normal 57 5 2 6 2 2" xfId="10477" xr:uid="{00000000-0005-0000-0000-0000BD240000}"/>
    <cellStyle name="Normal 57 5 2 6 2 3" xfId="5460" xr:uid="{00000000-0005-0000-0000-0000BE240000}"/>
    <cellStyle name="Normal 57 5 2 6 3" xfId="6858" xr:uid="{00000000-0005-0000-0000-0000BF240000}"/>
    <cellStyle name="Normal 57 5 2 6 3 2" xfId="11873" xr:uid="{00000000-0005-0000-0000-0000C0240000}"/>
    <cellStyle name="Normal 57 5 2 6 4" xfId="8665" xr:uid="{00000000-0005-0000-0000-0000C1240000}"/>
    <cellStyle name="Normal 57 5 2 6 5" xfId="13327" xr:uid="{00000000-0005-0000-0000-0000C2240000}"/>
    <cellStyle name="Normal 57 5 2 6 6" xfId="8071" xr:uid="{00000000-0005-0000-0000-0000C3240000}"/>
    <cellStyle name="Normal 57 5 2 6 7" xfId="3592" xr:uid="{00000000-0005-0000-0000-0000C4240000}"/>
    <cellStyle name="Normal 57 5 2 7" xfId="1667" xr:uid="{00000000-0005-0000-0000-0000C5240000}"/>
    <cellStyle name="Normal 57 5 2 7 2" xfId="9551" xr:uid="{00000000-0005-0000-0000-0000C6240000}"/>
    <cellStyle name="Normal 57 5 2 7 3" xfId="4533" xr:uid="{00000000-0005-0000-0000-0000C7240000}"/>
    <cellStyle name="Normal 57 5 2 8" xfId="5814" xr:uid="{00000000-0005-0000-0000-0000C8240000}"/>
    <cellStyle name="Normal 57 5 2 8 2" xfId="10830" xr:uid="{00000000-0005-0000-0000-0000C9240000}"/>
    <cellStyle name="Normal 57 5 2 9" xfId="8391" xr:uid="{00000000-0005-0000-0000-0000CA240000}"/>
    <cellStyle name="Normal 57 5 2_Degree data" xfId="3097" xr:uid="{00000000-0005-0000-0000-0000CB240000}"/>
    <cellStyle name="Normal 57 5 3" xfId="245" xr:uid="{00000000-0005-0000-0000-0000CC240000}"/>
    <cellStyle name="Normal 57 5 3 10" xfId="7187" xr:uid="{00000000-0005-0000-0000-0000CD240000}"/>
    <cellStyle name="Normal 57 5 3 11" xfId="3356" xr:uid="{00000000-0005-0000-0000-0000CE240000}"/>
    <cellStyle name="Normal 57 5 3 2" xfId="402" xr:uid="{00000000-0005-0000-0000-0000CF240000}"/>
    <cellStyle name="Normal 57 5 3 2 2" xfId="652" xr:uid="{00000000-0005-0000-0000-0000D0240000}"/>
    <cellStyle name="Normal 57 5 3 2 2 2" xfId="2135" xr:uid="{00000000-0005-0000-0000-0000D1240000}"/>
    <cellStyle name="Normal 57 5 3 2 2 2 2" xfId="10241" xr:uid="{00000000-0005-0000-0000-0000D2240000}"/>
    <cellStyle name="Normal 57 5 3 2 2 2 3" xfId="5223" xr:uid="{00000000-0005-0000-0000-0000D3240000}"/>
    <cellStyle name="Normal 57 5 3 2 2 3" xfId="6282" xr:uid="{00000000-0005-0000-0000-0000D4240000}"/>
    <cellStyle name="Normal 57 5 3 2 2 3 2" xfId="11298" xr:uid="{00000000-0005-0000-0000-0000D5240000}"/>
    <cellStyle name="Normal 57 5 3 2 2 4" xfId="9357" xr:uid="{00000000-0005-0000-0000-0000D6240000}"/>
    <cellStyle name="Normal 57 5 3 2 2 5" xfId="12752" xr:uid="{00000000-0005-0000-0000-0000D7240000}"/>
    <cellStyle name="Normal 57 5 3 2 2 6" xfId="7834" xr:uid="{00000000-0005-0000-0000-0000D8240000}"/>
    <cellStyle name="Normal 57 5 3 2 2 7" xfId="4288" xr:uid="{00000000-0005-0000-0000-0000D9240000}"/>
    <cellStyle name="Normal 57 5 3 2 3" xfId="1061" xr:uid="{00000000-0005-0000-0000-0000DA240000}"/>
    <cellStyle name="Normal 57 5 3 2 3 2" xfId="2484" xr:uid="{00000000-0005-0000-0000-0000DB240000}"/>
    <cellStyle name="Normal 57 5 3 2 3 2 2" xfId="10620" xr:uid="{00000000-0005-0000-0000-0000DC240000}"/>
    <cellStyle name="Normal 57 5 3 2 3 2 3" xfId="5603" xr:uid="{00000000-0005-0000-0000-0000DD240000}"/>
    <cellStyle name="Normal 57 5 3 2 3 3" xfId="6631" xr:uid="{00000000-0005-0000-0000-0000DE240000}"/>
    <cellStyle name="Normal 57 5 3 2 3 3 2" xfId="11646" xr:uid="{00000000-0005-0000-0000-0000DF240000}"/>
    <cellStyle name="Normal 57 5 3 2 3 4" xfId="9027" xr:uid="{00000000-0005-0000-0000-0000E0240000}"/>
    <cellStyle name="Normal 57 5 3 2 3 5" xfId="13100" xr:uid="{00000000-0005-0000-0000-0000E1240000}"/>
    <cellStyle name="Normal 57 5 3 2 3 6" xfId="8214" xr:uid="{00000000-0005-0000-0000-0000E2240000}"/>
    <cellStyle name="Normal 57 5 3 2 3 7" xfId="3958" xr:uid="{00000000-0005-0000-0000-0000E3240000}"/>
    <cellStyle name="Normal 57 5 3 2 4" xfId="1419" xr:uid="{00000000-0005-0000-0000-0000E4240000}"/>
    <cellStyle name="Normal 57 5 3 2 4 2" xfId="2977" xr:uid="{00000000-0005-0000-0000-0000E5240000}"/>
    <cellStyle name="Normal 57 5 3 2 4 2 2" xfId="12016" xr:uid="{00000000-0005-0000-0000-0000E6240000}"/>
    <cellStyle name="Normal 57 5 3 2 4 2 3" xfId="7001" xr:uid="{00000000-0005-0000-0000-0000E7240000}"/>
    <cellStyle name="Normal 57 5 3 2 4 3" xfId="13470" xr:uid="{00000000-0005-0000-0000-0000E8240000}"/>
    <cellStyle name="Normal 57 5 3 2 4 4" xfId="9911" xr:uid="{00000000-0005-0000-0000-0000E9240000}"/>
    <cellStyle name="Normal 57 5 3 2 4 5" xfId="4893" xr:uid="{00000000-0005-0000-0000-0000EA240000}"/>
    <cellStyle name="Normal 57 5 3 2 5" xfId="1810" xr:uid="{00000000-0005-0000-0000-0000EB240000}"/>
    <cellStyle name="Normal 57 5 3 2 5 2" xfId="10973" xr:uid="{00000000-0005-0000-0000-0000EC240000}"/>
    <cellStyle name="Normal 57 5 3 2 5 3" xfId="5957" xr:uid="{00000000-0005-0000-0000-0000ED240000}"/>
    <cellStyle name="Normal 57 5 3 2 6" xfId="8534" xr:uid="{00000000-0005-0000-0000-0000EE240000}"/>
    <cellStyle name="Normal 57 5 3 2 7" xfId="12427" xr:uid="{00000000-0005-0000-0000-0000EF240000}"/>
    <cellStyle name="Normal 57 5 3 2 8" xfId="7504" xr:uid="{00000000-0005-0000-0000-0000F0240000}"/>
    <cellStyle name="Normal 57 5 3 2 9" xfId="3456" xr:uid="{00000000-0005-0000-0000-0000F1240000}"/>
    <cellStyle name="Normal 57 5 3 2_Degree data" xfId="3101" xr:uid="{00000000-0005-0000-0000-0000F2240000}"/>
    <cellStyle name="Normal 57 5 3 3" xfId="552" xr:uid="{00000000-0005-0000-0000-0000F3240000}"/>
    <cellStyle name="Normal 57 5 3 3 2" xfId="2134" xr:uid="{00000000-0005-0000-0000-0000F4240000}"/>
    <cellStyle name="Normal 57 5 3 3 2 2" xfId="9811" xr:uid="{00000000-0005-0000-0000-0000F5240000}"/>
    <cellStyle name="Normal 57 5 3 3 2 3" xfId="4793" xr:uid="{00000000-0005-0000-0000-0000F6240000}"/>
    <cellStyle name="Normal 57 5 3 3 3" xfId="6281" xr:uid="{00000000-0005-0000-0000-0000F7240000}"/>
    <cellStyle name="Normal 57 5 3 3 3 2" xfId="11297" xr:uid="{00000000-0005-0000-0000-0000F8240000}"/>
    <cellStyle name="Normal 57 5 3 3 4" xfId="8927" xr:uid="{00000000-0005-0000-0000-0000F9240000}"/>
    <cellStyle name="Normal 57 5 3 3 5" xfId="12751" xr:uid="{00000000-0005-0000-0000-0000FA240000}"/>
    <cellStyle name="Normal 57 5 3 3 6" xfId="7404" xr:uid="{00000000-0005-0000-0000-0000FB240000}"/>
    <cellStyle name="Normal 57 5 3 3 7" xfId="3858" xr:uid="{00000000-0005-0000-0000-0000FC240000}"/>
    <cellStyle name="Normal 57 5 3 4" xfId="961" xr:uid="{00000000-0005-0000-0000-0000FD240000}"/>
    <cellStyle name="Normal 57 5 3 4 2" xfId="2483" xr:uid="{00000000-0005-0000-0000-0000FE240000}"/>
    <cellStyle name="Normal 57 5 3 4 2 2" xfId="10240" xr:uid="{00000000-0005-0000-0000-0000FF240000}"/>
    <cellStyle name="Normal 57 5 3 4 2 3" xfId="5222" xr:uid="{00000000-0005-0000-0000-000000250000}"/>
    <cellStyle name="Normal 57 5 3 4 3" xfId="6630" xr:uid="{00000000-0005-0000-0000-000001250000}"/>
    <cellStyle name="Normal 57 5 3 4 3 2" xfId="11645" xr:uid="{00000000-0005-0000-0000-000002250000}"/>
    <cellStyle name="Normal 57 5 3 4 4" xfId="9356" xr:uid="{00000000-0005-0000-0000-000003250000}"/>
    <cellStyle name="Normal 57 5 3 4 5" xfId="13099" xr:uid="{00000000-0005-0000-0000-000004250000}"/>
    <cellStyle name="Normal 57 5 3 4 6" xfId="7833" xr:uid="{00000000-0005-0000-0000-000005250000}"/>
    <cellStyle name="Normal 57 5 3 4 7" xfId="4287" xr:uid="{00000000-0005-0000-0000-000006250000}"/>
    <cellStyle name="Normal 57 5 3 5" xfId="1317" xr:uid="{00000000-0005-0000-0000-000007250000}"/>
    <cellStyle name="Normal 57 5 3 5 2" xfId="2875" xr:uid="{00000000-0005-0000-0000-000008250000}"/>
    <cellStyle name="Normal 57 5 3 5 2 2" xfId="10520" xr:uid="{00000000-0005-0000-0000-000009250000}"/>
    <cellStyle name="Normal 57 5 3 5 2 3" xfId="5503" xr:uid="{00000000-0005-0000-0000-00000A250000}"/>
    <cellStyle name="Normal 57 5 3 5 3" xfId="6901" xr:uid="{00000000-0005-0000-0000-00000B250000}"/>
    <cellStyle name="Normal 57 5 3 5 3 2" xfId="11916" xr:uid="{00000000-0005-0000-0000-00000C250000}"/>
    <cellStyle name="Normal 57 5 3 5 4" xfId="8708" xr:uid="{00000000-0005-0000-0000-00000D250000}"/>
    <cellStyle name="Normal 57 5 3 5 5" xfId="13370" xr:uid="{00000000-0005-0000-0000-00000E250000}"/>
    <cellStyle name="Normal 57 5 3 5 6" xfId="8114" xr:uid="{00000000-0005-0000-0000-00000F250000}"/>
    <cellStyle name="Normal 57 5 3 5 7" xfId="3638" xr:uid="{00000000-0005-0000-0000-000010250000}"/>
    <cellStyle name="Normal 57 5 3 6" xfId="1710" xr:uid="{00000000-0005-0000-0000-000011250000}"/>
    <cellStyle name="Normal 57 5 3 6 2" xfId="9594" xr:uid="{00000000-0005-0000-0000-000012250000}"/>
    <cellStyle name="Normal 57 5 3 6 3" xfId="4576" xr:uid="{00000000-0005-0000-0000-000013250000}"/>
    <cellStyle name="Normal 57 5 3 7" xfId="5857" xr:uid="{00000000-0005-0000-0000-000014250000}"/>
    <cellStyle name="Normal 57 5 3 7 2" xfId="10873" xr:uid="{00000000-0005-0000-0000-000015250000}"/>
    <cellStyle name="Normal 57 5 3 8" xfId="8434" xr:uid="{00000000-0005-0000-0000-000016250000}"/>
    <cellStyle name="Normal 57 5 3 9" xfId="12327" xr:uid="{00000000-0005-0000-0000-000017250000}"/>
    <cellStyle name="Normal 57 5 3_Degree data" xfId="3100" xr:uid="{00000000-0005-0000-0000-000018250000}"/>
    <cellStyle name="Normal 57 5 4" xfId="312" xr:uid="{00000000-0005-0000-0000-000019250000}"/>
    <cellStyle name="Normal 57 5 4 10" xfId="7204" xr:uid="{00000000-0005-0000-0000-00001A250000}"/>
    <cellStyle name="Normal 57 5 4 11" xfId="3268" xr:uid="{00000000-0005-0000-0000-00001B250000}"/>
    <cellStyle name="Normal 57 5 4 2" xfId="669" xr:uid="{00000000-0005-0000-0000-00001C250000}"/>
    <cellStyle name="Normal 57 5 4 2 2" xfId="1078" xr:uid="{00000000-0005-0000-0000-00001D250000}"/>
    <cellStyle name="Normal 57 5 4 2 2 2" xfId="2137" xr:uid="{00000000-0005-0000-0000-00001E250000}"/>
    <cellStyle name="Normal 57 5 4 2 2 2 2" xfId="10243" xr:uid="{00000000-0005-0000-0000-00001F250000}"/>
    <cellStyle name="Normal 57 5 4 2 2 2 3" xfId="5225" xr:uid="{00000000-0005-0000-0000-000020250000}"/>
    <cellStyle name="Normal 57 5 4 2 2 3" xfId="6284" xr:uid="{00000000-0005-0000-0000-000021250000}"/>
    <cellStyle name="Normal 57 5 4 2 2 3 2" xfId="11300" xr:uid="{00000000-0005-0000-0000-000022250000}"/>
    <cellStyle name="Normal 57 5 4 2 2 4" xfId="9359" xr:uid="{00000000-0005-0000-0000-000023250000}"/>
    <cellStyle name="Normal 57 5 4 2 2 5" xfId="12754" xr:uid="{00000000-0005-0000-0000-000024250000}"/>
    <cellStyle name="Normal 57 5 4 2 2 6" xfId="7836" xr:uid="{00000000-0005-0000-0000-000025250000}"/>
    <cellStyle name="Normal 57 5 4 2 2 7" xfId="4290" xr:uid="{00000000-0005-0000-0000-000026250000}"/>
    <cellStyle name="Normal 57 5 4 2 3" xfId="1436" xr:uid="{00000000-0005-0000-0000-000027250000}"/>
    <cellStyle name="Normal 57 5 4 2 3 2" xfId="2486" xr:uid="{00000000-0005-0000-0000-000028250000}"/>
    <cellStyle name="Normal 57 5 4 2 3 2 2" xfId="10637" xr:uid="{00000000-0005-0000-0000-000029250000}"/>
    <cellStyle name="Normal 57 5 4 2 3 2 3" xfId="5620" xr:uid="{00000000-0005-0000-0000-00002A250000}"/>
    <cellStyle name="Normal 57 5 4 2 3 3" xfId="6633" xr:uid="{00000000-0005-0000-0000-00002B250000}"/>
    <cellStyle name="Normal 57 5 4 2 3 3 2" xfId="11648" xr:uid="{00000000-0005-0000-0000-00002C250000}"/>
    <cellStyle name="Normal 57 5 4 2 3 4" xfId="9044" xr:uid="{00000000-0005-0000-0000-00002D250000}"/>
    <cellStyle name="Normal 57 5 4 2 3 5" xfId="13102" xr:uid="{00000000-0005-0000-0000-00002E250000}"/>
    <cellStyle name="Normal 57 5 4 2 3 6" xfId="8231" xr:uid="{00000000-0005-0000-0000-00002F250000}"/>
    <cellStyle name="Normal 57 5 4 2 3 7" xfId="3975" xr:uid="{00000000-0005-0000-0000-000030250000}"/>
    <cellStyle name="Normal 57 5 4 2 4" xfId="2995" xr:uid="{00000000-0005-0000-0000-000031250000}"/>
    <cellStyle name="Normal 57 5 4 2 4 2" xfId="7018" xr:uid="{00000000-0005-0000-0000-000032250000}"/>
    <cellStyle name="Normal 57 5 4 2 4 2 2" xfId="12033" xr:uid="{00000000-0005-0000-0000-000033250000}"/>
    <cellStyle name="Normal 57 5 4 2 4 3" xfId="13487" xr:uid="{00000000-0005-0000-0000-000034250000}"/>
    <cellStyle name="Normal 57 5 4 2 4 4" xfId="9928" xr:uid="{00000000-0005-0000-0000-000035250000}"/>
    <cellStyle name="Normal 57 5 4 2 4 5" xfId="4910" xr:uid="{00000000-0005-0000-0000-000036250000}"/>
    <cellStyle name="Normal 57 5 4 2 5" xfId="1827" xr:uid="{00000000-0005-0000-0000-000037250000}"/>
    <cellStyle name="Normal 57 5 4 2 5 2" xfId="10990" xr:uid="{00000000-0005-0000-0000-000038250000}"/>
    <cellStyle name="Normal 57 5 4 2 5 3" xfId="5974" xr:uid="{00000000-0005-0000-0000-000039250000}"/>
    <cellStyle name="Normal 57 5 4 2 6" xfId="8551" xr:uid="{00000000-0005-0000-0000-00003A250000}"/>
    <cellStyle name="Normal 57 5 4 2 7" xfId="12444" xr:uid="{00000000-0005-0000-0000-00003B250000}"/>
    <cellStyle name="Normal 57 5 4 2 8" xfId="7521" xr:uid="{00000000-0005-0000-0000-00003C250000}"/>
    <cellStyle name="Normal 57 5 4 2 9" xfId="3473" xr:uid="{00000000-0005-0000-0000-00003D250000}"/>
    <cellStyle name="Normal 57 5 4 2_Degree data" xfId="3103" xr:uid="{00000000-0005-0000-0000-00003E250000}"/>
    <cellStyle name="Normal 57 5 4 3" xfId="464" xr:uid="{00000000-0005-0000-0000-00003F250000}"/>
    <cellStyle name="Normal 57 5 4 3 2" xfId="2136" xr:uid="{00000000-0005-0000-0000-000040250000}"/>
    <cellStyle name="Normal 57 5 4 3 2 2" xfId="9723" xr:uid="{00000000-0005-0000-0000-000041250000}"/>
    <cellStyle name="Normal 57 5 4 3 2 3" xfId="4705" xr:uid="{00000000-0005-0000-0000-000042250000}"/>
    <cellStyle name="Normal 57 5 4 3 3" xfId="6283" xr:uid="{00000000-0005-0000-0000-000043250000}"/>
    <cellStyle name="Normal 57 5 4 3 3 2" xfId="11299" xr:uid="{00000000-0005-0000-0000-000044250000}"/>
    <cellStyle name="Normal 57 5 4 3 4" xfId="8839" xr:uid="{00000000-0005-0000-0000-000045250000}"/>
    <cellStyle name="Normal 57 5 4 3 5" xfId="12753" xr:uid="{00000000-0005-0000-0000-000046250000}"/>
    <cellStyle name="Normal 57 5 4 3 6" xfId="7316" xr:uid="{00000000-0005-0000-0000-000047250000}"/>
    <cellStyle name="Normal 57 5 4 3 7" xfId="3770" xr:uid="{00000000-0005-0000-0000-000048250000}"/>
    <cellStyle name="Normal 57 5 4 4" xfId="873" xr:uid="{00000000-0005-0000-0000-000049250000}"/>
    <cellStyle name="Normal 57 5 4 4 2" xfId="2485" xr:uid="{00000000-0005-0000-0000-00004A250000}"/>
    <cellStyle name="Normal 57 5 4 4 2 2" xfId="10242" xr:uid="{00000000-0005-0000-0000-00004B250000}"/>
    <cellStyle name="Normal 57 5 4 4 2 3" xfId="5224" xr:uid="{00000000-0005-0000-0000-00004C250000}"/>
    <cellStyle name="Normal 57 5 4 4 3" xfId="6632" xr:uid="{00000000-0005-0000-0000-00004D250000}"/>
    <cellStyle name="Normal 57 5 4 4 3 2" xfId="11647" xr:uid="{00000000-0005-0000-0000-00004E250000}"/>
    <cellStyle name="Normal 57 5 4 4 4" xfId="9358" xr:uid="{00000000-0005-0000-0000-00004F250000}"/>
    <cellStyle name="Normal 57 5 4 4 5" xfId="13101" xr:uid="{00000000-0005-0000-0000-000050250000}"/>
    <cellStyle name="Normal 57 5 4 4 6" xfId="7835" xr:uid="{00000000-0005-0000-0000-000051250000}"/>
    <cellStyle name="Normal 57 5 4 4 7" xfId="4289" xr:uid="{00000000-0005-0000-0000-000052250000}"/>
    <cellStyle name="Normal 57 5 4 5" xfId="1225" xr:uid="{00000000-0005-0000-0000-000053250000}"/>
    <cellStyle name="Normal 57 5 4 5 2" xfId="2781" xr:uid="{00000000-0005-0000-0000-000054250000}"/>
    <cellStyle name="Normal 57 5 4 5 2 2" xfId="10432" xr:uid="{00000000-0005-0000-0000-000055250000}"/>
    <cellStyle name="Normal 57 5 4 5 2 3" xfId="5415" xr:uid="{00000000-0005-0000-0000-000056250000}"/>
    <cellStyle name="Normal 57 5 4 5 3" xfId="6813" xr:uid="{00000000-0005-0000-0000-000057250000}"/>
    <cellStyle name="Normal 57 5 4 5 3 2" xfId="11828" xr:uid="{00000000-0005-0000-0000-000058250000}"/>
    <cellStyle name="Normal 57 5 4 5 4" xfId="8725" xr:uid="{00000000-0005-0000-0000-000059250000}"/>
    <cellStyle name="Normal 57 5 4 5 5" xfId="13282" xr:uid="{00000000-0005-0000-0000-00005A250000}"/>
    <cellStyle name="Normal 57 5 4 5 6" xfId="8026" xr:uid="{00000000-0005-0000-0000-00005B250000}"/>
    <cellStyle name="Normal 57 5 4 5 7" xfId="3655" xr:uid="{00000000-0005-0000-0000-00005C250000}"/>
    <cellStyle name="Normal 57 5 4 6" xfId="1622" xr:uid="{00000000-0005-0000-0000-00005D250000}"/>
    <cellStyle name="Normal 57 5 4 6 2" xfId="9611" xr:uid="{00000000-0005-0000-0000-00005E250000}"/>
    <cellStyle name="Normal 57 5 4 6 3" xfId="4593" xr:uid="{00000000-0005-0000-0000-00005F250000}"/>
    <cellStyle name="Normal 57 5 4 7" xfId="5769" xr:uid="{00000000-0005-0000-0000-000060250000}"/>
    <cellStyle name="Normal 57 5 4 7 2" xfId="10785" xr:uid="{00000000-0005-0000-0000-000061250000}"/>
    <cellStyle name="Normal 57 5 4 8" xfId="8346" xr:uid="{00000000-0005-0000-0000-000062250000}"/>
    <cellStyle name="Normal 57 5 4 9" xfId="12239" xr:uid="{00000000-0005-0000-0000-000063250000}"/>
    <cellStyle name="Normal 57 5 4_Degree data" xfId="3102" xr:uid="{00000000-0005-0000-0000-000064250000}"/>
    <cellStyle name="Normal 57 5 5" xfId="298" xr:uid="{00000000-0005-0000-0000-000065250000}"/>
    <cellStyle name="Normal 57 5 5 2" xfId="564" xr:uid="{00000000-0005-0000-0000-000066250000}"/>
    <cellStyle name="Normal 57 5 5 2 2" xfId="2138" xr:uid="{00000000-0005-0000-0000-000067250000}"/>
    <cellStyle name="Normal 57 5 5 2 2 2" xfId="10244" xr:uid="{00000000-0005-0000-0000-000068250000}"/>
    <cellStyle name="Normal 57 5 5 2 2 3" xfId="5226" xr:uid="{00000000-0005-0000-0000-000069250000}"/>
    <cellStyle name="Normal 57 5 5 2 3" xfId="6285" xr:uid="{00000000-0005-0000-0000-00006A250000}"/>
    <cellStyle name="Normal 57 5 5 2 3 2" xfId="11301" xr:uid="{00000000-0005-0000-0000-00006B250000}"/>
    <cellStyle name="Normal 57 5 5 2 4" xfId="9360" xr:uid="{00000000-0005-0000-0000-00006C250000}"/>
    <cellStyle name="Normal 57 5 5 2 5" xfId="12755" xr:uid="{00000000-0005-0000-0000-00006D250000}"/>
    <cellStyle name="Normal 57 5 5 2 6" xfId="7837" xr:uid="{00000000-0005-0000-0000-00006E250000}"/>
    <cellStyle name="Normal 57 5 5 2 7" xfId="4291" xr:uid="{00000000-0005-0000-0000-00006F250000}"/>
    <cellStyle name="Normal 57 5 5 3" xfId="973" xr:uid="{00000000-0005-0000-0000-000070250000}"/>
    <cellStyle name="Normal 57 5 5 3 2" xfId="2487" xr:uid="{00000000-0005-0000-0000-000071250000}"/>
    <cellStyle name="Normal 57 5 5 3 2 2" xfId="10532" xr:uid="{00000000-0005-0000-0000-000072250000}"/>
    <cellStyle name="Normal 57 5 5 3 2 3" xfId="5515" xr:uid="{00000000-0005-0000-0000-000073250000}"/>
    <cellStyle name="Normal 57 5 5 3 3" xfId="6634" xr:uid="{00000000-0005-0000-0000-000074250000}"/>
    <cellStyle name="Normal 57 5 5 3 3 2" xfId="11649" xr:uid="{00000000-0005-0000-0000-000075250000}"/>
    <cellStyle name="Normal 57 5 5 3 4" xfId="8939" xr:uid="{00000000-0005-0000-0000-000076250000}"/>
    <cellStyle name="Normal 57 5 5 3 5" xfId="13103" xr:uid="{00000000-0005-0000-0000-000077250000}"/>
    <cellStyle name="Normal 57 5 5 3 6" xfId="8126" xr:uid="{00000000-0005-0000-0000-000078250000}"/>
    <cellStyle name="Normal 57 5 5 3 7" xfId="3870" xr:uid="{00000000-0005-0000-0000-000079250000}"/>
    <cellStyle name="Normal 57 5 5 4" xfId="1329" xr:uid="{00000000-0005-0000-0000-00007A250000}"/>
    <cellStyle name="Normal 57 5 5 4 2" xfId="2887" xr:uid="{00000000-0005-0000-0000-00007B250000}"/>
    <cellStyle name="Normal 57 5 5 4 2 2" xfId="11928" xr:uid="{00000000-0005-0000-0000-00007C250000}"/>
    <cellStyle name="Normal 57 5 5 4 2 3" xfId="6913" xr:uid="{00000000-0005-0000-0000-00007D250000}"/>
    <cellStyle name="Normal 57 5 5 4 3" xfId="13382" xr:uid="{00000000-0005-0000-0000-00007E250000}"/>
    <cellStyle name="Normal 57 5 5 4 4" xfId="9823" xr:uid="{00000000-0005-0000-0000-00007F250000}"/>
    <cellStyle name="Normal 57 5 5 4 5" xfId="4805" xr:uid="{00000000-0005-0000-0000-000080250000}"/>
    <cellStyle name="Normal 57 5 5 5" xfId="1722" xr:uid="{00000000-0005-0000-0000-000081250000}"/>
    <cellStyle name="Normal 57 5 5 5 2" xfId="10885" xr:uid="{00000000-0005-0000-0000-000082250000}"/>
    <cellStyle name="Normal 57 5 5 5 3" xfId="5869" xr:uid="{00000000-0005-0000-0000-000083250000}"/>
    <cellStyle name="Normal 57 5 5 6" xfId="8446" xr:uid="{00000000-0005-0000-0000-000084250000}"/>
    <cellStyle name="Normal 57 5 5 7" xfId="12339" xr:uid="{00000000-0005-0000-0000-000085250000}"/>
    <cellStyle name="Normal 57 5 5 8" xfId="7416" xr:uid="{00000000-0005-0000-0000-000086250000}"/>
    <cellStyle name="Normal 57 5 5 9" xfId="3368" xr:uid="{00000000-0005-0000-0000-000087250000}"/>
    <cellStyle name="Normal 57 5 5_Degree data" xfId="3104" xr:uid="{00000000-0005-0000-0000-000088250000}"/>
    <cellStyle name="Normal 57 5 6" xfId="452" xr:uid="{00000000-0005-0000-0000-000089250000}"/>
    <cellStyle name="Normal 57 5 6 2" xfId="861" xr:uid="{00000000-0005-0000-0000-00008A250000}"/>
    <cellStyle name="Normal 57 5 6 2 2" xfId="2139" xr:uid="{00000000-0005-0000-0000-00008B250000}"/>
    <cellStyle name="Normal 57 5 6 2 2 2" xfId="10245" xr:uid="{00000000-0005-0000-0000-00008C250000}"/>
    <cellStyle name="Normal 57 5 6 2 2 3" xfId="5227" xr:uid="{00000000-0005-0000-0000-00008D250000}"/>
    <cellStyle name="Normal 57 5 6 2 3" xfId="6286" xr:uid="{00000000-0005-0000-0000-00008E250000}"/>
    <cellStyle name="Normal 57 5 6 2 3 2" xfId="11302" xr:uid="{00000000-0005-0000-0000-00008F250000}"/>
    <cellStyle name="Normal 57 5 6 2 4" xfId="9361" xr:uid="{00000000-0005-0000-0000-000090250000}"/>
    <cellStyle name="Normal 57 5 6 2 5" xfId="12756" xr:uid="{00000000-0005-0000-0000-000091250000}"/>
    <cellStyle name="Normal 57 5 6 2 6" xfId="7838" xr:uid="{00000000-0005-0000-0000-000092250000}"/>
    <cellStyle name="Normal 57 5 6 2 7" xfId="4292" xr:uid="{00000000-0005-0000-0000-000093250000}"/>
    <cellStyle name="Normal 57 5 6 3" xfId="1211" xr:uid="{00000000-0005-0000-0000-000094250000}"/>
    <cellStyle name="Normal 57 5 6 3 2" xfId="2488" xr:uid="{00000000-0005-0000-0000-000095250000}"/>
    <cellStyle name="Normal 57 5 6 3 2 2" xfId="10420" xr:uid="{00000000-0005-0000-0000-000096250000}"/>
    <cellStyle name="Normal 57 5 6 3 2 3" xfId="5403" xr:uid="{00000000-0005-0000-0000-000097250000}"/>
    <cellStyle name="Normal 57 5 6 3 3" xfId="6635" xr:uid="{00000000-0005-0000-0000-000098250000}"/>
    <cellStyle name="Normal 57 5 6 3 3 2" xfId="11650" xr:uid="{00000000-0005-0000-0000-000099250000}"/>
    <cellStyle name="Normal 57 5 6 3 4" xfId="9491" xr:uid="{00000000-0005-0000-0000-00009A250000}"/>
    <cellStyle name="Normal 57 5 6 3 5" xfId="13104" xr:uid="{00000000-0005-0000-0000-00009B250000}"/>
    <cellStyle name="Normal 57 5 6 3 6" xfId="8014" xr:uid="{00000000-0005-0000-0000-00009C250000}"/>
    <cellStyle name="Normal 57 5 6 3 7" xfId="4473" xr:uid="{00000000-0005-0000-0000-00009D250000}"/>
    <cellStyle name="Normal 57 5 6 4" xfId="2765" xr:uid="{00000000-0005-0000-0000-00009E250000}"/>
    <cellStyle name="Normal 57 5 6 4 2" xfId="6801" xr:uid="{00000000-0005-0000-0000-00009F250000}"/>
    <cellStyle name="Normal 57 5 6 4 2 2" xfId="11816" xr:uid="{00000000-0005-0000-0000-0000A0250000}"/>
    <cellStyle name="Normal 57 5 6 4 3" xfId="13270" xr:uid="{00000000-0005-0000-0000-0000A1250000}"/>
    <cellStyle name="Normal 57 5 6 4 4" xfId="9711" xr:uid="{00000000-0005-0000-0000-0000A2250000}"/>
    <cellStyle name="Normal 57 5 6 4 5" xfId="4693" xr:uid="{00000000-0005-0000-0000-0000A3250000}"/>
    <cellStyle name="Normal 57 5 6 5" xfId="1610" xr:uid="{00000000-0005-0000-0000-0000A4250000}"/>
    <cellStyle name="Normal 57 5 6 5 2" xfId="10771" xr:uid="{00000000-0005-0000-0000-0000A5250000}"/>
    <cellStyle name="Normal 57 5 6 5 3" xfId="5755" xr:uid="{00000000-0005-0000-0000-0000A6250000}"/>
    <cellStyle name="Normal 57 5 6 6" xfId="8827" xr:uid="{00000000-0005-0000-0000-0000A7250000}"/>
    <cellStyle name="Normal 57 5 6 7" xfId="12227" xr:uid="{00000000-0005-0000-0000-0000A8250000}"/>
    <cellStyle name="Normal 57 5 6 8" xfId="7304" xr:uid="{00000000-0005-0000-0000-0000A9250000}"/>
    <cellStyle name="Normal 57 5 6 9" xfId="3758" xr:uid="{00000000-0005-0000-0000-0000AA250000}"/>
    <cellStyle name="Normal 57 5 6_Degree data" xfId="3105" xr:uid="{00000000-0005-0000-0000-0000AB250000}"/>
    <cellStyle name="Normal 57 5 7" xfId="785" xr:uid="{00000000-0005-0000-0000-0000AC250000}"/>
    <cellStyle name="Normal 57 5 7 2" xfId="2130" xr:uid="{00000000-0005-0000-0000-0000AD250000}"/>
    <cellStyle name="Normal 57 5 7 2 2" xfId="10236" xr:uid="{00000000-0005-0000-0000-0000AE250000}"/>
    <cellStyle name="Normal 57 5 7 2 3" xfId="5218" xr:uid="{00000000-0005-0000-0000-0000AF250000}"/>
    <cellStyle name="Normal 57 5 7 3" xfId="6277" xr:uid="{00000000-0005-0000-0000-0000B0250000}"/>
    <cellStyle name="Normal 57 5 7 3 2" xfId="11293" xr:uid="{00000000-0005-0000-0000-0000B1250000}"/>
    <cellStyle name="Normal 57 5 7 4" xfId="9352" xr:uid="{00000000-0005-0000-0000-0000B2250000}"/>
    <cellStyle name="Normal 57 5 7 5" xfId="12747" xr:uid="{00000000-0005-0000-0000-0000B3250000}"/>
    <cellStyle name="Normal 57 5 7 6" xfId="7829" xr:uid="{00000000-0005-0000-0000-0000B4250000}"/>
    <cellStyle name="Normal 57 5 7 7" xfId="4283" xr:uid="{00000000-0005-0000-0000-0000B5250000}"/>
    <cellStyle name="Normal 57 5 8" xfId="1165" xr:uid="{00000000-0005-0000-0000-0000B6250000}"/>
    <cellStyle name="Normal 57 5 8 2" xfId="2479" xr:uid="{00000000-0005-0000-0000-0000B7250000}"/>
    <cellStyle name="Normal 57 5 8 2 2" xfId="10375" xr:uid="{00000000-0005-0000-0000-0000B8250000}"/>
    <cellStyle name="Normal 57 5 8 2 3" xfId="5358" xr:uid="{00000000-0005-0000-0000-0000B9250000}"/>
    <cellStyle name="Normal 57 5 8 3" xfId="6626" xr:uid="{00000000-0005-0000-0000-0000BA250000}"/>
    <cellStyle name="Normal 57 5 8 3 2" xfId="11641" xr:uid="{00000000-0005-0000-0000-0000BB250000}"/>
    <cellStyle name="Normal 57 5 8 4" xfId="8619" xr:uid="{00000000-0005-0000-0000-0000BC250000}"/>
    <cellStyle name="Normal 57 5 8 5" xfId="13095" xr:uid="{00000000-0005-0000-0000-0000BD250000}"/>
    <cellStyle name="Normal 57 5 8 6" xfId="7969" xr:uid="{00000000-0005-0000-0000-0000BE250000}"/>
    <cellStyle name="Normal 57 5 8 7" xfId="3543" xr:uid="{00000000-0005-0000-0000-0000BF250000}"/>
    <cellStyle name="Normal 57 5 9" xfId="2716" xr:uid="{00000000-0005-0000-0000-0000C0250000}"/>
    <cellStyle name="Normal 57 5 9 2" xfId="6756" xr:uid="{00000000-0005-0000-0000-0000C1250000}"/>
    <cellStyle name="Normal 57 5 9 2 2" xfId="11771" xr:uid="{00000000-0005-0000-0000-0000C2250000}"/>
    <cellStyle name="Normal 57 5 9 3" xfId="13225" xr:uid="{00000000-0005-0000-0000-0000C3250000}"/>
    <cellStyle name="Normal 57 5 9 4" xfId="9505" xr:uid="{00000000-0005-0000-0000-0000C4250000}"/>
    <cellStyle name="Normal 57 5 9 5" xfId="4487" xr:uid="{00000000-0005-0000-0000-0000C5250000}"/>
    <cellStyle name="Normal 57 5_Degree data" xfId="3096" xr:uid="{00000000-0005-0000-0000-0000C6250000}"/>
    <cellStyle name="Normal 57 6" xfId="155" xr:uid="{00000000-0005-0000-0000-0000C7250000}"/>
    <cellStyle name="Normal 57 6 10" xfId="8308" xr:uid="{00000000-0005-0000-0000-0000C8250000}"/>
    <cellStyle name="Normal 57 6 11" xfId="12128" xr:uid="{00000000-0005-0000-0000-0000C9250000}"/>
    <cellStyle name="Normal 57 6 12" xfId="7117" xr:uid="{00000000-0005-0000-0000-0000CA250000}"/>
    <cellStyle name="Normal 57 6 13" xfId="3229" xr:uid="{00000000-0005-0000-0000-0000CB250000}"/>
    <cellStyle name="Normal 57 6 2" xfId="377" xr:uid="{00000000-0005-0000-0000-0000CC250000}"/>
    <cellStyle name="Normal 57 6 2 10" xfId="7163" xr:uid="{00000000-0005-0000-0000-0000CD250000}"/>
    <cellStyle name="Normal 57 6 2 11" xfId="3332" xr:uid="{00000000-0005-0000-0000-0000CE250000}"/>
    <cellStyle name="Normal 57 6 2 2" xfId="628" xr:uid="{00000000-0005-0000-0000-0000CF250000}"/>
    <cellStyle name="Normal 57 6 2 2 2" xfId="1037" xr:uid="{00000000-0005-0000-0000-0000D0250000}"/>
    <cellStyle name="Normal 57 6 2 2 2 2" xfId="2142" xr:uid="{00000000-0005-0000-0000-0000D1250000}"/>
    <cellStyle name="Normal 57 6 2 2 2 2 2" xfId="10248" xr:uid="{00000000-0005-0000-0000-0000D2250000}"/>
    <cellStyle name="Normal 57 6 2 2 2 2 3" xfId="5230" xr:uid="{00000000-0005-0000-0000-0000D3250000}"/>
    <cellStyle name="Normal 57 6 2 2 2 3" xfId="6289" xr:uid="{00000000-0005-0000-0000-0000D4250000}"/>
    <cellStyle name="Normal 57 6 2 2 2 3 2" xfId="11305" xr:uid="{00000000-0005-0000-0000-0000D5250000}"/>
    <cellStyle name="Normal 57 6 2 2 2 4" xfId="9364" xr:uid="{00000000-0005-0000-0000-0000D6250000}"/>
    <cellStyle name="Normal 57 6 2 2 2 5" xfId="12759" xr:uid="{00000000-0005-0000-0000-0000D7250000}"/>
    <cellStyle name="Normal 57 6 2 2 2 6" xfId="7841" xr:uid="{00000000-0005-0000-0000-0000D8250000}"/>
    <cellStyle name="Normal 57 6 2 2 2 7" xfId="4295" xr:uid="{00000000-0005-0000-0000-0000D9250000}"/>
    <cellStyle name="Normal 57 6 2 2 3" xfId="1394" xr:uid="{00000000-0005-0000-0000-0000DA250000}"/>
    <cellStyle name="Normal 57 6 2 2 3 2" xfId="2491" xr:uid="{00000000-0005-0000-0000-0000DB250000}"/>
    <cellStyle name="Normal 57 6 2 2 3 2 2" xfId="10596" xr:uid="{00000000-0005-0000-0000-0000DC250000}"/>
    <cellStyle name="Normal 57 6 2 2 3 2 3" xfId="5579" xr:uid="{00000000-0005-0000-0000-0000DD250000}"/>
    <cellStyle name="Normal 57 6 2 2 3 3" xfId="6638" xr:uid="{00000000-0005-0000-0000-0000DE250000}"/>
    <cellStyle name="Normal 57 6 2 2 3 3 2" xfId="11653" xr:uid="{00000000-0005-0000-0000-0000DF250000}"/>
    <cellStyle name="Normal 57 6 2 2 3 4" xfId="9003" xr:uid="{00000000-0005-0000-0000-0000E0250000}"/>
    <cellStyle name="Normal 57 6 2 2 3 5" xfId="13107" xr:uid="{00000000-0005-0000-0000-0000E1250000}"/>
    <cellStyle name="Normal 57 6 2 2 3 6" xfId="8190" xr:uid="{00000000-0005-0000-0000-0000E2250000}"/>
    <cellStyle name="Normal 57 6 2 2 3 7" xfId="3934" xr:uid="{00000000-0005-0000-0000-0000E3250000}"/>
    <cellStyle name="Normal 57 6 2 2 4" xfId="2952" xr:uid="{00000000-0005-0000-0000-0000E4250000}"/>
    <cellStyle name="Normal 57 6 2 2 4 2" xfId="6977" xr:uid="{00000000-0005-0000-0000-0000E5250000}"/>
    <cellStyle name="Normal 57 6 2 2 4 2 2" xfId="11992" xr:uid="{00000000-0005-0000-0000-0000E6250000}"/>
    <cellStyle name="Normal 57 6 2 2 4 3" xfId="13446" xr:uid="{00000000-0005-0000-0000-0000E7250000}"/>
    <cellStyle name="Normal 57 6 2 2 4 4" xfId="9887" xr:uid="{00000000-0005-0000-0000-0000E8250000}"/>
    <cellStyle name="Normal 57 6 2 2 4 5" xfId="4869" xr:uid="{00000000-0005-0000-0000-0000E9250000}"/>
    <cellStyle name="Normal 57 6 2 2 5" xfId="1786" xr:uid="{00000000-0005-0000-0000-0000EA250000}"/>
    <cellStyle name="Normal 57 6 2 2 5 2" xfId="10949" xr:uid="{00000000-0005-0000-0000-0000EB250000}"/>
    <cellStyle name="Normal 57 6 2 2 5 3" xfId="5933" xr:uid="{00000000-0005-0000-0000-0000EC250000}"/>
    <cellStyle name="Normal 57 6 2 2 6" xfId="8510" xr:uid="{00000000-0005-0000-0000-0000ED250000}"/>
    <cellStyle name="Normal 57 6 2 2 7" xfId="12403" xr:uid="{00000000-0005-0000-0000-0000EE250000}"/>
    <cellStyle name="Normal 57 6 2 2 8" xfId="7480" xr:uid="{00000000-0005-0000-0000-0000EF250000}"/>
    <cellStyle name="Normal 57 6 2 2 9" xfId="3432" xr:uid="{00000000-0005-0000-0000-0000F0250000}"/>
    <cellStyle name="Normal 57 6 2 2_Degree data" xfId="3108" xr:uid="{00000000-0005-0000-0000-0000F1250000}"/>
    <cellStyle name="Normal 57 6 2 3" xfId="528" xr:uid="{00000000-0005-0000-0000-0000F2250000}"/>
    <cellStyle name="Normal 57 6 2 3 2" xfId="2141" xr:uid="{00000000-0005-0000-0000-0000F3250000}"/>
    <cellStyle name="Normal 57 6 2 3 2 2" xfId="9787" xr:uid="{00000000-0005-0000-0000-0000F4250000}"/>
    <cellStyle name="Normal 57 6 2 3 2 3" xfId="4769" xr:uid="{00000000-0005-0000-0000-0000F5250000}"/>
    <cellStyle name="Normal 57 6 2 3 3" xfId="6288" xr:uid="{00000000-0005-0000-0000-0000F6250000}"/>
    <cellStyle name="Normal 57 6 2 3 3 2" xfId="11304" xr:uid="{00000000-0005-0000-0000-0000F7250000}"/>
    <cellStyle name="Normal 57 6 2 3 4" xfId="8903" xr:uid="{00000000-0005-0000-0000-0000F8250000}"/>
    <cellStyle name="Normal 57 6 2 3 5" xfId="12758" xr:uid="{00000000-0005-0000-0000-0000F9250000}"/>
    <cellStyle name="Normal 57 6 2 3 6" xfId="7380" xr:uid="{00000000-0005-0000-0000-0000FA250000}"/>
    <cellStyle name="Normal 57 6 2 3 7" xfId="3834" xr:uid="{00000000-0005-0000-0000-0000FB250000}"/>
    <cellStyle name="Normal 57 6 2 4" xfId="937" xr:uid="{00000000-0005-0000-0000-0000FC250000}"/>
    <cellStyle name="Normal 57 6 2 4 2" xfId="2490" xr:uid="{00000000-0005-0000-0000-0000FD250000}"/>
    <cellStyle name="Normal 57 6 2 4 2 2" xfId="10247" xr:uid="{00000000-0005-0000-0000-0000FE250000}"/>
    <cellStyle name="Normal 57 6 2 4 2 3" xfId="5229" xr:uid="{00000000-0005-0000-0000-0000FF250000}"/>
    <cellStyle name="Normal 57 6 2 4 3" xfId="6637" xr:uid="{00000000-0005-0000-0000-000000260000}"/>
    <cellStyle name="Normal 57 6 2 4 3 2" xfId="11652" xr:uid="{00000000-0005-0000-0000-000001260000}"/>
    <cellStyle name="Normal 57 6 2 4 4" xfId="9363" xr:uid="{00000000-0005-0000-0000-000002260000}"/>
    <cellStyle name="Normal 57 6 2 4 5" xfId="13106" xr:uid="{00000000-0005-0000-0000-000003260000}"/>
    <cellStyle name="Normal 57 6 2 4 6" xfId="7840" xr:uid="{00000000-0005-0000-0000-000004260000}"/>
    <cellStyle name="Normal 57 6 2 4 7" xfId="4294" xr:uid="{00000000-0005-0000-0000-000005260000}"/>
    <cellStyle name="Normal 57 6 2 5" xfId="1293" xr:uid="{00000000-0005-0000-0000-000006260000}"/>
    <cellStyle name="Normal 57 6 2 5 2" xfId="2850" xr:uid="{00000000-0005-0000-0000-000007260000}"/>
    <cellStyle name="Normal 57 6 2 5 2 2" xfId="10496" xr:uid="{00000000-0005-0000-0000-000008260000}"/>
    <cellStyle name="Normal 57 6 2 5 2 3" xfId="5479" xr:uid="{00000000-0005-0000-0000-000009260000}"/>
    <cellStyle name="Normal 57 6 2 5 3" xfId="6877" xr:uid="{00000000-0005-0000-0000-00000A260000}"/>
    <cellStyle name="Normal 57 6 2 5 3 2" xfId="11892" xr:uid="{00000000-0005-0000-0000-00000B260000}"/>
    <cellStyle name="Normal 57 6 2 5 4" xfId="8684" xr:uid="{00000000-0005-0000-0000-00000C260000}"/>
    <cellStyle name="Normal 57 6 2 5 5" xfId="13346" xr:uid="{00000000-0005-0000-0000-00000D260000}"/>
    <cellStyle name="Normal 57 6 2 5 6" xfId="8090" xr:uid="{00000000-0005-0000-0000-00000E260000}"/>
    <cellStyle name="Normal 57 6 2 5 7" xfId="3613" xr:uid="{00000000-0005-0000-0000-00000F260000}"/>
    <cellStyle name="Normal 57 6 2 6" xfId="1686" xr:uid="{00000000-0005-0000-0000-000010260000}"/>
    <cellStyle name="Normal 57 6 2 6 2" xfId="9570" xr:uid="{00000000-0005-0000-0000-000011260000}"/>
    <cellStyle name="Normal 57 6 2 6 3" xfId="4552" xr:uid="{00000000-0005-0000-0000-000012260000}"/>
    <cellStyle name="Normal 57 6 2 7" xfId="5833" xr:uid="{00000000-0005-0000-0000-000013260000}"/>
    <cellStyle name="Normal 57 6 2 7 2" xfId="10849" xr:uid="{00000000-0005-0000-0000-000014260000}"/>
    <cellStyle name="Normal 57 6 2 8" xfId="8410" xr:uid="{00000000-0005-0000-0000-000015260000}"/>
    <cellStyle name="Normal 57 6 2 9" xfId="12303" xr:uid="{00000000-0005-0000-0000-000016260000}"/>
    <cellStyle name="Normal 57 6 2_Degree data" xfId="3107" xr:uid="{00000000-0005-0000-0000-000017260000}"/>
    <cellStyle name="Normal 57 6 3" xfId="330" xr:uid="{00000000-0005-0000-0000-000018260000}"/>
    <cellStyle name="Normal 57 6 3 10" xfId="7222" xr:uid="{00000000-0005-0000-0000-000019260000}"/>
    <cellStyle name="Normal 57 6 3 11" xfId="3286" xr:uid="{00000000-0005-0000-0000-00001A260000}"/>
    <cellStyle name="Normal 57 6 3 2" xfId="687" xr:uid="{00000000-0005-0000-0000-00001B260000}"/>
    <cellStyle name="Normal 57 6 3 2 2" xfId="1096" xr:uid="{00000000-0005-0000-0000-00001C260000}"/>
    <cellStyle name="Normal 57 6 3 2 2 2" xfId="2144" xr:uid="{00000000-0005-0000-0000-00001D260000}"/>
    <cellStyle name="Normal 57 6 3 2 2 2 2" xfId="10250" xr:uid="{00000000-0005-0000-0000-00001E260000}"/>
    <cellStyle name="Normal 57 6 3 2 2 2 3" xfId="5232" xr:uid="{00000000-0005-0000-0000-00001F260000}"/>
    <cellStyle name="Normal 57 6 3 2 2 3" xfId="6291" xr:uid="{00000000-0005-0000-0000-000020260000}"/>
    <cellStyle name="Normal 57 6 3 2 2 3 2" xfId="11307" xr:uid="{00000000-0005-0000-0000-000021260000}"/>
    <cellStyle name="Normal 57 6 3 2 2 4" xfId="9366" xr:uid="{00000000-0005-0000-0000-000022260000}"/>
    <cellStyle name="Normal 57 6 3 2 2 5" xfId="12761" xr:uid="{00000000-0005-0000-0000-000023260000}"/>
    <cellStyle name="Normal 57 6 3 2 2 6" xfId="7843" xr:uid="{00000000-0005-0000-0000-000024260000}"/>
    <cellStyle name="Normal 57 6 3 2 2 7" xfId="4297" xr:uid="{00000000-0005-0000-0000-000025260000}"/>
    <cellStyle name="Normal 57 6 3 2 3" xfId="1454" xr:uid="{00000000-0005-0000-0000-000026260000}"/>
    <cellStyle name="Normal 57 6 3 2 3 2" xfId="2493" xr:uid="{00000000-0005-0000-0000-000027260000}"/>
    <cellStyle name="Normal 57 6 3 2 3 2 2" xfId="10655" xr:uid="{00000000-0005-0000-0000-000028260000}"/>
    <cellStyle name="Normal 57 6 3 2 3 2 3" xfId="5638" xr:uid="{00000000-0005-0000-0000-000029260000}"/>
    <cellStyle name="Normal 57 6 3 2 3 3" xfId="6640" xr:uid="{00000000-0005-0000-0000-00002A260000}"/>
    <cellStyle name="Normal 57 6 3 2 3 3 2" xfId="11655" xr:uid="{00000000-0005-0000-0000-00002B260000}"/>
    <cellStyle name="Normal 57 6 3 2 3 4" xfId="9062" xr:uid="{00000000-0005-0000-0000-00002C260000}"/>
    <cellStyle name="Normal 57 6 3 2 3 5" xfId="13109" xr:uid="{00000000-0005-0000-0000-00002D260000}"/>
    <cellStyle name="Normal 57 6 3 2 3 6" xfId="8249" xr:uid="{00000000-0005-0000-0000-00002E260000}"/>
    <cellStyle name="Normal 57 6 3 2 3 7" xfId="3993" xr:uid="{00000000-0005-0000-0000-00002F260000}"/>
    <cellStyle name="Normal 57 6 3 2 4" xfId="3013" xr:uid="{00000000-0005-0000-0000-000030260000}"/>
    <cellStyle name="Normal 57 6 3 2 4 2" xfId="7036" xr:uid="{00000000-0005-0000-0000-000031260000}"/>
    <cellStyle name="Normal 57 6 3 2 4 2 2" xfId="12051" xr:uid="{00000000-0005-0000-0000-000032260000}"/>
    <cellStyle name="Normal 57 6 3 2 4 3" xfId="13505" xr:uid="{00000000-0005-0000-0000-000033260000}"/>
    <cellStyle name="Normal 57 6 3 2 4 4" xfId="9946" xr:uid="{00000000-0005-0000-0000-000034260000}"/>
    <cellStyle name="Normal 57 6 3 2 4 5" xfId="4928" xr:uid="{00000000-0005-0000-0000-000035260000}"/>
    <cellStyle name="Normal 57 6 3 2 5" xfId="1845" xr:uid="{00000000-0005-0000-0000-000036260000}"/>
    <cellStyle name="Normal 57 6 3 2 5 2" xfId="11008" xr:uid="{00000000-0005-0000-0000-000037260000}"/>
    <cellStyle name="Normal 57 6 3 2 5 3" xfId="5992" xr:uid="{00000000-0005-0000-0000-000038260000}"/>
    <cellStyle name="Normal 57 6 3 2 6" xfId="8569" xr:uid="{00000000-0005-0000-0000-000039260000}"/>
    <cellStyle name="Normal 57 6 3 2 7" xfId="12462" xr:uid="{00000000-0005-0000-0000-00003A260000}"/>
    <cellStyle name="Normal 57 6 3 2 8" xfId="7539" xr:uid="{00000000-0005-0000-0000-00003B260000}"/>
    <cellStyle name="Normal 57 6 3 2 9" xfId="3491" xr:uid="{00000000-0005-0000-0000-00003C260000}"/>
    <cellStyle name="Normal 57 6 3 2_Degree data" xfId="3110" xr:uid="{00000000-0005-0000-0000-00003D260000}"/>
    <cellStyle name="Normal 57 6 3 3" xfId="482" xr:uid="{00000000-0005-0000-0000-00003E260000}"/>
    <cellStyle name="Normal 57 6 3 3 2" xfId="2143" xr:uid="{00000000-0005-0000-0000-00003F260000}"/>
    <cellStyle name="Normal 57 6 3 3 2 2" xfId="9741" xr:uid="{00000000-0005-0000-0000-000040260000}"/>
    <cellStyle name="Normal 57 6 3 3 2 3" xfId="4723" xr:uid="{00000000-0005-0000-0000-000041260000}"/>
    <cellStyle name="Normal 57 6 3 3 3" xfId="6290" xr:uid="{00000000-0005-0000-0000-000042260000}"/>
    <cellStyle name="Normal 57 6 3 3 3 2" xfId="11306" xr:uid="{00000000-0005-0000-0000-000043260000}"/>
    <cellStyle name="Normal 57 6 3 3 4" xfId="8857" xr:uid="{00000000-0005-0000-0000-000044260000}"/>
    <cellStyle name="Normal 57 6 3 3 5" xfId="12760" xr:uid="{00000000-0005-0000-0000-000045260000}"/>
    <cellStyle name="Normal 57 6 3 3 6" xfId="7334" xr:uid="{00000000-0005-0000-0000-000046260000}"/>
    <cellStyle name="Normal 57 6 3 3 7" xfId="3788" xr:uid="{00000000-0005-0000-0000-000047260000}"/>
    <cellStyle name="Normal 57 6 3 4" xfId="891" xr:uid="{00000000-0005-0000-0000-000048260000}"/>
    <cellStyle name="Normal 57 6 3 4 2" xfId="2492" xr:uid="{00000000-0005-0000-0000-000049260000}"/>
    <cellStyle name="Normal 57 6 3 4 2 2" xfId="10249" xr:uid="{00000000-0005-0000-0000-00004A260000}"/>
    <cellStyle name="Normal 57 6 3 4 2 3" xfId="5231" xr:uid="{00000000-0005-0000-0000-00004B260000}"/>
    <cellStyle name="Normal 57 6 3 4 3" xfId="6639" xr:uid="{00000000-0005-0000-0000-00004C260000}"/>
    <cellStyle name="Normal 57 6 3 4 3 2" xfId="11654" xr:uid="{00000000-0005-0000-0000-00004D260000}"/>
    <cellStyle name="Normal 57 6 3 4 4" xfId="9365" xr:uid="{00000000-0005-0000-0000-00004E260000}"/>
    <cellStyle name="Normal 57 6 3 4 5" xfId="13108" xr:uid="{00000000-0005-0000-0000-00004F260000}"/>
    <cellStyle name="Normal 57 6 3 4 6" xfId="7842" xr:uid="{00000000-0005-0000-0000-000050260000}"/>
    <cellStyle name="Normal 57 6 3 4 7" xfId="4296" xr:uid="{00000000-0005-0000-0000-000051260000}"/>
    <cellStyle name="Normal 57 6 3 5" xfId="1243" xr:uid="{00000000-0005-0000-0000-000052260000}"/>
    <cellStyle name="Normal 57 6 3 5 2" xfId="2799" xr:uid="{00000000-0005-0000-0000-000053260000}"/>
    <cellStyle name="Normal 57 6 3 5 2 2" xfId="10450" xr:uid="{00000000-0005-0000-0000-000054260000}"/>
    <cellStyle name="Normal 57 6 3 5 2 3" xfId="5433" xr:uid="{00000000-0005-0000-0000-000055260000}"/>
    <cellStyle name="Normal 57 6 3 5 3" xfId="6831" xr:uid="{00000000-0005-0000-0000-000056260000}"/>
    <cellStyle name="Normal 57 6 3 5 3 2" xfId="11846" xr:uid="{00000000-0005-0000-0000-000057260000}"/>
    <cellStyle name="Normal 57 6 3 5 4" xfId="8743" xr:uid="{00000000-0005-0000-0000-000058260000}"/>
    <cellStyle name="Normal 57 6 3 5 5" xfId="13300" xr:uid="{00000000-0005-0000-0000-000059260000}"/>
    <cellStyle name="Normal 57 6 3 5 6" xfId="8044" xr:uid="{00000000-0005-0000-0000-00005A260000}"/>
    <cellStyle name="Normal 57 6 3 5 7" xfId="3673" xr:uid="{00000000-0005-0000-0000-00005B260000}"/>
    <cellStyle name="Normal 57 6 3 6" xfId="1640" xr:uid="{00000000-0005-0000-0000-00005C260000}"/>
    <cellStyle name="Normal 57 6 3 6 2" xfId="9629" xr:uid="{00000000-0005-0000-0000-00005D260000}"/>
    <cellStyle name="Normal 57 6 3 6 3" xfId="4611" xr:uid="{00000000-0005-0000-0000-00005E260000}"/>
    <cellStyle name="Normal 57 6 3 7" xfId="5787" xr:uid="{00000000-0005-0000-0000-00005F260000}"/>
    <cellStyle name="Normal 57 6 3 7 2" xfId="10803" xr:uid="{00000000-0005-0000-0000-000060260000}"/>
    <cellStyle name="Normal 57 6 3 8" xfId="8364" xr:uid="{00000000-0005-0000-0000-000061260000}"/>
    <cellStyle name="Normal 57 6 3 9" xfId="12257" xr:uid="{00000000-0005-0000-0000-000062260000}"/>
    <cellStyle name="Normal 57 6 3_Degree data" xfId="3109" xr:uid="{00000000-0005-0000-0000-000063260000}"/>
    <cellStyle name="Normal 57 6 4" xfId="270" xr:uid="{00000000-0005-0000-0000-000064260000}"/>
    <cellStyle name="Normal 57 6 4 2" xfId="582" xr:uid="{00000000-0005-0000-0000-000065260000}"/>
    <cellStyle name="Normal 57 6 4 2 2" xfId="2145" xr:uid="{00000000-0005-0000-0000-000066260000}"/>
    <cellStyle name="Normal 57 6 4 2 2 2" xfId="10251" xr:uid="{00000000-0005-0000-0000-000067260000}"/>
    <cellStyle name="Normal 57 6 4 2 2 3" xfId="5233" xr:uid="{00000000-0005-0000-0000-000068260000}"/>
    <cellStyle name="Normal 57 6 4 2 3" xfId="6292" xr:uid="{00000000-0005-0000-0000-000069260000}"/>
    <cellStyle name="Normal 57 6 4 2 3 2" xfId="11308" xr:uid="{00000000-0005-0000-0000-00006A260000}"/>
    <cellStyle name="Normal 57 6 4 2 4" xfId="9367" xr:uid="{00000000-0005-0000-0000-00006B260000}"/>
    <cellStyle name="Normal 57 6 4 2 5" xfId="12762" xr:uid="{00000000-0005-0000-0000-00006C260000}"/>
    <cellStyle name="Normal 57 6 4 2 6" xfId="7844" xr:uid="{00000000-0005-0000-0000-00006D260000}"/>
    <cellStyle name="Normal 57 6 4 2 7" xfId="4298" xr:uid="{00000000-0005-0000-0000-00006E260000}"/>
    <cellStyle name="Normal 57 6 4 3" xfId="991" xr:uid="{00000000-0005-0000-0000-00006F260000}"/>
    <cellStyle name="Normal 57 6 4 3 2" xfId="2494" xr:uid="{00000000-0005-0000-0000-000070260000}"/>
    <cellStyle name="Normal 57 6 4 3 2 2" xfId="10550" xr:uid="{00000000-0005-0000-0000-000071260000}"/>
    <cellStyle name="Normal 57 6 4 3 2 3" xfId="5533" xr:uid="{00000000-0005-0000-0000-000072260000}"/>
    <cellStyle name="Normal 57 6 4 3 3" xfId="6641" xr:uid="{00000000-0005-0000-0000-000073260000}"/>
    <cellStyle name="Normal 57 6 4 3 3 2" xfId="11656" xr:uid="{00000000-0005-0000-0000-000074260000}"/>
    <cellStyle name="Normal 57 6 4 3 4" xfId="8957" xr:uid="{00000000-0005-0000-0000-000075260000}"/>
    <cellStyle name="Normal 57 6 4 3 5" xfId="13110" xr:uid="{00000000-0005-0000-0000-000076260000}"/>
    <cellStyle name="Normal 57 6 4 3 6" xfId="8144" xr:uid="{00000000-0005-0000-0000-000077260000}"/>
    <cellStyle name="Normal 57 6 4 3 7" xfId="3888" xr:uid="{00000000-0005-0000-0000-000078260000}"/>
    <cellStyle name="Normal 57 6 4 4" xfId="1347" xr:uid="{00000000-0005-0000-0000-000079260000}"/>
    <cellStyle name="Normal 57 6 4 4 2" xfId="2905" xr:uid="{00000000-0005-0000-0000-00007A260000}"/>
    <cellStyle name="Normal 57 6 4 4 2 2" xfId="11946" xr:uid="{00000000-0005-0000-0000-00007B260000}"/>
    <cellStyle name="Normal 57 6 4 4 2 3" xfId="6931" xr:uid="{00000000-0005-0000-0000-00007C260000}"/>
    <cellStyle name="Normal 57 6 4 4 3" xfId="13400" xr:uid="{00000000-0005-0000-0000-00007D260000}"/>
    <cellStyle name="Normal 57 6 4 4 4" xfId="9841" xr:uid="{00000000-0005-0000-0000-00007E260000}"/>
    <cellStyle name="Normal 57 6 4 4 5" xfId="4823" xr:uid="{00000000-0005-0000-0000-00007F260000}"/>
    <cellStyle name="Normal 57 6 4 5" xfId="1740" xr:uid="{00000000-0005-0000-0000-000080260000}"/>
    <cellStyle name="Normal 57 6 4 5 2" xfId="10903" xr:uid="{00000000-0005-0000-0000-000081260000}"/>
    <cellStyle name="Normal 57 6 4 5 3" xfId="5887" xr:uid="{00000000-0005-0000-0000-000082260000}"/>
    <cellStyle name="Normal 57 6 4 6" xfId="8464" xr:uid="{00000000-0005-0000-0000-000083260000}"/>
    <cellStyle name="Normal 57 6 4 7" xfId="12357" xr:uid="{00000000-0005-0000-0000-000084260000}"/>
    <cellStyle name="Normal 57 6 4 8" xfId="7434" xr:uid="{00000000-0005-0000-0000-000085260000}"/>
    <cellStyle name="Normal 57 6 4 9" xfId="3386" xr:uid="{00000000-0005-0000-0000-000086260000}"/>
    <cellStyle name="Normal 57 6 4_Degree data" xfId="3111" xr:uid="{00000000-0005-0000-0000-000087260000}"/>
    <cellStyle name="Normal 57 6 5" xfId="426" xr:uid="{00000000-0005-0000-0000-000088260000}"/>
    <cellStyle name="Normal 57 6 5 2" xfId="834" xr:uid="{00000000-0005-0000-0000-000089260000}"/>
    <cellStyle name="Normal 57 6 5 2 2" xfId="9685" xr:uid="{00000000-0005-0000-0000-00008A260000}"/>
    <cellStyle name="Normal 57 6 5 2 3" xfId="4667" xr:uid="{00000000-0005-0000-0000-00008B260000}"/>
    <cellStyle name="Normal 57 6 5 3" xfId="2140" xr:uid="{00000000-0005-0000-0000-00008C260000}"/>
    <cellStyle name="Normal 57 6 5 3 2" xfId="11303" xr:uid="{00000000-0005-0000-0000-00008D260000}"/>
    <cellStyle name="Normal 57 6 5 3 3" xfId="6287" xr:uid="{00000000-0005-0000-0000-00008E260000}"/>
    <cellStyle name="Normal 57 6 5 4" xfId="8801" xr:uid="{00000000-0005-0000-0000-00008F260000}"/>
    <cellStyle name="Normal 57 6 5 5" xfId="12757" xr:uid="{00000000-0005-0000-0000-000090260000}"/>
    <cellStyle name="Normal 57 6 5 6" xfId="7278" xr:uid="{00000000-0005-0000-0000-000091260000}"/>
    <cellStyle name="Normal 57 6 5 7" xfId="3732" xr:uid="{00000000-0005-0000-0000-000092260000}"/>
    <cellStyle name="Normal 57 6 6" xfId="761" xr:uid="{00000000-0005-0000-0000-000093260000}"/>
    <cellStyle name="Normal 57 6 6 2" xfId="2489" xr:uid="{00000000-0005-0000-0000-000094260000}"/>
    <cellStyle name="Normal 57 6 6 2 2" xfId="10246" xr:uid="{00000000-0005-0000-0000-000095260000}"/>
    <cellStyle name="Normal 57 6 6 2 3" xfId="5228" xr:uid="{00000000-0005-0000-0000-000096260000}"/>
    <cellStyle name="Normal 57 6 6 3" xfId="6636" xr:uid="{00000000-0005-0000-0000-000097260000}"/>
    <cellStyle name="Normal 57 6 6 3 2" xfId="11651" xr:uid="{00000000-0005-0000-0000-000098260000}"/>
    <cellStyle name="Normal 57 6 6 4" xfId="9362" xr:uid="{00000000-0005-0000-0000-000099260000}"/>
    <cellStyle name="Normal 57 6 6 5" xfId="13105" xr:uid="{00000000-0005-0000-0000-00009A260000}"/>
    <cellStyle name="Normal 57 6 6 6" xfId="7839" xr:uid="{00000000-0005-0000-0000-00009B260000}"/>
    <cellStyle name="Normal 57 6 6 7" xfId="4293" xr:uid="{00000000-0005-0000-0000-00009C260000}"/>
    <cellStyle name="Normal 57 6 7" xfId="1185" xr:uid="{00000000-0005-0000-0000-00009D260000}"/>
    <cellStyle name="Normal 57 6 7 2" xfId="2737" xr:uid="{00000000-0005-0000-0000-00009E260000}"/>
    <cellStyle name="Normal 57 6 7 2 2" xfId="10394" xr:uid="{00000000-0005-0000-0000-00009F260000}"/>
    <cellStyle name="Normal 57 6 7 2 3" xfId="5377" xr:uid="{00000000-0005-0000-0000-0000A0260000}"/>
    <cellStyle name="Normal 57 6 7 3" xfId="6775" xr:uid="{00000000-0005-0000-0000-0000A1260000}"/>
    <cellStyle name="Normal 57 6 7 3 2" xfId="11790" xr:uid="{00000000-0005-0000-0000-0000A2260000}"/>
    <cellStyle name="Normal 57 6 7 4" xfId="8637" xr:uid="{00000000-0005-0000-0000-0000A3260000}"/>
    <cellStyle name="Normal 57 6 7 5" xfId="13244" xr:uid="{00000000-0005-0000-0000-0000A4260000}"/>
    <cellStyle name="Normal 57 6 7 6" xfId="7988" xr:uid="{00000000-0005-0000-0000-0000A5260000}"/>
    <cellStyle name="Normal 57 6 7 7" xfId="3561" xr:uid="{00000000-0005-0000-0000-0000A6260000}"/>
    <cellStyle name="Normal 57 6 8" xfId="1584" xr:uid="{00000000-0005-0000-0000-0000A7260000}"/>
    <cellStyle name="Normal 57 6 8 2" xfId="12201" xr:uid="{00000000-0005-0000-0000-0000A8260000}"/>
    <cellStyle name="Normal 57 6 8 3" xfId="9524" xr:uid="{00000000-0005-0000-0000-0000A9260000}"/>
    <cellStyle name="Normal 57 6 8 4" xfId="4506" xr:uid="{00000000-0005-0000-0000-0000AA260000}"/>
    <cellStyle name="Normal 57 6 9" xfId="1511" xr:uid="{00000000-0005-0000-0000-0000AB260000}"/>
    <cellStyle name="Normal 57 6 9 2" xfId="10745" xr:uid="{00000000-0005-0000-0000-0000AC260000}"/>
    <cellStyle name="Normal 57 6 9 3" xfId="5729" xr:uid="{00000000-0005-0000-0000-0000AD260000}"/>
    <cellStyle name="Normal 57 6_Degree data" xfId="3106" xr:uid="{00000000-0005-0000-0000-0000AE260000}"/>
    <cellStyle name="Normal 57 7" xfId="185" xr:uid="{00000000-0005-0000-0000-0000AF260000}"/>
    <cellStyle name="Normal 57 7 10" xfId="12260" xr:uid="{00000000-0005-0000-0000-0000B0260000}"/>
    <cellStyle name="Normal 57 7 11" xfId="7120" xr:uid="{00000000-0005-0000-0000-0000B1260000}"/>
    <cellStyle name="Normal 57 7 12" xfId="3289" xr:uid="{00000000-0005-0000-0000-0000B2260000}"/>
    <cellStyle name="Normal 57 7 2" xfId="333" xr:uid="{00000000-0005-0000-0000-0000B3260000}"/>
    <cellStyle name="Normal 57 7 2 10" xfId="3494" xr:uid="{00000000-0005-0000-0000-0000B4260000}"/>
    <cellStyle name="Normal 57 7 2 2" xfId="690" xr:uid="{00000000-0005-0000-0000-0000B5260000}"/>
    <cellStyle name="Normal 57 7 2 2 2" xfId="2147" xr:uid="{00000000-0005-0000-0000-0000B6260000}"/>
    <cellStyle name="Normal 57 7 2 2 2 2" xfId="9949" xr:uid="{00000000-0005-0000-0000-0000B7260000}"/>
    <cellStyle name="Normal 57 7 2 2 2 3" xfId="4931" xr:uid="{00000000-0005-0000-0000-0000B8260000}"/>
    <cellStyle name="Normal 57 7 2 2 3" xfId="6294" xr:uid="{00000000-0005-0000-0000-0000B9260000}"/>
    <cellStyle name="Normal 57 7 2 2 3 2" xfId="11310" xr:uid="{00000000-0005-0000-0000-0000BA260000}"/>
    <cellStyle name="Normal 57 7 2 2 4" xfId="9065" xr:uid="{00000000-0005-0000-0000-0000BB260000}"/>
    <cellStyle name="Normal 57 7 2 2 5" xfId="12764" xr:uid="{00000000-0005-0000-0000-0000BC260000}"/>
    <cellStyle name="Normal 57 7 2 2 6" xfId="7542" xr:uid="{00000000-0005-0000-0000-0000BD260000}"/>
    <cellStyle name="Normal 57 7 2 2 7" xfId="3996" xr:uid="{00000000-0005-0000-0000-0000BE260000}"/>
    <cellStyle name="Normal 57 7 2 3" xfId="1099" xr:uid="{00000000-0005-0000-0000-0000BF260000}"/>
    <cellStyle name="Normal 57 7 2 3 2" xfId="2496" xr:uid="{00000000-0005-0000-0000-0000C0260000}"/>
    <cellStyle name="Normal 57 7 2 3 2 2" xfId="10253" xr:uid="{00000000-0005-0000-0000-0000C1260000}"/>
    <cellStyle name="Normal 57 7 2 3 2 3" xfId="5235" xr:uid="{00000000-0005-0000-0000-0000C2260000}"/>
    <cellStyle name="Normal 57 7 2 3 3" xfId="6643" xr:uid="{00000000-0005-0000-0000-0000C3260000}"/>
    <cellStyle name="Normal 57 7 2 3 3 2" xfId="11658" xr:uid="{00000000-0005-0000-0000-0000C4260000}"/>
    <cellStyle name="Normal 57 7 2 3 4" xfId="9369" xr:uid="{00000000-0005-0000-0000-0000C5260000}"/>
    <cellStyle name="Normal 57 7 2 3 5" xfId="13112" xr:uid="{00000000-0005-0000-0000-0000C6260000}"/>
    <cellStyle name="Normal 57 7 2 3 6" xfId="7846" xr:uid="{00000000-0005-0000-0000-0000C7260000}"/>
    <cellStyle name="Normal 57 7 2 3 7" xfId="4300" xr:uid="{00000000-0005-0000-0000-0000C8260000}"/>
    <cellStyle name="Normal 57 7 2 4" xfId="1457" xr:uid="{00000000-0005-0000-0000-0000C9260000}"/>
    <cellStyle name="Normal 57 7 2 4 2" xfId="3016" xr:uid="{00000000-0005-0000-0000-0000CA260000}"/>
    <cellStyle name="Normal 57 7 2 4 2 2" xfId="10658" xr:uid="{00000000-0005-0000-0000-0000CB260000}"/>
    <cellStyle name="Normal 57 7 2 4 2 3" xfId="5641" xr:uid="{00000000-0005-0000-0000-0000CC260000}"/>
    <cellStyle name="Normal 57 7 2 4 3" xfId="7039" xr:uid="{00000000-0005-0000-0000-0000CD260000}"/>
    <cellStyle name="Normal 57 7 2 4 3 2" xfId="12054" xr:uid="{00000000-0005-0000-0000-0000CE260000}"/>
    <cellStyle name="Normal 57 7 2 4 4" xfId="8746" xr:uid="{00000000-0005-0000-0000-0000CF260000}"/>
    <cellStyle name="Normal 57 7 2 4 5" xfId="13508" xr:uid="{00000000-0005-0000-0000-0000D0260000}"/>
    <cellStyle name="Normal 57 7 2 4 6" xfId="8252" xr:uid="{00000000-0005-0000-0000-0000D1260000}"/>
    <cellStyle name="Normal 57 7 2 4 7" xfId="3676" xr:uid="{00000000-0005-0000-0000-0000D2260000}"/>
    <cellStyle name="Normal 57 7 2 5" xfId="1848" xr:uid="{00000000-0005-0000-0000-0000D3260000}"/>
    <cellStyle name="Normal 57 7 2 5 2" xfId="9632" xr:uid="{00000000-0005-0000-0000-0000D4260000}"/>
    <cellStyle name="Normal 57 7 2 5 3" xfId="4614" xr:uid="{00000000-0005-0000-0000-0000D5260000}"/>
    <cellStyle name="Normal 57 7 2 6" xfId="5995" xr:uid="{00000000-0005-0000-0000-0000D6260000}"/>
    <cellStyle name="Normal 57 7 2 6 2" xfId="11011" xr:uid="{00000000-0005-0000-0000-0000D7260000}"/>
    <cellStyle name="Normal 57 7 2 7" xfId="8572" xr:uid="{00000000-0005-0000-0000-0000D8260000}"/>
    <cellStyle name="Normal 57 7 2 8" xfId="12465" xr:uid="{00000000-0005-0000-0000-0000D9260000}"/>
    <cellStyle name="Normal 57 7 2 9" xfId="7225" xr:uid="{00000000-0005-0000-0000-0000DA260000}"/>
    <cellStyle name="Normal 57 7 2_Degree data" xfId="3113" xr:uid="{00000000-0005-0000-0000-0000DB260000}"/>
    <cellStyle name="Normal 57 7 3" xfId="585" xr:uid="{00000000-0005-0000-0000-0000DC260000}"/>
    <cellStyle name="Normal 57 7 3 2" xfId="994" xr:uid="{00000000-0005-0000-0000-0000DD260000}"/>
    <cellStyle name="Normal 57 7 3 2 2" xfId="2148" xr:uid="{00000000-0005-0000-0000-0000DE260000}"/>
    <cellStyle name="Normal 57 7 3 2 2 2" xfId="10254" xr:uid="{00000000-0005-0000-0000-0000DF260000}"/>
    <cellStyle name="Normal 57 7 3 2 2 3" xfId="5236" xr:uid="{00000000-0005-0000-0000-0000E0260000}"/>
    <cellStyle name="Normal 57 7 3 2 3" xfId="6295" xr:uid="{00000000-0005-0000-0000-0000E1260000}"/>
    <cellStyle name="Normal 57 7 3 2 3 2" xfId="11311" xr:uid="{00000000-0005-0000-0000-0000E2260000}"/>
    <cellStyle name="Normal 57 7 3 2 4" xfId="9370" xr:uid="{00000000-0005-0000-0000-0000E3260000}"/>
    <cellStyle name="Normal 57 7 3 2 5" xfId="12765" xr:uid="{00000000-0005-0000-0000-0000E4260000}"/>
    <cellStyle name="Normal 57 7 3 2 6" xfId="7847" xr:uid="{00000000-0005-0000-0000-0000E5260000}"/>
    <cellStyle name="Normal 57 7 3 2 7" xfId="4301" xr:uid="{00000000-0005-0000-0000-0000E6260000}"/>
    <cellStyle name="Normal 57 7 3 3" xfId="1350" xr:uid="{00000000-0005-0000-0000-0000E7260000}"/>
    <cellStyle name="Normal 57 7 3 3 2" xfId="2497" xr:uid="{00000000-0005-0000-0000-0000E8260000}"/>
    <cellStyle name="Normal 57 7 3 3 2 2" xfId="10553" xr:uid="{00000000-0005-0000-0000-0000E9260000}"/>
    <cellStyle name="Normal 57 7 3 3 2 3" xfId="5536" xr:uid="{00000000-0005-0000-0000-0000EA260000}"/>
    <cellStyle name="Normal 57 7 3 3 3" xfId="6644" xr:uid="{00000000-0005-0000-0000-0000EB260000}"/>
    <cellStyle name="Normal 57 7 3 3 3 2" xfId="11659" xr:uid="{00000000-0005-0000-0000-0000EC260000}"/>
    <cellStyle name="Normal 57 7 3 3 4" xfId="8960" xr:uid="{00000000-0005-0000-0000-0000ED260000}"/>
    <cellStyle name="Normal 57 7 3 3 5" xfId="13113" xr:uid="{00000000-0005-0000-0000-0000EE260000}"/>
    <cellStyle name="Normal 57 7 3 3 6" xfId="8147" xr:uid="{00000000-0005-0000-0000-0000EF260000}"/>
    <cellStyle name="Normal 57 7 3 3 7" xfId="3891" xr:uid="{00000000-0005-0000-0000-0000F0260000}"/>
    <cellStyle name="Normal 57 7 3 4" xfId="2908" xr:uid="{00000000-0005-0000-0000-0000F1260000}"/>
    <cellStyle name="Normal 57 7 3 4 2" xfId="6934" xr:uid="{00000000-0005-0000-0000-0000F2260000}"/>
    <cellStyle name="Normal 57 7 3 4 2 2" xfId="11949" xr:uid="{00000000-0005-0000-0000-0000F3260000}"/>
    <cellStyle name="Normal 57 7 3 4 3" xfId="13403" xr:uid="{00000000-0005-0000-0000-0000F4260000}"/>
    <cellStyle name="Normal 57 7 3 4 4" xfId="9844" xr:uid="{00000000-0005-0000-0000-0000F5260000}"/>
    <cellStyle name="Normal 57 7 3 4 5" xfId="4826" xr:uid="{00000000-0005-0000-0000-0000F6260000}"/>
    <cellStyle name="Normal 57 7 3 5" xfId="1743" xr:uid="{00000000-0005-0000-0000-0000F7260000}"/>
    <cellStyle name="Normal 57 7 3 5 2" xfId="10906" xr:uid="{00000000-0005-0000-0000-0000F8260000}"/>
    <cellStyle name="Normal 57 7 3 5 3" xfId="5890" xr:uid="{00000000-0005-0000-0000-0000F9260000}"/>
    <cellStyle name="Normal 57 7 3 6" xfId="8467" xr:uid="{00000000-0005-0000-0000-0000FA260000}"/>
    <cellStyle name="Normal 57 7 3 7" xfId="12360" xr:uid="{00000000-0005-0000-0000-0000FB260000}"/>
    <cellStyle name="Normal 57 7 3 8" xfId="7437" xr:uid="{00000000-0005-0000-0000-0000FC260000}"/>
    <cellStyle name="Normal 57 7 3 9" xfId="3389" xr:uid="{00000000-0005-0000-0000-0000FD260000}"/>
    <cellStyle name="Normal 57 7 3_Degree data" xfId="3114" xr:uid="{00000000-0005-0000-0000-0000FE260000}"/>
    <cellStyle name="Normal 57 7 4" xfId="485" xr:uid="{00000000-0005-0000-0000-0000FF260000}"/>
    <cellStyle name="Normal 57 7 4 2" xfId="894" xr:uid="{00000000-0005-0000-0000-000000270000}"/>
    <cellStyle name="Normal 57 7 4 2 2" xfId="9744" xr:uid="{00000000-0005-0000-0000-000001270000}"/>
    <cellStyle name="Normal 57 7 4 2 3" xfId="4726" xr:uid="{00000000-0005-0000-0000-000002270000}"/>
    <cellStyle name="Normal 57 7 4 3" xfId="2146" xr:uid="{00000000-0005-0000-0000-000003270000}"/>
    <cellStyle name="Normal 57 7 4 3 2" xfId="11309" xr:uid="{00000000-0005-0000-0000-000004270000}"/>
    <cellStyle name="Normal 57 7 4 3 3" xfId="6293" xr:uid="{00000000-0005-0000-0000-000005270000}"/>
    <cellStyle name="Normal 57 7 4 4" xfId="8860" xr:uid="{00000000-0005-0000-0000-000006270000}"/>
    <cellStyle name="Normal 57 7 4 5" xfId="12763" xr:uid="{00000000-0005-0000-0000-000007270000}"/>
    <cellStyle name="Normal 57 7 4 6" xfId="7337" xr:uid="{00000000-0005-0000-0000-000008270000}"/>
    <cellStyle name="Normal 57 7 4 7" xfId="3791" xr:uid="{00000000-0005-0000-0000-000009270000}"/>
    <cellStyle name="Normal 57 7 5" xfId="791" xr:uid="{00000000-0005-0000-0000-00000A270000}"/>
    <cellStyle name="Normal 57 7 5 2" xfId="2495" xr:uid="{00000000-0005-0000-0000-00000B270000}"/>
    <cellStyle name="Normal 57 7 5 2 2" xfId="10252" xr:uid="{00000000-0005-0000-0000-00000C270000}"/>
    <cellStyle name="Normal 57 7 5 2 3" xfId="5234" xr:uid="{00000000-0005-0000-0000-00000D270000}"/>
    <cellStyle name="Normal 57 7 5 3" xfId="6642" xr:uid="{00000000-0005-0000-0000-00000E270000}"/>
    <cellStyle name="Normal 57 7 5 3 2" xfId="11657" xr:uid="{00000000-0005-0000-0000-00000F270000}"/>
    <cellStyle name="Normal 57 7 5 4" xfId="9368" xr:uid="{00000000-0005-0000-0000-000010270000}"/>
    <cellStyle name="Normal 57 7 5 5" xfId="13111" xr:uid="{00000000-0005-0000-0000-000011270000}"/>
    <cellStyle name="Normal 57 7 5 6" xfId="7845" xr:uid="{00000000-0005-0000-0000-000012270000}"/>
    <cellStyle name="Normal 57 7 5 7" xfId="4299" xr:uid="{00000000-0005-0000-0000-000013270000}"/>
    <cellStyle name="Normal 57 7 6" xfId="1249" xr:uid="{00000000-0005-0000-0000-000014270000}"/>
    <cellStyle name="Normal 57 7 6 2" xfId="2805" xr:uid="{00000000-0005-0000-0000-000015270000}"/>
    <cellStyle name="Normal 57 7 6 2 2" xfId="10453" xr:uid="{00000000-0005-0000-0000-000016270000}"/>
    <cellStyle name="Normal 57 7 6 2 3" xfId="5436" xr:uid="{00000000-0005-0000-0000-000017270000}"/>
    <cellStyle name="Normal 57 7 6 3" xfId="6834" xr:uid="{00000000-0005-0000-0000-000018270000}"/>
    <cellStyle name="Normal 57 7 6 3 2" xfId="11849" xr:uid="{00000000-0005-0000-0000-000019270000}"/>
    <cellStyle name="Normal 57 7 6 4" xfId="8640" xr:uid="{00000000-0005-0000-0000-00001A270000}"/>
    <cellStyle name="Normal 57 7 6 5" xfId="13303" xr:uid="{00000000-0005-0000-0000-00001B270000}"/>
    <cellStyle name="Normal 57 7 6 6" xfId="8047" xr:uid="{00000000-0005-0000-0000-00001C270000}"/>
    <cellStyle name="Normal 57 7 6 7" xfId="3567" xr:uid="{00000000-0005-0000-0000-00001D270000}"/>
    <cellStyle name="Normal 57 7 7" xfId="1643" xr:uid="{00000000-0005-0000-0000-00001E270000}"/>
    <cellStyle name="Normal 57 7 7 2" xfId="9527" xr:uid="{00000000-0005-0000-0000-00001F270000}"/>
    <cellStyle name="Normal 57 7 7 3" xfId="4509" xr:uid="{00000000-0005-0000-0000-000020270000}"/>
    <cellStyle name="Normal 57 7 8" xfId="5790" xr:uid="{00000000-0005-0000-0000-000021270000}"/>
    <cellStyle name="Normal 57 7 8 2" xfId="10806" xr:uid="{00000000-0005-0000-0000-000022270000}"/>
    <cellStyle name="Normal 57 7 9" xfId="8367" xr:uid="{00000000-0005-0000-0000-000023270000}"/>
    <cellStyle name="Normal 57 7_Degree data" xfId="3112" xr:uid="{00000000-0005-0000-0000-000024270000}"/>
    <cellStyle name="Normal 57 8" xfId="219" xr:uid="{00000000-0005-0000-0000-000025270000}"/>
    <cellStyle name="Normal 57 8 10" xfId="7150" xr:uid="{00000000-0005-0000-0000-000026270000}"/>
    <cellStyle name="Normal 57 8 11" xfId="3319" xr:uid="{00000000-0005-0000-0000-000027270000}"/>
    <cellStyle name="Normal 57 8 2" xfId="364" xr:uid="{00000000-0005-0000-0000-000028270000}"/>
    <cellStyle name="Normal 57 8 2 2" xfId="615" xr:uid="{00000000-0005-0000-0000-000029270000}"/>
    <cellStyle name="Normal 57 8 2 2 2" xfId="2150" xr:uid="{00000000-0005-0000-0000-00002A270000}"/>
    <cellStyle name="Normal 57 8 2 2 2 2" xfId="10256" xr:uid="{00000000-0005-0000-0000-00002B270000}"/>
    <cellStyle name="Normal 57 8 2 2 2 3" xfId="5238" xr:uid="{00000000-0005-0000-0000-00002C270000}"/>
    <cellStyle name="Normal 57 8 2 2 3" xfId="6297" xr:uid="{00000000-0005-0000-0000-00002D270000}"/>
    <cellStyle name="Normal 57 8 2 2 3 2" xfId="11313" xr:uid="{00000000-0005-0000-0000-00002E270000}"/>
    <cellStyle name="Normal 57 8 2 2 4" xfId="9372" xr:uid="{00000000-0005-0000-0000-00002F270000}"/>
    <cellStyle name="Normal 57 8 2 2 5" xfId="12767" xr:uid="{00000000-0005-0000-0000-000030270000}"/>
    <cellStyle name="Normal 57 8 2 2 6" xfId="7849" xr:uid="{00000000-0005-0000-0000-000031270000}"/>
    <cellStyle name="Normal 57 8 2 2 7" xfId="4303" xr:uid="{00000000-0005-0000-0000-000032270000}"/>
    <cellStyle name="Normal 57 8 2 3" xfId="1024" xr:uid="{00000000-0005-0000-0000-000033270000}"/>
    <cellStyle name="Normal 57 8 2 3 2" xfId="2499" xr:uid="{00000000-0005-0000-0000-000034270000}"/>
    <cellStyle name="Normal 57 8 2 3 2 2" xfId="10583" xr:uid="{00000000-0005-0000-0000-000035270000}"/>
    <cellStyle name="Normal 57 8 2 3 2 3" xfId="5566" xr:uid="{00000000-0005-0000-0000-000036270000}"/>
    <cellStyle name="Normal 57 8 2 3 3" xfId="6646" xr:uid="{00000000-0005-0000-0000-000037270000}"/>
    <cellStyle name="Normal 57 8 2 3 3 2" xfId="11661" xr:uid="{00000000-0005-0000-0000-000038270000}"/>
    <cellStyle name="Normal 57 8 2 3 4" xfId="8990" xr:uid="{00000000-0005-0000-0000-000039270000}"/>
    <cellStyle name="Normal 57 8 2 3 5" xfId="13115" xr:uid="{00000000-0005-0000-0000-00003A270000}"/>
    <cellStyle name="Normal 57 8 2 3 6" xfId="8177" xr:uid="{00000000-0005-0000-0000-00003B270000}"/>
    <cellStyle name="Normal 57 8 2 3 7" xfId="3921" xr:uid="{00000000-0005-0000-0000-00003C270000}"/>
    <cellStyle name="Normal 57 8 2 4" xfId="1381" xr:uid="{00000000-0005-0000-0000-00003D270000}"/>
    <cellStyle name="Normal 57 8 2 4 2" xfId="2939" xr:uid="{00000000-0005-0000-0000-00003E270000}"/>
    <cellStyle name="Normal 57 8 2 4 2 2" xfId="11979" xr:uid="{00000000-0005-0000-0000-00003F270000}"/>
    <cellStyle name="Normal 57 8 2 4 2 3" xfId="6964" xr:uid="{00000000-0005-0000-0000-000040270000}"/>
    <cellStyle name="Normal 57 8 2 4 3" xfId="13433" xr:uid="{00000000-0005-0000-0000-000041270000}"/>
    <cellStyle name="Normal 57 8 2 4 4" xfId="9874" xr:uid="{00000000-0005-0000-0000-000042270000}"/>
    <cellStyle name="Normal 57 8 2 4 5" xfId="4856" xr:uid="{00000000-0005-0000-0000-000043270000}"/>
    <cellStyle name="Normal 57 8 2 5" xfId="1773" xr:uid="{00000000-0005-0000-0000-000044270000}"/>
    <cellStyle name="Normal 57 8 2 5 2" xfId="10936" xr:uid="{00000000-0005-0000-0000-000045270000}"/>
    <cellStyle name="Normal 57 8 2 5 3" xfId="5920" xr:uid="{00000000-0005-0000-0000-000046270000}"/>
    <cellStyle name="Normal 57 8 2 6" xfId="8497" xr:uid="{00000000-0005-0000-0000-000047270000}"/>
    <cellStyle name="Normal 57 8 2 7" xfId="12390" xr:uid="{00000000-0005-0000-0000-000048270000}"/>
    <cellStyle name="Normal 57 8 2 8" xfId="7467" xr:uid="{00000000-0005-0000-0000-000049270000}"/>
    <cellStyle name="Normal 57 8 2 9" xfId="3419" xr:uid="{00000000-0005-0000-0000-00004A270000}"/>
    <cellStyle name="Normal 57 8 2_Degree data" xfId="3116" xr:uid="{00000000-0005-0000-0000-00004B270000}"/>
    <cellStyle name="Normal 57 8 3" xfId="515" xr:uid="{00000000-0005-0000-0000-00004C270000}"/>
    <cellStyle name="Normal 57 8 3 2" xfId="2149" xr:uid="{00000000-0005-0000-0000-00004D270000}"/>
    <cellStyle name="Normal 57 8 3 2 2" xfId="9774" xr:uid="{00000000-0005-0000-0000-00004E270000}"/>
    <cellStyle name="Normal 57 8 3 2 3" xfId="4756" xr:uid="{00000000-0005-0000-0000-00004F270000}"/>
    <cellStyle name="Normal 57 8 3 3" xfId="6296" xr:uid="{00000000-0005-0000-0000-000050270000}"/>
    <cellStyle name="Normal 57 8 3 3 2" xfId="11312" xr:uid="{00000000-0005-0000-0000-000051270000}"/>
    <cellStyle name="Normal 57 8 3 4" xfId="8890" xr:uid="{00000000-0005-0000-0000-000052270000}"/>
    <cellStyle name="Normal 57 8 3 5" xfId="12766" xr:uid="{00000000-0005-0000-0000-000053270000}"/>
    <cellStyle name="Normal 57 8 3 6" xfId="7367" xr:uid="{00000000-0005-0000-0000-000054270000}"/>
    <cellStyle name="Normal 57 8 3 7" xfId="3821" xr:uid="{00000000-0005-0000-0000-000055270000}"/>
    <cellStyle name="Normal 57 8 4" xfId="924" xr:uid="{00000000-0005-0000-0000-000056270000}"/>
    <cellStyle name="Normal 57 8 4 2" xfId="2498" xr:uid="{00000000-0005-0000-0000-000057270000}"/>
    <cellStyle name="Normal 57 8 4 2 2" xfId="10255" xr:uid="{00000000-0005-0000-0000-000058270000}"/>
    <cellStyle name="Normal 57 8 4 2 3" xfId="5237" xr:uid="{00000000-0005-0000-0000-000059270000}"/>
    <cellStyle name="Normal 57 8 4 3" xfId="6645" xr:uid="{00000000-0005-0000-0000-00005A270000}"/>
    <cellStyle name="Normal 57 8 4 3 2" xfId="11660" xr:uid="{00000000-0005-0000-0000-00005B270000}"/>
    <cellStyle name="Normal 57 8 4 4" xfId="9371" xr:uid="{00000000-0005-0000-0000-00005C270000}"/>
    <cellStyle name="Normal 57 8 4 5" xfId="13114" xr:uid="{00000000-0005-0000-0000-00005D270000}"/>
    <cellStyle name="Normal 57 8 4 6" xfId="7848" xr:uid="{00000000-0005-0000-0000-00005E270000}"/>
    <cellStyle name="Normal 57 8 4 7" xfId="4302" xr:uid="{00000000-0005-0000-0000-00005F270000}"/>
    <cellStyle name="Normal 57 8 5" xfId="1280" xr:uid="{00000000-0005-0000-0000-000060270000}"/>
    <cellStyle name="Normal 57 8 5 2" xfId="2837" xr:uid="{00000000-0005-0000-0000-000061270000}"/>
    <cellStyle name="Normal 57 8 5 2 2" xfId="10483" xr:uid="{00000000-0005-0000-0000-000062270000}"/>
    <cellStyle name="Normal 57 8 5 2 3" xfId="5466" xr:uid="{00000000-0005-0000-0000-000063270000}"/>
    <cellStyle name="Normal 57 8 5 3" xfId="6864" xr:uid="{00000000-0005-0000-0000-000064270000}"/>
    <cellStyle name="Normal 57 8 5 3 2" xfId="11879" xr:uid="{00000000-0005-0000-0000-000065270000}"/>
    <cellStyle name="Normal 57 8 5 4" xfId="8671" xr:uid="{00000000-0005-0000-0000-000066270000}"/>
    <cellStyle name="Normal 57 8 5 5" xfId="13333" xr:uid="{00000000-0005-0000-0000-000067270000}"/>
    <cellStyle name="Normal 57 8 5 6" xfId="8077" xr:uid="{00000000-0005-0000-0000-000068270000}"/>
    <cellStyle name="Normal 57 8 5 7" xfId="3600" xr:uid="{00000000-0005-0000-0000-000069270000}"/>
    <cellStyle name="Normal 57 8 6" xfId="1673" xr:uid="{00000000-0005-0000-0000-00006A270000}"/>
    <cellStyle name="Normal 57 8 6 2" xfId="9557" xr:uid="{00000000-0005-0000-0000-00006B270000}"/>
    <cellStyle name="Normal 57 8 6 3" xfId="4539" xr:uid="{00000000-0005-0000-0000-00006C270000}"/>
    <cellStyle name="Normal 57 8 7" xfId="5820" xr:uid="{00000000-0005-0000-0000-00006D270000}"/>
    <cellStyle name="Normal 57 8 7 2" xfId="10836" xr:uid="{00000000-0005-0000-0000-00006E270000}"/>
    <cellStyle name="Normal 57 8 8" xfId="8397" xr:uid="{00000000-0005-0000-0000-00006F270000}"/>
    <cellStyle name="Normal 57 8 9" xfId="12290" xr:uid="{00000000-0005-0000-0000-000070270000}"/>
    <cellStyle name="Normal 57 8_Degree data" xfId="3115" xr:uid="{00000000-0005-0000-0000-000071270000}"/>
    <cellStyle name="Normal 57 9" xfId="251" xr:uid="{00000000-0005-0000-0000-000072270000}"/>
    <cellStyle name="Normal 57 9 10" xfId="7198" xr:uid="{00000000-0005-0000-0000-000073270000}"/>
    <cellStyle name="Normal 57 9 11" xfId="3262" xr:uid="{00000000-0005-0000-0000-000074270000}"/>
    <cellStyle name="Normal 57 9 2" xfId="663" xr:uid="{00000000-0005-0000-0000-000075270000}"/>
    <cellStyle name="Normal 57 9 2 2" xfId="1072" xr:uid="{00000000-0005-0000-0000-000076270000}"/>
    <cellStyle name="Normal 57 9 2 2 2" xfId="2152" xr:uid="{00000000-0005-0000-0000-000077270000}"/>
    <cellStyle name="Normal 57 9 2 2 2 2" xfId="10258" xr:uid="{00000000-0005-0000-0000-000078270000}"/>
    <cellStyle name="Normal 57 9 2 2 2 3" xfId="5240" xr:uid="{00000000-0005-0000-0000-000079270000}"/>
    <cellStyle name="Normal 57 9 2 2 3" xfId="6299" xr:uid="{00000000-0005-0000-0000-00007A270000}"/>
    <cellStyle name="Normal 57 9 2 2 3 2" xfId="11315" xr:uid="{00000000-0005-0000-0000-00007B270000}"/>
    <cellStyle name="Normal 57 9 2 2 4" xfId="9374" xr:uid="{00000000-0005-0000-0000-00007C270000}"/>
    <cellStyle name="Normal 57 9 2 2 5" xfId="12769" xr:uid="{00000000-0005-0000-0000-00007D270000}"/>
    <cellStyle name="Normal 57 9 2 2 6" xfId="7851" xr:uid="{00000000-0005-0000-0000-00007E270000}"/>
    <cellStyle name="Normal 57 9 2 2 7" xfId="4305" xr:uid="{00000000-0005-0000-0000-00007F270000}"/>
    <cellStyle name="Normal 57 9 2 3" xfId="1430" xr:uid="{00000000-0005-0000-0000-000080270000}"/>
    <cellStyle name="Normal 57 9 2 3 2" xfId="2501" xr:uid="{00000000-0005-0000-0000-000081270000}"/>
    <cellStyle name="Normal 57 9 2 3 2 2" xfId="10631" xr:uid="{00000000-0005-0000-0000-000082270000}"/>
    <cellStyle name="Normal 57 9 2 3 2 3" xfId="5614" xr:uid="{00000000-0005-0000-0000-000083270000}"/>
    <cellStyle name="Normal 57 9 2 3 3" xfId="6648" xr:uid="{00000000-0005-0000-0000-000084270000}"/>
    <cellStyle name="Normal 57 9 2 3 3 2" xfId="11663" xr:uid="{00000000-0005-0000-0000-000085270000}"/>
    <cellStyle name="Normal 57 9 2 3 4" xfId="9038" xr:uid="{00000000-0005-0000-0000-000086270000}"/>
    <cellStyle name="Normal 57 9 2 3 5" xfId="13117" xr:uid="{00000000-0005-0000-0000-000087270000}"/>
    <cellStyle name="Normal 57 9 2 3 6" xfId="8225" xr:uid="{00000000-0005-0000-0000-000088270000}"/>
    <cellStyle name="Normal 57 9 2 3 7" xfId="3969" xr:uid="{00000000-0005-0000-0000-000089270000}"/>
    <cellStyle name="Normal 57 9 2 4" xfId="2989" xr:uid="{00000000-0005-0000-0000-00008A270000}"/>
    <cellStyle name="Normal 57 9 2 4 2" xfId="7012" xr:uid="{00000000-0005-0000-0000-00008B270000}"/>
    <cellStyle name="Normal 57 9 2 4 2 2" xfId="12027" xr:uid="{00000000-0005-0000-0000-00008C270000}"/>
    <cellStyle name="Normal 57 9 2 4 3" xfId="13481" xr:uid="{00000000-0005-0000-0000-00008D270000}"/>
    <cellStyle name="Normal 57 9 2 4 4" xfId="9922" xr:uid="{00000000-0005-0000-0000-00008E270000}"/>
    <cellStyle name="Normal 57 9 2 4 5" xfId="4904" xr:uid="{00000000-0005-0000-0000-00008F270000}"/>
    <cellStyle name="Normal 57 9 2 5" xfId="1821" xr:uid="{00000000-0005-0000-0000-000090270000}"/>
    <cellStyle name="Normal 57 9 2 5 2" xfId="10984" xr:uid="{00000000-0005-0000-0000-000091270000}"/>
    <cellStyle name="Normal 57 9 2 5 3" xfId="5968" xr:uid="{00000000-0005-0000-0000-000092270000}"/>
    <cellStyle name="Normal 57 9 2 6" xfId="8545" xr:uid="{00000000-0005-0000-0000-000093270000}"/>
    <cellStyle name="Normal 57 9 2 7" xfId="12438" xr:uid="{00000000-0005-0000-0000-000094270000}"/>
    <cellStyle name="Normal 57 9 2 8" xfId="7515" xr:uid="{00000000-0005-0000-0000-000095270000}"/>
    <cellStyle name="Normal 57 9 2 9" xfId="3467" xr:uid="{00000000-0005-0000-0000-000096270000}"/>
    <cellStyle name="Normal 57 9 2_Degree data" xfId="3118" xr:uid="{00000000-0005-0000-0000-000097270000}"/>
    <cellStyle name="Normal 57 9 3" xfId="458" xr:uid="{00000000-0005-0000-0000-000098270000}"/>
    <cellStyle name="Normal 57 9 3 2" xfId="2151" xr:uid="{00000000-0005-0000-0000-000099270000}"/>
    <cellStyle name="Normal 57 9 3 2 2" xfId="9717" xr:uid="{00000000-0005-0000-0000-00009A270000}"/>
    <cellStyle name="Normal 57 9 3 2 3" xfId="4699" xr:uid="{00000000-0005-0000-0000-00009B270000}"/>
    <cellStyle name="Normal 57 9 3 3" xfId="6298" xr:uid="{00000000-0005-0000-0000-00009C270000}"/>
    <cellStyle name="Normal 57 9 3 3 2" xfId="11314" xr:uid="{00000000-0005-0000-0000-00009D270000}"/>
    <cellStyle name="Normal 57 9 3 4" xfId="8833" xr:uid="{00000000-0005-0000-0000-00009E270000}"/>
    <cellStyle name="Normal 57 9 3 5" xfId="12768" xr:uid="{00000000-0005-0000-0000-00009F270000}"/>
    <cellStyle name="Normal 57 9 3 6" xfId="7310" xr:uid="{00000000-0005-0000-0000-0000A0270000}"/>
    <cellStyle name="Normal 57 9 3 7" xfId="3764" xr:uid="{00000000-0005-0000-0000-0000A1270000}"/>
    <cellStyle name="Normal 57 9 4" xfId="867" xr:uid="{00000000-0005-0000-0000-0000A2270000}"/>
    <cellStyle name="Normal 57 9 4 2" xfId="2500" xr:uid="{00000000-0005-0000-0000-0000A3270000}"/>
    <cellStyle name="Normal 57 9 4 2 2" xfId="10257" xr:uid="{00000000-0005-0000-0000-0000A4270000}"/>
    <cellStyle name="Normal 57 9 4 2 3" xfId="5239" xr:uid="{00000000-0005-0000-0000-0000A5270000}"/>
    <cellStyle name="Normal 57 9 4 3" xfId="6647" xr:uid="{00000000-0005-0000-0000-0000A6270000}"/>
    <cellStyle name="Normal 57 9 4 3 2" xfId="11662" xr:uid="{00000000-0005-0000-0000-0000A7270000}"/>
    <cellStyle name="Normal 57 9 4 4" xfId="9373" xr:uid="{00000000-0005-0000-0000-0000A8270000}"/>
    <cellStyle name="Normal 57 9 4 5" xfId="13116" xr:uid="{00000000-0005-0000-0000-0000A9270000}"/>
    <cellStyle name="Normal 57 9 4 6" xfId="7850" xr:uid="{00000000-0005-0000-0000-0000AA270000}"/>
    <cellStyle name="Normal 57 9 4 7" xfId="4304" xr:uid="{00000000-0005-0000-0000-0000AB270000}"/>
    <cellStyle name="Normal 57 9 5" xfId="1219" xr:uid="{00000000-0005-0000-0000-0000AC270000}"/>
    <cellStyle name="Normal 57 9 5 2" xfId="2775" xr:uid="{00000000-0005-0000-0000-0000AD270000}"/>
    <cellStyle name="Normal 57 9 5 2 2" xfId="10426" xr:uid="{00000000-0005-0000-0000-0000AE270000}"/>
    <cellStyle name="Normal 57 9 5 2 3" xfId="5409" xr:uid="{00000000-0005-0000-0000-0000AF270000}"/>
    <cellStyle name="Normal 57 9 5 3" xfId="6807" xr:uid="{00000000-0005-0000-0000-0000B0270000}"/>
    <cellStyle name="Normal 57 9 5 3 2" xfId="11822" xr:uid="{00000000-0005-0000-0000-0000B1270000}"/>
    <cellStyle name="Normal 57 9 5 4" xfId="8719" xr:uid="{00000000-0005-0000-0000-0000B2270000}"/>
    <cellStyle name="Normal 57 9 5 5" xfId="13276" xr:uid="{00000000-0005-0000-0000-0000B3270000}"/>
    <cellStyle name="Normal 57 9 5 6" xfId="8020" xr:uid="{00000000-0005-0000-0000-0000B4270000}"/>
    <cellStyle name="Normal 57 9 5 7" xfId="3649" xr:uid="{00000000-0005-0000-0000-0000B5270000}"/>
    <cellStyle name="Normal 57 9 6" xfId="1616" xr:uid="{00000000-0005-0000-0000-0000B6270000}"/>
    <cellStyle name="Normal 57 9 6 2" xfId="9605" xr:uid="{00000000-0005-0000-0000-0000B7270000}"/>
    <cellStyle name="Normal 57 9 6 3" xfId="4587" xr:uid="{00000000-0005-0000-0000-0000B8270000}"/>
    <cellStyle name="Normal 57 9 7" xfId="5763" xr:uid="{00000000-0005-0000-0000-0000B9270000}"/>
    <cellStyle name="Normal 57 9 7 2" xfId="10779" xr:uid="{00000000-0005-0000-0000-0000BA270000}"/>
    <cellStyle name="Normal 57 9 8" xfId="8340" xr:uid="{00000000-0005-0000-0000-0000BB270000}"/>
    <cellStyle name="Normal 57 9 9" xfId="12233" xr:uid="{00000000-0005-0000-0000-0000BC270000}"/>
    <cellStyle name="Normal 57 9_Degree data" xfId="3117" xr:uid="{00000000-0005-0000-0000-0000BD270000}"/>
    <cellStyle name="Normal 57_Degree data" xfId="3061" xr:uid="{00000000-0005-0000-0000-0000BE270000}"/>
    <cellStyle name="Normal 58" xfId="17" xr:uid="{00000000-0005-0000-0000-0000BF270000}"/>
    <cellStyle name="Normal 58 10" xfId="253" xr:uid="{00000000-0005-0000-0000-0000C0270000}"/>
    <cellStyle name="Normal 58 10 2" xfId="559" xr:uid="{00000000-0005-0000-0000-0000C1270000}"/>
    <cellStyle name="Normal 58 10 2 2" xfId="2154" xr:uid="{00000000-0005-0000-0000-0000C2270000}"/>
    <cellStyle name="Normal 58 10 2 2 2" xfId="10260" xr:uid="{00000000-0005-0000-0000-0000C3270000}"/>
    <cellStyle name="Normal 58 10 2 2 3" xfId="5242" xr:uid="{00000000-0005-0000-0000-0000C4270000}"/>
    <cellStyle name="Normal 58 10 2 3" xfId="6301" xr:uid="{00000000-0005-0000-0000-0000C5270000}"/>
    <cellStyle name="Normal 58 10 2 3 2" xfId="11317" xr:uid="{00000000-0005-0000-0000-0000C6270000}"/>
    <cellStyle name="Normal 58 10 2 4" xfId="9376" xr:uid="{00000000-0005-0000-0000-0000C7270000}"/>
    <cellStyle name="Normal 58 10 2 5" xfId="12771" xr:uid="{00000000-0005-0000-0000-0000C8270000}"/>
    <cellStyle name="Normal 58 10 2 6" xfId="7853" xr:uid="{00000000-0005-0000-0000-0000C9270000}"/>
    <cellStyle name="Normal 58 10 2 7" xfId="4307" xr:uid="{00000000-0005-0000-0000-0000CA270000}"/>
    <cellStyle name="Normal 58 10 3" xfId="968" xr:uid="{00000000-0005-0000-0000-0000CB270000}"/>
    <cellStyle name="Normal 58 10 3 2" xfId="2503" xr:uid="{00000000-0005-0000-0000-0000CC270000}"/>
    <cellStyle name="Normal 58 10 3 2 2" xfId="10527" xr:uid="{00000000-0005-0000-0000-0000CD270000}"/>
    <cellStyle name="Normal 58 10 3 2 3" xfId="5510" xr:uid="{00000000-0005-0000-0000-0000CE270000}"/>
    <cellStyle name="Normal 58 10 3 3" xfId="6650" xr:uid="{00000000-0005-0000-0000-0000CF270000}"/>
    <cellStyle name="Normal 58 10 3 3 2" xfId="11665" xr:uid="{00000000-0005-0000-0000-0000D0270000}"/>
    <cellStyle name="Normal 58 10 3 4" xfId="8934" xr:uid="{00000000-0005-0000-0000-0000D1270000}"/>
    <cellStyle name="Normal 58 10 3 5" xfId="13119" xr:uid="{00000000-0005-0000-0000-0000D2270000}"/>
    <cellStyle name="Normal 58 10 3 6" xfId="8121" xr:uid="{00000000-0005-0000-0000-0000D3270000}"/>
    <cellStyle name="Normal 58 10 3 7" xfId="3865" xr:uid="{00000000-0005-0000-0000-0000D4270000}"/>
    <cellStyle name="Normal 58 10 4" xfId="1324" xr:uid="{00000000-0005-0000-0000-0000D5270000}"/>
    <cellStyle name="Normal 58 10 4 2" xfId="2882" xr:uid="{00000000-0005-0000-0000-0000D6270000}"/>
    <cellStyle name="Normal 58 10 4 2 2" xfId="11923" xr:uid="{00000000-0005-0000-0000-0000D7270000}"/>
    <cellStyle name="Normal 58 10 4 2 3" xfId="6908" xr:uid="{00000000-0005-0000-0000-0000D8270000}"/>
    <cellStyle name="Normal 58 10 4 3" xfId="13377" xr:uid="{00000000-0005-0000-0000-0000D9270000}"/>
    <cellStyle name="Normal 58 10 4 4" xfId="9818" xr:uid="{00000000-0005-0000-0000-0000DA270000}"/>
    <cellStyle name="Normal 58 10 4 5" xfId="4800" xr:uid="{00000000-0005-0000-0000-0000DB270000}"/>
    <cellStyle name="Normal 58 10 5" xfId="1717" xr:uid="{00000000-0005-0000-0000-0000DC270000}"/>
    <cellStyle name="Normal 58 10 5 2" xfId="10880" xr:uid="{00000000-0005-0000-0000-0000DD270000}"/>
    <cellStyle name="Normal 58 10 5 3" xfId="5864" xr:uid="{00000000-0005-0000-0000-0000DE270000}"/>
    <cellStyle name="Normal 58 10 6" xfId="8441" xr:uid="{00000000-0005-0000-0000-0000DF270000}"/>
    <cellStyle name="Normal 58 10 7" xfId="12334" xr:uid="{00000000-0005-0000-0000-0000E0270000}"/>
    <cellStyle name="Normal 58 10 8" xfId="7411" xr:uid="{00000000-0005-0000-0000-0000E1270000}"/>
    <cellStyle name="Normal 58 10 9" xfId="3363" xr:uid="{00000000-0005-0000-0000-0000E2270000}"/>
    <cellStyle name="Normal 58 10_Degree data" xfId="3120" xr:uid="{00000000-0005-0000-0000-0000E3270000}"/>
    <cellStyle name="Normal 58 11" xfId="415" xr:uid="{00000000-0005-0000-0000-0000E4270000}"/>
    <cellStyle name="Normal 58 11 2" xfId="823" xr:uid="{00000000-0005-0000-0000-0000E5270000}"/>
    <cellStyle name="Normal 58 11 2 2" xfId="2155" xr:uid="{00000000-0005-0000-0000-0000E6270000}"/>
    <cellStyle name="Normal 58 11 2 2 2" xfId="10261" xr:uid="{00000000-0005-0000-0000-0000E7270000}"/>
    <cellStyle name="Normal 58 11 2 2 3" xfId="5243" xr:uid="{00000000-0005-0000-0000-0000E8270000}"/>
    <cellStyle name="Normal 58 11 2 3" xfId="6302" xr:uid="{00000000-0005-0000-0000-0000E9270000}"/>
    <cellStyle name="Normal 58 11 2 3 2" xfId="11318" xr:uid="{00000000-0005-0000-0000-0000EA270000}"/>
    <cellStyle name="Normal 58 11 2 4" xfId="9377" xr:uid="{00000000-0005-0000-0000-0000EB270000}"/>
    <cellStyle name="Normal 58 11 2 5" xfId="12772" xr:uid="{00000000-0005-0000-0000-0000EC270000}"/>
    <cellStyle name="Normal 58 11 2 6" xfId="7854" xr:uid="{00000000-0005-0000-0000-0000ED270000}"/>
    <cellStyle name="Normal 58 11 2 7" xfId="4308" xr:uid="{00000000-0005-0000-0000-0000EE270000}"/>
    <cellStyle name="Normal 58 11 3" xfId="1173" xr:uid="{00000000-0005-0000-0000-0000EF270000}"/>
    <cellStyle name="Normal 58 11 3 2" xfId="2504" xr:uid="{00000000-0005-0000-0000-0000F0270000}"/>
    <cellStyle name="Normal 58 11 3 2 2" xfId="10383" xr:uid="{00000000-0005-0000-0000-0000F1270000}"/>
    <cellStyle name="Normal 58 11 3 2 3" xfId="5366" xr:uid="{00000000-0005-0000-0000-0000F2270000}"/>
    <cellStyle name="Normal 58 11 3 3" xfId="6651" xr:uid="{00000000-0005-0000-0000-0000F3270000}"/>
    <cellStyle name="Normal 58 11 3 3 2" xfId="11666" xr:uid="{00000000-0005-0000-0000-0000F4270000}"/>
    <cellStyle name="Normal 58 11 3 4" xfId="9492" xr:uid="{00000000-0005-0000-0000-0000F5270000}"/>
    <cellStyle name="Normal 58 11 3 5" xfId="13120" xr:uid="{00000000-0005-0000-0000-0000F6270000}"/>
    <cellStyle name="Normal 58 11 3 6" xfId="7977" xr:uid="{00000000-0005-0000-0000-0000F7270000}"/>
    <cellStyle name="Normal 58 11 3 7" xfId="4474" xr:uid="{00000000-0005-0000-0000-0000F8270000}"/>
    <cellStyle name="Normal 58 11 4" xfId="2724" xr:uid="{00000000-0005-0000-0000-0000F9270000}"/>
    <cellStyle name="Normal 58 11 4 2" xfId="6764" xr:uid="{00000000-0005-0000-0000-0000FA270000}"/>
    <cellStyle name="Normal 58 11 4 2 2" xfId="11779" xr:uid="{00000000-0005-0000-0000-0000FB270000}"/>
    <cellStyle name="Normal 58 11 4 3" xfId="13233" xr:uid="{00000000-0005-0000-0000-0000FC270000}"/>
    <cellStyle name="Normal 58 11 4 4" xfId="9674" xr:uid="{00000000-0005-0000-0000-0000FD270000}"/>
    <cellStyle name="Normal 58 11 4 5" xfId="4656" xr:uid="{00000000-0005-0000-0000-0000FE270000}"/>
    <cellStyle name="Normal 58 11 5" xfId="1573" xr:uid="{00000000-0005-0000-0000-0000FF270000}"/>
    <cellStyle name="Normal 58 11 5 2" xfId="10734" xr:uid="{00000000-0005-0000-0000-000000280000}"/>
    <cellStyle name="Normal 58 11 5 3" xfId="5718" xr:uid="{00000000-0005-0000-0000-000001280000}"/>
    <cellStyle name="Normal 58 11 6" xfId="8790" xr:uid="{00000000-0005-0000-0000-000002280000}"/>
    <cellStyle name="Normal 58 11 7" xfId="12190" xr:uid="{00000000-0005-0000-0000-000003280000}"/>
    <cellStyle name="Normal 58 11 8" xfId="7267" xr:uid="{00000000-0005-0000-0000-000004280000}"/>
    <cellStyle name="Normal 58 11 9" xfId="3721" xr:uid="{00000000-0005-0000-0000-000005280000}"/>
    <cellStyle name="Normal 58 11_Degree data" xfId="3121" xr:uid="{00000000-0005-0000-0000-000006280000}"/>
    <cellStyle name="Normal 58 12" xfId="742" xr:uid="{00000000-0005-0000-0000-000007280000}"/>
    <cellStyle name="Normal 58 12 2" xfId="2153" xr:uid="{00000000-0005-0000-0000-000008280000}"/>
    <cellStyle name="Normal 58 12 2 2" xfId="10259" xr:uid="{00000000-0005-0000-0000-000009280000}"/>
    <cellStyle name="Normal 58 12 2 3" xfId="5241" xr:uid="{00000000-0005-0000-0000-00000A280000}"/>
    <cellStyle name="Normal 58 12 3" xfId="6300" xr:uid="{00000000-0005-0000-0000-00000B280000}"/>
    <cellStyle name="Normal 58 12 3 2" xfId="11316" xr:uid="{00000000-0005-0000-0000-00000C280000}"/>
    <cellStyle name="Normal 58 12 4" xfId="9375" xr:uid="{00000000-0005-0000-0000-00000D280000}"/>
    <cellStyle name="Normal 58 12 5" xfId="12770" xr:uid="{00000000-0005-0000-0000-00000E280000}"/>
    <cellStyle name="Normal 58 12 6" xfId="7852" xr:uid="{00000000-0005-0000-0000-00000F280000}"/>
    <cellStyle name="Normal 58 12 7" xfId="4306" xr:uid="{00000000-0005-0000-0000-000010280000}"/>
    <cellStyle name="Normal 58 13" xfId="1146" xr:uid="{00000000-0005-0000-0000-000011280000}"/>
    <cellStyle name="Normal 58 13 2" xfId="2502" xr:uid="{00000000-0005-0000-0000-000012280000}"/>
    <cellStyle name="Normal 58 13 2 2" xfId="10356" xr:uid="{00000000-0005-0000-0000-000013280000}"/>
    <cellStyle name="Normal 58 13 2 3" xfId="5339" xr:uid="{00000000-0005-0000-0000-000014280000}"/>
    <cellStyle name="Normal 58 13 3" xfId="6649" xr:uid="{00000000-0005-0000-0000-000015280000}"/>
    <cellStyle name="Normal 58 13 3 2" xfId="11664" xr:uid="{00000000-0005-0000-0000-000016280000}"/>
    <cellStyle name="Normal 58 13 4" xfId="8614" xr:uid="{00000000-0005-0000-0000-000017280000}"/>
    <cellStyle name="Normal 58 13 5" xfId="13118" xr:uid="{00000000-0005-0000-0000-000018280000}"/>
    <cellStyle name="Normal 58 13 6" xfId="7950" xr:uid="{00000000-0005-0000-0000-000019280000}"/>
    <cellStyle name="Normal 58 13 7" xfId="3536" xr:uid="{00000000-0005-0000-0000-00001A280000}"/>
    <cellStyle name="Normal 58 14" xfId="2656" xr:uid="{00000000-0005-0000-0000-00001B280000}"/>
    <cellStyle name="Normal 58 14 2" xfId="6737" xr:uid="{00000000-0005-0000-0000-00001C280000}"/>
    <cellStyle name="Normal 58 14 2 2" xfId="11752" xr:uid="{00000000-0005-0000-0000-00001D280000}"/>
    <cellStyle name="Normal 58 14 3" xfId="13206" xr:uid="{00000000-0005-0000-0000-00001E280000}"/>
    <cellStyle name="Normal 58 14 4" xfId="9500" xr:uid="{00000000-0005-0000-0000-00001F280000}"/>
    <cellStyle name="Normal 58 14 5" xfId="4482" xr:uid="{00000000-0005-0000-0000-000020280000}"/>
    <cellStyle name="Normal 58 15" xfId="1546" xr:uid="{00000000-0005-0000-0000-000021280000}"/>
    <cellStyle name="Normal 58 15 2" xfId="12163" xr:uid="{00000000-0005-0000-0000-000022280000}"/>
    <cellStyle name="Normal 58 15 3" xfId="10707" xr:uid="{00000000-0005-0000-0000-000023280000}"/>
    <cellStyle name="Normal 58 15 4" xfId="5691" xr:uid="{00000000-0005-0000-0000-000024280000}"/>
    <cellStyle name="Normal 58 16" xfId="1506" xr:uid="{00000000-0005-0000-0000-000025280000}"/>
    <cellStyle name="Normal 58 16 2" xfId="8297" xr:uid="{00000000-0005-0000-0000-000026280000}"/>
    <cellStyle name="Normal 58 17" xfId="12123" xr:uid="{00000000-0005-0000-0000-000027280000}"/>
    <cellStyle name="Normal 58 18" xfId="7094" xr:uid="{00000000-0005-0000-0000-000028280000}"/>
    <cellStyle name="Normal 58 19" xfId="3215" xr:uid="{00000000-0005-0000-0000-000029280000}"/>
    <cellStyle name="Normal 58 2" xfId="85" xr:uid="{00000000-0005-0000-0000-00002A280000}"/>
    <cellStyle name="Normal 58 2 2" xfId="735" xr:uid="{00000000-0005-0000-0000-00002B280000}"/>
    <cellStyle name="Normal 58 3" xfId="135" xr:uid="{00000000-0005-0000-0000-00002C280000}"/>
    <cellStyle name="Normal 58 3 10" xfId="1558" xr:uid="{00000000-0005-0000-0000-00002D280000}"/>
    <cellStyle name="Normal 58 3 10 2" xfId="12175" xr:uid="{00000000-0005-0000-0000-00002E280000}"/>
    <cellStyle name="Normal 58 3 10 3" xfId="10719" xr:uid="{00000000-0005-0000-0000-00002F280000}"/>
    <cellStyle name="Normal 58 3 10 4" xfId="5703" xr:uid="{00000000-0005-0000-0000-000030280000}"/>
    <cellStyle name="Normal 58 3 11" xfId="1528" xr:uid="{00000000-0005-0000-0000-000031280000}"/>
    <cellStyle name="Normal 58 3 11 2" xfId="8302" xr:uid="{00000000-0005-0000-0000-000032280000}"/>
    <cellStyle name="Normal 58 3 12" xfId="12145" xr:uid="{00000000-0005-0000-0000-000033280000}"/>
    <cellStyle name="Normal 58 3 13" xfId="7107" xr:uid="{00000000-0005-0000-0000-000034280000}"/>
    <cellStyle name="Normal 58 3 14" xfId="3222" xr:uid="{00000000-0005-0000-0000-000035280000}"/>
    <cellStyle name="Normal 58 3 2" xfId="176" xr:uid="{00000000-0005-0000-0000-000036280000}"/>
    <cellStyle name="Normal 58 3 2 10" xfId="8327" xr:uid="{00000000-0005-0000-0000-000037280000}"/>
    <cellStyle name="Normal 58 3 2 11" xfId="12220" xr:uid="{00000000-0005-0000-0000-000038280000}"/>
    <cellStyle name="Normal 58 3 2 12" xfId="7137" xr:uid="{00000000-0005-0000-0000-000039280000}"/>
    <cellStyle name="Normal 58 3 2 13" xfId="3249" xr:uid="{00000000-0005-0000-0000-00003A280000}"/>
    <cellStyle name="Normal 58 3 2 2" xfId="351" xr:uid="{00000000-0005-0000-0000-00003B280000}"/>
    <cellStyle name="Normal 58 3 2 2 10" xfId="7241" xr:uid="{00000000-0005-0000-0000-00003C280000}"/>
    <cellStyle name="Normal 58 3 2 2 11" xfId="3306" xr:uid="{00000000-0005-0000-0000-00003D280000}"/>
    <cellStyle name="Normal 58 3 2 2 2" xfId="706" xr:uid="{00000000-0005-0000-0000-00003E280000}"/>
    <cellStyle name="Normal 58 3 2 2 2 2" xfId="1115" xr:uid="{00000000-0005-0000-0000-00003F280000}"/>
    <cellStyle name="Normal 58 3 2 2 2 2 2" xfId="2159" xr:uid="{00000000-0005-0000-0000-000040280000}"/>
    <cellStyle name="Normal 58 3 2 2 2 2 2 2" xfId="10265" xr:uid="{00000000-0005-0000-0000-000041280000}"/>
    <cellStyle name="Normal 58 3 2 2 2 2 2 3" xfId="5247" xr:uid="{00000000-0005-0000-0000-000042280000}"/>
    <cellStyle name="Normal 58 3 2 2 2 2 3" xfId="6306" xr:uid="{00000000-0005-0000-0000-000043280000}"/>
    <cellStyle name="Normal 58 3 2 2 2 2 3 2" xfId="11322" xr:uid="{00000000-0005-0000-0000-000044280000}"/>
    <cellStyle name="Normal 58 3 2 2 2 2 4" xfId="9381" xr:uid="{00000000-0005-0000-0000-000045280000}"/>
    <cellStyle name="Normal 58 3 2 2 2 2 5" xfId="12776" xr:uid="{00000000-0005-0000-0000-000046280000}"/>
    <cellStyle name="Normal 58 3 2 2 2 2 6" xfId="7858" xr:uid="{00000000-0005-0000-0000-000047280000}"/>
    <cellStyle name="Normal 58 3 2 2 2 2 7" xfId="4312" xr:uid="{00000000-0005-0000-0000-000048280000}"/>
    <cellStyle name="Normal 58 3 2 2 2 3" xfId="1473" xr:uid="{00000000-0005-0000-0000-000049280000}"/>
    <cellStyle name="Normal 58 3 2 2 2 3 2" xfId="2508" xr:uid="{00000000-0005-0000-0000-00004A280000}"/>
    <cellStyle name="Normal 58 3 2 2 2 3 2 2" xfId="10674" xr:uid="{00000000-0005-0000-0000-00004B280000}"/>
    <cellStyle name="Normal 58 3 2 2 2 3 2 3" xfId="5657" xr:uid="{00000000-0005-0000-0000-00004C280000}"/>
    <cellStyle name="Normal 58 3 2 2 2 3 3" xfId="6655" xr:uid="{00000000-0005-0000-0000-00004D280000}"/>
    <cellStyle name="Normal 58 3 2 2 2 3 3 2" xfId="11670" xr:uid="{00000000-0005-0000-0000-00004E280000}"/>
    <cellStyle name="Normal 58 3 2 2 2 3 4" xfId="9081" xr:uid="{00000000-0005-0000-0000-00004F280000}"/>
    <cellStyle name="Normal 58 3 2 2 2 3 5" xfId="13124" xr:uid="{00000000-0005-0000-0000-000050280000}"/>
    <cellStyle name="Normal 58 3 2 2 2 3 6" xfId="8268" xr:uid="{00000000-0005-0000-0000-000051280000}"/>
    <cellStyle name="Normal 58 3 2 2 2 3 7" xfId="4012" xr:uid="{00000000-0005-0000-0000-000052280000}"/>
    <cellStyle name="Normal 58 3 2 2 2 4" xfId="3032" xr:uid="{00000000-0005-0000-0000-000053280000}"/>
    <cellStyle name="Normal 58 3 2 2 2 4 2" xfId="7055" xr:uid="{00000000-0005-0000-0000-000054280000}"/>
    <cellStyle name="Normal 58 3 2 2 2 4 2 2" xfId="12070" xr:uid="{00000000-0005-0000-0000-000055280000}"/>
    <cellStyle name="Normal 58 3 2 2 2 4 3" xfId="13524" xr:uid="{00000000-0005-0000-0000-000056280000}"/>
    <cellStyle name="Normal 58 3 2 2 2 4 4" xfId="9965" xr:uid="{00000000-0005-0000-0000-000057280000}"/>
    <cellStyle name="Normal 58 3 2 2 2 4 5" xfId="4947" xr:uid="{00000000-0005-0000-0000-000058280000}"/>
    <cellStyle name="Normal 58 3 2 2 2 5" xfId="1864" xr:uid="{00000000-0005-0000-0000-000059280000}"/>
    <cellStyle name="Normal 58 3 2 2 2 5 2" xfId="11027" xr:uid="{00000000-0005-0000-0000-00005A280000}"/>
    <cellStyle name="Normal 58 3 2 2 2 5 3" xfId="6011" xr:uid="{00000000-0005-0000-0000-00005B280000}"/>
    <cellStyle name="Normal 58 3 2 2 2 6" xfId="8588" xr:uid="{00000000-0005-0000-0000-00005C280000}"/>
    <cellStyle name="Normal 58 3 2 2 2 7" xfId="12481" xr:uid="{00000000-0005-0000-0000-00005D280000}"/>
    <cellStyle name="Normal 58 3 2 2 2 8" xfId="7558" xr:uid="{00000000-0005-0000-0000-00005E280000}"/>
    <cellStyle name="Normal 58 3 2 2 2 9" xfId="3510" xr:uid="{00000000-0005-0000-0000-00005F280000}"/>
    <cellStyle name="Normal 58 3 2 2 2_Degree data" xfId="3125" xr:uid="{00000000-0005-0000-0000-000060280000}"/>
    <cellStyle name="Normal 58 3 2 2 3" xfId="502" xr:uid="{00000000-0005-0000-0000-000061280000}"/>
    <cellStyle name="Normal 58 3 2 2 3 2" xfId="2158" xr:uid="{00000000-0005-0000-0000-000062280000}"/>
    <cellStyle name="Normal 58 3 2 2 3 2 2" xfId="9761" xr:uid="{00000000-0005-0000-0000-000063280000}"/>
    <cellStyle name="Normal 58 3 2 2 3 2 3" xfId="4743" xr:uid="{00000000-0005-0000-0000-000064280000}"/>
    <cellStyle name="Normal 58 3 2 2 3 3" xfId="6305" xr:uid="{00000000-0005-0000-0000-000065280000}"/>
    <cellStyle name="Normal 58 3 2 2 3 3 2" xfId="11321" xr:uid="{00000000-0005-0000-0000-000066280000}"/>
    <cellStyle name="Normal 58 3 2 2 3 4" xfId="8877" xr:uid="{00000000-0005-0000-0000-000067280000}"/>
    <cellStyle name="Normal 58 3 2 2 3 5" xfId="12775" xr:uid="{00000000-0005-0000-0000-000068280000}"/>
    <cellStyle name="Normal 58 3 2 2 3 6" xfId="7354" xr:uid="{00000000-0005-0000-0000-000069280000}"/>
    <cellStyle name="Normal 58 3 2 2 3 7" xfId="3808" xr:uid="{00000000-0005-0000-0000-00006A280000}"/>
    <cellStyle name="Normal 58 3 2 2 4" xfId="911" xr:uid="{00000000-0005-0000-0000-00006B280000}"/>
    <cellStyle name="Normal 58 3 2 2 4 2" xfId="2507" xr:uid="{00000000-0005-0000-0000-00006C280000}"/>
    <cellStyle name="Normal 58 3 2 2 4 2 2" xfId="10264" xr:uid="{00000000-0005-0000-0000-00006D280000}"/>
    <cellStyle name="Normal 58 3 2 2 4 2 3" xfId="5246" xr:uid="{00000000-0005-0000-0000-00006E280000}"/>
    <cellStyle name="Normal 58 3 2 2 4 3" xfId="6654" xr:uid="{00000000-0005-0000-0000-00006F280000}"/>
    <cellStyle name="Normal 58 3 2 2 4 3 2" xfId="11669" xr:uid="{00000000-0005-0000-0000-000070280000}"/>
    <cellStyle name="Normal 58 3 2 2 4 4" xfId="9380" xr:uid="{00000000-0005-0000-0000-000071280000}"/>
    <cellStyle name="Normal 58 3 2 2 4 5" xfId="13123" xr:uid="{00000000-0005-0000-0000-000072280000}"/>
    <cellStyle name="Normal 58 3 2 2 4 6" xfId="7857" xr:uid="{00000000-0005-0000-0000-000073280000}"/>
    <cellStyle name="Normal 58 3 2 2 4 7" xfId="4311" xr:uid="{00000000-0005-0000-0000-000074280000}"/>
    <cellStyle name="Normal 58 3 2 2 5" xfId="1266" xr:uid="{00000000-0005-0000-0000-000075280000}"/>
    <cellStyle name="Normal 58 3 2 2 5 2" xfId="2823" xr:uid="{00000000-0005-0000-0000-000076280000}"/>
    <cellStyle name="Normal 58 3 2 2 5 2 2" xfId="10470" xr:uid="{00000000-0005-0000-0000-000077280000}"/>
    <cellStyle name="Normal 58 3 2 2 5 2 3" xfId="5453" xr:uid="{00000000-0005-0000-0000-000078280000}"/>
    <cellStyle name="Normal 58 3 2 2 5 3" xfId="6851" xr:uid="{00000000-0005-0000-0000-000079280000}"/>
    <cellStyle name="Normal 58 3 2 2 5 3 2" xfId="11866" xr:uid="{00000000-0005-0000-0000-00007A280000}"/>
    <cellStyle name="Normal 58 3 2 2 5 4" xfId="8762" xr:uid="{00000000-0005-0000-0000-00007B280000}"/>
    <cellStyle name="Normal 58 3 2 2 5 5" xfId="13320" xr:uid="{00000000-0005-0000-0000-00007C280000}"/>
    <cellStyle name="Normal 58 3 2 2 5 6" xfId="8064" xr:uid="{00000000-0005-0000-0000-00007D280000}"/>
    <cellStyle name="Normal 58 3 2 2 5 7" xfId="3692" xr:uid="{00000000-0005-0000-0000-00007E280000}"/>
    <cellStyle name="Normal 58 3 2 2 6" xfId="1660" xr:uid="{00000000-0005-0000-0000-00007F280000}"/>
    <cellStyle name="Normal 58 3 2 2 6 2" xfId="9648" xr:uid="{00000000-0005-0000-0000-000080280000}"/>
    <cellStyle name="Normal 58 3 2 2 6 3" xfId="4630" xr:uid="{00000000-0005-0000-0000-000081280000}"/>
    <cellStyle name="Normal 58 3 2 2 7" xfId="5807" xr:uid="{00000000-0005-0000-0000-000082280000}"/>
    <cellStyle name="Normal 58 3 2 2 7 2" xfId="10823" xr:uid="{00000000-0005-0000-0000-000083280000}"/>
    <cellStyle name="Normal 58 3 2 2 8" xfId="8384" xr:uid="{00000000-0005-0000-0000-000084280000}"/>
    <cellStyle name="Normal 58 3 2 2 9" xfId="12277" xr:uid="{00000000-0005-0000-0000-000085280000}"/>
    <cellStyle name="Normal 58 3 2 2_Degree data" xfId="3124" xr:uid="{00000000-0005-0000-0000-000086280000}"/>
    <cellStyle name="Normal 58 3 2 3" xfId="291" xr:uid="{00000000-0005-0000-0000-000087280000}"/>
    <cellStyle name="Normal 58 3 2 3 10" xfId="3466" xr:uid="{00000000-0005-0000-0000-000088280000}"/>
    <cellStyle name="Normal 58 3 2 3 2" xfId="662" xr:uid="{00000000-0005-0000-0000-000089280000}"/>
    <cellStyle name="Normal 58 3 2 3 2 2" xfId="2160" xr:uid="{00000000-0005-0000-0000-00008A280000}"/>
    <cellStyle name="Normal 58 3 2 3 2 2 2" xfId="9921" xr:uid="{00000000-0005-0000-0000-00008B280000}"/>
    <cellStyle name="Normal 58 3 2 3 2 2 3" xfId="4903" xr:uid="{00000000-0005-0000-0000-00008C280000}"/>
    <cellStyle name="Normal 58 3 2 3 2 3" xfId="6307" xr:uid="{00000000-0005-0000-0000-00008D280000}"/>
    <cellStyle name="Normal 58 3 2 3 2 3 2" xfId="11323" xr:uid="{00000000-0005-0000-0000-00008E280000}"/>
    <cellStyle name="Normal 58 3 2 3 2 4" xfId="9037" xr:uid="{00000000-0005-0000-0000-00008F280000}"/>
    <cellStyle name="Normal 58 3 2 3 2 5" xfId="12777" xr:uid="{00000000-0005-0000-0000-000090280000}"/>
    <cellStyle name="Normal 58 3 2 3 2 6" xfId="7514" xr:uid="{00000000-0005-0000-0000-000091280000}"/>
    <cellStyle name="Normal 58 3 2 3 2 7" xfId="3968" xr:uid="{00000000-0005-0000-0000-000092280000}"/>
    <cellStyle name="Normal 58 3 2 3 3" xfId="1071" xr:uid="{00000000-0005-0000-0000-000093280000}"/>
    <cellStyle name="Normal 58 3 2 3 3 2" xfId="2509" xr:uid="{00000000-0005-0000-0000-000094280000}"/>
    <cellStyle name="Normal 58 3 2 3 3 2 2" xfId="10266" xr:uid="{00000000-0005-0000-0000-000095280000}"/>
    <cellStyle name="Normal 58 3 2 3 3 2 3" xfId="5248" xr:uid="{00000000-0005-0000-0000-000096280000}"/>
    <cellStyle name="Normal 58 3 2 3 3 3" xfId="6656" xr:uid="{00000000-0005-0000-0000-000097280000}"/>
    <cellStyle name="Normal 58 3 2 3 3 3 2" xfId="11671" xr:uid="{00000000-0005-0000-0000-000098280000}"/>
    <cellStyle name="Normal 58 3 2 3 3 4" xfId="9382" xr:uid="{00000000-0005-0000-0000-000099280000}"/>
    <cellStyle name="Normal 58 3 2 3 3 5" xfId="13125" xr:uid="{00000000-0005-0000-0000-00009A280000}"/>
    <cellStyle name="Normal 58 3 2 3 3 6" xfId="7859" xr:uid="{00000000-0005-0000-0000-00009B280000}"/>
    <cellStyle name="Normal 58 3 2 3 3 7" xfId="4313" xr:uid="{00000000-0005-0000-0000-00009C280000}"/>
    <cellStyle name="Normal 58 3 2 3 4" xfId="1429" xr:uid="{00000000-0005-0000-0000-00009D280000}"/>
    <cellStyle name="Normal 58 3 2 3 4 2" xfId="2988" xr:uid="{00000000-0005-0000-0000-00009E280000}"/>
    <cellStyle name="Normal 58 3 2 3 4 2 2" xfId="10630" xr:uid="{00000000-0005-0000-0000-00009F280000}"/>
    <cellStyle name="Normal 58 3 2 3 4 2 3" xfId="5613" xr:uid="{00000000-0005-0000-0000-0000A0280000}"/>
    <cellStyle name="Normal 58 3 2 3 4 3" xfId="7011" xr:uid="{00000000-0005-0000-0000-0000A1280000}"/>
    <cellStyle name="Normal 58 3 2 3 4 3 2" xfId="12026" xr:uid="{00000000-0005-0000-0000-0000A2280000}"/>
    <cellStyle name="Normal 58 3 2 3 4 4" xfId="8718" xr:uid="{00000000-0005-0000-0000-0000A3280000}"/>
    <cellStyle name="Normal 58 3 2 3 4 5" xfId="13480" xr:uid="{00000000-0005-0000-0000-0000A4280000}"/>
    <cellStyle name="Normal 58 3 2 3 4 6" xfId="8224" xr:uid="{00000000-0005-0000-0000-0000A5280000}"/>
    <cellStyle name="Normal 58 3 2 3 4 7" xfId="3648" xr:uid="{00000000-0005-0000-0000-0000A6280000}"/>
    <cellStyle name="Normal 58 3 2 3 5" xfId="1820" xr:uid="{00000000-0005-0000-0000-0000A7280000}"/>
    <cellStyle name="Normal 58 3 2 3 5 2" xfId="9604" xr:uid="{00000000-0005-0000-0000-0000A8280000}"/>
    <cellStyle name="Normal 58 3 2 3 5 3" xfId="4586" xr:uid="{00000000-0005-0000-0000-0000A9280000}"/>
    <cellStyle name="Normal 58 3 2 3 6" xfId="5967" xr:uid="{00000000-0005-0000-0000-0000AA280000}"/>
    <cellStyle name="Normal 58 3 2 3 6 2" xfId="10983" xr:uid="{00000000-0005-0000-0000-0000AB280000}"/>
    <cellStyle name="Normal 58 3 2 3 7" xfId="8544" xr:uid="{00000000-0005-0000-0000-0000AC280000}"/>
    <cellStyle name="Normal 58 3 2 3 8" xfId="12437" xr:uid="{00000000-0005-0000-0000-0000AD280000}"/>
    <cellStyle name="Normal 58 3 2 3 9" xfId="7197" xr:uid="{00000000-0005-0000-0000-0000AE280000}"/>
    <cellStyle name="Normal 58 3 2 3_Degree data" xfId="3126" xr:uid="{00000000-0005-0000-0000-0000AF280000}"/>
    <cellStyle name="Normal 58 3 2 4" xfId="602" xr:uid="{00000000-0005-0000-0000-0000B0280000}"/>
    <cellStyle name="Normal 58 3 2 4 2" xfId="1011" xr:uid="{00000000-0005-0000-0000-0000B1280000}"/>
    <cellStyle name="Normal 58 3 2 4 2 2" xfId="2161" xr:uid="{00000000-0005-0000-0000-0000B2280000}"/>
    <cellStyle name="Normal 58 3 2 4 2 2 2" xfId="10267" xr:uid="{00000000-0005-0000-0000-0000B3280000}"/>
    <cellStyle name="Normal 58 3 2 4 2 2 3" xfId="5249" xr:uid="{00000000-0005-0000-0000-0000B4280000}"/>
    <cellStyle name="Normal 58 3 2 4 2 3" xfId="6308" xr:uid="{00000000-0005-0000-0000-0000B5280000}"/>
    <cellStyle name="Normal 58 3 2 4 2 3 2" xfId="11324" xr:uid="{00000000-0005-0000-0000-0000B6280000}"/>
    <cellStyle name="Normal 58 3 2 4 2 4" xfId="9383" xr:uid="{00000000-0005-0000-0000-0000B7280000}"/>
    <cellStyle name="Normal 58 3 2 4 2 5" xfId="12778" xr:uid="{00000000-0005-0000-0000-0000B8280000}"/>
    <cellStyle name="Normal 58 3 2 4 2 6" xfId="7860" xr:uid="{00000000-0005-0000-0000-0000B9280000}"/>
    <cellStyle name="Normal 58 3 2 4 2 7" xfId="4314" xr:uid="{00000000-0005-0000-0000-0000BA280000}"/>
    <cellStyle name="Normal 58 3 2 4 3" xfId="1367" xr:uid="{00000000-0005-0000-0000-0000BB280000}"/>
    <cellStyle name="Normal 58 3 2 4 3 2" xfId="2510" xr:uid="{00000000-0005-0000-0000-0000BC280000}"/>
    <cellStyle name="Normal 58 3 2 4 3 2 2" xfId="10570" xr:uid="{00000000-0005-0000-0000-0000BD280000}"/>
    <cellStyle name="Normal 58 3 2 4 3 2 3" xfId="5553" xr:uid="{00000000-0005-0000-0000-0000BE280000}"/>
    <cellStyle name="Normal 58 3 2 4 3 3" xfId="6657" xr:uid="{00000000-0005-0000-0000-0000BF280000}"/>
    <cellStyle name="Normal 58 3 2 4 3 3 2" xfId="11672" xr:uid="{00000000-0005-0000-0000-0000C0280000}"/>
    <cellStyle name="Normal 58 3 2 4 3 4" xfId="8977" xr:uid="{00000000-0005-0000-0000-0000C1280000}"/>
    <cellStyle name="Normal 58 3 2 4 3 5" xfId="13126" xr:uid="{00000000-0005-0000-0000-0000C2280000}"/>
    <cellStyle name="Normal 58 3 2 4 3 6" xfId="8164" xr:uid="{00000000-0005-0000-0000-0000C3280000}"/>
    <cellStyle name="Normal 58 3 2 4 3 7" xfId="3908" xr:uid="{00000000-0005-0000-0000-0000C4280000}"/>
    <cellStyle name="Normal 58 3 2 4 4" xfId="2925" xr:uid="{00000000-0005-0000-0000-0000C5280000}"/>
    <cellStyle name="Normal 58 3 2 4 4 2" xfId="6951" xr:uid="{00000000-0005-0000-0000-0000C6280000}"/>
    <cellStyle name="Normal 58 3 2 4 4 2 2" xfId="11966" xr:uid="{00000000-0005-0000-0000-0000C7280000}"/>
    <cellStyle name="Normal 58 3 2 4 4 3" xfId="13420" xr:uid="{00000000-0005-0000-0000-0000C8280000}"/>
    <cellStyle name="Normal 58 3 2 4 4 4" xfId="9861" xr:uid="{00000000-0005-0000-0000-0000C9280000}"/>
    <cellStyle name="Normal 58 3 2 4 4 5" xfId="4843" xr:uid="{00000000-0005-0000-0000-0000CA280000}"/>
    <cellStyle name="Normal 58 3 2 4 5" xfId="1760" xr:uid="{00000000-0005-0000-0000-0000CB280000}"/>
    <cellStyle name="Normal 58 3 2 4 5 2" xfId="10923" xr:uid="{00000000-0005-0000-0000-0000CC280000}"/>
    <cellStyle name="Normal 58 3 2 4 5 3" xfId="5907" xr:uid="{00000000-0005-0000-0000-0000CD280000}"/>
    <cellStyle name="Normal 58 3 2 4 6" xfId="8484" xr:uid="{00000000-0005-0000-0000-0000CE280000}"/>
    <cellStyle name="Normal 58 3 2 4 7" xfId="12377" xr:uid="{00000000-0005-0000-0000-0000CF280000}"/>
    <cellStyle name="Normal 58 3 2 4 8" xfId="7454" xr:uid="{00000000-0005-0000-0000-0000D0280000}"/>
    <cellStyle name="Normal 58 3 2 4 9" xfId="3406" xr:uid="{00000000-0005-0000-0000-0000D1280000}"/>
    <cellStyle name="Normal 58 3 2 4_Degree data" xfId="3127" xr:uid="{00000000-0005-0000-0000-0000D2280000}"/>
    <cellStyle name="Normal 58 3 2 5" xfId="445" xr:uid="{00000000-0005-0000-0000-0000D3280000}"/>
    <cellStyle name="Normal 58 3 2 5 2" xfId="854" xr:uid="{00000000-0005-0000-0000-0000D4280000}"/>
    <cellStyle name="Normal 58 3 2 5 2 2" xfId="9704" xr:uid="{00000000-0005-0000-0000-0000D5280000}"/>
    <cellStyle name="Normal 58 3 2 5 2 3" xfId="4686" xr:uid="{00000000-0005-0000-0000-0000D6280000}"/>
    <cellStyle name="Normal 58 3 2 5 3" xfId="2157" xr:uid="{00000000-0005-0000-0000-0000D7280000}"/>
    <cellStyle name="Normal 58 3 2 5 3 2" xfId="11320" xr:uid="{00000000-0005-0000-0000-0000D8280000}"/>
    <cellStyle name="Normal 58 3 2 5 3 3" xfId="6304" xr:uid="{00000000-0005-0000-0000-0000D9280000}"/>
    <cellStyle name="Normal 58 3 2 5 4" xfId="8820" xr:uid="{00000000-0005-0000-0000-0000DA280000}"/>
    <cellStyle name="Normal 58 3 2 5 5" xfId="12774" xr:uid="{00000000-0005-0000-0000-0000DB280000}"/>
    <cellStyle name="Normal 58 3 2 5 6" xfId="7297" xr:uid="{00000000-0005-0000-0000-0000DC280000}"/>
    <cellStyle name="Normal 58 3 2 5 7" xfId="3751" xr:uid="{00000000-0005-0000-0000-0000DD280000}"/>
    <cellStyle name="Normal 58 3 2 6" xfId="778" xr:uid="{00000000-0005-0000-0000-0000DE280000}"/>
    <cellStyle name="Normal 58 3 2 6 2" xfId="2506" xr:uid="{00000000-0005-0000-0000-0000DF280000}"/>
    <cellStyle name="Normal 58 3 2 6 2 2" xfId="10263" xr:uid="{00000000-0005-0000-0000-0000E0280000}"/>
    <cellStyle name="Normal 58 3 2 6 2 3" xfId="5245" xr:uid="{00000000-0005-0000-0000-0000E1280000}"/>
    <cellStyle name="Normal 58 3 2 6 3" xfId="6653" xr:uid="{00000000-0005-0000-0000-0000E2280000}"/>
    <cellStyle name="Normal 58 3 2 6 3 2" xfId="11668" xr:uid="{00000000-0005-0000-0000-0000E3280000}"/>
    <cellStyle name="Normal 58 3 2 6 4" xfId="9379" xr:uid="{00000000-0005-0000-0000-0000E4280000}"/>
    <cellStyle name="Normal 58 3 2 6 5" xfId="13122" xr:uid="{00000000-0005-0000-0000-0000E5280000}"/>
    <cellStyle name="Normal 58 3 2 6 6" xfId="7856" xr:uid="{00000000-0005-0000-0000-0000E6280000}"/>
    <cellStyle name="Normal 58 3 2 6 7" xfId="4310" xr:uid="{00000000-0005-0000-0000-0000E7280000}"/>
    <cellStyle name="Normal 58 3 2 7" xfId="1204" xr:uid="{00000000-0005-0000-0000-0000E8280000}"/>
    <cellStyle name="Normal 58 3 2 7 2" xfId="2758" xr:uid="{00000000-0005-0000-0000-0000E9280000}"/>
    <cellStyle name="Normal 58 3 2 7 2 2" xfId="10413" xr:uid="{00000000-0005-0000-0000-0000EA280000}"/>
    <cellStyle name="Normal 58 3 2 7 2 3" xfId="5396" xr:uid="{00000000-0005-0000-0000-0000EB280000}"/>
    <cellStyle name="Normal 58 3 2 7 3" xfId="6794" xr:uid="{00000000-0005-0000-0000-0000EC280000}"/>
    <cellStyle name="Normal 58 3 2 7 3 2" xfId="11809" xr:uid="{00000000-0005-0000-0000-0000ED280000}"/>
    <cellStyle name="Normal 58 3 2 7 4" xfId="8658" xr:uid="{00000000-0005-0000-0000-0000EE280000}"/>
    <cellStyle name="Normal 58 3 2 7 5" xfId="13263" xr:uid="{00000000-0005-0000-0000-0000EF280000}"/>
    <cellStyle name="Normal 58 3 2 7 6" xfId="8007" xr:uid="{00000000-0005-0000-0000-0000F0280000}"/>
    <cellStyle name="Normal 58 3 2 7 7" xfId="3585" xr:uid="{00000000-0005-0000-0000-0000F1280000}"/>
    <cellStyle name="Normal 58 3 2 8" xfId="1603" xr:uid="{00000000-0005-0000-0000-0000F2280000}"/>
    <cellStyle name="Normal 58 3 2 8 2" xfId="9544" xr:uid="{00000000-0005-0000-0000-0000F3280000}"/>
    <cellStyle name="Normal 58 3 2 8 3" xfId="4526" xr:uid="{00000000-0005-0000-0000-0000F4280000}"/>
    <cellStyle name="Normal 58 3 2 9" xfId="5748" xr:uid="{00000000-0005-0000-0000-0000F5280000}"/>
    <cellStyle name="Normal 58 3 2 9 2" xfId="10764" xr:uid="{00000000-0005-0000-0000-0000F6280000}"/>
    <cellStyle name="Normal 58 3 2_Degree data" xfId="3123" xr:uid="{00000000-0005-0000-0000-0000F7280000}"/>
    <cellStyle name="Normal 58 3 3" xfId="202" xr:uid="{00000000-0005-0000-0000-0000F8280000}"/>
    <cellStyle name="Normal 58 3 3 10" xfId="7180" xr:uid="{00000000-0005-0000-0000-0000F9280000}"/>
    <cellStyle name="Normal 58 3 3 11" xfId="3349" xr:uid="{00000000-0005-0000-0000-0000FA280000}"/>
    <cellStyle name="Normal 58 3 3 2" xfId="395" xr:uid="{00000000-0005-0000-0000-0000FB280000}"/>
    <cellStyle name="Normal 58 3 3 2 2" xfId="645" xr:uid="{00000000-0005-0000-0000-0000FC280000}"/>
    <cellStyle name="Normal 58 3 3 2 2 2" xfId="2163" xr:uid="{00000000-0005-0000-0000-0000FD280000}"/>
    <cellStyle name="Normal 58 3 3 2 2 2 2" xfId="10269" xr:uid="{00000000-0005-0000-0000-0000FE280000}"/>
    <cellStyle name="Normal 58 3 3 2 2 2 3" xfId="5251" xr:uid="{00000000-0005-0000-0000-0000FF280000}"/>
    <cellStyle name="Normal 58 3 3 2 2 3" xfId="6310" xr:uid="{00000000-0005-0000-0000-000000290000}"/>
    <cellStyle name="Normal 58 3 3 2 2 3 2" xfId="11326" xr:uid="{00000000-0005-0000-0000-000001290000}"/>
    <cellStyle name="Normal 58 3 3 2 2 4" xfId="9385" xr:uid="{00000000-0005-0000-0000-000002290000}"/>
    <cellStyle name="Normal 58 3 3 2 2 5" xfId="12780" xr:uid="{00000000-0005-0000-0000-000003290000}"/>
    <cellStyle name="Normal 58 3 3 2 2 6" xfId="7862" xr:uid="{00000000-0005-0000-0000-000004290000}"/>
    <cellStyle name="Normal 58 3 3 2 2 7" xfId="4316" xr:uid="{00000000-0005-0000-0000-000005290000}"/>
    <cellStyle name="Normal 58 3 3 2 3" xfId="1054" xr:uid="{00000000-0005-0000-0000-000006290000}"/>
    <cellStyle name="Normal 58 3 3 2 3 2" xfId="2512" xr:uid="{00000000-0005-0000-0000-000007290000}"/>
    <cellStyle name="Normal 58 3 3 2 3 2 2" xfId="10613" xr:uid="{00000000-0005-0000-0000-000008290000}"/>
    <cellStyle name="Normal 58 3 3 2 3 2 3" xfId="5596" xr:uid="{00000000-0005-0000-0000-000009290000}"/>
    <cellStyle name="Normal 58 3 3 2 3 3" xfId="6659" xr:uid="{00000000-0005-0000-0000-00000A290000}"/>
    <cellStyle name="Normal 58 3 3 2 3 3 2" xfId="11674" xr:uid="{00000000-0005-0000-0000-00000B290000}"/>
    <cellStyle name="Normal 58 3 3 2 3 4" xfId="9020" xr:uid="{00000000-0005-0000-0000-00000C290000}"/>
    <cellStyle name="Normal 58 3 3 2 3 5" xfId="13128" xr:uid="{00000000-0005-0000-0000-00000D290000}"/>
    <cellStyle name="Normal 58 3 3 2 3 6" xfId="8207" xr:uid="{00000000-0005-0000-0000-00000E290000}"/>
    <cellStyle name="Normal 58 3 3 2 3 7" xfId="3951" xr:uid="{00000000-0005-0000-0000-00000F290000}"/>
    <cellStyle name="Normal 58 3 3 2 4" xfId="1412" xr:uid="{00000000-0005-0000-0000-000010290000}"/>
    <cellStyle name="Normal 58 3 3 2 4 2" xfId="2970" xr:uid="{00000000-0005-0000-0000-000011290000}"/>
    <cellStyle name="Normal 58 3 3 2 4 2 2" xfId="12009" xr:uid="{00000000-0005-0000-0000-000012290000}"/>
    <cellStyle name="Normal 58 3 3 2 4 2 3" xfId="6994" xr:uid="{00000000-0005-0000-0000-000013290000}"/>
    <cellStyle name="Normal 58 3 3 2 4 3" xfId="13463" xr:uid="{00000000-0005-0000-0000-000014290000}"/>
    <cellStyle name="Normal 58 3 3 2 4 4" xfId="9904" xr:uid="{00000000-0005-0000-0000-000015290000}"/>
    <cellStyle name="Normal 58 3 3 2 4 5" xfId="4886" xr:uid="{00000000-0005-0000-0000-000016290000}"/>
    <cellStyle name="Normal 58 3 3 2 5" xfId="1803" xr:uid="{00000000-0005-0000-0000-000017290000}"/>
    <cellStyle name="Normal 58 3 3 2 5 2" xfId="10966" xr:uid="{00000000-0005-0000-0000-000018290000}"/>
    <cellStyle name="Normal 58 3 3 2 5 3" xfId="5950" xr:uid="{00000000-0005-0000-0000-000019290000}"/>
    <cellStyle name="Normal 58 3 3 2 6" xfId="8527" xr:uid="{00000000-0005-0000-0000-00001A290000}"/>
    <cellStyle name="Normal 58 3 3 2 7" xfId="12420" xr:uid="{00000000-0005-0000-0000-00001B290000}"/>
    <cellStyle name="Normal 58 3 3 2 8" xfId="7497" xr:uid="{00000000-0005-0000-0000-00001C290000}"/>
    <cellStyle name="Normal 58 3 3 2 9" xfId="3449" xr:uid="{00000000-0005-0000-0000-00001D290000}"/>
    <cellStyle name="Normal 58 3 3 2_Degree data" xfId="3129" xr:uid="{00000000-0005-0000-0000-00001E290000}"/>
    <cellStyle name="Normal 58 3 3 3" xfId="545" xr:uid="{00000000-0005-0000-0000-00001F290000}"/>
    <cellStyle name="Normal 58 3 3 3 2" xfId="954" xr:uid="{00000000-0005-0000-0000-000020290000}"/>
    <cellStyle name="Normal 58 3 3 3 2 2" xfId="9804" xr:uid="{00000000-0005-0000-0000-000021290000}"/>
    <cellStyle name="Normal 58 3 3 3 2 3" xfId="4786" xr:uid="{00000000-0005-0000-0000-000022290000}"/>
    <cellStyle name="Normal 58 3 3 3 3" xfId="2162" xr:uid="{00000000-0005-0000-0000-000023290000}"/>
    <cellStyle name="Normal 58 3 3 3 3 2" xfId="11325" xr:uid="{00000000-0005-0000-0000-000024290000}"/>
    <cellStyle name="Normal 58 3 3 3 3 3" xfId="6309" xr:uid="{00000000-0005-0000-0000-000025290000}"/>
    <cellStyle name="Normal 58 3 3 3 4" xfId="8920" xr:uid="{00000000-0005-0000-0000-000026290000}"/>
    <cellStyle name="Normal 58 3 3 3 5" xfId="12779" xr:uid="{00000000-0005-0000-0000-000027290000}"/>
    <cellStyle name="Normal 58 3 3 3 6" xfId="7397" xr:uid="{00000000-0005-0000-0000-000028290000}"/>
    <cellStyle name="Normal 58 3 3 3 7" xfId="3851" xr:uid="{00000000-0005-0000-0000-000029290000}"/>
    <cellStyle name="Normal 58 3 3 4" xfId="808" xr:uid="{00000000-0005-0000-0000-00002A290000}"/>
    <cellStyle name="Normal 58 3 3 4 2" xfId="2511" xr:uid="{00000000-0005-0000-0000-00002B290000}"/>
    <cellStyle name="Normal 58 3 3 4 2 2" xfId="10268" xr:uid="{00000000-0005-0000-0000-00002C290000}"/>
    <cellStyle name="Normal 58 3 3 4 2 3" xfId="5250" xr:uid="{00000000-0005-0000-0000-00002D290000}"/>
    <cellStyle name="Normal 58 3 3 4 3" xfId="6658" xr:uid="{00000000-0005-0000-0000-00002E290000}"/>
    <cellStyle name="Normal 58 3 3 4 3 2" xfId="11673" xr:uid="{00000000-0005-0000-0000-00002F290000}"/>
    <cellStyle name="Normal 58 3 3 4 4" xfId="9384" xr:uid="{00000000-0005-0000-0000-000030290000}"/>
    <cellStyle name="Normal 58 3 3 4 5" xfId="13127" xr:uid="{00000000-0005-0000-0000-000031290000}"/>
    <cellStyle name="Normal 58 3 3 4 6" xfId="7861" xr:uid="{00000000-0005-0000-0000-000032290000}"/>
    <cellStyle name="Normal 58 3 3 4 7" xfId="4315" xr:uid="{00000000-0005-0000-0000-000033290000}"/>
    <cellStyle name="Normal 58 3 3 5" xfId="1310" xr:uid="{00000000-0005-0000-0000-000034290000}"/>
    <cellStyle name="Normal 58 3 3 5 2" xfId="2868" xr:uid="{00000000-0005-0000-0000-000035290000}"/>
    <cellStyle name="Normal 58 3 3 5 2 2" xfId="10513" xr:uid="{00000000-0005-0000-0000-000036290000}"/>
    <cellStyle name="Normal 58 3 3 5 2 3" xfId="5496" xr:uid="{00000000-0005-0000-0000-000037290000}"/>
    <cellStyle name="Normal 58 3 3 5 3" xfId="6894" xr:uid="{00000000-0005-0000-0000-000038290000}"/>
    <cellStyle name="Normal 58 3 3 5 3 2" xfId="11909" xr:uid="{00000000-0005-0000-0000-000039290000}"/>
    <cellStyle name="Normal 58 3 3 5 4" xfId="8701" xr:uid="{00000000-0005-0000-0000-00003A290000}"/>
    <cellStyle name="Normal 58 3 3 5 5" xfId="13363" xr:uid="{00000000-0005-0000-0000-00003B290000}"/>
    <cellStyle name="Normal 58 3 3 5 6" xfId="8107" xr:uid="{00000000-0005-0000-0000-00003C290000}"/>
    <cellStyle name="Normal 58 3 3 5 7" xfId="3631" xr:uid="{00000000-0005-0000-0000-00003D290000}"/>
    <cellStyle name="Normal 58 3 3 6" xfId="1703" xr:uid="{00000000-0005-0000-0000-00003E290000}"/>
    <cellStyle name="Normal 58 3 3 6 2" xfId="9587" xr:uid="{00000000-0005-0000-0000-00003F290000}"/>
    <cellStyle name="Normal 58 3 3 6 3" xfId="4569" xr:uid="{00000000-0005-0000-0000-000040290000}"/>
    <cellStyle name="Normal 58 3 3 7" xfId="5850" xr:uid="{00000000-0005-0000-0000-000041290000}"/>
    <cellStyle name="Normal 58 3 3 7 2" xfId="10866" xr:uid="{00000000-0005-0000-0000-000042290000}"/>
    <cellStyle name="Normal 58 3 3 8" xfId="8427" xr:uid="{00000000-0005-0000-0000-000043290000}"/>
    <cellStyle name="Normal 58 3 3 9" xfId="12320" xr:uid="{00000000-0005-0000-0000-000044290000}"/>
    <cellStyle name="Normal 58 3 3_Degree data" xfId="3128" xr:uid="{00000000-0005-0000-0000-000045290000}"/>
    <cellStyle name="Normal 58 3 4" xfId="238" xr:uid="{00000000-0005-0000-0000-000046290000}"/>
    <cellStyle name="Normal 58 3 4 10" xfId="7212" xr:uid="{00000000-0005-0000-0000-000047290000}"/>
    <cellStyle name="Normal 58 3 4 11" xfId="3276" xr:uid="{00000000-0005-0000-0000-000048290000}"/>
    <cellStyle name="Normal 58 3 4 2" xfId="320" xr:uid="{00000000-0005-0000-0000-000049290000}"/>
    <cellStyle name="Normal 58 3 4 2 2" xfId="677" xr:uid="{00000000-0005-0000-0000-00004A290000}"/>
    <cellStyle name="Normal 58 3 4 2 2 2" xfId="2165" xr:uid="{00000000-0005-0000-0000-00004B290000}"/>
    <cellStyle name="Normal 58 3 4 2 2 2 2" xfId="10271" xr:uid="{00000000-0005-0000-0000-00004C290000}"/>
    <cellStyle name="Normal 58 3 4 2 2 2 3" xfId="5253" xr:uid="{00000000-0005-0000-0000-00004D290000}"/>
    <cellStyle name="Normal 58 3 4 2 2 3" xfId="6312" xr:uid="{00000000-0005-0000-0000-00004E290000}"/>
    <cellStyle name="Normal 58 3 4 2 2 3 2" xfId="11328" xr:uid="{00000000-0005-0000-0000-00004F290000}"/>
    <cellStyle name="Normal 58 3 4 2 2 4" xfId="9387" xr:uid="{00000000-0005-0000-0000-000050290000}"/>
    <cellStyle name="Normal 58 3 4 2 2 5" xfId="12782" xr:uid="{00000000-0005-0000-0000-000051290000}"/>
    <cellStyle name="Normal 58 3 4 2 2 6" xfId="7864" xr:uid="{00000000-0005-0000-0000-000052290000}"/>
    <cellStyle name="Normal 58 3 4 2 2 7" xfId="4318" xr:uid="{00000000-0005-0000-0000-000053290000}"/>
    <cellStyle name="Normal 58 3 4 2 3" xfId="1086" xr:uid="{00000000-0005-0000-0000-000054290000}"/>
    <cellStyle name="Normal 58 3 4 2 3 2" xfId="2514" xr:uid="{00000000-0005-0000-0000-000055290000}"/>
    <cellStyle name="Normal 58 3 4 2 3 2 2" xfId="10645" xr:uid="{00000000-0005-0000-0000-000056290000}"/>
    <cellStyle name="Normal 58 3 4 2 3 2 3" xfId="5628" xr:uid="{00000000-0005-0000-0000-000057290000}"/>
    <cellStyle name="Normal 58 3 4 2 3 3" xfId="6661" xr:uid="{00000000-0005-0000-0000-000058290000}"/>
    <cellStyle name="Normal 58 3 4 2 3 3 2" xfId="11676" xr:uid="{00000000-0005-0000-0000-000059290000}"/>
    <cellStyle name="Normal 58 3 4 2 3 4" xfId="9052" xr:uid="{00000000-0005-0000-0000-00005A290000}"/>
    <cellStyle name="Normal 58 3 4 2 3 5" xfId="13130" xr:uid="{00000000-0005-0000-0000-00005B290000}"/>
    <cellStyle name="Normal 58 3 4 2 3 6" xfId="8239" xr:uid="{00000000-0005-0000-0000-00005C290000}"/>
    <cellStyle name="Normal 58 3 4 2 3 7" xfId="3983" xr:uid="{00000000-0005-0000-0000-00005D290000}"/>
    <cellStyle name="Normal 58 3 4 2 4" xfId="1444" xr:uid="{00000000-0005-0000-0000-00005E290000}"/>
    <cellStyle name="Normal 58 3 4 2 4 2" xfId="3003" xr:uid="{00000000-0005-0000-0000-00005F290000}"/>
    <cellStyle name="Normal 58 3 4 2 4 2 2" xfId="12041" xr:uid="{00000000-0005-0000-0000-000060290000}"/>
    <cellStyle name="Normal 58 3 4 2 4 2 3" xfId="7026" xr:uid="{00000000-0005-0000-0000-000061290000}"/>
    <cellStyle name="Normal 58 3 4 2 4 3" xfId="13495" xr:uid="{00000000-0005-0000-0000-000062290000}"/>
    <cellStyle name="Normal 58 3 4 2 4 4" xfId="9936" xr:uid="{00000000-0005-0000-0000-000063290000}"/>
    <cellStyle name="Normal 58 3 4 2 4 5" xfId="4918" xr:uid="{00000000-0005-0000-0000-000064290000}"/>
    <cellStyle name="Normal 58 3 4 2 5" xfId="1835" xr:uid="{00000000-0005-0000-0000-000065290000}"/>
    <cellStyle name="Normal 58 3 4 2 5 2" xfId="10998" xr:uid="{00000000-0005-0000-0000-000066290000}"/>
    <cellStyle name="Normal 58 3 4 2 5 3" xfId="5982" xr:uid="{00000000-0005-0000-0000-000067290000}"/>
    <cellStyle name="Normal 58 3 4 2 6" xfId="8559" xr:uid="{00000000-0005-0000-0000-000068290000}"/>
    <cellStyle name="Normal 58 3 4 2 7" xfId="12452" xr:uid="{00000000-0005-0000-0000-000069290000}"/>
    <cellStyle name="Normal 58 3 4 2 8" xfId="7529" xr:uid="{00000000-0005-0000-0000-00006A290000}"/>
    <cellStyle name="Normal 58 3 4 2 9" xfId="3481" xr:uid="{00000000-0005-0000-0000-00006B290000}"/>
    <cellStyle name="Normal 58 3 4 2_Degree data" xfId="3131" xr:uid="{00000000-0005-0000-0000-00006C290000}"/>
    <cellStyle name="Normal 58 3 4 3" xfId="472" xr:uid="{00000000-0005-0000-0000-00006D290000}"/>
    <cellStyle name="Normal 58 3 4 3 2" xfId="2164" xr:uid="{00000000-0005-0000-0000-00006E290000}"/>
    <cellStyle name="Normal 58 3 4 3 2 2" xfId="9731" xr:uid="{00000000-0005-0000-0000-00006F290000}"/>
    <cellStyle name="Normal 58 3 4 3 2 3" xfId="4713" xr:uid="{00000000-0005-0000-0000-000070290000}"/>
    <cellStyle name="Normal 58 3 4 3 3" xfId="6311" xr:uid="{00000000-0005-0000-0000-000071290000}"/>
    <cellStyle name="Normal 58 3 4 3 3 2" xfId="11327" xr:uid="{00000000-0005-0000-0000-000072290000}"/>
    <cellStyle name="Normal 58 3 4 3 4" xfId="8847" xr:uid="{00000000-0005-0000-0000-000073290000}"/>
    <cellStyle name="Normal 58 3 4 3 5" xfId="12781" xr:uid="{00000000-0005-0000-0000-000074290000}"/>
    <cellStyle name="Normal 58 3 4 3 6" xfId="7324" xr:uid="{00000000-0005-0000-0000-000075290000}"/>
    <cellStyle name="Normal 58 3 4 3 7" xfId="3778" xr:uid="{00000000-0005-0000-0000-000076290000}"/>
    <cellStyle name="Normal 58 3 4 4" xfId="881" xr:uid="{00000000-0005-0000-0000-000077290000}"/>
    <cellStyle name="Normal 58 3 4 4 2" xfId="2513" xr:uid="{00000000-0005-0000-0000-000078290000}"/>
    <cellStyle name="Normal 58 3 4 4 2 2" xfId="10270" xr:uid="{00000000-0005-0000-0000-000079290000}"/>
    <cellStyle name="Normal 58 3 4 4 2 3" xfId="5252" xr:uid="{00000000-0005-0000-0000-00007A290000}"/>
    <cellStyle name="Normal 58 3 4 4 3" xfId="6660" xr:uid="{00000000-0005-0000-0000-00007B290000}"/>
    <cellStyle name="Normal 58 3 4 4 3 2" xfId="11675" xr:uid="{00000000-0005-0000-0000-00007C290000}"/>
    <cellStyle name="Normal 58 3 4 4 4" xfId="9386" xr:uid="{00000000-0005-0000-0000-00007D290000}"/>
    <cellStyle name="Normal 58 3 4 4 5" xfId="13129" xr:uid="{00000000-0005-0000-0000-00007E290000}"/>
    <cellStyle name="Normal 58 3 4 4 6" xfId="7863" xr:uid="{00000000-0005-0000-0000-00007F290000}"/>
    <cellStyle name="Normal 58 3 4 4 7" xfId="4317" xr:uid="{00000000-0005-0000-0000-000080290000}"/>
    <cellStyle name="Normal 58 3 4 5" xfId="1233" xr:uid="{00000000-0005-0000-0000-000081290000}"/>
    <cellStyle name="Normal 58 3 4 5 2" xfId="2789" xr:uid="{00000000-0005-0000-0000-000082290000}"/>
    <cellStyle name="Normal 58 3 4 5 2 2" xfId="10440" xr:uid="{00000000-0005-0000-0000-000083290000}"/>
    <cellStyle name="Normal 58 3 4 5 2 3" xfId="5423" xr:uid="{00000000-0005-0000-0000-000084290000}"/>
    <cellStyle name="Normal 58 3 4 5 3" xfId="6821" xr:uid="{00000000-0005-0000-0000-000085290000}"/>
    <cellStyle name="Normal 58 3 4 5 3 2" xfId="11836" xr:uid="{00000000-0005-0000-0000-000086290000}"/>
    <cellStyle name="Normal 58 3 4 5 4" xfId="8733" xr:uid="{00000000-0005-0000-0000-000087290000}"/>
    <cellStyle name="Normal 58 3 4 5 5" xfId="13290" xr:uid="{00000000-0005-0000-0000-000088290000}"/>
    <cellStyle name="Normal 58 3 4 5 6" xfId="8034" xr:uid="{00000000-0005-0000-0000-000089290000}"/>
    <cellStyle name="Normal 58 3 4 5 7" xfId="3663" xr:uid="{00000000-0005-0000-0000-00008A290000}"/>
    <cellStyle name="Normal 58 3 4 6" xfId="1630" xr:uid="{00000000-0005-0000-0000-00008B290000}"/>
    <cellStyle name="Normal 58 3 4 6 2" xfId="9619" xr:uid="{00000000-0005-0000-0000-00008C290000}"/>
    <cellStyle name="Normal 58 3 4 6 3" xfId="4601" xr:uid="{00000000-0005-0000-0000-00008D290000}"/>
    <cellStyle name="Normal 58 3 4 7" xfId="5777" xr:uid="{00000000-0005-0000-0000-00008E290000}"/>
    <cellStyle name="Normal 58 3 4 7 2" xfId="10793" xr:uid="{00000000-0005-0000-0000-00008F290000}"/>
    <cellStyle name="Normal 58 3 4 8" xfId="8354" xr:uid="{00000000-0005-0000-0000-000090290000}"/>
    <cellStyle name="Normal 58 3 4 9" xfId="12247" xr:uid="{00000000-0005-0000-0000-000091290000}"/>
    <cellStyle name="Normal 58 3 4_Degree data" xfId="3130" xr:uid="{00000000-0005-0000-0000-000092290000}"/>
    <cellStyle name="Normal 58 3 5" xfId="264" xr:uid="{00000000-0005-0000-0000-000093290000}"/>
    <cellStyle name="Normal 58 3 5 2" xfId="572" xr:uid="{00000000-0005-0000-0000-000094290000}"/>
    <cellStyle name="Normal 58 3 5 2 2" xfId="2166" xr:uid="{00000000-0005-0000-0000-000095290000}"/>
    <cellStyle name="Normal 58 3 5 2 2 2" xfId="10272" xr:uid="{00000000-0005-0000-0000-000096290000}"/>
    <cellStyle name="Normal 58 3 5 2 2 3" xfId="5254" xr:uid="{00000000-0005-0000-0000-000097290000}"/>
    <cellStyle name="Normal 58 3 5 2 3" xfId="6313" xr:uid="{00000000-0005-0000-0000-000098290000}"/>
    <cellStyle name="Normal 58 3 5 2 3 2" xfId="11329" xr:uid="{00000000-0005-0000-0000-000099290000}"/>
    <cellStyle name="Normal 58 3 5 2 4" xfId="9388" xr:uid="{00000000-0005-0000-0000-00009A290000}"/>
    <cellStyle name="Normal 58 3 5 2 5" xfId="12783" xr:uid="{00000000-0005-0000-0000-00009B290000}"/>
    <cellStyle name="Normal 58 3 5 2 6" xfId="7865" xr:uid="{00000000-0005-0000-0000-00009C290000}"/>
    <cellStyle name="Normal 58 3 5 2 7" xfId="4319" xr:uid="{00000000-0005-0000-0000-00009D290000}"/>
    <cellStyle name="Normal 58 3 5 3" xfId="981" xr:uid="{00000000-0005-0000-0000-00009E290000}"/>
    <cellStyle name="Normal 58 3 5 3 2" xfId="2515" xr:uid="{00000000-0005-0000-0000-00009F290000}"/>
    <cellStyle name="Normal 58 3 5 3 2 2" xfId="10540" xr:uid="{00000000-0005-0000-0000-0000A0290000}"/>
    <cellStyle name="Normal 58 3 5 3 2 3" xfId="5523" xr:uid="{00000000-0005-0000-0000-0000A1290000}"/>
    <cellStyle name="Normal 58 3 5 3 3" xfId="6662" xr:uid="{00000000-0005-0000-0000-0000A2290000}"/>
    <cellStyle name="Normal 58 3 5 3 3 2" xfId="11677" xr:uid="{00000000-0005-0000-0000-0000A3290000}"/>
    <cellStyle name="Normal 58 3 5 3 4" xfId="8947" xr:uid="{00000000-0005-0000-0000-0000A4290000}"/>
    <cellStyle name="Normal 58 3 5 3 5" xfId="13131" xr:uid="{00000000-0005-0000-0000-0000A5290000}"/>
    <cellStyle name="Normal 58 3 5 3 6" xfId="8134" xr:uid="{00000000-0005-0000-0000-0000A6290000}"/>
    <cellStyle name="Normal 58 3 5 3 7" xfId="3878" xr:uid="{00000000-0005-0000-0000-0000A7290000}"/>
    <cellStyle name="Normal 58 3 5 4" xfId="1337" xr:uid="{00000000-0005-0000-0000-0000A8290000}"/>
    <cellStyle name="Normal 58 3 5 4 2" xfId="2895" xr:uid="{00000000-0005-0000-0000-0000A9290000}"/>
    <cellStyle name="Normal 58 3 5 4 2 2" xfId="11936" xr:uid="{00000000-0005-0000-0000-0000AA290000}"/>
    <cellStyle name="Normal 58 3 5 4 2 3" xfId="6921" xr:uid="{00000000-0005-0000-0000-0000AB290000}"/>
    <cellStyle name="Normal 58 3 5 4 3" xfId="13390" xr:uid="{00000000-0005-0000-0000-0000AC290000}"/>
    <cellStyle name="Normal 58 3 5 4 4" xfId="9831" xr:uid="{00000000-0005-0000-0000-0000AD290000}"/>
    <cellStyle name="Normal 58 3 5 4 5" xfId="4813" xr:uid="{00000000-0005-0000-0000-0000AE290000}"/>
    <cellStyle name="Normal 58 3 5 5" xfId="1730" xr:uid="{00000000-0005-0000-0000-0000AF290000}"/>
    <cellStyle name="Normal 58 3 5 5 2" xfId="10893" xr:uid="{00000000-0005-0000-0000-0000B0290000}"/>
    <cellStyle name="Normal 58 3 5 5 3" xfId="5877" xr:uid="{00000000-0005-0000-0000-0000B1290000}"/>
    <cellStyle name="Normal 58 3 5 6" xfId="8454" xr:uid="{00000000-0005-0000-0000-0000B2290000}"/>
    <cellStyle name="Normal 58 3 5 7" xfId="12347" xr:uid="{00000000-0005-0000-0000-0000B3290000}"/>
    <cellStyle name="Normal 58 3 5 8" xfId="7424" xr:uid="{00000000-0005-0000-0000-0000B4290000}"/>
    <cellStyle name="Normal 58 3 5 9" xfId="3376" xr:uid="{00000000-0005-0000-0000-0000B5290000}"/>
    <cellStyle name="Normal 58 3 5_Degree data" xfId="3132" xr:uid="{00000000-0005-0000-0000-0000B6290000}"/>
    <cellStyle name="Normal 58 3 6" xfId="420" xr:uid="{00000000-0005-0000-0000-0000B7290000}"/>
    <cellStyle name="Normal 58 3 6 2" xfId="828" xr:uid="{00000000-0005-0000-0000-0000B8290000}"/>
    <cellStyle name="Normal 58 3 6 2 2" xfId="2167" xr:uid="{00000000-0005-0000-0000-0000B9290000}"/>
    <cellStyle name="Normal 58 3 6 2 2 2" xfId="10273" xr:uid="{00000000-0005-0000-0000-0000BA290000}"/>
    <cellStyle name="Normal 58 3 6 2 2 3" xfId="5255" xr:uid="{00000000-0005-0000-0000-0000BB290000}"/>
    <cellStyle name="Normal 58 3 6 2 3" xfId="6314" xr:uid="{00000000-0005-0000-0000-0000BC290000}"/>
    <cellStyle name="Normal 58 3 6 2 3 2" xfId="11330" xr:uid="{00000000-0005-0000-0000-0000BD290000}"/>
    <cellStyle name="Normal 58 3 6 2 4" xfId="9389" xr:uid="{00000000-0005-0000-0000-0000BE290000}"/>
    <cellStyle name="Normal 58 3 6 2 5" xfId="12784" xr:uid="{00000000-0005-0000-0000-0000BF290000}"/>
    <cellStyle name="Normal 58 3 6 2 6" xfId="7866" xr:uid="{00000000-0005-0000-0000-0000C0290000}"/>
    <cellStyle name="Normal 58 3 6 2 7" xfId="4320" xr:uid="{00000000-0005-0000-0000-0000C1290000}"/>
    <cellStyle name="Normal 58 3 6 3" xfId="1178" xr:uid="{00000000-0005-0000-0000-0000C2290000}"/>
    <cellStyle name="Normal 58 3 6 3 2" xfId="2516" xr:uid="{00000000-0005-0000-0000-0000C3290000}"/>
    <cellStyle name="Normal 58 3 6 3 2 2" xfId="10388" xr:uid="{00000000-0005-0000-0000-0000C4290000}"/>
    <cellStyle name="Normal 58 3 6 3 2 3" xfId="5371" xr:uid="{00000000-0005-0000-0000-0000C5290000}"/>
    <cellStyle name="Normal 58 3 6 3 3" xfId="6663" xr:uid="{00000000-0005-0000-0000-0000C6290000}"/>
    <cellStyle name="Normal 58 3 6 3 3 2" xfId="11678" xr:uid="{00000000-0005-0000-0000-0000C7290000}"/>
    <cellStyle name="Normal 58 3 6 3 4" xfId="9493" xr:uid="{00000000-0005-0000-0000-0000C8290000}"/>
    <cellStyle name="Normal 58 3 6 3 5" xfId="13132" xr:uid="{00000000-0005-0000-0000-0000C9290000}"/>
    <cellStyle name="Normal 58 3 6 3 6" xfId="7982" xr:uid="{00000000-0005-0000-0000-0000CA290000}"/>
    <cellStyle name="Normal 58 3 6 3 7" xfId="4475" xr:uid="{00000000-0005-0000-0000-0000CB290000}"/>
    <cellStyle name="Normal 58 3 6 4" xfId="2729" xr:uid="{00000000-0005-0000-0000-0000CC290000}"/>
    <cellStyle name="Normal 58 3 6 4 2" xfId="6769" xr:uid="{00000000-0005-0000-0000-0000CD290000}"/>
    <cellStyle name="Normal 58 3 6 4 2 2" xfId="11784" xr:uid="{00000000-0005-0000-0000-0000CE290000}"/>
    <cellStyle name="Normal 58 3 6 4 3" xfId="13238" xr:uid="{00000000-0005-0000-0000-0000CF290000}"/>
    <cellStyle name="Normal 58 3 6 4 4" xfId="9679" xr:uid="{00000000-0005-0000-0000-0000D0290000}"/>
    <cellStyle name="Normal 58 3 6 4 5" xfId="4661" xr:uid="{00000000-0005-0000-0000-0000D1290000}"/>
    <cellStyle name="Normal 58 3 6 5" xfId="1578" xr:uid="{00000000-0005-0000-0000-0000D2290000}"/>
    <cellStyle name="Normal 58 3 6 5 2" xfId="10739" xr:uid="{00000000-0005-0000-0000-0000D3290000}"/>
    <cellStyle name="Normal 58 3 6 5 3" xfId="5723" xr:uid="{00000000-0005-0000-0000-0000D4290000}"/>
    <cellStyle name="Normal 58 3 6 6" xfId="8795" xr:uid="{00000000-0005-0000-0000-0000D5290000}"/>
    <cellStyle name="Normal 58 3 6 7" xfId="12195" xr:uid="{00000000-0005-0000-0000-0000D6290000}"/>
    <cellStyle name="Normal 58 3 6 8" xfId="7272" xr:uid="{00000000-0005-0000-0000-0000D7290000}"/>
    <cellStyle name="Normal 58 3 6 9" xfId="3726" xr:uid="{00000000-0005-0000-0000-0000D8290000}"/>
    <cellStyle name="Normal 58 3 6_Degree data" xfId="3133" xr:uid="{00000000-0005-0000-0000-0000D9290000}"/>
    <cellStyle name="Normal 58 3 7" xfId="754" xr:uid="{00000000-0005-0000-0000-0000DA290000}"/>
    <cellStyle name="Normal 58 3 7 2" xfId="2156" xr:uid="{00000000-0005-0000-0000-0000DB290000}"/>
    <cellStyle name="Normal 58 3 7 2 2" xfId="10262" xr:uid="{00000000-0005-0000-0000-0000DC290000}"/>
    <cellStyle name="Normal 58 3 7 2 3" xfId="5244" xr:uid="{00000000-0005-0000-0000-0000DD290000}"/>
    <cellStyle name="Normal 58 3 7 3" xfId="6303" xr:uid="{00000000-0005-0000-0000-0000DE290000}"/>
    <cellStyle name="Normal 58 3 7 3 2" xfId="11319" xr:uid="{00000000-0005-0000-0000-0000DF290000}"/>
    <cellStyle name="Normal 58 3 7 4" xfId="9378" xr:uid="{00000000-0005-0000-0000-0000E0290000}"/>
    <cellStyle name="Normal 58 3 7 5" xfId="12773" xr:uid="{00000000-0005-0000-0000-0000E1290000}"/>
    <cellStyle name="Normal 58 3 7 6" xfId="7855" xr:uid="{00000000-0005-0000-0000-0000E2290000}"/>
    <cellStyle name="Normal 58 3 7 7" xfId="4309" xr:uid="{00000000-0005-0000-0000-0000E3290000}"/>
    <cellStyle name="Normal 58 3 8" xfId="1158" xr:uid="{00000000-0005-0000-0000-0000E4290000}"/>
    <cellStyle name="Normal 58 3 8 2" xfId="2505" xr:uid="{00000000-0005-0000-0000-0000E5290000}"/>
    <cellStyle name="Normal 58 3 8 2 2" xfId="10368" xr:uid="{00000000-0005-0000-0000-0000E6290000}"/>
    <cellStyle name="Normal 58 3 8 2 3" xfId="5351" xr:uid="{00000000-0005-0000-0000-0000E7290000}"/>
    <cellStyle name="Normal 58 3 8 3" xfId="6652" xr:uid="{00000000-0005-0000-0000-0000E8290000}"/>
    <cellStyle name="Normal 58 3 8 3 2" xfId="11667" xr:uid="{00000000-0005-0000-0000-0000E9290000}"/>
    <cellStyle name="Normal 58 3 8 4" xfId="8627" xr:uid="{00000000-0005-0000-0000-0000EA290000}"/>
    <cellStyle name="Normal 58 3 8 5" xfId="13121" xr:uid="{00000000-0005-0000-0000-0000EB290000}"/>
    <cellStyle name="Normal 58 3 8 6" xfId="7962" xr:uid="{00000000-0005-0000-0000-0000EC290000}"/>
    <cellStyle name="Normal 58 3 8 7" xfId="3551" xr:uid="{00000000-0005-0000-0000-0000ED290000}"/>
    <cellStyle name="Normal 58 3 9" xfId="2707" xr:uid="{00000000-0005-0000-0000-0000EE290000}"/>
    <cellStyle name="Normal 58 3 9 2" xfId="6749" xr:uid="{00000000-0005-0000-0000-0000EF290000}"/>
    <cellStyle name="Normal 58 3 9 2 2" xfId="11764" xr:uid="{00000000-0005-0000-0000-0000F0290000}"/>
    <cellStyle name="Normal 58 3 9 3" xfId="13218" xr:uid="{00000000-0005-0000-0000-0000F1290000}"/>
    <cellStyle name="Normal 58 3 9 4" xfId="9513" xr:uid="{00000000-0005-0000-0000-0000F2290000}"/>
    <cellStyle name="Normal 58 3 9 5" xfId="4495" xr:uid="{00000000-0005-0000-0000-0000F3290000}"/>
    <cellStyle name="Normal 58 3_Degree data" xfId="3122" xr:uid="{00000000-0005-0000-0000-0000F4290000}"/>
    <cellStyle name="Normal 58 4" xfId="106" xr:uid="{00000000-0005-0000-0000-0000F5290000}"/>
    <cellStyle name="Normal 58 4 10" xfId="1553" xr:uid="{00000000-0005-0000-0000-0000F6290000}"/>
    <cellStyle name="Normal 58 4 10 2" xfId="12170" xr:uid="{00000000-0005-0000-0000-0000F7290000}"/>
    <cellStyle name="Normal 58 4 10 3" xfId="10714" xr:uid="{00000000-0005-0000-0000-0000F8290000}"/>
    <cellStyle name="Normal 58 4 10 4" xfId="5698" xr:uid="{00000000-0005-0000-0000-0000F9290000}"/>
    <cellStyle name="Normal 58 4 11" xfId="1523" xr:uid="{00000000-0005-0000-0000-0000FA290000}"/>
    <cellStyle name="Normal 58 4 11 2" xfId="8320" xr:uid="{00000000-0005-0000-0000-0000FB290000}"/>
    <cellStyle name="Normal 58 4 12" xfId="12140" xr:uid="{00000000-0005-0000-0000-0000FC290000}"/>
    <cellStyle name="Normal 58 4 13" xfId="7118" xr:uid="{00000000-0005-0000-0000-0000FD290000}"/>
    <cellStyle name="Normal 58 4 14" xfId="3241" xr:uid="{00000000-0005-0000-0000-0000FE290000}"/>
    <cellStyle name="Normal 58 4 2" xfId="171" xr:uid="{00000000-0005-0000-0000-0000FF290000}"/>
    <cellStyle name="Normal 58 4 2 10" xfId="12272" xr:uid="{00000000-0005-0000-0000-0000002A0000}"/>
    <cellStyle name="Normal 58 4 2 11" xfId="7132" xr:uid="{00000000-0005-0000-0000-0000012A0000}"/>
    <cellStyle name="Normal 58 4 2 12" xfId="3301" xr:uid="{00000000-0005-0000-0000-0000022A0000}"/>
    <cellStyle name="Normal 58 4 2 2" xfId="345" xr:uid="{00000000-0005-0000-0000-0000032A0000}"/>
    <cellStyle name="Normal 58 4 2 2 10" xfId="3505" xr:uid="{00000000-0005-0000-0000-0000042A0000}"/>
    <cellStyle name="Normal 58 4 2 2 2" xfId="701" xr:uid="{00000000-0005-0000-0000-0000052A0000}"/>
    <cellStyle name="Normal 58 4 2 2 2 2" xfId="2170" xr:uid="{00000000-0005-0000-0000-0000062A0000}"/>
    <cellStyle name="Normal 58 4 2 2 2 2 2" xfId="9960" xr:uid="{00000000-0005-0000-0000-0000072A0000}"/>
    <cellStyle name="Normal 58 4 2 2 2 2 3" xfId="4942" xr:uid="{00000000-0005-0000-0000-0000082A0000}"/>
    <cellStyle name="Normal 58 4 2 2 2 3" xfId="6317" xr:uid="{00000000-0005-0000-0000-0000092A0000}"/>
    <cellStyle name="Normal 58 4 2 2 2 3 2" xfId="11333" xr:uid="{00000000-0005-0000-0000-00000A2A0000}"/>
    <cellStyle name="Normal 58 4 2 2 2 4" xfId="9076" xr:uid="{00000000-0005-0000-0000-00000B2A0000}"/>
    <cellStyle name="Normal 58 4 2 2 2 5" xfId="12787" xr:uid="{00000000-0005-0000-0000-00000C2A0000}"/>
    <cellStyle name="Normal 58 4 2 2 2 6" xfId="7553" xr:uid="{00000000-0005-0000-0000-00000D2A0000}"/>
    <cellStyle name="Normal 58 4 2 2 2 7" xfId="4007" xr:uid="{00000000-0005-0000-0000-00000E2A0000}"/>
    <cellStyle name="Normal 58 4 2 2 3" xfId="1110" xr:uid="{00000000-0005-0000-0000-00000F2A0000}"/>
    <cellStyle name="Normal 58 4 2 2 3 2" xfId="2519" xr:uid="{00000000-0005-0000-0000-0000102A0000}"/>
    <cellStyle name="Normal 58 4 2 2 3 2 2" xfId="10276" xr:uid="{00000000-0005-0000-0000-0000112A0000}"/>
    <cellStyle name="Normal 58 4 2 2 3 2 3" xfId="5258" xr:uid="{00000000-0005-0000-0000-0000122A0000}"/>
    <cellStyle name="Normal 58 4 2 2 3 3" xfId="6666" xr:uid="{00000000-0005-0000-0000-0000132A0000}"/>
    <cellStyle name="Normal 58 4 2 2 3 3 2" xfId="11681" xr:uid="{00000000-0005-0000-0000-0000142A0000}"/>
    <cellStyle name="Normal 58 4 2 2 3 4" xfId="9392" xr:uid="{00000000-0005-0000-0000-0000152A0000}"/>
    <cellStyle name="Normal 58 4 2 2 3 5" xfId="13135" xr:uid="{00000000-0005-0000-0000-0000162A0000}"/>
    <cellStyle name="Normal 58 4 2 2 3 6" xfId="7869" xr:uid="{00000000-0005-0000-0000-0000172A0000}"/>
    <cellStyle name="Normal 58 4 2 2 3 7" xfId="4323" xr:uid="{00000000-0005-0000-0000-0000182A0000}"/>
    <cellStyle name="Normal 58 4 2 2 4" xfId="1468" xr:uid="{00000000-0005-0000-0000-0000192A0000}"/>
    <cellStyle name="Normal 58 4 2 2 4 2" xfId="3027" xr:uid="{00000000-0005-0000-0000-00001A2A0000}"/>
    <cellStyle name="Normal 58 4 2 2 4 2 2" xfId="10669" xr:uid="{00000000-0005-0000-0000-00001B2A0000}"/>
    <cellStyle name="Normal 58 4 2 2 4 2 3" xfId="5652" xr:uid="{00000000-0005-0000-0000-00001C2A0000}"/>
    <cellStyle name="Normal 58 4 2 2 4 3" xfId="7050" xr:uid="{00000000-0005-0000-0000-00001D2A0000}"/>
    <cellStyle name="Normal 58 4 2 2 4 3 2" xfId="12065" xr:uid="{00000000-0005-0000-0000-00001E2A0000}"/>
    <cellStyle name="Normal 58 4 2 2 4 4" xfId="8757" xr:uid="{00000000-0005-0000-0000-00001F2A0000}"/>
    <cellStyle name="Normal 58 4 2 2 4 5" xfId="13519" xr:uid="{00000000-0005-0000-0000-0000202A0000}"/>
    <cellStyle name="Normal 58 4 2 2 4 6" xfId="8263" xr:uid="{00000000-0005-0000-0000-0000212A0000}"/>
    <cellStyle name="Normal 58 4 2 2 4 7" xfId="3687" xr:uid="{00000000-0005-0000-0000-0000222A0000}"/>
    <cellStyle name="Normal 58 4 2 2 5" xfId="1859" xr:uid="{00000000-0005-0000-0000-0000232A0000}"/>
    <cellStyle name="Normal 58 4 2 2 5 2" xfId="9643" xr:uid="{00000000-0005-0000-0000-0000242A0000}"/>
    <cellStyle name="Normal 58 4 2 2 5 3" xfId="4625" xr:uid="{00000000-0005-0000-0000-0000252A0000}"/>
    <cellStyle name="Normal 58 4 2 2 6" xfId="6006" xr:uid="{00000000-0005-0000-0000-0000262A0000}"/>
    <cellStyle name="Normal 58 4 2 2 6 2" xfId="11022" xr:uid="{00000000-0005-0000-0000-0000272A0000}"/>
    <cellStyle name="Normal 58 4 2 2 7" xfId="8583" xr:uid="{00000000-0005-0000-0000-0000282A0000}"/>
    <cellStyle name="Normal 58 4 2 2 8" xfId="12476" xr:uid="{00000000-0005-0000-0000-0000292A0000}"/>
    <cellStyle name="Normal 58 4 2 2 9" xfId="7236" xr:uid="{00000000-0005-0000-0000-00002A2A0000}"/>
    <cellStyle name="Normal 58 4 2 2_Degree data" xfId="3136" xr:uid="{00000000-0005-0000-0000-00002B2A0000}"/>
    <cellStyle name="Normal 58 4 2 3" xfId="597" xr:uid="{00000000-0005-0000-0000-00002C2A0000}"/>
    <cellStyle name="Normal 58 4 2 3 2" xfId="1006" xr:uid="{00000000-0005-0000-0000-00002D2A0000}"/>
    <cellStyle name="Normal 58 4 2 3 2 2" xfId="2171" xr:uid="{00000000-0005-0000-0000-00002E2A0000}"/>
    <cellStyle name="Normal 58 4 2 3 2 2 2" xfId="10277" xr:uid="{00000000-0005-0000-0000-00002F2A0000}"/>
    <cellStyle name="Normal 58 4 2 3 2 2 3" xfId="5259" xr:uid="{00000000-0005-0000-0000-0000302A0000}"/>
    <cellStyle name="Normal 58 4 2 3 2 3" xfId="6318" xr:uid="{00000000-0005-0000-0000-0000312A0000}"/>
    <cellStyle name="Normal 58 4 2 3 2 3 2" xfId="11334" xr:uid="{00000000-0005-0000-0000-0000322A0000}"/>
    <cellStyle name="Normal 58 4 2 3 2 4" xfId="9393" xr:uid="{00000000-0005-0000-0000-0000332A0000}"/>
    <cellStyle name="Normal 58 4 2 3 2 5" xfId="12788" xr:uid="{00000000-0005-0000-0000-0000342A0000}"/>
    <cellStyle name="Normal 58 4 2 3 2 6" xfId="7870" xr:uid="{00000000-0005-0000-0000-0000352A0000}"/>
    <cellStyle name="Normal 58 4 2 3 2 7" xfId="4324" xr:uid="{00000000-0005-0000-0000-0000362A0000}"/>
    <cellStyle name="Normal 58 4 2 3 3" xfId="1362" xr:uid="{00000000-0005-0000-0000-0000372A0000}"/>
    <cellStyle name="Normal 58 4 2 3 3 2" xfId="2520" xr:uid="{00000000-0005-0000-0000-0000382A0000}"/>
    <cellStyle name="Normal 58 4 2 3 3 2 2" xfId="10565" xr:uid="{00000000-0005-0000-0000-0000392A0000}"/>
    <cellStyle name="Normal 58 4 2 3 3 2 3" xfId="5548" xr:uid="{00000000-0005-0000-0000-00003A2A0000}"/>
    <cellStyle name="Normal 58 4 2 3 3 3" xfId="6667" xr:uid="{00000000-0005-0000-0000-00003B2A0000}"/>
    <cellStyle name="Normal 58 4 2 3 3 3 2" xfId="11682" xr:uid="{00000000-0005-0000-0000-00003C2A0000}"/>
    <cellStyle name="Normal 58 4 2 3 3 4" xfId="8972" xr:uid="{00000000-0005-0000-0000-00003D2A0000}"/>
    <cellStyle name="Normal 58 4 2 3 3 5" xfId="13136" xr:uid="{00000000-0005-0000-0000-00003E2A0000}"/>
    <cellStyle name="Normal 58 4 2 3 3 6" xfId="8159" xr:uid="{00000000-0005-0000-0000-00003F2A0000}"/>
    <cellStyle name="Normal 58 4 2 3 3 7" xfId="3903" xr:uid="{00000000-0005-0000-0000-0000402A0000}"/>
    <cellStyle name="Normal 58 4 2 3 4" xfId="2920" xr:uid="{00000000-0005-0000-0000-0000412A0000}"/>
    <cellStyle name="Normal 58 4 2 3 4 2" xfId="6946" xr:uid="{00000000-0005-0000-0000-0000422A0000}"/>
    <cellStyle name="Normal 58 4 2 3 4 2 2" xfId="11961" xr:uid="{00000000-0005-0000-0000-0000432A0000}"/>
    <cellStyle name="Normal 58 4 2 3 4 3" xfId="13415" xr:uid="{00000000-0005-0000-0000-0000442A0000}"/>
    <cellStyle name="Normal 58 4 2 3 4 4" xfId="9856" xr:uid="{00000000-0005-0000-0000-0000452A0000}"/>
    <cellStyle name="Normal 58 4 2 3 4 5" xfId="4838" xr:uid="{00000000-0005-0000-0000-0000462A0000}"/>
    <cellStyle name="Normal 58 4 2 3 5" xfId="1755" xr:uid="{00000000-0005-0000-0000-0000472A0000}"/>
    <cellStyle name="Normal 58 4 2 3 5 2" xfId="10918" xr:uid="{00000000-0005-0000-0000-0000482A0000}"/>
    <cellStyle name="Normal 58 4 2 3 5 3" xfId="5902" xr:uid="{00000000-0005-0000-0000-0000492A0000}"/>
    <cellStyle name="Normal 58 4 2 3 6" xfId="8479" xr:uid="{00000000-0005-0000-0000-00004A2A0000}"/>
    <cellStyle name="Normal 58 4 2 3 7" xfId="12372" xr:uid="{00000000-0005-0000-0000-00004B2A0000}"/>
    <cellStyle name="Normal 58 4 2 3 8" xfId="7449" xr:uid="{00000000-0005-0000-0000-00004C2A0000}"/>
    <cellStyle name="Normal 58 4 2 3 9" xfId="3401" xr:uid="{00000000-0005-0000-0000-00004D2A0000}"/>
    <cellStyle name="Normal 58 4 2 3_Degree data" xfId="3137" xr:uid="{00000000-0005-0000-0000-00004E2A0000}"/>
    <cellStyle name="Normal 58 4 2 4" xfId="497" xr:uid="{00000000-0005-0000-0000-00004F2A0000}"/>
    <cellStyle name="Normal 58 4 2 4 2" xfId="906" xr:uid="{00000000-0005-0000-0000-0000502A0000}"/>
    <cellStyle name="Normal 58 4 2 4 2 2" xfId="9756" xr:uid="{00000000-0005-0000-0000-0000512A0000}"/>
    <cellStyle name="Normal 58 4 2 4 2 3" xfId="4738" xr:uid="{00000000-0005-0000-0000-0000522A0000}"/>
    <cellStyle name="Normal 58 4 2 4 3" xfId="2169" xr:uid="{00000000-0005-0000-0000-0000532A0000}"/>
    <cellStyle name="Normal 58 4 2 4 3 2" xfId="11332" xr:uid="{00000000-0005-0000-0000-0000542A0000}"/>
    <cellStyle name="Normal 58 4 2 4 3 3" xfId="6316" xr:uid="{00000000-0005-0000-0000-0000552A0000}"/>
    <cellStyle name="Normal 58 4 2 4 4" xfId="8872" xr:uid="{00000000-0005-0000-0000-0000562A0000}"/>
    <cellStyle name="Normal 58 4 2 4 5" xfId="12786" xr:uid="{00000000-0005-0000-0000-0000572A0000}"/>
    <cellStyle name="Normal 58 4 2 4 6" xfId="7349" xr:uid="{00000000-0005-0000-0000-0000582A0000}"/>
    <cellStyle name="Normal 58 4 2 4 7" xfId="3803" xr:uid="{00000000-0005-0000-0000-0000592A0000}"/>
    <cellStyle name="Normal 58 4 2 5" xfId="773" xr:uid="{00000000-0005-0000-0000-00005A2A0000}"/>
    <cellStyle name="Normal 58 4 2 5 2" xfId="2518" xr:uid="{00000000-0005-0000-0000-00005B2A0000}"/>
    <cellStyle name="Normal 58 4 2 5 2 2" xfId="10275" xr:uid="{00000000-0005-0000-0000-00005C2A0000}"/>
    <cellStyle name="Normal 58 4 2 5 2 3" xfId="5257" xr:uid="{00000000-0005-0000-0000-00005D2A0000}"/>
    <cellStyle name="Normal 58 4 2 5 3" xfId="6665" xr:uid="{00000000-0005-0000-0000-00005E2A0000}"/>
    <cellStyle name="Normal 58 4 2 5 3 2" xfId="11680" xr:uid="{00000000-0005-0000-0000-00005F2A0000}"/>
    <cellStyle name="Normal 58 4 2 5 4" xfId="9391" xr:uid="{00000000-0005-0000-0000-0000602A0000}"/>
    <cellStyle name="Normal 58 4 2 5 5" xfId="13134" xr:uid="{00000000-0005-0000-0000-0000612A0000}"/>
    <cellStyle name="Normal 58 4 2 5 6" xfId="7868" xr:uid="{00000000-0005-0000-0000-0000622A0000}"/>
    <cellStyle name="Normal 58 4 2 5 7" xfId="4322" xr:uid="{00000000-0005-0000-0000-0000632A0000}"/>
    <cellStyle name="Normal 58 4 2 6" xfId="1261" xr:uid="{00000000-0005-0000-0000-0000642A0000}"/>
    <cellStyle name="Normal 58 4 2 6 2" xfId="2817" xr:uid="{00000000-0005-0000-0000-0000652A0000}"/>
    <cellStyle name="Normal 58 4 2 6 2 2" xfId="10465" xr:uid="{00000000-0005-0000-0000-0000662A0000}"/>
    <cellStyle name="Normal 58 4 2 6 2 3" xfId="5448" xr:uid="{00000000-0005-0000-0000-0000672A0000}"/>
    <cellStyle name="Normal 58 4 2 6 3" xfId="6846" xr:uid="{00000000-0005-0000-0000-0000682A0000}"/>
    <cellStyle name="Normal 58 4 2 6 3 2" xfId="11861" xr:uid="{00000000-0005-0000-0000-0000692A0000}"/>
    <cellStyle name="Normal 58 4 2 6 4" xfId="8652" xr:uid="{00000000-0005-0000-0000-00006A2A0000}"/>
    <cellStyle name="Normal 58 4 2 6 5" xfId="13315" xr:uid="{00000000-0005-0000-0000-00006B2A0000}"/>
    <cellStyle name="Normal 58 4 2 6 6" xfId="8059" xr:uid="{00000000-0005-0000-0000-00006C2A0000}"/>
    <cellStyle name="Normal 58 4 2 6 7" xfId="3579" xr:uid="{00000000-0005-0000-0000-00006D2A0000}"/>
    <cellStyle name="Normal 58 4 2 7" xfId="1655" xr:uid="{00000000-0005-0000-0000-00006E2A0000}"/>
    <cellStyle name="Normal 58 4 2 7 2" xfId="9539" xr:uid="{00000000-0005-0000-0000-00006F2A0000}"/>
    <cellStyle name="Normal 58 4 2 7 3" xfId="4521" xr:uid="{00000000-0005-0000-0000-0000702A0000}"/>
    <cellStyle name="Normal 58 4 2 8" xfId="5802" xr:uid="{00000000-0005-0000-0000-0000712A0000}"/>
    <cellStyle name="Normal 58 4 2 8 2" xfId="10818" xr:uid="{00000000-0005-0000-0000-0000722A0000}"/>
    <cellStyle name="Normal 58 4 2 9" xfId="8379" xr:uid="{00000000-0005-0000-0000-0000732A0000}"/>
    <cellStyle name="Normal 58 4 2_Degree data" xfId="3135" xr:uid="{00000000-0005-0000-0000-0000742A0000}"/>
    <cellStyle name="Normal 58 4 3" xfId="197" xr:uid="{00000000-0005-0000-0000-0000752A0000}"/>
    <cellStyle name="Normal 58 4 3 10" xfId="7175" xr:uid="{00000000-0005-0000-0000-0000762A0000}"/>
    <cellStyle name="Normal 58 4 3 11" xfId="3344" xr:uid="{00000000-0005-0000-0000-0000772A0000}"/>
    <cellStyle name="Normal 58 4 3 2" xfId="389" xr:uid="{00000000-0005-0000-0000-0000782A0000}"/>
    <cellStyle name="Normal 58 4 3 2 2" xfId="640" xr:uid="{00000000-0005-0000-0000-0000792A0000}"/>
    <cellStyle name="Normal 58 4 3 2 2 2" xfId="2173" xr:uid="{00000000-0005-0000-0000-00007A2A0000}"/>
    <cellStyle name="Normal 58 4 3 2 2 2 2" xfId="10279" xr:uid="{00000000-0005-0000-0000-00007B2A0000}"/>
    <cellStyle name="Normal 58 4 3 2 2 2 3" xfId="5261" xr:uid="{00000000-0005-0000-0000-00007C2A0000}"/>
    <cellStyle name="Normal 58 4 3 2 2 3" xfId="6320" xr:uid="{00000000-0005-0000-0000-00007D2A0000}"/>
    <cellStyle name="Normal 58 4 3 2 2 3 2" xfId="11336" xr:uid="{00000000-0005-0000-0000-00007E2A0000}"/>
    <cellStyle name="Normal 58 4 3 2 2 4" xfId="9395" xr:uid="{00000000-0005-0000-0000-00007F2A0000}"/>
    <cellStyle name="Normal 58 4 3 2 2 5" xfId="12790" xr:uid="{00000000-0005-0000-0000-0000802A0000}"/>
    <cellStyle name="Normal 58 4 3 2 2 6" xfId="7872" xr:uid="{00000000-0005-0000-0000-0000812A0000}"/>
    <cellStyle name="Normal 58 4 3 2 2 7" xfId="4326" xr:uid="{00000000-0005-0000-0000-0000822A0000}"/>
    <cellStyle name="Normal 58 4 3 2 3" xfId="1049" xr:uid="{00000000-0005-0000-0000-0000832A0000}"/>
    <cellStyle name="Normal 58 4 3 2 3 2" xfId="2522" xr:uid="{00000000-0005-0000-0000-0000842A0000}"/>
    <cellStyle name="Normal 58 4 3 2 3 2 2" xfId="10608" xr:uid="{00000000-0005-0000-0000-0000852A0000}"/>
    <cellStyle name="Normal 58 4 3 2 3 2 3" xfId="5591" xr:uid="{00000000-0005-0000-0000-0000862A0000}"/>
    <cellStyle name="Normal 58 4 3 2 3 3" xfId="6669" xr:uid="{00000000-0005-0000-0000-0000872A0000}"/>
    <cellStyle name="Normal 58 4 3 2 3 3 2" xfId="11684" xr:uid="{00000000-0005-0000-0000-0000882A0000}"/>
    <cellStyle name="Normal 58 4 3 2 3 4" xfId="9015" xr:uid="{00000000-0005-0000-0000-0000892A0000}"/>
    <cellStyle name="Normal 58 4 3 2 3 5" xfId="13138" xr:uid="{00000000-0005-0000-0000-00008A2A0000}"/>
    <cellStyle name="Normal 58 4 3 2 3 6" xfId="8202" xr:uid="{00000000-0005-0000-0000-00008B2A0000}"/>
    <cellStyle name="Normal 58 4 3 2 3 7" xfId="3946" xr:uid="{00000000-0005-0000-0000-00008C2A0000}"/>
    <cellStyle name="Normal 58 4 3 2 4" xfId="1406" xr:uid="{00000000-0005-0000-0000-00008D2A0000}"/>
    <cellStyle name="Normal 58 4 3 2 4 2" xfId="2964" xr:uid="{00000000-0005-0000-0000-00008E2A0000}"/>
    <cellStyle name="Normal 58 4 3 2 4 2 2" xfId="12004" xr:uid="{00000000-0005-0000-0000-00008F2A0000}"/>
    <cellStyle name="Normal 58 4 3 2 4 2 3" xfId="6989" xr:uid="{00000000-0005-0000-0000-0000902A0000}"/>
    <cellStyle name="Normal 58 4 3 2 4 3" xfId="13458" xr:uid="{00000000-0005-0000-0000-0000912A0000}"/>
    <cellStyle name="Normal 58 4 3 2 4 4" xfId="9899" xr:uid="{00000000-0005-0000-0000-0000922A0000}"/>
    <cellStyle name="Normal 58 4 3 2 4 5" xfId="4881" xr:uid="{00000000-0005-0000-0000-0000932A0000}"/>
    <cellStyle name="Normal 58 4 3 2 5" xfId="1798" xr:uid="{00000000-0005-0000-0000-0000942A0000}"/>
    <cellStyle name="Normal 58 4 3 2 5 2" xfId="10961" xr:uid="{00000000-0005-0000-0000-0000952A0000}"/>
    <cellStyle name="Normal 58 4 3 2 5 3" xfId="5945" xr:uid="{00000000-0005-0000-0000-0000962A0000}"/>
    <cellStyle name="Normal 58 4 3 2 6" xfId="8522" xr:uid="{00000000-0005-0000-0000-0000972A0000}"/>
    <cellStyle name="Normal 58 4 3 2 7" xfId="12415" xr:uid="{00000000-0005-0000-0000-0000982A0000}"/>
    <cellStyle name="Normal 58 4 3 2 8" xfId="7492" xr:uid="{00000000-0005-0000-0000-0000992A0000}"/>
    <cellStyle name="Normal 58 4 3 2 9" xfId="3444" xr:uid="{00000000-0005-0000-0000-00009A2A0000}"/>
    <cellStyle name="Normal 58 4 3 2_Degree data" xfId="3139" xr:uid="{00000000-0005-0000-0000-00009B2A0000}"/>
    <cellStyle name="Normal 58 4 3 3" xfId="540" xr:uid="{00000000-0005-0000-0000-00009C2A0000}"/>
    <cellStyle name="Normal 58 4 3 3 2" xfId="949" xr:uid="{00000000-0005-0000-0000-00009D2A0000}"/>
    <cellStyle name="Normal 58 4 3 3 2 2" xfId="9799" xr:uid="{00000000-0005-0000-0000-00009E2A0000}"/>
    <cellStyle name="Normal 58 4 3 3 2 3" xfId="4781" xr:uid="{00000000-0005-0000-0000-00009F2A0000}"/>
    <cellStyle name="Normal 58 4 3 3 3" xfId="2172" xr:uid="{00000000-0005-0000-0000-0000A02A0000}"/>
    <cellStyle name="Normal 58 4 3 3 3 2" xfId="11335" xr:uid="{00000000-0005-0000-0000-0000A12A0000}"/>
    <cellStyle name="Normal 58 4 3 3 3 3" xfId="6319" xr:uid="{00000000-0005-0000-0000-0000A22A0000}"/>
    <cellStyle name="Normal 58 4 3 3 4" xfId="8915" xr:uid="{00000000-0005-0000-0000-0000A32A0000}"/>
    <cellStyle name="Normal 58 4 3 3 5" xfId="12789" xr:uid="{00000000-0005-0000-0000-0000A42A0000}"/>
    <cellStyle name="Normal 58 4 3 3 6" xfId="7392" xr:uid="{00000000-0005-0000-0000-0000A52A0000}"/>
    <cellStyle name="Normal 58 4 3 3 7" xfId="3846" xr:uid="{00000000-0005-0000-0000-0000A62A0000}"/>
    <cellStyle name="Normal 58 4 3 4" xfId="803" xr:uid="{00000000-0005-0000-0000-0000A72A0000}"/>
    <cellStyle name="Normal 58 4 3 4 2" xfId="2521" xr:uid="{00000000-0005-0000-0000-0000A82A0000}"/>
    <cellStyle name="Normal 58 4 3 4 2 2" xfId="10278" xr:uid="{00000000-0005-0000-0000-0000A92A0000}"/>
    <cellStyle name="Normal 58 4 3 4 2 3" xfId="5260" xr:uid="{00000000-0005-0000-0000-0000AA2A0000}"/>
    <cellStyle name="Normal 58 4 3 4 3" xfId="6668" xr:uid="{00000000-0005-0000-0000-0000AB2A0000}"/>
    <cellStyle name="Normal 58 4 3 4 3 2" xfId="11683" xr:uid="{00000000-0005-0000-0000-0000AC2A0000}"/>
    <cellStyle name="Normal 58 4 3 4 4" xfId="9394" xr:uid="{00000000-0005-0000-0000-0000AD2A0000}"/>
    <cellStyle name="Normal 58 4 3 4 5" xfId="13137" xr:uid="{00000000-0005-0000-0000-0000AE2A0000}"/>
    <cellStyle name="Normal 58 4 3 4 6" xfId="7871" xr:uid="{00000000-0005-0000-0000-0000AF2A0000}"/>
    <cellStyle name="Normal 58 4 3 4 7" xfId="4325" xr:uid="{00000000-0005-0000-0000-0000B02A0000}"/>
    <cellStyle name="Normal 58 4 3 5" xfId="1305" xr:uid="{00000000-0005-0000-0000-0000B12A0000}"/>
    <cellStyle name="Normal 58 4 3 5 2" xfId="2862" xr:uid="{00000000-0005-0000-0000-0000B22A0000}"/>
    <cellStyle name="Normal 58 4 3 5 2 2" xfId="10508" xr:uid="{00000000-0005-0000-0000-0000B32A0000}"/>
    <cellStyle name="Normal 58 4 3 5 2 3" xfId="5491" xr:uid="{00000000-0005-0000-0000-0000B42A0000}"/>
    <cellStyle name="Normal 58 4 3 5 3" xfId="6889" xr:uid="{00000000-0005-0000-0000-0000B52A0000}"/>
    <cellStyle name="Normal 58 4 3 5 3 2" xfId="11904" xr:uid="{00000000-0005-0000-0000-0000B62A0000}"/>
    <cellStyle name="Normal 58 4 3 5 4" xfId="8696" xr:uid="{00000000-0005-0000-0000-0000B72A0000}"/>
    <cellStyle name="Normal 58 4 3 5 5" xfId="13358" xr:uid="{00000000-0005-0000-0000-0000B82A0000}"/>
    <cellStyle name="Normal 58 4 3 5 6" xfId="8102" xr:uid="{00000000-0005-0000-0000-0000B92A0000}"/>
    <cellStyle name="Normal 58 4 3 5 7" xfId="3625" xr:uid="{00000000-0005-0000-0000-0000BA2A0000}"/>
    <cellStyle name="Normal 58 4 3 6" xfId="1698" xr:uid="{00000000-0005-0000-0000-0000BB2A0000}"/>
    <cellStyle name="Normal 58 4 3 6 2" xfId="9582" xr:uid="{00000000-0005-0000-0000-0000BC2A0000}"/>
    <cellStyle name="Normal 58 4 3 6 3" xfId="4564" xr:uid="{00000000-0005-0000-0000-0000BD2A0000}"/>
    <cellStyle name="Normal 58 4 3 7" xfId="5845" xr:uid="{00000000-0005-0000-0000-0000BE2A0000}"/>
    <cellStyle name="Normal 58 4 3 7 2" xfId="10861" xr:uid="{00000000-0005-0000-0000-0000BF2A0000}"/>
    <cellStyle name="Normal 58 4 3 8" xfId="8422" xr:uid="{00000000-0005-0000-0000-0000C02A0000}"/>
    <cellStyle name="Normal 58 4 3 9" xfId="12315" xr:uid="{00000000-0005-0000-0000-0000C12A0000}"/>
    <cellStyle name="Normal 58 4 3_Degree data" xfId="3138" xr:uid="{00000000-0005-0000-0000-0000C22A0000}"/>
    <cellStyle name="Normal 58 4 4" xfId="233" xr:uid="{00000000-0005-0000-0000-0000C32A0000}"/>
    <cellStyle name="Normal 58 4 4 10" xfId="7223" xr:uid="{00000000-0005-0000-0000-0000C42A0000}"/>
    <cellStyle name="Normal 58 4 4 11" xfId="3287" xr:uid="{00000000-0005-0000-0000-0000C52A0000}"/>
    <cellStyle name="Normal 58 4 4 2" xfId="331" xr:uid="{00000000-0005-0000-0000-0000C62A0000}"/>
    <cellStyle name="Normal 58 4 4 2 2" xfId="688" xr:uid="{00000000-0005-0000-0000-0000C72A0000}"/>
    <cellStyle name="Normal 58 4 4 2 2 2" xfId="2175" xr:uid="{00000000-0005-0000-0000-0000C82A0000}"/>
    <cellStyle name="Normal 58 4 4 2 2 2 2" xfId="10281" xr:uid="{00000000-0005-0000-0000-0000C92A0000}"/>
    <cellStyle name="Normal 58 4 4 2 2 2 3" xfId="5263" xr:uid="{00000000-0005-0000-0000-0000CA2A0000}"/>
    <cellStyle name="Normal 58 4 4 2 2 3" xfId="6322" xr:uid="{00000000-0005-0000-0000-0000CB2A0000}"/>
    <cellStyle name="Normal 58 4 4 2 2 3 2" xfId="11338" xr:uid="{00000000-0005-0000-0000-0000CC2A0000}"/>
    <cellStyle name="Normal 58 4 4 2 2 4" xfId="9397" xr:uid="{00000000-0005-0000-0000-0000CD2A0000}"/>
    <cellStyle name="Normal 58 4 4 2 2 5" xfId="12792" xr:uid="{00000000-0005-0000-0000-0000CE2A0000}"/>
    <cellStyle name="Normal 58 4 4 2 2 6" xfId="7874" xr:uid="{00000000-0005-0000-0000-0000CF2A0000}"/>
    <cellStyle name="Normal 58 4 4 2 2 7" xfId="4328" xr:uid="{00000000-0005-0000-0000-0000D02A0000}"/>
    <cellStyle name="Normal 58 4 4 2 3" xfId="1097" xr:uid="{00000000-0005-0000-0000-0000D12A0000}"/>
    <cellStyle name="Normal 58 4 4 2 3 2" xfId="2524" xr:uid="{00000000-0005-0000-0000-0000D22A0000}"/>
    <cellStyle name="Normal 58 4 4 2 3 2 2" xfId="10656" xr:uid="{00000000-0005-0000-0000-0000D32A0000}"/>
    <cellStyle name="Normal 58 4 4 2 3 2 3" xfId="5639" xr:uid="{00000000-0005-0000-0000-0000D42A0000}"/>
    <cellStyle name="Normal 58 4 4 2 3 3" xfId="6671" xr:uid="{00000000-0005-0000-0000-0000D52A0000}"/>
    <cellStyle name="Normal 58 4 4 2 3 3 2" xfId="11686" xr:uid="{00000000-0005-0000-0000-0000D62A0000}"/>
    <cellStyle name="Normal 58 4 4 2 3 4" xfId="9063" xr:uid="{00000000-0005-0000-0000-0000D72A0000}"/>
    <cellStyle name="Normal 58 4 4 2 3 5" xfId="13140" xr:uid="{00000000-0005-0000-0000-0000D82A0000}"/>
    <cellStyle name="Normal 58 4 4 2 3 6" xfId="8250" xr:uid="{00000000-0005-0000-0000-0000D92A0000}"/>
    <cellStyle name="Normal 58 4 4 2 3 7" xfId="3994" xr:uid="{00000000-0005-0000-0000-0000DA2A0000}"/>
    <cellStyle name="Normal 58 4 4 2 4" xfId="1455" xr:uid="{00000000-0005-0000-0000-0000DB2A0000}"/>
    <cellStyle name="Normal 58 4 4 2 4 2" xfId="3014" xr:uid="{00000000-0005-0000-0000-0000DC2A0000}"/>
    <cellStyle name="Normal 58 4 4 2 4 2 2" xfId="12052" xr:uid="{00000000-0005-0000-0000-0000DD2A0000}"/>
    <cellStyle name="Normal 58 4 4 2 4 2 3" xfId="7037" xr:uid="{00000000-0005-0000-0000-0000DE2A0000}"/>
    <cellStyle name="Normal 58 4 4 2 4 3" xfId="13506" xr:uid="{00000000-0005-0000-0000-0000DF2A0000}"/>
    <cellStyle name="Normal 58 4 4 2 4 4" xfId="9947" xr:uid="{00000000-0005-0000-0000-0000E02A0000}"/>
    <cellStyle name="Normal 58 4 4 2 4 5" xfId="4929" xr:uid="{00000000-0005-0000-0000-0000E12A0000}"/>
    <cellStyle name="Normal 58 4 4 2 5" xfId="1846" xr:uid="{00000000-0005-0000-0000-0000E22A0000}"/>
    <cellStyle name="Normal 58 4 4 2 5 2" xfId="11009" xr:uid="{00000000-0005-0000-0000-0000E32A0000}"/>
    <cellStyle name="Normal 58 4 4 2 5 3" xfId="5993" xr:uid="{00000000-0005-0000-0000-0000E42A0000}"/>
    <cellStyle name="Normal 58 4 4 2 6" xfId="8570" xr:uid="{00000000-0005-0000-0000-0000E52A0000}"/>
    <cellStyle name="Normal 58 4 4 2 7" xfId="12463" xr:uid="{00000000-0005-0000-0000-0000E62A0000}"/>
    <cellStyle name="Normal 58 4 4 2 8" xfId="7540" xr:uid="{00000000-0005-0000-0000-0000E72A0000}"/>
    <cellStyle name="Normal 58 4 4 2 9" xfId="3492" xr:uid="{00000000-0005-0000-0000-0000E82A0000}"/>
    <cellStyle name="Normal 58 4 4 2_Degree data" xfId="3141" xr:uid="{00000000-0005-0000-0000-0000E92A0000}"/>
    <cellStyle name="Normal 58 4 4 3" xfId="483" xr:uid="{00000000-0005-0000-0000-0000EA2A0000}"/>
    <cellStyle name="Normal 58 4 4 3 2" xfId="2174" xr:uid="{00000000-0005-0000-0000-0000EB2A0000}"/>
    <cellStyle name="Normal 58 4 4 3 2 2" xfId="9742" xr:uid="{00000000-0005-0000-0000-0000EC2A0000}"/>
    <cellStyle name="Normal 58 4 4 3 2 3" xfId="4724" xr:uid="{00000000-0005-0000-0000-0000ED2A0000}"/>
    <cellStyle name="Normal 58 4 4 3 3" xfId="6321" xr:uid="{00000000-0005-0000-0000-0000EE2A0000}"/>
    <cellStyle name="Normal 58 4 4 3 3 2" xfId="11337" xr:uid="{00000000-0005-0000-0000-0000EF2A0000}"/>
    <cellStyle name="Normal 58 4 4 3 4" xfId="8858" xr:uid="{00000000-0005-0000-0000-0000F02A0000}"/>
    <cellStyle name="Normal 58 4 4 3 5" xfId="12791" xr:uid="{00000000-0005-0000-0000-0000F12A0000}"/>
    <cellStyle name="Normal 58 4 4 3 6" xfId="7335" xr:uid="{00000000-0005-0000-0000-0000F22A0000}"/>
    <cellStyle name="Normal 58 4 4 3 7" xfId="3789" xr:uid="{00000000-0005-0000-0000-0000F32A0000}"/>
    <cellStyle name="Normal 58 4 4 4" xfId="892" xr:uid="{00000000-0005-0000-0000-0000F42A0000}"/>
    <cellStyle name="Normal 58 4 4 4 2" xfId="2523" xr:uid="{00000000-0005-0000-0000-0000F52A0000}"/>
    <cellStyle name="Normal 58 4 4 4 2 2" xfId="10280" xr:uid="{00000000-0005-0000-0000-0000F62A0000}"/>
    <cellStyle name="Normal 58 4 4 4 2 3" xfId="5262" xr:uid="{00000000-0005-0000-0000-0000F72A0000}"/>
    <cellStyle name="Normal 58 4 4 4 3" xfId="6670" xr:uid="{00000000-0005-0000-0000-0000F82A0000}"/>
    <cellStyle name="Normal 58 4 4 4 3 2" xfId="11685" xr:uid="{00000000-0005-0000-0000-0000F92A0000}"/>
    <cellStyle name="Normal 58 4 4 4 4" xfId="9396" xr:uid="{00000000-0005-0000-0000-0000FA2A0000}"/>
    <cellStyle name="Normal 58 4 4 4 5" xfId="13139" xr:uid="{00000000-0005-0000-0000-0000FB2A0000}"/>
    <cellStyle name="Normal 58 4 4 4 6" xfId="7873" xr:uid="{00000000-0005-0000-0000-0000FC2A0000}"/>
    <cellStyle name="Normal 58 4 4 4 7" xfId="4327" xr:uid="{00000000-0005-0000-0000-0000FD2A0000}"/>
    <cellStyle name="Normal 58 4 4 5" xfId="1244" xr:uid="{00000000-0005-0000-0000-0000FE2A0000}"/>
    <cellStyle name="Normal 58 4 4 5 2" xfId="2800" xr:uid="{00000000-0005-0000-0000-0000FF2A0000}"/>
    <cellStyle name="Normal 58 4 4 5 2 2" xfId="10451" xr:uid="{00000000-0005-0000-0000-0000002B0000}"/>
    <cellStyle name="Normal 58 4 4 5 2 3" xfId="5434" xr:uid="{00000000-0005-0000-0000-0000012B0000}"/>
    <cellStyle name="Normal 58 4 4 5 3" xfId="6832" xr:uid="{00000000-0005-0000-0000-0000022B0000}"/>
    <cellStyle name="Normal 58 4 4 5 3 2" xfId="11847" xr:uid="{00000000-0005-0000-0000-0000032B0000}"/>
    <cellStyle name="Normal 58 4 4 5 4" xfId="8744" xr:uid="{00000000-0005-0000-0000-0000042B0000}"/>
    <cellStyle name="Normal 58 4 4 5 5" xfId="13301" xr:uid="{00000000-0005-0000-0000-0000052B0000}"/>
    <cellStyle name="Normal 58 4 4 5 6" xfId="8045" xr:uid="{00000000-0005-0000-0000-0000062B0000}"/>
    <cellStyle name="Normal 58 4 4 5 7" xfId="3674" xr:uid="{00000000-0005-0000-0000-0000072B0000}"/>
    <cellStyle name="Normal 58 4 4 6" xfId="1641" xr:uid="{00000000-0005-0000-0000-0000082B0000}"/>
    <cellStyle name="Normal 58 4 4 6 2" xfId="9630" xr:uid="{00000000-0005-0000-0000-0000092B0000}"/>
    <cellStyle name="Normal 58 4 4 6 3" xfId="4612" xr:uid="{00000000-0005-0000-0000-00000A2B0000}"/>
    <cellStyle name="Normal 58 4 4 7" xfId="5788" xr:uid="{00000000-0005-0000-0000-00000B2B0000}"/>
    <cellStyle name="Normal 58 4 4 7 2" xfId="10804" xr:uid="{00000000-0005-0000-0000-00000C2B0000}"/>
    <cellStyle name="Normal 58 4 4 8" xfId="8365" xr:uid="{00000000-0005-0000-0000-00000D2B0000}"/>
    <cellStyle name="Normal 58 4 4 9" xfId="12258" xr:uid="{00000000-0005-0000-0000-00000E2B0000}"/>
    <cellStyle name="Normal 58 4 4_Degree data" xfId="3140" xr:uid="{00000000-0005-0000-0000-00000F2B0000}"/>
    <cellStyle name="Normal 58 4 5" xfId="282" xr:uid="{00000000-0005-0000-0000-0000102B0000}"/>
    <cellStyle name="Normal 58 4 5 2" xfId="583" xr:uid="{00000000-0005-0000-0000-0000112B0000}"/>
    <cellStyle name="Normal 58 4 5 2 2" xfId="2176" xr:uid="{00000000-0005-0000-0000-0000122B0000}"/>
    <cellStyle name="Normal 58 4 5 2 2 2" xfId="10282" xr:uid="{00000000-0005-0000-0000-0000132B0000}"/>
    <cellStyle name="Normal 58 4 5 2 2 3" xfId="5264" xr:uid="{00000000-0005-0000-0000-0000142B0000}"/>
    <cellStyle name="Normal 58 4 5 2 3" xfId="6323" xr:uid="{00000000-0005-0000-0000-0000152B0000}"/>
    <cellStyle name="Normal 58 4 5 2 3 2" xfId="11339" xr:uid="{00000000-0005-0000-0000-0000162B0000}"/>
    <cellStyle name="Normal 58 4 5 2 4" xfId="9398" xr:uid="{00000000-0005-0000-0000-0000172B0000}"/>
    <cellStyle name="Normal 58 4 5 2 5" xfId="12793" xr:uid="{00000000-0005-0000-0000-0000182B0000}"/>
    <cellStyle name="Normal 58 4 5 2 6" xfId="7875" xr:uid="{00000000-0005-0000-0000-0000192B0000}"/>
    <cellStyle name="Normal 58 4 5 2 7" xfId="4329" xr:uid="{00000000-0005-0000-0000-00001A2B0000}"/>
    <cellStyle name="Normal 58 4 5 3" xfId="992" xr:uid="{00000000-0005-0000-0000-00001B2B0000}"/>
    <cellStyle name="Normal 58 4 5 3 2" xfId="2525" xr:uid="{00000000-0005-0000-0000-00001C2B0000}"/>
    <cellStyle name="Normal 58 4 5 3 2 2" xfId="10551" xr:uid="{00000000-0005-0000-0000-00001D2B0000}"/>
    <cellStyle name="Normal 58 4 5 3 2 3" xfId="5534" xr:uid="{00000000-0005-0000-0000-00001E2B0000}"/>
    <cellStyle name="Normal 58 4 5 3 3" xfId="6672" xr:uid="{00000000-0005-0000-0000-00001F2B0000}"/>
    <cellStyle name="Normal 58 4 5 3 3 2" xfId="11687" xr:uid="{00000000-0005-0000-0000-0000202B0000}"/>
    <cellStyle name="Normal 58 4 5 3 4" xfId="8958" xr:uid="{00000000-0005-0000-0000-0000212B0000}"/>
    <cellStyle name="Normal 58 4 5 3 5" xfId="13141" xr:uid="{00000000-0005-0000-0000-0000222B0000}"/>
    <cellStyle name="Normal 58 4 5 3 6" xfId="8145" xr:uid="{00000000-0005-0000-0000-0000232B0000}"/>
    <cellStyle name="Normal 58 4 5 3 7" xfId="3889" xr:uid="{00000000-0005-0000-0000-0000242B0000}"/>
    <cellStyle name="Normal 58 4 5 4" xfId="1348" xr:uid="{00000000-0005-0000-0000-0000252B0000}"/>
    <cellStyle name="Normal 58 4 5 4 2" xfId="2906" xr:uid="{00000000-0005-0000-0000-0000262B0000}"/>
    <cellStyle name="Normal 58 4 5 4 2 2" xfId="11947" xr:uid="{00000000-0005-0000-0000-0000272B0000}"/>
    <cellStyle name="Normal 58 4 5 4 2 3" xfId="6932" xr:uid="{00000000-0005-0000-0000-0000282B0000}"/>
    <cellStyle name="Normal 58 4 5 4 3" xfId="13401" xr:uid="{00000000-0005-0000-0000-0000292B0000}"/>
    <cellStyle name="Normal 58 4 5 4 4" xfId="9842" xr:uid="{00000000-0005-0000-0000-00002A2B0000}"/>
    <cellStyle name="Normal 58 4 5 4 5" xfId="4824" xr:uid="{00000000-0005-0000-0000-00002B2B0000}"/>
    <cellStyle name="Normal 58 4 5 5" xfId="1741" xr:uid="{00000000-0005-0000-0000-00002C2B0000}"/>
    <cellStyle name="Normal 58 4 5 5 2" xfId="10904" xr:uid="{00000000-0005-0000-0000-00002D2B0000}"/>
    <cellStyle name="Normal 58 4 5 5 3" xfId="5888" xr:uid="{00000000-0005-0000-0000-00002E2B0000}"/>
    <cellStyle name="Normal 58 4 5 6" xfId="8465" xr:uid="{00000000-0005-0000-0000-00002F2B0000}"/>
    <cellStyle name="Normal 58 4 5 7" xfId="12358" xr:uid="{00000000-0005-0000-0000-0000302B0000}"/>
    <cellStyle name="Normal 58 4 5 8" xfId="7435" xr:uid="{00000000-0005-0000-0000-0000312B0000}"/>
    <cellStyle name="Normal 58 4 5 9" xfId="3387" xr:uid="{00000000-0005-0000-0000-0000322B0000}"/>
    <cellStyle name="Normal 58 4 5_Degree data" xfId="3142" xr:uid="{00000000-0005-0000-0000-0000332B0000}"/>
    <cellStyle name="Normal 58 4 6" xfId="438" xr:uid="{00000000-0005-0000-0000-0000342B0000}"/>
    <cellStyle name="Normal 58 4 6 2" xfId="846" xr:uid="{00000000-0005-0000-0000-0000352B0000}"/>
    <cellStyle name="Normal 58 4 6 2 2" xfId="2177" xr:uid="{00000000-0005-0000-0000-0000362B0000}"/>
    <cellStyle name="Normal 58 4 6 2 2 2" xfId="10283" xr:uid="{00000000-0005-0000-0000-0000372B0000}"/>
    <cellStyle name="Normal 58 4 6 2 2 3" xfId="5265" xr:uid="{00000000-0005-0000-0000-0000382B0000}"/>
    <cellStyle name="Normal 58 4 6 2 3" xfId="6324" xr:uid="{00000000-0005-0000-0000-0000392B0000}"/>
    <cellStyle name="Normal 58 4 6 2 3 2" xfId="11340" xr:uid="{00000000-0005-0000-0000-00003A2B0000}"/>
    <cellStyle name="Normal 58 4 6 2 4" xfId="9399" xr:uid="{00000000-0005-0000-0000-00003B2B0000}"/>
    <cellStyle name="Normal 58 4 6 2 5" xfId="12794" xr:uid="{00000000-0005-0000-0000-00003C2B0000}"/>
    <cellStyle name="Normal 58 4 6 2 6" xfId="7876" xr:uid="{00000000-0005-0000-0000-00003D2B0000}"/>
    <cellStyle name="Normal 58 4 6 2 7" xfId="4330" xr:uid="{00000000-0005-0000-0000-00003E2B0000}"/>
    <cellStyle name="Normal 58 4 6 3" xfId="1197" xr:uid="{00000000-0005-0000-0000-00003F2B0000}"/>
    <cellStyle name="Normal 58 4 6 3 2" xfId="2526" xr:uid="{00000000-0005-0000-0000-0000402B0000}"/>
    <cellStyle name="Normal 58 4 6 3 2 2" xfId="10406" xr:uid="{00000000-0005-0000-0000-0000412B0000}"/>
    <cellStyle name="Normal 58 4 6 3 2 3" xfId="5389" xr:uid="{00000000-0005-0000-0000-0000422B0000}"/>
    <cellStyle name="Normal 58 4 6 3 3" xfId="6673" xr:uid="{00000000-0005-0000-0000-0000432B0000}"/>
    <cellStyle name="Normal 58 4 6 3 3 2" xfId="11688" xr:uid="{00000000-0005-0000-0000-0000442B0000}"/>
    <cellStyle name="Normal 58 4 6 3 4" xfId="9494" xr:uid="{00000000-0005-0000-0000-0000452B0000}"/>
    <cellStyle name="Normal 58 4 6 3 5" xfId="13142" xr:uid="{00000000-0005-0000-0000-0000462B0000}"/>
    <cellStyle name="Normal 58 4 6 3 6" xfId="8000" xr:uid="{00000000-0005-0000-0000-0000472B0000}"/>
    <cellStyle name="Normal 58 4 6 3 7" xfId="4476" xr:uid="{00000000-0005-0000-0000-0000482B0000}"/>
    <cellStyle name="Normal 58 4 6 4" xfId="2749" xr:uid="{00000000-0005-0000-0000-0000492B0000}"/>
    <cellStyle name="Normal 58 4 6 4 2" xfId="6787" xr:uid="{00000000-0005-0000-0000-00004A2B0000}"/>
    <cellStyle name="Normal 58 4 6 4 2 2" xfId="11802" xr:uid="{00000000-0005-0000-0000-00004B2B0000}"/>
    <cellStyle name="Normal 58 4 6 4 3" xfId="13256" xr:uid="{00000000-0005-0000-0000-00004C2B0000}"/>
    <cellStyle name="Normal 58 4 6 4 4" xfId="9697" xr:uid="{00000000-0005-0000-0000-00004D2B0000}"/>
    <cellStyle name="Normal 58 4 6 4 5" xfId="4679" xr:uid="{00000000-0005-0000-0000-00004E2B0000}"/>
    <cellStyle name="Normal 58 4 6 5" xfId="1596" xr:uid="{00000000-0005-0000-0000-00004F2B0000}"/>
    <cellStyle name="Normal 58 4 6 5 2" xfId="10757" xr:uid="{00000000-0005-0000-0000-0000502B0000}"/>
    <cellStyle name="Normal 58 4 6 5 3" xfId="5741" xr:uid="{00000000-0005-0000-0000-0000512B0000}"/>
    <cellStyle name="Normal 58 4 6 6" xfId="8813" xr:uid="{00000000-0005-0000-0000-0000522B0000}"/>
    <cellStyle name="Normal 58 4 6 7" xfId="12213" xr:uid="{00000000-0005-0000-0000-0000532B0000}"/>
    <cellStyle name="Normal 58 4 6 8" xfId="7290" xr:uid="{00000000-0005-0000-0000-0000542B0000}"/>
    <cellStyle name="Normal 58 4 6 9" xfId="3744" xr:uid="{00000000-0005-0000-0000-0000552B0000}"/>
    <cellStyle name="Normal 58 4 6_Degree data" xfId="3143" xr:uid="{00000000-0005-0000-0000-0000562B0000}"/>
    <cellStyle name="Normal 58 4 7" xfId="749" xr:uid="{00000000-0005-0000-0000-0000572B0000}"/>
    <cellStyle name="Normal 58 4 7 2" xfId="2168" xr:uid="{00000000-0005-0000-0000-0000582B0000}"/>
    <cellStyle name="Normal 58 4 7 2 2" xfId="10274" xr:uid="{00000000-0005-0000-0000-0000592B0000}"/>
    <cellStyle name="Normal 58 4 7 2 3" xfId="5256" xr:uid="{00000000-0005-0000-0000-00005A2B0000}"/>
    <cellStyle name="Normal 58 4 7 3" xfId="6315" xr:uid="{00000000-0005-0000-0000-00005B2B0000}"/>
    <cellStyle name="Normal 58 4 7 3 2" xfId="11331" xr:uid="{00000000-0005-0000-0000-00005C2B0000}"/>
    <cellStyle name="Normal 58 4 7 4" xfId="9390" xr:uid="{00000000-0005-0000-0000-00005D2B0000}"/>
    <cellStyle name="Normal 58 4 7 5" xfId="12785" xr:uid="{00000000-0005-0000-0000-00005E2B0000}"/>
    <cellStyle name="Normal 58 4 7 6" xfId="7867" xr:uid="{00000000-0005-0000-0000-00005F2B0000}"/>
    <cellStyle name="Normal 58 4 7 7" xfId="4321" xr:uid="{00000000-0005-0000-0000-0000602B0000}"/>
    <cellStyle name="Normal 58 4 8" xfId="1153" xr:uid="{00000000-0005-0000-0000-0000612B0000}"/>
    <cellStyle name="Normal 58 4 8 2" xfId="2517" xr:uid="{00000000-0005-0000-0000-0000622B0000}"/>
    <cellStyle name="Normal 58 4 8 2 2" xfId="10363" xr:uid="{00000000-0005-0000-0000-0000632B0000}"/>
    <cellStyle name="Normal 58 4 8 2 3" xfId="5346" xr:uid="{00000000-0005-0000-0000-0000642B0000}"/>
    <cellStyle name="Normal 58 4 8 3" xfId="6664" xr:uid="{00000000-0005-0000-0000-0000652B0000}"/>
    <cellStyle name="Normal 58 4 8 3 2" xfId="11679" xr:uid="{00000000-0005-0000-0000-0000662B0000}"/>
    <cellStyle name="Normal 58 4 8 4" xfId="8638" xr:uid="{00000000-0005-0000-0000-0000672B0000}"/>
    <cellStyle name="Normal 58 4 8 5" xfId="13133" xr:uid="{00000000-0005-0000-0000-0000682B0000}"/>
    <cellStyle name="Normal 58 4 8 6" xfId="7957" xr:uid="{00000000-0005-0000-0000-0000692B0000}"/>
    <cellStyle name="Normal 58 4 8 7" xfId="3562" xr:uid="{00000000-0005-0000-0000-00006A2B0000}"/>
    <cellStyle name="Normal 58 4 9" xfId="2678" xr:uid="{00000000-0005-0000-0000-00006B2B0000}"/>
    <cellStyle name="Normal 58 4 9 2" xfId="6744" xr:uid="{00000000-0005-0000-0000-00006C2B0000}"/>
    <cellStyle name="Normal 58 4 9 2 2" xfId="11759" xr:uid="{00000000-0005-0000-0000-00006D2B0000}"/>
    <cellStyle name="Normal 58 4 9 3" xfId="13213" xr:uid="{00000000-0005-0000-0000-00006E2B0000}"/>
    <cellStyle name="Normal 58 4 9 4" xfId="9525" xr:uid="{00000000-0005-0000-0000-00006F2B0000}"/>
    <cellStyle name="Normal 58 4 9 5" xfId="4507" xr:uid="{00000000-0005-0000-0000-0000702B0000}"/>
    <cellStyle name="Normal 58 4_Degree data" xfId="3134" xr:uid="{00000000-0005-0000-0000-0000712B0000}"/>
    <cellStyle name="Normal 58 5" xfId="86" xr:uid="{00000000-0005-0000-0000-0000722B0000}"/>
    <cellStyle name="Normal 58 5 10" xfId="1536" xr:uid="{00000000-0005-0000-0000-0000732B0000}"/>
    <cellStyle name="Normal 58 5 10 2" xfId="8335" xr:uid="{00000000-0005-0000-0000-0000742B0000}"/>
    <cellStyle name="Normal 58 5 11" xfId="12153" xr:uid="{00000000-0005-0000-0000-0000752B0000}"/>
    <cellStyle name="Normal 58 5 12" xfId="7145" xr:uid="{00000000-0005-0000-0000-0000762B0000}"/>
    <cellStyle name="Normal 58 5 13" xfId="3257" xr:uid="{00000000-0005-0000-0000-0000772B0000}"/>
    <cellStyle name="Normal 58 5 2" xfId="210" xr:uid="{00000000-0005-0000-0000-0000782B0000}"/>
    <cellStyle name="Normal 58 5 2 10" xfId="7188" xr:uid="{00000000-0005-0000-0000-0000792B0000}"/>
    <cellStyle name="Normal 58 5 2 11" xfId="3357" xr:uid="{00000000-0005-0000-0000-00007A2B0000}"/>
    <cellStyle name="Normal 58 5 2 2" xfId="403" xr:uid="{00000000-0005-0000-0000-00007B2B0000}"/>
    <cellStyle name="Normal 58 5 2 2 2" xfId="653" xr:uid="{00000000-0005-0000-0000-00007C2B0000}"/>
    <cellStyle name="Normal 58 5 2 2 2 2" xfId="2180" xr:uid="{00000000-0005-0000-0000-00007D2B0000}"/>
    <cellStyle name="Normal 58 5 2 2 2 2 2" xfId="10286" xr:uid="{00000000-0005-0000-0000-00007E2B0000}"/>
    <cellStyle name="Normal 58 5 2 2 2 2 3" xfId="5268" xr:uid="{00000000-0005-0000-0000-00007F2B0000}"/>
    <cellStyle name="Normal 58 5 2 2 2 3" xfId="6327" xr:uid="{00000000-0005-0000-0000-0000802B0000}"/>
    <cellStyle name="Normal 58 5 2 2 2 3 2" xfId="11343" xr:uid="{00000000-0005-0000-0000-0000812B0000}"/>
    <cellStyle name="Normal 58 5 2 2 2 4" xfId="9402" xr:uid="{00000000-0005-0000-0000-0000822B0000}"/>
    <cellStyle name="Normal 58 5 2 2 2 5" xfId="12797" xr:uid="{00000000-0005-0000-0000-0000832B0000}"/>
    <cellStyle name="Normal 58 5 2 2 2 6" xfId="7879" xr:uid="{00000000-0005-0000-0000-0000842B0000}"/>
    <cellStyle name="Normal 58 5 2 2 2 7" xfId="4333" xr:uid="{00000000-0005-0000-0000-0000852B0000}"/>
    <cellStyle name="Normal 58 5 2 2 3" xfId="1062" xr:uid="{00000000-0005-0000-0000-0000862B0000}"/>
    <cellStyle name="Normal 58 5 2 2 3 2" xfId="2529" xr:uid="{00000000-0005-0000-0000-0000872B0000}"/>
    <cellStyle name="Normal 58 5 2 2 3 2 2" xfId="10621" xr:uid="{00000000-0005-0000-0000-0000882B0000}"/>
    <cellStyle name="Normal 58 5 2 2 3 2 3" xfId="5604" xr:uid="{00000000-0005-0000-0000-0000892B0000}"/>
    <cellStyle name="Normal 58 5 2 2 3 3" xfId="6676" xr:uid="{00000000-0005-0000-0000-00008A2B0000}"/>
    <cellStyle name="Normal 58 5 2 2 3 3 2" xfId="11691" xr:uid="{00000000-0005-0000-0000-00008B2B0000}"/>
    <cellStyle name="Normal 58 5 2 2 3 4" xfId="9028" xr:uid="{00000000-0005-0000-0000-00008C2B0000}"/>
    <cellStyle name="Normal 58 5 2 2 3 5" xfId="13145" xr:uid="{00000000-0005-0000-0000-00008D2B0000}"/>
    <cellStyle name="Normal 58 5 2 2 3 6" xfId="8215" xr:uid="{00000000-0005-0000-0000-00008E2B0000}"/>
    <cellStyle name="Normal 58 5 2 2 3 7" xfId="3959" xr:uid="{00000000-0005-0000-0000-00008F2B0000}"/>
    <cellStyle name="Normal 58 5 2 2 4" xfId="1420" xr:uid="{00000000-0005-0000-0000-0000902B0000}"/>
    <cellStyle name="Normal 58 5 2 2 4 2" xfId="2978" xr:uid="{00000000-0005-0000-0000-0000912B0000}"/>
    <cellStyle name="Normal 58 5 2 2 4 2 2" xfId="12017" xr:uid="{00000000-0005-0000-0000-0000922B0000}"/>
    <cellStyle name="Normal 58 5 2 2 4 2 3" xfId="7002" xr:uid="{00000000-0005-0000-0000-0000932B0000}"/>
    <cellStyle name="Normal 58 5 2 2 4 3" xfId="13471" xr:uid="{00000000-0005-0000-0000-0000942B0000}"/>
    <cellStyle name="Normal 58 5 2 2 4 4" xfId="9912" xr:uid="{00000000-0005-0000-0000-0000952B0000}"/>
    <cellStyle name="Normal 58 5 2 2 4 5" xfId="4894" xr:uid="{00000000-0005-0000-0000-0000962B0000}"/>
    <cellStyle name="Normal 58 5 2 2 5" xfId="1811" xr:uid="{00000000-0005-0000-0000-0000972B0000}"/>
    <cellStyle name="Normal 58 5 2 2 5 2" xfId="10974" xr:uid="{00000000-0005-0000-0000-0000982B0000}"/>
    <cellStyle name="Normal 58 5 2 2 5 3" xfId="5958" xr:uid="{00000000-0005-0000-0000-0000992B0000}"/>
    <cellStyle name="Normal 58 5 2 2 6" xfId="8535" xr:uid="{00000000-0005-0000-0000-00009A2B0000}"/>
    <cellStyle name="Normal 58 5 2 2 7" xfId="12428" xr:uid="{00000000-0005-0000-0000-00009B2B0000}"/>
    <cellStyle name="Normal 58 5 2 2 8" xfId="7505" xr:uid="{00000000-0005-0000-0000-00009C2B0000}"/>
    <cellStyle name="Normal 58 5 2 2 9" xfId="3457" xr:uid="{00000000-0005-0000-0000-00009D2B0000}"/>
    <cellStyle name="Normal 58 5 2 2_Degree data" xfId="3146" xr:uid="{00000000-0005-0000-0000-00009E2B0000}"/>
    <cellStyle name="Normal 58 5 2 3" xfId="553" xr:uid="{00000000-0005-0000-0000-00009F2B0000}"/>
    <cellStyle name="Normal 58 5 2 3 2" xfId="962" xr:uid="{00000000-0005-0000-0000-0000A02B0000}"/>
    <cellStyle name="Normal 58 5 2 3 2 2" xfId="9812" xr:uid="{00000000-0005-0000-0000-0000A12B0000}"/>
    <cellStyle name="Normal 58 5 2 3 2 3" xfId="4794" xr:uid="{00000000-0005-0000-0000-0000A22B0000}"/>
    <cellStyle name="Normal 58 5 2 3 3" xfId="2179" xr:uid="{00000000-0005-0000-0000-0000A32B0000}"/>
    <cellStyle name="Normal 58 5 2 3 3 2" xfId="11342" xr:uid="{00000000-0005-0000-0000-0000A42B0000}"/>
    <cellStyle name="Normal 58 5 2 3 3 3" xfId="6326" xr:uid="{00000000-0005-0000-0000-0000A52B0000}"/>
    <cellStyle name="Normal 58 5 2 3 4" xfId="8928" xr:uid="{00000000-0005-0000-0000-0000A62B0000}"/>
    <cellStyle name="Normal 58 5 2 3 5" xfId="12796" xr:uid="{00000000-0005-0000-0000-0000A72B0000}"/>
    <cellStyle name="Normal 58 5 2 3 6" xfId="7405" xr:uid="{00000000-0005-0000-0000-0000A82B0000}"/>
    <cellStyle name="Normal 58 5 2 3 7" xfId="3859" xr:uid="{00000000-0005-0000-0000-0000A92B0000}"/>
    <cellStyle name="Normal 58 5 2 4" xfId="816" xr:uid="{00000000-0005-0000-0000-0000AA2B0000}"/>
    <cellStyle name="Normal 58 5 2 4 2" xfId="2528" xr:uid="{00000000-0005-0000-0000-0000AB2B0000}"/>
    <cellStyle name="Normal 58 5 2 4 2 2" xfId="10285" xr:uid="{00000000-0005-0000-0000-0000AC2B0000}"/>
    <cellStyle name="Normal 58 5 2 4 2 3" xfId="5267" xr:uid="{00000000-0005-0000-0000-0000AD2B0000}"/>
    <cellStyle name="Normal 58 5 2 4 3" xfId="6675" xr:uid="{00000000-0005-0000-0000-0000AE2B0000}"/>
    <cellStyle name="Normal 58 5 2 4 3 2" xfId="11690" xr:uid="{00000000-0005-0000-0000-0000AF2B0000}"/>
    <cellStyle name="Normal 58 5 2 4 4" xfId="9401" xr:uid="{00000000-0005-0000-0000-0000B02B0000}"/>
    <cellStyle name="Normal 58 5 2 4 5" xfId="13144" xr:uid="{00000000-0005-0000-0000-0000B12B0000}"/>
    <cellStyle name="Normal 58 5 2 4 6" xfId="7878" xr:uid="{00000000-0005-0000-0000-0000B22B0000}"/>
    <cellStyle name="Normal 58 5 2 4 7" xfId="4332" xr:uid="{00000000-0005-0000-0000-0000B32B0000}"/>
    <cellStyle name="Normal 58 5 2 5" xfId="1318" xr:uid="{00000000-0005-0000-0000-0000B42B0000}"/>
    <cellStyle name="Normal 58 5 2 5 2" xfId="2876" xr:uid="{00000000-0005-0000-0000-0000B52B0000}"/>
    <cellStyle name="Normal 58 5 2 5 2 2" xfId="10521" xr:uid="{00000000-0005-0000-0000-0000B62B0000}"/>
    <cellStyle name="Normal 58 5 2 5 2 3" xfId="5504" xr:uid="{00000000-0005-0000-0000-0000B72B0000}"/>
    <cellStyle name="Normal 58 5 2 5 3" xfId="6902" xr:uid="{00000000-0005-0000-0000-0000B82B0000}"/>
    <cellStyle name="Normal 58 5 2 5 3 2" xfId="11917" xr:uid="{00000000-0005-0000-0000-0000B92B0000}"/>
    <cellStyle name="Normal 58 5 2 5 4" xfId="8709" xr:uid="{00000000-0005-0000-0000-0000BA2B0000}"/>
    <cellStyle name="Normal 58 5 2 5 5" xfId="13371" xr:uid="{00000000-0005-0000-0000-0000BB2B0000}"/>
    <cellStyle name="Normal 58 5 2 5 6" xfId="8115" xr:uid="{00000000-0005-0000-0000-0000BC2B0000}"/>
    <cellStyle name="Normal 58 5 2 5 7" xfId="3639" xr:uid="{00000000-0005-0000-0000-0000BD2B0000}"/>
    <cellStyle name="Normal 58 5 2 6" xfId="1711" xr:uid="{00000000-0005-0000-0000-0000BE2B0000}"/>
    <cellStyle name="Normal 58 5 2 6 2" xfId="9595" xr:uid="{00000000-0005-0000-0000-0000BF2B0000}"/>
    <cellStyle name="Normal 58 5 2 6 3" xfId="4577" xr:uid="{00000000-0005-0000-0000-0000C02B0000}"/>
    <cellStyle name="Normal 58 5 2 7" xfId="5858" xr:uid="{00000000-0005-0000-0000-0000C12B0000}"/>
    <cellStyle name="Normal 58 5 2 7 2" xfId="10874" xr:uid="{00000000-0005-0000-0000-0000C22B0000}"/>
    <cellStyle name="Normal 58 5 2 8" xfId="8435" xr:uid="{00000000-0005-0000-0000-0000C32B0000}"/>
    <cellStyle name="Normal 58 5 2 9" xfId="12328" xr:uid="{00000000-0005-0000-0000-0000C42B0000}"/>
    <cellStyle name="Normal 58 5 2_Degree data" xfId="3145" xr:uid="{00000000-0005-0000-0000-0000C52B0000}"/>
    <cellStyle name="Normal 58 5 3" xfId="246" xr:uid="{00000000-0005-0000-0000-0000C62B0000}"/>
    <cellStyle name="Normal 58 5 3 10" xfId="7249" xr:uid="{00000000-0005-0000-0000-0000C72B0000}"/>
    <cellStyle name="Normal 58 5 3 11" xfId="3314" xr:uid="{00000000-0005-0000-0000-0000C82B0000}"/>
    <cellStyle name="Normal 58 5 3 2" xfId="359" xr:uid="{00000000-0005-0000-0000-0000C92B0000}"/>
    <cellStyle name="Normal 58 5 3 2 2" xfId="714" xr:uid="{00000000-0005-0000-0000-0000CA2B0000}"/>
    <cellStyle name="Normal 58 5 3 2 2 2" xfId="2182" xr:uid="{00000000-0005-0000-0000-0000CB2B0000}"/>
    <cellStyle name="Normal 58 5 3 2 2 2 2" xfId="10288" xr:uid="{00000000-0005-0000-0000-0000CC2B0000}"/>
    <cellStyle name="Normal 58 5 3 2 2 2 3" xfId="5270" xr:uid="{00000000-0005-0000-0000-0000CD2B0000}"/>
    <cellStyle name="Normal 58 5 3 2 2 3" xfId="6329" xr:uid="{00000000-0005-0000-0000-0000CE2B0000}"/>
    <cellStyle name="Normal 58 5 3 2 2 3 2" xfId="11345" xr:uid="{00000000-0005-0000-0000-0000CF2B0000}"/>
    <cellStyle name="Normal 58 5 3 2 2 4" xfId="9404" xr:uid="{00000000-0005-0000-0000-0000D02B0000}"/>
    <cellStyle name="Normal 58 5 3 2 2 5" xfId="12799" xr:uid="{00000000-0005-0000-0000-0000D12B0000}"/>
    <cellStyle name="Normal 58 5 3 2 2 6" xfId="7881" xr:uid="{00000000-0005-0000-0000-0000D22B0000}"/>
    <cellStyle name="Normal 58 5 3 2 2 7" xfId="4335" xr:uid="{00000000-0005-0000-0000-0000D32B0000}"/>
    <cellStyle name="Normal 58 5 3 2 3" xfId="1123" xr:uid="{00000000-0005-0000-0000-0000D42B0000}"/>
    <cellStyle name="Normal 58 5 3 2 3 2" xfId="2531" xr:uid="{00000000-0005-0000-0000-0000D52B0000}"/>
    <cellStyle name="Normal 58 5 3 2 3 2 2" xfId="10682" xr:uid="{00000000-0005-0000-0000-0000D62B0000}"/>
    <cellStyle name="Normal 58 5 3 2 3 2 3" xfId="5665" xr:uid="{00000000-0005-0000-0000-0000D72B0000}"/>
    <cellStyle name="Normal 58 5 3 2 3 3" xfId="6678" xr:uid="{00000000-0005-0000-0000-0000D82B0000}"/>
    <cellStyle name="Normal 58 5 3 2 3 3 2" xfId="11693" xr:uid="{00000000-0005-0000-0000-0000D92B0000}"/>
    <cellStyle name="Normal 58 5 3 2 3 4" xfId="9089" xr:uid="{00000000-0005-0000-0000-0000DA2B0000}"/>
    <cellStyle name="Normal 58 5 3 2 3 5" xfId="13147" xr:uid="{00000000-0005-0000-0000-0000DB2B0000}"/>
    <cellStyle name="Normal 58 5 3 2 3 6" xfId="8276" xr:uid="{00000000-0005-0000-0000-0000DC2B0000}"/>
    <cellStyle name="Normal 58 5 3 2 3 7" xfId="4020" xr:uid="{00000000-0005-0000-0000-0000DD2B0000}"/>
    <cellStyle name="Normal 58 5 3 2 4" xfId="1481" xr:uid="{00000000-0005-0000-0000-0000DE2B0000}"/>
    <cellStyle name="Normal 58 5 3 2 4 2" xfId="3040" xr:uid="{00000000-0005-0000-0000-0000DF2B0000}"/>
    <cellStyle name="Normal 58 5 3 2 4 2 2" xfId="12078" xr:uid="{00000000-0005-0000-0000-0000E02B0000}"/>
    <cellStyle name="Normal 58 5 3 2 4 2 3" xfId="7063" xr:uid="{00000000-0005-0000-0000-0000E12B0000}"/>
    <cellStyle name="Normal 58 5 3 2 4 3" xfId="13532" xr:uid="{00000000-0005-0000-0000-0000E22B0000}"/>
    <cellStyle name="Normal 58 5 3 2 4 4" xfId="9973" xr:uid="{00000000-0005-0000-0000-0000E32B0000}"/>
    <cellStyle name="Normal 58 5 3 2 4 5" xfId="4955" xr:uid="{00000000-0005-0000-0000-0000E42B0000}"/>
    <cellStyle name="Normal 58 5 3 2 5" xfId="1872" xr:uid="{00000000-0005-0000-0000-0000E52B0000}"/>
    <cellStyle name="Normal 58 5 3 2 5 2" xfId="11035" xr:uid="{00000000-0005-0000-0000-0000E62B0000}"/>
    <cellStyle name="Normal 58 5 3 2 5 3" xfId="6019" xr:uid="{00000000-0005-0000-0000-0000E72B0000}"/>
    <cellStyle name="Normal 58 5 3 2 6" xfId="8596" xr:uid="{00000000-0005-0000-0000-0000E82B0000}"/>
    <cellStyle name="Normal 58 5 3 2 7" xfId="12489" xr:uid="{00000000-0005-0000-0000-0000E92B0000}"/>
    <cellStyle name="Normal 58 5 3 2 8" xfId="7566" xr:uid="{00000000-0005-0000-0000-0000EA2B0000}"/>
    <cellStyle name="Normal 58 5 3 2 9" xfId="3518" xr:uid="{00000000-0005-0000-0000-0000EB2B0000}"/>
    <cellStyle name="Normal 58 5 3 2_Degree data" xfId="3148" xr:uid="{00000000-0005-0000-0000-0000EC2B0000}"/>
    <cellStyle name="Normal 58 5 3 3" xfId="510" xr:uid="{00000000-0005-0000-0000-0000ED2B0000}"/>
    <cellStyle name="Normal 58 5 3 3 2" xfId="2181" xr:uid="{00000000-0005-0000-0000-0000EE2B0000}"/>
    <cellStyle name="Normal 58 5 3 3 2 2" xfId="9769" xr:uid="{00000000-0005-0000-0000-0000EF2B0000}"/>
    <cellStyle name="Normal 58 5 3 3 2 3" xfId="4751" xr:uid="{00000000-0005-0000-0000-0000F02B0000}"/>
    <cellStyle name="Normal 58 5 3 3 3" xfId="6328" xr:uid="{00000000-0005-0000-0000-0000F12B0000}"/>
    <cellStyle name="Normal 58 5 3 3 3 2" xfId="11344" xr:uid="{00000000-0005-0000-0000-0000F22B0000}"/>
    <cellStyle name="Normal 58 5 3 3 4" xfId="8885" xr:uid="{00000000-0005-0000-0000-0000F32B0000}"/>
    <cellStyle name="Normal 58 5 3 3 5" xfId="12798" xr:uid="{00000000-0005-0000-0000-0000F42B0000}"/>
    <cellStyle name="Normal 58 5 3 3 6" xfId="7362" xr:uid="{00000000-0005-0000-0000-0000F52B0000}"/>
    <cellStyle name="Normal 58 5 3 3 7" xfId="3816" xr:uid="{00000000-0005-0000-0000-0000F62B0000}"/>
    <cellStyle name="Normal 58 5 3 4" xfId="919" xr:uid="{00000000-0005-0000-0000-0000F72B0000}"/>
    <cellStyle name="Normal 58 5 3 4 2" xfId="2530" xr:uid="{00000000-0005-0000-0000-0000F82B0000}"/>
    <cellStyle name="Normal 58 5 3 4 2 2" xfId="10287" xr:uid="{00000000-0005-0000-0000-0000F92B0000}"/>
    <cellStyle name="Normal 58 5 3 4 2 3" xfId="5269" xr:uid="{00000000-0005-0000-0000-0000FA2B0000}"/>
    <cellStyle name="Normal 58 5 3 4 3" xfId="6677" xr:uid="{00000000-0005-0000-0000-0000FB2B0000}"/>
    <cellStyle name="Normal 58 5 3 4 3 2" xfId="11692" xr:uid="{00000000-0005-0000-0000-0000FC2B0000}"/>
    <cellStyle name="Normal 58 5 3 4 4" xfId="9403" xr:uid="{00000000-0005-0000-0000-0000FD2B0000}"/>
    <cellStyle name="Normal 58 5 3 4 5" xfId="13146" xr:uid="{00000000-0005-0000-0000-0000FE2B0000}"/>
    <cellStyle name="Normal 58 5 3 4 6" xfId="7880" xr:uid="{00000000-0005-0000-0000-0000FF2B0000}"/>
    <cellStyle name="Normal 58 5 3 4 7" xfId="4334" xr:uid="{00000000-0005-0000-0000-0000002C0000}"/>
    <cellStyle name="Normal 58 5 3 5" xfId="1274" xr:uid="{00000000-0005-0000-0000-0000012C0000}"/>
    <cellStyle name="Normal 58 5 3 5 2" xfId="2831" xr:uid="{00000000-0005-0000-0000-0000022C0000}"/>
    <cellStyle name="Normal 58 5 3 5 2 2" xfId="10478" xr:uid="{00000000-0005-0000-0000-0000032C0000}"/>
    <cellStyle name="Normal 58 5 3 5 2 3" xfId="5461" xr:uid="{00000000-0005-0000-0000-0000042C0000}"/>
    <cellStyle name="Normal 58 5 3 5 3" xfId="6859" xr:uid="{00000000-0005-0000-0000-0000052C0000}"/>
    <cellStyle name="Normal 58 5 3 5 3 2" xfId="11874" xr:uid="{00000000-0005-0000-0000-0000062C0000}"/>
    <cellStyle name="Normal 58 5 3 5 4" xfId="8770" xr:uid="{00000000-0005-0000-0000-0000072C0000}"/>
    <cellStyle name="Normal 58 5 3 5 5" xfId="13328" xr:uid="{00000000-0005-0000-0000-0000082C0000}"/>
    <cellStyle name="Normal 58 5 3 5 6" xfId="8072" xr:uid="{00000000-0005-0000-0000-0000092C0000}"/>
    <cellStyle name="Normal 58 5 3 5 7" xfId="3700" xr:uid="{00000000-0005-0000-0000-00000A2C0000}"/>
    <cellStyle name="Normal 58 5 3 6" xfId="1668" xr:uid="{00000000-0005-0000-0000-00000B2C0000}"/>
    <cellStyle name="Normal 58 5 3 6 2" xfId="9656" xr:uid="{00000000-0005-0000-0000-00000C2C0000}"/>
    <cellStyle name="Normal 58 5 3 6 3" xfId="4638" xr:uid="{00000000-0005-0000-0000-00000D2C0000}"/>
    <cellStyle name="Normal 58 5 3 7" xfId="5815" xr:uid="{00000000-0005-0000-0000-00000E2C0000}"/>
    <cellStyle name="Normal 58 5 3 7 2" xfId="10831" xr:uid="{00000000-0005-0000-0000-00000F2C0000}"/>
    <cellStyle name="Normal 58 5 3 8" xfId="8392" xr:uid="{00000000-0005-0000-0000-0000102C0000}"/>
    <cellStyle name="Normal 58 5 3 9" xfId="12285" xr:uid="{00000000-0005-0000-0000-0000112C0000}"/>
    <cellStyle name="Normal 58 5 3_Degree data" xfId="3147" xr:uid="{00000000-0005-0000-0000-0000122C0000}"/>
    <cellStyle name="Normal 58 5 4" xfId="299" xr:uid="{00000000-0005-0000-0000-0000132C0000}"/>
    <cellStyle name="Normal 58 5 4 2" xfId="610" xr:uid="{00000000-0005-0000-0000-0000142C0000}"/>
    <cellStyle name="Normal 58 5 4 2 2" xfId="2183" xr:uid="{00000000-0005-0000-0000-0000152C0000}"/>
    <cellStyle name="Normal 58 5 4 2 2 2" xfId="10289" xr:uid="{00000000-0005-0000-0000-0000162C0000}"/>
    <cellStyle name="Normal 58 5 4 2 2 3" xfId="5271" xr:uid="{00000000-0005-0000-0000-0000172C0000}"/>
    <cellStyle name="Normal 58 5 4 2 3" xfId="6330" xr:uid="{00000000-0005-0000-0000-0000182C0000}"/>
    <cellStyle name="Normal 58 5 4 2 3 2" xfId="11346" xr:uid="{00000000-0005-0000-0000-0000192C0000}"/>
    <cellStyle name="Normal 58 5 4 2 4" xfId="9405" xr:uid="{00000000-0005-0000-0000-00001A2C0000}"/>
    <cellStyle name="Normal 58 5 4 2 5" xfId="12800" xr:uid="{00000000-0005-0000-0000-00001B2C0000}"/>
    <cellStyle name="Normal 58 5 4 2 6" xfId="7882" xr:uid="{00000000-0005-0000-0000-00001C2C0000}"/>
    <cellStyle name="Normal 58 5 4 2 7" xfId="4336" xr:uid="{00000000-0005-0000-0000-00001D2C0000}"/>
    <cellStyle name="Normal 58 5 4 3" xfId="1019" xr:uid="{00000000-0005-0000-0000-00001E2C0000}"/>
    <cellStyle name="Normal 58 5 4 3 2" xfId="2532" xr:uid="{00000000-0005-0000-0000-00001F2C0000}"/>
    <cellStyle name="Normal 58 5 4 3 2 2" xfId="10578" xr:uid="{00000000-0005-0000-0000-0000202C0000}"/>
    <cellStyle name="Normal 58 5 4 3 2 3" xfId="5561" xr:uid="{00000000-0005-0000-0000-0000212C0000}"/>
    <cellStyle name="Normal 58 5 4 3 3" xfId="6679" xr:uid="{00000000-0005-0000-0000-0000222C0000}"/>
    <cellStyle name="Normal 58 5 4 3 3 2" xfId="11694" xr:uid="{00000000-0005-0000-0000-0000232C0000}"/>
    <cellStyle name="Normal 58 5 4 3 4" xfId="8985" xr:uid="{00000000-0005-0000-0000-0000242C0000}"/>
    <cellStyle name="Normal 58 5 4 3 5" xfId="13148" xr:uid="{00000000-0005-0000-0000-0000252C0000}"/>
    <cellStyle name="Normal 58 5 4 3 6" xfId="8172" xr:uid="{00000000-0005-0000-0000-0000262C0000}"/>
    <cellStyle name="Normal 58 5 4 3 7" xfId="3916" xr:uid="{00000000-0005-0000-0000-0000272C0000}"/>
    <cellStyle name="Normal 58 5 4 4" xfId="1375" xr:uid="{00000000-0005-0000-0000-0000282C0000}"/>
    <cellStyle name="Normal 58 5 4 4 2" xfId="2933" xr:uid="{00000000-0005-0000-0000-0000292C0000}"/>
    <cellStyle name="Normal 58 5 4 4 2 2" xfId="11974" xr:uid="{00000000-0005-0000-0000-00002A2C0000}"/>
    <cellStyle name="Normal 58 5 4 4 2 3" xfId="6959" xr:uid="{00000000-0005-0000-0000-00002B2C0000}"/>
    <cellStyle name="Normal 58 5 4 4 3" xfId="13428" xr:uid="{00000000-0005-0000-0000-00002C2C0000}"/>
    <cellStyle name="Normal 58 5 4 4 4" xfId="9869" xr:uid="{00000000-0005-0000-0000-00002D2C0000}"/>
    <cellStyle name="Normal 58 5 4 4 5" xfId="4851" xr:uid="{00000000-0005-0000-0000-00002E2C0000}"/>
    <cellStyle name="Normal 58 5 4 5" xfId="1768" xr:uid="{00000000-0005-0000-0000-00002F2C0000}"/>
    <cellStyle name="Normal 58 5 4 5 2" xfId="10931" xr:uid="{00000000-0005-0000-0000-0000302C0000}"/>
    <cellStyle name="Normal 58 5 4 5 3" xfId="5915" xr:uid="{00000000-0005-0000-0000-0000312C0000}"/>
    <cellStyle name="Normal 58 5 4 6" xfId="8492" xr:uid="{00000000-0005-0000-0000-0000322C0000}"/>
    <cellStyle name="Normal 58 5 4 7" xfId="12385" xr:uid="{00000000-0005-0000-0000-0000332C0000}"/>
    <cellStyle name="Normal 58 5 4 8" xfId="7462" xr:uid="{00000000-0005-0000-0000-0000342C0000}"/>
    <cellStyle name="Normal 58 5 4 9" xfId="3414" xr:uid="{00000000-0005-0000-0000-0000352C0000}"/>
    <cellStyle name="Normal 58 5 4_Degree data" xfId="3149" xr:uid="{00000000-0005-0000-0000-0000362C0000}"/>
    <cellStyle name="Normal 58 5 5" xfId="453" xr:uid="{00000000-0005-0000-0000-0000372C0000}"/>
    <cellStyle name="Normal 58 5 5 2" xfId="862" xr:uid="{00000000-0005-0000-0000-0000382C0000}"/>
    <cellStyle name="Normal 58 5 5 2 2" xfId="2184" xr:uid="{00000000-0005-0000-0000-0000392C0000}"/>
    <cellStyle name="Normal 58 5 5 2 2 2" xfId="10290" xr:uid="{00000000-0005-0000-0000-00003A2C0000}"/>
    <cellStyle name="Normal 58 5 5 2 2 3" xfId="5272" xr:uid="{00000000-0005-0000-0000-00003B2C0000}"/>
    <cellStyle name="Normal 58 5 5 2 3" xfId="6331" xr:uid="{00000000-0005-0000-0000-00003C2C0000}"/>
    <cellStyle name="Normal 58 5 5 2 3 2" xfId="11347" xr:uid="{00000000-0005-0000-0000-00003D2C0000}"/>
    <cellStyle name="Normal 58 5 5 2 4" xfId="9406" xr:uid="{00000000-0005-0000-0000-00003E2C0000}"/>
    <cellStyle name="Normal 58 5 5 2 5" xfId="12801" xr:uid="{00000000-0005-0000-0000-00003F2C0000}"/>
    <cellStyle name="Normal 58 5 5 2 6" xfId="7883" xr:uid="{00000000-0005-0000-0000-0000402C0000}"/>
    <cellStyle name="Normal 58 5 5 2 7" xfId="4337" xr:uid="{00000000-0005-0000-0000-0000412C0000}"/>
    <cellStyle name="Normal 58 5 5 3" xfId="1212" xr:uid="{00000000-0005-0000-0000-0000422C0000}"/>
    <cellStyle name="Normal 58 5 5 3 2" xfId="2533" xr:uid="{00000000-0005-0000-0000-0000432C0000}"/>
    <cellStyle name="Normal 58 5 5 3 2 2" xfId="10421" xr:uid="{00000000-0005-0000-0000-0000442C0000}"/>
    <cellStyle name="Normal 58 5 5 3 2 3" xfId="5404" xr:uid="{00000000-0005-0000-0000-0000452C0000}"/>
    <cellStyle name="Normal 58 5 5 3 3" xfId="6680" xr:uid="{00000000-0005-0000-0000-0000462C0000}"/>
    <cellStyle name="Normal 58 5 5 3 3 2" xfId="11695" xr:uid="{00000000-0005-0000-0000-0000472C0000}"/>
    <cellStyle name="Normal 58 5 5 3 4" xfId="9495" xr:uid="{00000000-0005-0000-0000-0000482C0000}"/>
    <cellStyle name="Normal 58 5 5 3 5" xfId="13149" xr:uid="{00000000-0005-0000-0000-0000492C0000}"/>
    <cellStyle name="Normal 58 5 5 3 6" xfId="8015" xr:uid="{00000000-0005-0000-0000-00004A2C0000}"/>
    <cellStyle name="Normal 58 5 5 3 7" xfId="4477" xr:uid="{00000000-0005-0000-0000-00004B2C0000}"/>
    <cellStyle name="Normal 58 5 5 4" xfId="2766" xr:uid="{00000000-0005-0000-0000-00004C2C0000}"/>
    <cellStyle name="Normal 58 5 5 4 2" xfId="6802" xr:uid="{00000000-0005-0000-0000-00004D2C0000}"/>
    <cellStyle name="Normal 58 5 5 4 2 2" xfId="11817" xr:uid="{00000000-0005-0000-0000-00004E2C0000}"/>
    <cellStyle name="Normal 58 5 5 4 3" xfId="13271" xr:uid="{00000000-0005-0000-0000-00004F2C0000}"/>
    <cellStyle name="Normal 58 5 5 4 4" xfId="9712" xr:uid="{00000000-0005-0000-0000-0000502C0000}"/>
    <cellStyle name="Normal 58 5 5 4 5" xfId="4694" xr:uid="{00000000-0005-0000-0000-0000512C0000}"/>
    <cellStyle name="Normal 58 5 5 5" xfId="1611" xr:uid="{00000000-0005-0000-0000-0000522C0000}"/>
    <cellStyle name="Normal 58 5 5 5 2" xfId="10772" xr:uid="{00000000-0005-0000-0000-0000532C0000}"/>
    <cellStyle name="Normal 58 5 5 5 3" xfId="5756" xr:uid="{00000000-0005-0000-0000-0000542C0000}"/>
    <cellStyle name="Normal 58 5 5 6" xfId="8828" xr:uid="{00000000-0005-0000-0000-0000552C0000}"/>
    <cellStyle name="Normal 58 5 5 7" xfId="12228" xr:uid="{00000000-0005-0000-0000-0000562C0000}"/>
    <cellStyle name="Normal 58 5 5 8" xfId="7305" xr:uid="{00000000-0005-0000-0000-0000572C0000}"/>
    <cellStyle name="Normal 58 5 5 9" xfId="3759" xr:uid="{00000000-0005-0000-0000-0000582C0000}"/>
    <cellStyle name="Normal 58 5 5_Degree data" xfId="3150" xr:uid="{00000000-0005-0000-0000-0000592C0000}"/>
    <cellStyle name="Normal 58 5 6" xfId="786" xr:uid="{00000000-0005-0000-0000-00005A2C0000}"/>
    <cellStyle name="Normal 58 5 6 2" xfId="2178" xr:uid="{00000000-0005-0000-0000-00005B2C0000}"/>
    <cellStyle name="Normal 58 5 6 2 2" xfId="10284" xr:uid="{00000000-0005-0000-0000-00005C2C0000}"/>
    <cellStyle name="Normal 58 5 6 2 3" xfId="5266" xr:uid="{00000000-0005-0000-0000-00005D2C0000}"/>
    <cellStyle name="Normal 58 5 6 3" xfId="6325" xr:uid="{00000000-0005-0000-0000-00005E2C0000}"/>
    <cellStyle name="Normal 58 5 6 3 2" xfId="11341" xr:uid="{00000000-0005-0000-0000-00005F2C0000}"/>
    <cellStyle name="Normal 58 5 6 4" xfId="9400" xr:uid="{00000000-0005-0000-0000-0000602C0000}"/>
    <cellStyle name="Normal 58 5 6 5" xfId="12795" xr:uid="{00000000-0005-0000-0000-0000612C0000}"/>
    <cellStyle name="Normal 58 5 6 6" xfId="7877" xr:uid="{00000000-0005-0000-0000-0000622C0000}"/>
    <cellStyle name="Normal 58 5 6 7" xfId="4331" xr:uid="{00000000-0005-0000-0000-0000632C0000}"/>
    <cellStyle name="Normal 58 5 7" xfId="1166" xr:uid="{00000000-0005-0000-0000-0000642C0000}"/>
    <cellStyle name="Normal 58 5 7 2" xfId="2527" xr:uid="{00000000-0005-0000-0000-0000652C0000}"/>
    <cellStyle name="Normal 58 5 7 2 2" xfId="10376" xr:uid="{00000000-0005-0000-0000-0000662C0000}"/>
    <cellStyle name="Normal 58 5 7 2 3" xfId="5359" xr:uid="{00000000-0005-0000-0000-0000672C0000}"/>
    <cellStyle name="Normal 58 5 7 3" xfId="6674" xr:uid="{00000000-0005-0000-0000-0000682C0000}"/>
    <cellStyle name="Normal 58 5 7 3 2" xfId="11689" xr:uid="{00000000-0005-0000-0000-0000692C0000}"/>
    <cellStyle name="Normal 58 5 7 4" xfId="8666" xr:uid="{00000000-0005-0000-0000-00006A2C0000}"/>
    <cellStyle name="Normal 58 5 7 5" xfId="13143" xr:uid="{00000000-0005-0000-0000-00006B2C0000}"/>
    <cellStyle name="Normal 58 5 7 6" xfId="7970" xr:uid="{00000000-0005-0000-0000-00006C2C0000}"/>
    <cellStyle name="Normal 58 5 7 7" xfId="3593" xr:uid="{00000000-0005-0000-0000-00006D2C0000}"/>
    <cellStyle name="Normal 58 5 8" xfId="2717" xr:uid="{00000000-0005-0000-0000-00006E2C0000}"/>
    <cellStyle name="Normal 58 5 8 2" xfId="6757" xr:uid="{00000000-0005-0000-0000-00006F2C0000}"/>
    <cellStyle name="Normal 58 5 8 2 2" xfId="11772" xr:uid="{00000000-0005-0000-0000-0000702C0000}"/>
    <cellStyle name="Normal 58 5 8 3" xfId="13226" xr:uid="{00000000-0005-0000-0000-0000712C0000}"/>
    <cellStyle name="Normal 58 5 8 4" xfId="9552" xr:uid="{00000000-0005-0000-0000-0000722C0000}"/>
    <cellStyle name="Normal 58 5 8 5" xfId="4534" xr:uid="{00000000-0005-0000-0000-0000732C0000}"/>
    <cellStyle name="Normal 58 5 9" xfId="1566" xr:uid="{00000000-0005-0000-0000-0000742C0000}"/>
    <cellStyle name="Normal 58 5 9 2" xfId="12183" xr:uid="{00000000-0005-0000-0000-0000752C0000}"/>
    <cellStyle name="Normal 58 5 9 3" xfId="10727" xr:uid="{00000000-0005-0000-0000-0000762C0000}"/>
    <cellStyle name="Normal 58 5 9 4" xfId="5711" xr:uid="{00000000-0005-0000-0000-0000772C0000}"/>
    <cellStyle name="Normal 58 5_Degree data" xfId="3144" xr:uid="{00000000-0005-0000-0000-0000782C0000}"/>
    <cellStyle name="Normal 58 6" xfId="150" xr:uid="{00000000-0005-0000-0000-0000792C0000}"/>
    <cellStyle name="Normal 58 6 10" xfId="8313" xr:uid="{00000000-0005-0000-0000-00007A2C0000}"/>
    <cellStyle name="Normal 58 6 11" xfId="12133" xr:uid="{00000000-0005-0000-0000-00007B2C0000}"/>
    <cellStyle name="Normal 58 6 12" xfId="7125" xr:uid="{00000000-0005-0000-0000-00007C2C0000}"/>
    <cellStyle name="Normal 58 6 13" xfId="3234" xr:uid="{00000000-0005-0000-0000-00007D2C0000}"/>
    <cellStyle name="Normal 58 6 2" xfId="382" xr:uid="{00000000-0005-0000-0000-00007E2C0000}"/>
    <cellStyle name="Normal 58 6 2 10" xfId="7168" xr:uid="{00000000-0005-0000-0000-00007F2C0000}"/>
    <cellStyle name="Normal 58 6 2 11" xfId="3337" xr:uid="{00000000-0005-0000-0000-0000802C0000}"/>
    <cellStyle name="Normal 58 6 2 2" xfId="633" xr:uid="{00000000-0005-0000-0000-0000812C0000}"/>
    <cellStyle name="Normal 58 6 2 2 2" xfId="1042" xr:uid="{00000000-0005-0000-0000-0000822C0000}"/>
    <cellStyle name="Normal 58 6 2 2 2 2" xfId="2187" xr:uid="{00000000-0005-0000-0000-0000832C0000}"/>
    <cellStyle name="Normal 58 6 2 2 2 2 2" xfId="10293" xr:uid="{00000000-0005-0000-0000-0000842C0000}"/>
    <cellStyle name="Normal 58 6 2 2 2 2 3" xfId="5275" xr:uid="{00000000-0005-0000-0000-0000852C0000}"/>
    <cellStyle name="Normal 58 6 2 2 2 3" xfId="6334" xr:uid="{00000000-0005-0000-0000-0000862C0000}"/>
    <cellStyle name="Normal 58 6 2 2 2 3 2" xfId="11350" xr:uid="{00000000-0005-0000-0000-0000872C0000}"/>
    <cellStyle name="Normal 58 6 2 2 2 4" xfId="9409" xr:uid="{00000000-0005-0000-0000-0000882C0000}"/>
    <cellStyle name="Normal 58 6 2 2 2 5" xfId="12804" xr:uid="{00000000-0005-0000-0000-0000892C0000}"/>
    <cellStyle name="Normal 58 6 2 2 2 6" xfId="7886" xr:uid="{00000000-0005-0000-0000-00008A2C0000}"/>
    <cellStyle name="Normal 58 6 2 2 2 7" xfId="4340" xr:uid="{00000000-0005-0000-0000-00008B2C0000}"/>
    <cellStyle name="Normal 58 6 2 2 3" xfId="1399" xr:uid="{00000000-0005-0000-0000-00008C2C0000}"/>
    <cellStyle name="Normal 58 6 2 2 3 2" xfId="2536" xr:uid="{00000000-0005-0000-0000-00008D2C0000}"/>
    <cellStyle name="Normal 58 6 2 2 3 2 2" xfId="10601" xr:uid="{00000000-0005-0000-0000-00008E2C0000}"/>
    <cellStyle name="Normal 58 6 2 2 3 2 3" xfId="5584" xr:uid="{00000000-0005-0000-0000-00008F2C0000}"/>
    <cellStyle name="Normal 58 6 2 2 3 3" xfId="6683" xr:uid="{00000000-0005-0000-0000-0000902C0000}"/>
    <cellStyle name="Normal 58 6 2 2 3 3 2" xfId="11698" xr:uid="{00000000-0005-0000-0000-0000912C0000}"/>
    <cellStyle name="Normal 58 6 2 2 3 4" xfId="9008" xr:uid="{00000000-0005-0000-0000-0000922C0000}"/>
    <cellStyle name="Normal 58 6 2 2 3 5" xfId="13152" xr:uid="{00000000-0005-0000-0000-0000932C0000}"/>
    <cellStyle name="Normal 58 6 2 2 3 6" xfId="8195" xr:uid="{00000000-0005-0000-0000-0000942C0000}"/>
    <cellStyle name="Normal 58 6 2 2 3 7" xfId="3939" xr:uid="{00000000-0005-0000-0000-0000952C0000}"/>
    <cellStyle name="Normal 58 6 2 2 4" xfId="2957" xr:uid="{00000000-0005-0000-0000-0000962C0000}"/>
    <cellStyle name="Normal 58 6 2 2 4 2" xfId="6982" xr:uid="{00000000-0005-0000-0000-0000972C0000}"/>
    <cellStyle name="Normal 58 6 2 2 4 2 2" xfId="11997" xr:uid="{00000000-0005-0000-0000-0000982C0000}"/>
    <cellStyle name="Normal 58 6 2 2 4 3" xfId="13451" xr:uid="{00000000-0005-0000-0000-0000992C0000}"/>
    <cellStyle name="Normal 58 6 2 2 4 4" xfId="9892" xr:uid="{00000000-0005-0000-0000-00009A2C0000}"/>
    <cellStyle name="Normal 58 6 2 2 4 5" xfId="4874" xr:uid="{00000000-0005-0000-0000-00009B2C0000}"/>
    <cellStyle name="Normal 58 6 2 2 5" xfId="1791" xr:uid="{00000000-0005-0000-0000-00009C2C0000}"/>
    <cellStyle name="Normal 58 6 2 2 5 2" xfId="10954" xr:uid="{00000000-0005-0000-0000-00009D2C0000}"/>
    <cellStyle name="Normal 58 6 2 2 5 3" xfId="5938" xr:uid="{00000000-0005-0000-0000-00009E2C0000}"/>
    <cellStyle name="Normal 58 6 2 2 6" xfId="8515" xr:uid="{00000000-0005-0000-0000-00009F2C0000}"/>
    <cellStyle name="Normal 58 6 2 2 7" xfId="12408" xr:uid="{00000000-0005-0000-0000-0000A02C0000}"/>
    <cellStyle name="Normal 58 6 2 2 8" xfId="7485" xr:uid="{00000000-0005-0000-0000-0000A12C0000}"/>
    <cellStyle name="Normal 58 6 2 2 9" xfId="3437" xr:uid="{00000000-0005-0000-0000-0000A22C0000}"/>
    <cellStyle name="Normal 58 6 2 2_Degree data" xfId="3153" xr:uid="{00000000-0005-0000-0000-0000A32C0000}"/>
    <cellStyle name="Normal 58 6 2 3" xfId="533" xr:uid="{00000000-0005-0000-0000-0000A42C0000}"/>
    <cellStyle name="Normal 58 6 2 3 2" xfId="2186" xr:uid="{00000000-0005-0000-0000-0000A52C0000}"/>
    <cellStyle name="Normal 58 6 2 3 2 2" xfId="9792" xr:uid="{00000000-0005-0000-0000-0000A62C0000}"/>
    <cellStyle name="Normal 58 6 2 3 2 3" xfId="4774" xr:uid="{00000000-0005-0000-0000-0000A72C0000}"/>
    <cellStyle name="Normal 58 6 2 3 3" xfId="6333" xr:uid="{00000000-0005-0000-0000-0000A82C0000}"/>
    <cellStyle name="Normal 58 6 2 3 3 2" xfId="11349" xr:uid="{00000000-0005-0000-0000-0000A92C0000}"/>
    <cellStyle name="Normal 58 6 2 3 4" xfId="8908" xr:uid="{00000000-0005-0000-0000-0000AA2C0000}"/>
    <cellStyle name="Normal 58 6 2 3 5" xfId="12803" xr:uid="{00000000-0005-0000-0000-0000AB2C0000}"/>
    <cellStyle name="Normal 58 6 2 3 6" xfId="7385" xr:uid="{00000000-0005-0000-0000-0000AC2C0000}"/>
    <cellStyle name="Normal 58 6 2 3 7" xfId="3839" xr:uid="{00000000-0005-0000-0000-0000AD2C0000}"/>
    <cellStyle name="Normal 58 6 2 4" xfId="942" xr:uid="{00000000-0005-0000-0000-0000AE2C0000}"/>
    <cellStyle name="Normal 58 6 2 4 2" xfId="2535" xr:uid="{00000000-0005-0000-0000-0000AF2C0000}"/>
    <cellStyle name="Normal 58 6 2 4 2 2" xfId="10292" xr:uid="{00000000-0005-0000-0000-0000B02C0000}"/>
    <cellStyle name="Normal 58 6 2 4 2 3" xfId="5274" xr:uid="{00000000-0005-0000-0000-0000B12C0000}"/>
    <cellStyle name="Normal 58 6 2 4 3" xfId="6682" xr:uid="{00000000-0005-0000-0000-0000B22C0000}"/>
    <cellStyle name="Normal 58 6 2 4 3 2" xfId="11697" xr:uid="{00000000-0005-0000-0000-0000B32C0000}"/>
    <cellStyle name="Normal 58 6 2 4 4" xfId="9408" xr:uid="{00000000-0005-0000-0000-0000B42C0000}"/>
    <cellStyle name="Normal 58 6 2 4 5" xfId="13151" xr:uid="{00000000-0005-0000-0000-0000B52C0000}"/>
    <cellStyle name="Normal 58 6 2 4 6" xfId="7885" xr:uid="{00000000-0005-0000-0000-0000B62C0000}"/>
    <cellStyle name="Normal 58 6 2 4 7" xfId="4339" xr:uid="{00000000-0005-0000-0000-0000B72C0000}"/>
    <cellStyle name="Normal 58 6 2 5" xfId="1298" xr:uid="{00000000-0005-0000-0000-0000B82C0000}"/>
    <cellStyle name="Normal 58 6 2 5 2" xfId="2855" xr:uid="{00000000-0005-0000-0000-0000B92C0000}"/>
    <cellStyle name="Normal 58 6 2 5 2 2" xfId="10501" xr:uid="{00000000-0005-0000-0000-0000BA2C0000}"/>
    <cellStyle name="Normal 58 6 2 5 2 3" xfId="5484" xr:uid="{00000000-0005-0000-0000-0000BB2C0000}"/>
    <cellStyle name="Normal 58 6 2 5 3" xfId="6882" xr:uid="{00000000-0005-0000-0000-0000BC2C0000}"/>
    <cellStyle name="Normal 58 6 2 5 3 2" xfId="11897" xr:uid="{00000000-0005-0000-0000-0000BD2C0000}"/>
    <cellStyle name="Normal 58 6 2 5 4" xfId="8689" xr:uid="{00000000-0005-0000-0000-0000BE2C0000}"/>
    <cellStyle name="Normal 58 6 2 5 5" xfId="13351" xr:uid="{00000000-0005-0000-0000-0000BF2C0000}"/>
    <cellStyle name="Normal 58 6 2 5 6" xfId="8095" xr:uid="{00000000-0005-0000-0000-0000C02C0000}"/>
    <cellStyle name="Normal 58 6 2 5 7" xfId="3618" xr:uid="{00000000-0005-0000-0000-0000C12C0000}"/>
    <cellStyle name="Normal 58 6 2 6" xfId="1691" xr:uid="{00000000-0005-0000-0000-0000C22C0000}"/>
    <cellStyle name="Normal 58 6 2 6 2" xfId="9575" xr:uid="{00000000-0005-0000-0000-0000C32C0000}"/>
    <cellStyle name="Normal 58 6 2 6 3" xfId="4557" xr:uid="{00000000-0005-0000-0000-0000C42C0000}"/>
    <cellStyle name="Normal 58 6 2 7" xfId="5838" xr:uid="{00000000-0005-0000-0000-0000C52C0000}"/>
    <cellStyle name="Normal 58 6 2 7 2" xfId="10854" xr:uid="{00000000-0005-0000-0000-0000C62C0000}"/>
    <cellStyle name="Normal 58 6 2 8" xfId="8415" xr:uid="{00000000-0005-0000-0000-0000C72C0000}"/>
    <cellStyle name="Normal 58 6 2 9" xfId="12308" xr:uid="{00000000-0005-0000-0000-0000C82C0000}"/>
    <cellStyle name="Normal 58 6 2_Degree data" xfId="3152" xr:uid="{00000000-0005-0000-0000-0000C92C0000}"/>
    <cellStyle name="Normal 58 6 3" xfId="338" xr:uid="{00000000-0005-0000-0000-0000CA2C0000}"/>
    <cellStyle name="Normal 58 6 3 10" xfId="7230" xr:uid="{00000000-0005-0000-0000-0000CB2C0000}"/>
    <cellStyle name="Normal 58 6 3 11" xfId="3294" xr:uid="{00000000-0005-0000-0000-0000CC2C0000}"/>
    <cellStyle name="Normal 58 6 3 2" xfId="695" xr:uid="{00000000-0005-0000-0000-0000CD2C0000}"/>
    <cellStyle name="Normal 58 6 3 2 2" xfId="1104" xr:uid="{00000000-0005-0000-0000-0000CE2C0000}"/>
    <cellStyle name="Normal 58 6 3 2 2 2" xfId="2189" xr:uid="{00000000-0005-0000-0000-0000CF2C0000}"/>
    <cellStyle name="Normal 58 6 3 2 2 2 2" xfId="10295" xr:uid="{00000000-0005-0000-0000-0000D02C0000}"/>
    <cellStyle name="Normal 58 6 3 2 2 2 3" xfId="5277" xr:uid="{00000000-0005-0000-0000-0000D12C0000}"/>
    <cellStyle name="Normal 58 6 3 2 2 3" xfId="6336" xr:uid="{00000000-0005-0000-0000-0000D22C0000}"/>
    <cellStyle name="Normal 58 6 3 2 2 3 2" xfId="11352" xr:uid="{00000000-0005-0000-0000-0000D32C0000}"/>
    <cellStyle name="Normal 58 6 3 2 2 4" xfId="9411" xr:uid="{00000000-0005-0000-0000-0000D42C0000}"/>
    <cellStyle name="Normal 58 6 3 2 2 5" xfId="12806" xr:uid="{00000000-0005-0000-0000-0000D52C0000}"/>
    <cellStyle name="Normal 58 6 3 2 2 6" xfId="7888" xr:uid="{00000000-0005-0000-0000-0000D62C0000}"/>
    <cellStyle name="Normal 58 6 3 2 2 7" xfId="4342" xr:uid="{00000000-0005-0000-0000-0000D72C0000}"/>
    <cellStyle name="Normal 58 6 3 2 3" xfId="1462" xr:uid="{00000000-0005-0000-0000-0000D82C0000}"/>
    <cellStyle name="Normal 58 6 3 2 3 2" xfId="2538" xr:uid="{00000000-0005-0000-0000-0000D92C0000}"/>
    <cellStyle name="Normal 58 6 3 2 3 2 2" xfId="10663" xr:uid="{00000000-0005-0000-0000-0000DA2C0000}"/>
    <cellStyle name="Normal 58 6 3 2 3 2 3" xfId="5646" xr:uid="{00000000-0005-0000-0000-0000DB2C0000}"/>
    <cellStyle name="Normal 58 6 3 2 3 3" xfId="6685" xr:uid="{00000000-0005-0000-0000-0000DC2C0000}"/>
    <cellStyle name="Normal 58 6 3 2 3 3 2" xfId="11700" xr:uid="{00000000-0005-0000-0000-0000DD2C0000}"/>
    <cellStyle name="Normal 58 6 3 2 3 4" xfId="9070" xr:uid="{00000000-0005-0000-0000-0000DE2C0000}"/>
    <cellStyle name="Normal 58 6 3 2 3 5" xfId="13154" xr:uid="{00000000-0005-0000-0000-0000DF2C0000}"/>
    <cellStyle name="Normal 58 6 3 2 3 6" xfId="8257" xr:uid="{00000000-0005-0000-0000-0000E02C0000}"/>
    <cellStyle name="Normal 58 6 3 2 3 7" xfId="4001" xr:uid="{00000000-0005-0000-0000-0000E12C0000}"/>
    <cellStyle name="Normal 58 6 3 2 4" xfId="3021" xr:uid="{00000000-0005-0000-0000-0000E22C0000}"/>
    <cellStyle name="Normal 58 6 3 2 4 2" xfId="7044" xr:uid="{00000000-0005-0000-0000-0000E32C0000}"/>
    <cellStyle name="Normal 58 6 3 2 4 2 2" xfId="12059" xr:uid="{00000000-0005-0000-0000-0000E42C0000}"/>
    <cellStyle name="Normal 58 6 3 2 4 3" xfId="13513" xr:uid="{00000000-0005-0000-0000-0000E52C0000}"/>
    <cellStyle name="Normal 58 6 3 2 4 4" xfId="9954" xr:uid="{00000000-0005-0000-0000-0000E62C0000}"/>
    <cellStyle name="Normal 58 6 3 2 4 5" xfId="4936" xr:uid="{00000000-0005-0000-0000-0000E72C0000}"/>
    <cellStyle name="Normal 58 6 3 2 5" xfId="1853" xr:uid="{00000000-0005-0000-0000-0000E82C0000}"/>
    <cellStyle name="Normal 58 6 3 2 5 2" xfId="11016" xr:uid="{00000000-0005-0000-0000-0000E92C0000}"/>
    <cellStyle name="Normal 58 6 3 2 5 3" xfId="6000" xr:uid="{00000000-0005-0000-0000-0000EA2C0000}"/>
    <cellStyle name="Normal 58 6 3 2 6" xfId="8577" xr:uid="{00000000-0005-0000-0000-0000EB2C0000}"/>
    <cellStyle name="Normal 58 6 3 2 7" xfId="12470" xr:uid="{00000000-0005-0000-0000-0000EC2C0000}"/>
    <cellStyle name="Normal 58 6 3 2 8" xfId="7547" xr:uid="{00000000-0005-0000-0000-0000ED2C0000}"/>
    <cellStyle name="Normal 58 6 3 2 9" xfId="3499" xr:uid="{00000000-0005-0000-0000-0000EE2C0000}"/>
    <cellStyle name="Normal 58 6 3 2_Degree data" xfId="3155" xr:uid="{00000000-0005-0000-0000-0000EF2C0000}"/>
    <cellStyle name="Normal 58 6 3 3" xfId="490" xr:uid="{00000000-0005-0000-0000-0000F02C0000}"/>
    <cellStyle name="Normal 58 6 3 3 2" xfId="2188" xr:uid="{00000000-0005-0000-0000-0000F12C0000}"/>
    <cellStyle name="Normal 58 6 3 3 2 2" xfId="9749" xr:uid="{00000000-0005-0000-0000-0000F22C0000}"/>
    <cellStyle name="Normal 58 6 3 3 2 3" xfId="4731" xr:uid="{00000000-0005-0000-0000-0000F32C0000}"/>
    <cellStyle name="Normal 58 6 3 3 3" xfId="6335" xr:uid="{00000000-0005-0000-0000-0000F42C0000}"/>
    <cellStyle name="Normal 58 6 3 3 3 2" xfId="11351" xr:uid="{00000000-0005-0000-0000-0000F52C0000}"/>
    <cellStyle name="Normal 58 6 3 3 4" xfId="8865" xr:uid="{00000000-0005-0000-0000-0000F62C0000}"/>
    <cellStyle name="Normal 58 6 3 3 5" xfId="12805" xr:uid="{00000000-0005-0000-0000-0000F72C0000}"/>
    <cellStyle name="Normal 58 6 3 3 6" xfId="7342" xr:uid="{00000000-0005-0000-0000-0000F82C0000}"/>
    <cellStyle name="Normal 58 6 3 3 7" xfId="3796" xr:uid="{00000000-0005-0000-0000-0000F92C0000}"/>
    <cellStyle name="Normal 58 6 3 4" xfId="899" xr:uid="{00000000-0005-0000-0000-0000FA2C0000}"/>
    <cellStyle name="Normal 58 6 3 4 2" xfId="2537" xr:uid="{00000000-0005-0000-0000-0000FB2C0000}"/>
    <cellStyle name="Normal 58 6 3 4 2 2" xfId="10294" xr:uid="{00000000-0005-0000-0000-0000FC2C0000}"/>
    <cellStyle name="Normal 58 6 3 4 2 3" xfId="5276" xr:uid="{00000000-0005-0000-0000-0000FD2C0000}"/>
    <cellStyle name="Normal 58 6 3 4 3" xfId="6684" xr:uid="{00000000-0005-0000-0000-0000FE2C0000}"/>
    <cellStyle name="Normal 58 6 3 4 3 2" xfId="11699" xr:uid="{00000000-0005-0000-0000-0000FF2C0000}"/>
    <cellStyle name="Normal 58 6 3 4 4" xfId="9410" xr:uid="{00000000-0005-0000-0000-0000002D0000}"/>
    <cellStyle name="Normal 58 6 3 4 5" xfId="13153" xr:uid="{00000000-0005-0000-0000-0000012D0000}"/>
    <cellStyle name="Normal 58 6 3 4 6" xfId="7887" xr:uid="{00000000-0005-0000-0000-0000022D0000}"/>
    <cellStyle name="Normal 58 6 3 4 7" xfId="4341" xr:uid="{00000000-0005-0000-0000-0000032D0000}"/>
    <cellStyle name="Normal 58 6 3 5" xfId="1254" xr:uid="{00000000-0005-0000-0000-0000042D0000}"/>
    <cellStyle name="Normal 58 6 3 5 2" xfId="2810" xr:uid="{00000000-0005-0000-0000-0000052D0000}"/>
    <cellStyle name="Normal 58 6 3 5 2 2" xfId="10458" xr:uid="{00000000-0005-0000-0000-0000062D0000}"/>
    <cellStyle name="Normal 58 6 3 5 2 3" xfId="5441" xr:uid="{00000000-0005-0000-0000-0000072D0000}"/>
    <cellStyle name="Normal 58 6 3 5 3" xfId="6839" xr:uid="{00000000-0005-0000-0000-0000082D0000}"/>
    <cellStyle name="Normal 58 6 3 5 3 2" xfId="11854" xr:uid="{00000000-0005-0000-0000-0000092D0000}"/>
    <cellStyle name="Normal 58 6 3 5 4" xfId="8751" xr:uid="{00000000-0005-0000-0000-00000A2D0000}"/>
    <cellStyle name="Normal 58 6 3 5 5" xfId="13308" xr:uid="{00000000-0005-0000-0000-00000B2D0000}"/>
    <cellStyle name="Normal 58 6 3 5 6" xfId="8052" xr:uid="{00000000-0005-0000-0000-00000C2D0000}"/>
    <cellStyle name="Normal 58 6 3 5 7" xfId="3681" xr:uid="{00000000-0005-0000-0000-00000D2D0000}"/>
    <cellStyle name="Normal 58 6 3 6" xfId="1648" xr:uid="{00000000-0005-0000-0000-00000E2D0000}"/>
    <cellStyle name="Normal 58 6 3 6 2" xfId="9637" xr:uid="{00000000-0005-0000-0000-00000F2D0000}"/>
    <cellStyle name="Normal 58 6 3 6 3" xfId="4619" xr:uid="{00000000-0005-0000-0000-0000102D0000}"/>
    <cellStyle name="Normal 58 6 3 7" xfId="5795" xr:uid="{00000000-0005-0000-0000-0000112D0000}"/>
    <cellStyle name="Normal 58 6 3 7 2" xfId="10811" xr:uid="{00000000-0005-0000-0000-0000122D0000}"/>
    <cellStyle name="Normal 58 6 3 8" xfId="8372" xr:uid="{00000000-0005-0000-0000-0000132D0000}"/>
    <cellStyle name="Normal 58 6 3 9" xfId="12265" xr:uid="{00000000-0005-0000-0000-0000142D0000}"/>
    <cellStyle name="Normal 58 6 3_Degree data" xfId="3154" xr:uid="{00000000-0005-0000-0000-0000152D0000}"/>
    <cellStyle name="Normal 58 6 4" xfId="275" xr:uid="{00000000-0005-0000-0000-0000162D0000}"/>
    <cellStyle name="Normal 58 6 4 2" xfId="590" xr:uid="{00000000-0005-0000-0000-0000172D0000}"/>
    <cellStyle name="Normal 58 6 4 2 2" xfId="2190" xr:uid="{00000000-0005-0000-0000-0000182D0000}"/>
    <cellStyle name="Normal 58 6 4 2 2 2" xfId="10296" xr:uid="{00000000-0005-0000-0000-0000192D0000}"/>
    <cellStyle name="Normal 58 6 4 2 2 3" xfId="5278" xr:uid="{00000000-0005-0000-0000-00001A2D0000}"/>
    <cellStyle name="Normal 58 6 4 2 3" xfId="6337" xr:uid="{00000000-0005-0000-0000-00001B2D0000}"/>
    <cellStyle name="Normal 58 6 4 2 3 2" xfId="11353" xr:uid="{00000000-0005-0000-0000-00001C2D0000}"/>
    <cellStyle name="Normal 58 6 4 2 4" xfId="9412" xr:uid="{00000000-0005-0000-0000-00001D2D0000}"/>
    <cellStyle name="Normal 58 6 4 2 5" xfId="12807" xr:uid="{00000000-0005-0000-0000-00001E2D0000}"/>
    <cellStyle name="Normal 58 6 4 2 6" xfId="7889" xr:uid="{00000000-0005-0000-0000-00001F2D0000}"/>
    <cellStyle name="Normal 58 6 4 2 7" xfId="4343" xr:uid="{00000000-0005-0000-0000-0000202D0000}"/>
    <cellStyle name="Normal 58 6 4 3" xfId="999" xr:uid="{00000000-0005-0000-0000-0000212D0000}"/>
    <cellStyle name="Normal 58 6 4 3 2" xfId="2539" xr:uid="{00000000-0005-0000-0000-0000222D0000}"/>
    <cellStyle name="Normal 58 6 4 3 2 2" xfId="10558" xr:uid="{00000000-0005-0000-0000-0000232D0000}"/>
    <cellStyle name="Normal 58 6 4 3 2 3" xfId="5541" xr:uid="{00000000-0005-0000-0000-0000242D0000}"/>
    <cellStyle name="Normal 58 6 4 3 3" xfId="6686" xr:uid="{00000000-0005-0000-0000-0000252D0000}"/>
    <cellStyle name="Normal 58 6 4 3 3 2" xfId="11701" xr:uid="{00000000-0005-0000-0000-0000262D0000}"/>
    <cellStyle name="Normal 58 6 4 3 4" xfId="8965" xr:uid="{00000000-0005-0000-0000-0000272D0000}"/>
    <cellStyle name="Normal 58 6 4 3 5" xfId="13155" xr:uid="{00000000-0005-0000-0000-0000282D0000}"/>
    <cellStyle name="Normal 58 6 4 3 6" xfId="8152" xr:uid="{00000000-0005-0000-0000-0000292D0000}"/>
    <cellStyle name="Normal 58 6 4 3 7" xfId="3896" xr:uid="{00000000-0005-0000-0000-00002A2D0000}"/>
    <cellStyle name="Normal 58 6 4 4" xfId="1355" xr:uid="{00000000-0005-0000-0000-00002B2D0000}"/>
    <cellStyle name="Normal 58 6 4 4 2" xfId="2913" xr:uid="{00000000-0005-0000-0000-00002C2D0000}"/>
    <cellStyle name="Normal 58 6 4 4 2 2" xfId="11954" xr:uid="{00000000-0005-0000-0000-00002D2D0000}"/>
    <cellStyle name="Normal 58 6 4 4 2 3" xfId="6939" xr:uid="{00000000-0005-0000-0000-00002E2D0000}"/>
    <cellStyle name="Normal 58 6 4 4 3" xfId="13408" xr:uid="{00000000-0005-0000-0000-00002F2D0000}"/>
    <cellStyle name="Normal 58 6 4 4 4" xfId="9849" xr:uid="{00000000-0005-0000-0000-0000302D0000}"/>
    <cellStyle name="Normal 58 6 4 4 5" xfId="4831" xr:uid="{00000000-0005-0000-0000-0000312D0000}"/>
    <cellStyle name="Normal 58 6 4 5" xfId="1748" xr:uid="{00000000-0005-0000-0000-0000322D0000}"/>
    <cellStyle name="Normal 58 6 4 5 2" xfId="10911" xr:uid="{00000000-0005-0000-0000-0000332D0000}"/>
    <cellStyle name="Normal 58 6 4 5 3" xfId="5895" xr:uid="{00000000-0005-0000-0000-0000342D0000}"/>
    <cellStyle name="Normal 58 6 4 6" xfId="8472" xr:uid="{00000000-0005-0000-0000-0000352D0000}"/>
    <cellStyle name="Normal 58 6 4 7" xfId="12365" xr:uid="{00000000-0005-0000-0000-0000362D0000}"/>
    <cellStyle name="Normal 58 6 4 8" xfId="7442" xr:uid="{00000000-0005-0000-0000-0000372D0000}"/>
    <cellStyle name="Normal 58 6 4 9" xfId="3394" xr:uid="{00000000-0005-0000-0000-0000382D0000}"/>
    <cellStyle name="Normal 58 6 4_Degree data" xfId="3156" xr:uid="{00000000-0005-0000-0000-0000392D0000}"/>
    <cellStyle name="Normal 58 6 5" xfId="431" xr:uid="{00000000-0005-0000-0000-00003A2D0000}"/>
    <cellStyle name="Normal 58 6 5 2" xfId="839" xr:uid="{00000000-0005-0000-0000-00003B2D0000}"/>
    <cellStyle name="Normal 58 6 5 2 2" xfId="9690" xr:uid="{00000000-0005-0000-0000-00003C2D0000}"/>
    <cellStyle name="Normal 58 6 5 2 3" xfId="4672" xr:uid="{00000000-0005-0000-0000-00003D2D0000}"/>
    <cellStyle name="Normal 58 6 5 3" xfId="2185" xr:uid="{00000000-0005-0000-0000-00003E2D0000}"/>
    <cellStyle name="Normal 58 6 5 3 2" xfId="11348" xr:uid="{00000000-0005-0000-0000-00003F2D0000}"/>
    <cellStyle name="Normal 58 6 5 3 3" xfId="6332" xr:uid="{00000000-0005-0000-0000-0000402D0000}"/>
    <cellStyle name="Normal 58 6 5 4" xfId="8806" xr:uid="{00000000-0005-0000-0000-0000412D0000}"/>
    <cellStyle name="Normal 58 6 5 5" xfId="12802" xr:uid="{00000000-0005-0000-0000-0000422D0000}"/>
    <cellStyle name="Normal 58 6 5 6" xfId="7283" xr:uid="{00000000-0005-0000-0000-0000432D0000}"/>
    <cellStyle name="Normal 58 6 5 7" xfId="3737" xr:uid="{00000000-0005-0000-0000-0000442D0000}"/>
    <cellStyle name="Normal 58 6 6" xfId="766" xr:uid="{00000000-0005-0000-0000-0000452D0000}"/>
    <cellStyle name="Normal 58 6 6 2" xfId="2534" xr:uid="{00000000-0005-0000-0000-0000462D0000}"/>
    <cellStyle name="Normal 58 6 6 2 2" xfId="10291" xr:uid="{00000000-0005-0000-0000-0000472D0000}"/>
    <cellStyle name="Normal 58 6 6 2 3" xfId="5273" xr:uid="{00000000-0005-0000-0000-0000482D0000}"/>
    <cellStyle name="Normal 58 6 6 3" xfId="6681" xr:uid="{00000000-0005-0000-0000-0000492D0000}"/>
    <cellStyle name="Normal 58 6 6 3 2" xfId="11696" xr:uid="{00000000-0005-0000-0000-00004A2D0000}"/>
    <cellStyle name="Normal 58 6 6 4" xfId="9407" xr:uid="{00000000-0005-0000-0000-00004B2D0000}"/>
    <cellStyle name="Normal 58 6 6 5" xfId="13150" xr:uid="{00000000-0005-0000-0000-00004C2D0000}"/>
    <cellStyle name="Normal 58 6 6 6" xfId="7884" xr:uid="{00000000-0005-0000-0000-00004D2D0000}"/>
    <cellStyle name="Normal 58 6 6 7" xfId="4338" xr:uid="{00000000-0005-0000-0000-00004E2D0000}"/>
    <cellStyle name="Normal 58 6 7" xfId="1190" xr:uid="{00000000-0005-0000-0000-00004F2D0000}"/>
    <cellStyle name="Normal 58 6 7 2" xfId="2742" xr:uid="{00000000-0005-0000-0000-0000502D0000}"/>
    <cellStyle name="Normal 58 6 7 2 2" xfId="10399" xr:uid="{00000000-0005-0000-0000-0000512D0000}"/>
    <cellStyle name="Normal 58 6 7 2 3" xfId="5382" xr:uid="{00000000-0005-0000-0000-0000522D0000}"/>
    <cellStyle name="Normal 58 6 7 3" xfId="6780" xr:uid="{00000000-0005-0000-0000-0000532D0000}"/>
    <cellStyle name="Normal 58 6 7 3 2" xfId="11795" xr:uid="{00000000-0005-0000-0000-0000542D0000}"/>
    <cellStyle name="Normal 58 6 7 4" xfId="8645" xr:uid="{00000000-0005-0000-0000-0000552D0000}"/>
    <cellStyle name="Normal 58 6 7 5" xfId="13249" xr:uid="{00000000-0005-0000-0000-0000562D0000}"/>
    <cellStyle name="Normal 58 6 7 6" xfId="7993" xr:uid="{00000000-0005-0000-0000-0000572D0000}"/>
    <cellStyle name="Normal 58 6 7 7" xfId="3572" xr:uid="{00000000-0005-0000-0000-0000582D0000}"/>
    <cellStyle name="Normal 58 6 8" xfId="1589" xr:uid="{00000000-0005-0000-0000-0000592D0000}"/>
    <cellStyle name="Normal 58 6 8 2" xfId="12206" xr:uid="{00000000-0005-0000-0000-00005A2D0000}"/>
    <cellStyle name="Normal 58 6 8 3" xfId="9532" xr:uid="{00000000-0005-0000-0000-00005B2D0000}"/>
    <cellStyle name="Normal 58 6 8 4" xfId="4514" xr:uid="{00000000-0005-0000-0000-00005C2D0000}"/>
    <cellStyle name="Normal 58 6 9" xfId="1516" xr:uid="{00000000-0005-0000-0000-00005D2D0000}"/>
    <cellStyle name="Normal 58 6 9 2" xfId="10750" xr:uid="{00000000-0005-0000-0000-00005E2D0000}"/>
    <cellStyle name="Normal 58 6 9 3" xfId="5734" xr:uid="{00000000-0005-0000-0000-00005F2D0000}"/>
    <cellStyle name="Normal 58 6_Degree data" xfId="3151" xr:uid="{00000000-0005-0000-0000-0000602D0000}"/>
    <cellStyle name="Normal 58 7" xfId="158" xr:uid="{00000000-0005-0000-0000-0000612D0000}"/>
    <cellStyle name="Normal 58 7 10" xfId="7151" xr:uid="{00000000-0005-0000-0000-0000622D0000}"/>
    <cellStyle name="Normal 58 7 11" xfId="3320" xr:uid="{00000000-0005-0000-0000-0000632D0000}"/>
    <cellStyle name="Normal 58 7 2" xfId="365" xr:uid="{00000000-0005-0000-0000-0000642D0000}"/>
    <cellStyle name="Normal 58 7 2 2" xfId="616" xr:uid="{00000000-0005-0000-0000-0000652D0000}"/>
    <cellStyle name="Normal 58 7 2 2 2" xfId="2192" xr:uid="{00000000-0005-0000-0000-0000662D0000}"/>
    <cellStyle name="Normal 58 7 2 2 2 2" xfId="10298" xr:uid="{00000000-0005-0000-0000-0000672D0000}"/>
    <cellStyle name="Normal 58 7 2 2 2 3" xfId="5280" xr:uid="{00000000-0005-0000-0000-0000682D0000}"/>
    <cellStyle name="Normal 58 7 2 2 3" xfId="6339" xr:uid="{00000000-0005-0000-0000-0000692D0000}"/>
    <cellStyle name="Normal 58 7 2 2 3 2" xfId="11355" xr:uid="{00000000-0005-0000-0000-00006A2D0000}"/>
    <cellStyle name="Normal 58 7 2 2 4" xfId="9414" xr:uid="{00000000-0005-0000-0000-00006B2D0000}"/>
    <cellStyle name="Normal 58 7 2 2 5" xfId="12809" xr:uid="{00000000-0005-0000-0000-00006C2D0000}"/>
    <cellStyle name="Normal 58 7 2 2 6" xfId="7891" xr:uid="{00000000-0005-0000-0000-00006D2D0000}"/>
    <cellStyle name="Normal 58 7 2 2 7" xfId="4345" xr:uid="{00000000-0005-0000-0000-00006E2D0000}"/>
    <cellStyle name="Normal 58 7 2 3" xfId="1025" xr:uid="{00000000-0005-0000-0000-00006F2D0000}"/>
    <cellStyle name="Normal 58 7 2 3 2" xfId="2541" xr:uid="{00000000-0005-0000-0000-0000702D0000}"/>
    <cellStyle name="Normal 58 7 2 3 2 2" xfId="10584" xr:uid="{00000000-0005-0000-0000-0000712D0000}"/>
    <cellStyle name="Normal 58 7 2 3 2 3" xfId="5567" xr:uid="{00000000-0005-0000-0000-0000722D0000}"/>
    <cellStyle name="Normal 58 7 2 3 3" xfId="6688" xr:uid="{00000000-0005-0000-0000-0000732D0000}"/>
    <cellStyle name="Normal 58 7 2 3 3 2" xfId="11703" xr:uid="{00000000-0005-0000-0000-0000742D0000}"/>
    <cellStyle name="Normal 58 7 2 3 4" xfId="8991" xr:uid="{00000000-0005-0000-0000-0000752D0000}"/>
    <cellStyle name="Normal 58 7 2 3 5" xfId="13157" xr:uid="{00000000-0005-0000-0000-0000762D0000}"/>
    <cellStyle name="Normal 58 7 2 3 6" xfId="8178" xr:uid="{00000000-0005-0000-0000-0000772D0000}"/>
    <cellStyle name="Normal 58 7 2 3 7" xfId="3922" xr:uid="{00000000-0005-0000-0000-0000782D0000}"/>
    <cellStyle name="Normal 58 7 2 4" xfId="1382" xr:uid="{00000000-0005-0000-0000-0000792D0000}"/>
    <cellStyle name="Normal 58 7 2 4 2" xfId="2940" xr:uid="{00000000-0005-0000-0000-00007A2D0000}"/>
    <cellStyle name="Normal 58 7 2 4 2 2" xfId="11980" xr:uid="{00000000-0005-0000-0000-00007B2D0000}"/>
    <cellStyle name="Normal 58 7 2 4 2 3" xfId="6965" xr:uid="{00000000-0005-0000-0000-00007C2D0000}"/>
    <cellStyle name="Normal 58 7 2 4 3" xfId="13434" xr:uid="{00000000-0005-0000-0000-00007D2D0000}"/>
    <cellStyle name="Normal 58 7 2 4 4" xfId="9875" xr:uid="{00000000-0005-0000-0000-00007E2D0000}"/>
    <cellStyle name="Normal 58 7 2 4 5" xfId="4857" xr:uid="{00000000-0005-0000-0000-00007F2D0000}"/>
    <cellStyle name="Normal 58 7 2 5" xfId="1774" xr:uid="{00000000-0005-0000-0000-0000802D0000}"/>
    <cellStyle name="Normal 58 7 2 5 2" xfId="10937" xr:uid="{00000000-0005-0000-0000-0000812D0000}"/>
    <cellStyle name="Normal 58 7 2 5 3" xfId="5921" xr:uid="{00000000-0005-0000-0000-0000822D0000}"/>
    <cellStyle name="Normal 58 7 2 6" xfId="8498" xr:uid="{00000000-0005-0000-0000-0000832D0000}"/>
    <cellStyle name="Normal 58 7 2 7" xfId="12391" xr:uid="{00000000-0005-0000-0000-0000842D0000}"/>
    <cellStyle name="Normal 58 7 2 8" xfId="7468" xr:uid="{00000000-0005-0000-0000-0000852D0000}"/>
    <cellStyle name="Normal 58 7 2 9" xfId="3420" xr:uid="{00000000-0005-0000-0000-0000862D0000}"/>
    <cellStyle name="Normal 58 7 2_Degree data" xfId="3158" xr:uid="{00000000-0005-0000-0000-0000872D0000}"/>
    <cellStyle name="Normal 58 7 3" xfId="516" xr:uid="{00000000-0005-0000-0000-0000882D0000}"/>
    <cellStyle name="Normal 58 7 3 2" xfId="925" xr:uid="{00000000-0005-0000-0000-0000892D0000}"/>
    <cellStyle name="Normal 58 7 3 2 2" xfId="9775" xr:uid="{00000000-0005-0000-0000-00008A2D0000}"/>
    <cellStyle name="Normal 58 7 3 2 3" xfId="4757" xr:uid="{00000000-0005-0000-0000-00008B2D0000}"/>
    <cellStyle name="Normal 58 7 3 3" xfId="2191" xr:uid="{00000000-0005-0000-0000-00008C2D0000}"/>
    <cellStyle name="Normal 58 7 3 3 2" xfId="11354" xr:uid="{00000000-0005-0000-0000-00008D2D0000}"/>
    <cellStyle name="Normal 58 7 3 3 3" xfId="6338" xr:uid="{00000000-0005-0000-0000-00008E2D0000}"/>
    <cellStyle name="Normal 58 7 3 4" xfId="8891" xr:uid="{00000000-0005-0000-0000-00008F2D0000}"/>
    <cellStyle name="Normal 58 7 3 5" xfId="12808" xr:uid="{00000000-0005-0000-0000-0000902D0000}"/>
    <cellStyle name="Normal 58 7 3 6" xfId="7368" xr:uid="{00000000-0005-0000-0000-0000912D0000}"/>
    <cellStyle name="Normal 58 7 3 7" xfId="3822" xr:uid="{00000000-0005-0000-0000-0000922D0000}"/>
    <cellStyle name="Normal 58 7 4" xfId="796" xr:uid="{00000000-0005-0000-0000-0000932D0000}"/>
    <cellStyle name="Normal 58 7 4 2" xfId="2540" xr:uid="{00000000-0005-0000-0000-0000942D0000}"/>
    <cellStyle name="Normal 58 7 4 2 2" xfId="10297" xr:uid="{00000000-0005-0000-0000-0000952D0000}"/>
    <cellStyle name="Normal 58 7 4 2 3" xfId="5279" xr:uid="{00000000-0005-0000-0000-0000962D0000}"/>
    <cellStyle name="Normal 58 7 4 3" xfId="6687" xr:uid="{00000000-0005-0000-0000-0000972D0000}"/>
    <cellStyle name="Normal 58 7 4 3 2" xfId="11702" xr:uid="{00000000-0005-0000-0000-0000982D0000}"/>
    <cellStyle name="Normal 58 7 4 4" xfId="9413" xr:uid="{00000000-0005-0000-0000-0000992D0000}"/>
    <cellStyle name="Normal 58 7 4 5" xfId="13156" xr:uid="{00000000-0005-0000-0000-00009A2D0000}"/>
    <cellStyle name="Normal 58 7 4 6" xfId="7890" xr:uid="{00000000-0005-0000-0000-00009B2D0000}"/>
    <cellStyle name="Normal 58 7 4 7" xfId="4344" xr:uid="{00000000-0005-0000-0000-00009C2D0000}"/>
    <cellStyle name="Normal 58 7 5" xfId="1281" xr:uid="{00000000-0005-0000-0000-00009D2D0000}"/>
    <cellStyle name="Normal 58 7 5 2" xfId="2838" xr:uid="{00000000-0005-0000-0000-00009E2D0000}"/>
    <cellStyle name="Normal 58 7 5 2 2" xfId="10484" xr:uid="{00000000-0005-0000-0000-00009F2D0000}"/>
    <cellStyle name="Normal 58 7 5 2 3" xfId="5467" xr:uid="{00000000-0005-0000-0000-0000A02D0000}"/>
    <cellStyle name="Normal 58 7 5 3" xfId="6865" xr:uid="{00000000-0005-0000-0000-0000A12D0000}"/>
    <cellStyle name="Normal 58 7 5 3 2" xfId="11880" xr:uid="{00000000-0005-0000-0000-0000A22D0000}"/>
    <cellStyle name="Normal 58 7 5 4" xfId="8672" xr:uid="{00000000-0005-0000-0000-0000A32D0000}"/>
    <cellStyle name="Normal 58 7 5 5" xfId="13334" xr:uid="{00000000-0005-0000-0000-0000A42D0000}"/>
    <cellStyle name="Normal 58 7 5 6" xfId="8078" xr:uid="{00000000-0005-0000-0000-0000A52D0000}"/>
    <cellStyle name="Normal 58 7 5 7" xfId="3601" xr:uid="{00000000-0005-0000-0000-0000A62D0000}"/>
    <cellStyle name="Normal 58 7 6" xfId="1674" xr:uid="{00000000-0005-0000-0000-0000A72D0000}"/>
    <cellStyle name="Normal 58 7 6 2" xfId="9558" xr:uid="{00000000-0005-0000-0000-0000A82D0000}"/>
    <cellStyle name="Normal 58 7 6 3" xfId="4540" xr:uid="{00000000-0005-0000-0000-0000A92D0000}"/>
    <cellStyle name="Normal 58 7 7" xfId="5821" xr:uid="{00000000-0005-0000-0000-0000AA2D0000}"/>
    <cellStyle name="Normal 58 7 7 2" xfId="10837" xr:uid="{00000000-0005-0000-0000-0000AB2D0000}"/>
    <cellStyle name="Normal 58 7 8" xfId="8398" xr:uid="{00000000-0005-0000-0000-0000AC2D0000}"/>
    <cellStyle name="Normal 58 7 9" xfId="12291" xr:uid="{00000000-0005-0000-0000-0000AD2D0000}"/>
    <cellStyle name="Normal 58 7_Degree data" xfId="3157" xr:uid="{00000000-0005-0000-0000-0000AE2D0000}"/>
    <cellStyle name="Normal 58 8" xfId="190" xr:uid="{00000000-0005-0000-0000-0000AF2D0000}"/>
    <cellStyle name="Normal 58 8 10" xfId="7199" xr:uid="{00000000-0005-0000-0000-0000B02D0000}"/>
    <cellStyle name="Normal 58 8 11" xfId="3263" xr:uid="{00000000-0005-0000-0000-0000B12D0000}"/>
    <cellStyle name="Normal 58 8 2" xfId="307" xr:uid="{00000000-0005-0000-0000-0000B22D0000}"/>
    <cellStyle name="Normal 58 8 2 2" xfId="664" xr:uid="{00000000-0005-0000-0000-0000B32D0000}"/>
    <cellStyle name="Normal 58 8 2 2 2" xfId="2194" xr:uid="{00000000-0005-0000-0000-0000B42D0000}"/>
    <cellStyle name="Normal 58 8 2 2 2 2" xfId="10300" xr:uid="{00000000-0005-0000-0000-0000B52D0000}"/>
    <cellStyle name="Normal 58 8 2 2 2 3" xfId="5282" xr:uid="{00000000-0005-0000-0000-0000B62D0000}"/>
    <cellStyle name="Normal 58 8 2 2 3" xfId="6341" xr:uid="{00000000-0005-0000-0000-0000B72D0000}"/>
    <cellStyle name="Normal 58 8 2 2 3 2" xfId="11357" xr:uid="{00000000-0005-0000-0000-0000B82D0000}"/>
    <cellStyle name="Normal 58 8 2 2 4" xfId="9416" xr:uid="{00000000-0005-0000-0000-0000B92D0000}"/>
    <cellStyle name="Normal 58 8 2 2 5" xfId="12811" xr:uid="{00000000-0005-0000-0000-0000BA2D0000}"/>
    <cellStyle name="Normal 58 8 2 2 6" xfId="7893" xr:uid="{00000000-0005-0000-0000-0000BB2D0000}"/>
    <cellStyle name="Normal 58 8 2 2 7" xfId="4347" xr:uid="{00000000-0005-0000-0000-0000BC2D0000}"/>
    <cellStyle name="Normal 58 8 2 3" xfId="1073" xr:uid="{00000000-0005-0000-0000-0000BD2D0000}"/>
    <cellStyle name="Normal 58 8 2 3 2" xfId="2543" xr:uid="{00000000-0005-0000-0000-0000BE2D0000}"/>
    <cellStyle name="Normal 58 8 2 3 2 2" xfId="10632" xr:uid="{00000000-0005-0000-0000-0000BF2D0000}"/>
    <cellStyle name="Normal 58 8 2 3 2 3" xfId="5615" xr:uid="{00000000-0005-0000-0000-0000C02D0000}"/>
    <cellStyle name="Normal 58 8 2 3 3" xfId="6690" xr:uid="{00000000-0005-0000-0000-0000C12D0000}"/>
    <cellStyle name="Normal 58 8 2 3 3 2" xfId="11705" xr:uid="{00000000-0005-0000-0000-0000C22D0000}"/>
    <cellStyle name="Normal 58 8 2 3 4" xfId="9039" xr:uid="{00000000-0005-0000-0000-0000C32D0000}"/>
    <cellStyle name="Normal 58 8 2 3 5" xfId="13159" xr:uid="{00000000-0005-0000-0000-0000C42D0000}"/>
    <cellStyle name="Normal 58 8 2 3 6" xfId="8226" xr:uid="{00000000-0005-0000-0000-0000C52D0000}"/>
    <cellStyle name="Normal 58 8 2 3 7" xfId="3970" xr:uid="{00000000-0005-0000-0000-0000C62D0000}"/>
    <cellStyle name="Normal 58 8 2 4" xfId="1431" xr:uid="{00000000-0005-0000-0000-0000C72D0000}"/>
    <cellStyle name="Normal 58 8 2 4 2" xfId="2990" xr:uid="{00000000-0005-0000-0000-0000C82D0000}"/>
    <cellStyle name="Normal 58 8 2 4 2 2" xfId="12028" xr:uid="{00000000-0005-0000-0000-0000C92D0000}"/>
    <cellStyle name="Normal 58 8 2 4 2 3" xfId="7013" xr:uid="{00000000-0005-0000-0000-0000CA2D0000}"/>
    <cellStyle name="Normal 58 8 2 4 3" xfId="13482" xr:uid="{00000000-0005-0000-0000-0000CB2D0000}"/>
    <cellStyle name="Normal 58 8 2 4 4" xfId="9923" xr:uid="{00000000-0005-0000-0000-0000CC2D0000}"/>
    <cellStyle name="Normal 58 8 2 4 5" xfId="4905" xr:uid="{00000000-0005-0000-0000-0000CD2D0000}"/>
    <cellStyle name="Normal 58 8 2 5" xfId="1822" xr:uid="{00000000-0005-0000-0000-0000CE2D0000}"/>
    <cellStyle name="Normal 58 8 2 5 2" xfId="10985" xr:uid="{00000000-0005-0000-0000-0000CF2D0000}"/>
    <cellStyle name="Normal 58 8 2 5 3" xfId="5969" xr:uid="{00000000-0005-0000-0000-0000D02D0000}"/>
    <cellStyle name="Normal 58 8 2 6" xfId="8546" xr:uid="{00000000-0005-0000-0000-0000D12D0000}"/>
    <cellStyle name="Normal 58 8 2 7" xfId="12439" xr:uid="{00000000-0005-0000-0000-0000D22D0000}"/>
    <cellStyle name="Normal 58 8 2 8" xfId="7516" xr:uid="{00000000-0005-0000-0000-0000D32D0000}"/>
    <cellStyle name="Normal 58 8 2 9" xfId="3468" xr:uid="{00000000-0005-0000-0000-0000D42D0000}"/>
    <cellStyle name="Normal 58 8 2_Degree data" xfId="3160" xr:uid="{00000000-0005-0000-0000-0000D52D0000}"/>
    <cellStyle name="Normal 58 8 3" xfId="459" xr:uid="{00000000-0005-0000-0000-0000D62D0000}"/>
    <cellStyle name="Normal 58 8 3 2" xfId="2193" xr:uid="{00000000-0005-0000-0000-0000D72D0000}"/>
    <cellStyle name="Normal 58 8 3 2 2" xfId="9718" xr:uid="{00000000-0005-0000-0000-0000D82D0000}"/>
    <cellStyle name="Normal 58 8 3 2 3" xfId="4700" xr:uid="{00000000-0005-0000-0000-0000D92D0000}"/>
    <cellStyle name="Normal 58 8 3 3" xfId="6340" xr:uid="{00000000-0005-0000-0000-0000DA2D0000}"/>
    <cellStyle name="Normal 58 8 3 3 2" xfId="11356" xr:uid="{00000000-0005-0000-0000-0000DB2D0000}"/>
    <cellStyle name="Normal 58 8 3 4" xfId="8834" xr:uid="{00000000-0005-0000-0000-0000DC2D0000}"/>
    <cellStyle name="Normal 58 8 3 5" xfId="12810" xr:uid="{00000000-0005-0000-0000-0000DD2D0000}"/>
    <cellStyle name="Normal 58 8 3 6" xfId="7311" xr:uid="{00000000-0005-0000-0000-0000DE2D0000}"/>
    <cellStyle name="Normal 58 8 3 7" xfId="3765" xr:uid="{00000000-0005-0000-0000-0000DF2D0000}"/>
    <cellStyle name="Normal 58 8 4" xfId="868" xr:uid="{00000000-0005-0000-0000-0000E02D0000}"/>
    <cellStyle name="Normal 58 8 4 2" xfId="2542" xr:uid="{00000000-0005-0000-0000-0000E12D0000}"/>
    <cellStyle name="Normal 58 8 4 2 2" xfId="10299" xr:uid="{00000000-0005-0000-0000-0000E22D0000}"/>
    <cellStyle name="Normal 58 8 4 2 3" xfId="5281" xr:uid="{00000000-0005-0000-0000-0000E32D0000}"/>
    <cellStyle name="Normal 58 8 4 3" xfId="6689" xr:uid="{00000000-0005-0000-0000-0000E42D0000}"/>
    <cellStyle name="Normal 58 8 4 3 2" xfId="11704" xr:uid="{00000000-0005-0000-0000-0000E52D0000}"/>
    <cellStyle name="Normal 58 8 4 4" xfId="9415" xr:uid="{00000000-0005-0000-0000-0000E62D0000}"/>
    <cellStyle name="Normal 58 8 4 5" xfId="13158" xr:uid="{00000000-0005-0000-0000-0000E72D0000}"/>
    <cellStyle name="Normal 58 8 4 6" xfId="7892" xr:uid="{00000000-0005-0000-0000-0000E82D0000}"/>
    <cellStyle name="Normal 58 8 4 7" xfId="4346" xr:uid="{00000000-0005-0000-0000-0000E92D0000}"/>
    <cellStyle name="Normal 58 8 5" xfId="1220" xr:uid="{00000000-0005-0000-0000-0000EA2D0000}"/>
    <cellStyle name="Normal 58 8 5 2" xfId="2776" xr:uid="{00000000-0005-0000-0000-0000EB2D0000}"/>
    <cellStyle name="Normal 58 8 5 2 2" xfId="10427" xr:uid="{00000000-0005-0000-0000-0000EC2D0000}"/>
    <cellStyle name="Normal 58 8 5 2 3" xfId="5410" xr:uid="{00000000-0005-0000-0000-0000ED2D0000}"/>
    <cellStyle name="Normal 58 8 5 3" xfId="6808" xr:uid="{00000000-0005-0000-0000-0000EE2D0000}"/>
    <cellStyle name="Normal 58 8 5 3 2" xfId="11823" xr:uid="{00000000-0005-0000-0000-0000EF2D0000}"/>
    <cellStyle name="Normal 58 8 5 4" xfId="8720" xr:uid="{00000000-0005-0000-0000-0000F02D0000}"/>
    <cellStyle name="Normal 58 8 5 5" xfId="13277" xr:uid="{00000000-0005-0000-0000-0000F12D0000}"/>
    <cellStyle name="Normal 58 8 5 6" xfId="8021" xr:uid="{00000000-0005-0000-0000-0000F22D0000}"/>
    <cellStyle name="Normal 58 8 5 7" xfId="3650" xr:uid="{00000000-0005-0000-0000-0000F32D0000}"/>
    <cellStyle name="Normal 58 8 6" xfId="1617" xr:uid="{00000000-0005-0000-0000-0000F42D0000}"/>
    <cellStyle name="Normal 58 8 6 2" xfId="9606" xr:uid="{00000000-0005-0000-0000-0000F52D0000}"/>
    <cellStyle name="Normal 58 8 6 3" xfId="4588" xr:uid="{00000000-0005-0000-0000-0000F62D0000}"/>
    <cellStyle name="Normal 58 8 7" xfId="5764" xr:uid="{00000000-0005-0000-0000-0000F72D0000}"/>
    <cellStyle name="Normal 58 8 7 2" xfId="10780" xr:uid="{00000000-0005-0000-0000-0000F82D0000}"/>
    <cellStyle name="Normal 58 8 8" xfId="8341" xr:uid="{00000000-0005-0000-0000-0000F92D0000}"/>
    <cellStyle name="Normal 58 8 9" xfId="12234" xr:uid="{00000000-0005-0000-0000-0000FA2D0000}"/>
    <cellStyle name="Normal 58 8_Degree data" xfId="3159" xr:uid="{00000000-0005-0000-0000-0000FB2D0000}"/>
    <cellStyle name="Normal 58 9" xfId="226" xr:uid="{00000000-0005-0000-0000-0000FC2D0000}"/>
    <cellStyle name="Normal 58 9 10" xfId="3524" xr:uid="{00000000-0005-0000-0000-0000FD2D0000}"/>
    <cellStyle name="Normal 58 9 2" xfId="720" xr:uid="{00000000-0005-0000-0000-0000FE2D0000}"/>
    <cellStyle name="Normal 58 9 2 2" xfId="2195" xr:uid="{00000000-0005-0000-0000-0000FF2D0000}"/>
    <cellStyle name="Normal 58 9 2 2 2" xfId="9979" xr:uid="{00000000-0005-0000-0000-0000002E0000}"/>
    <cellStyle name="Normal 58 9 2 2 3" xfId="4961" xr:uid="{00000000-0005-0000-0000-0000012E0000}"/>
    <cellStyle name="Normal 58 9 2 3" xfId="6342" xr:uid="{00000000-0005-0000-0000-0000022E0000}"/>
    <cellStyle name="Normal 58 9 2 3 2" xfId="11358" xr:uid="{00000000-0005-0000-0000-0000032E0000}"/>
    <cellStyle name="Normal 58 9 2 4" xfId="9095" xr:uid="{00000000-0005-0000-0000-0000042E0000}"/>
    <cellStyle name="Normal 58 9 2 5" xfId="12812" xr:uid="{00000000-0005-0000-0000-0000052E0000}"/>
    <cellStyle name="Normal 58 9 2 6" xfId="7572" xr:uid="{00000000-0005-0000-0000-0000062E0000}"/>
    <cellStyle name="Normal 58 9 2 7" xfId="4026" xr:uid="{00000000-0005-0000-0000-0000072E0000}"/>
    <cellStyle name="Normal 58 9 3" xfId="1129" xr:uid="{00000000-0005-0000-0000-0000082E0000}"/>
    <cellStyle name="Normal 58 9 3 2" xfId="2544" xr:uid="{00000000-0005-0000-0000-0000092E0000}"/>
    <cellStyle name="Normal 58 9 3 2 2" xfId="10301" xr:uid="{00000000-0005-0000-0000-00000A2E0000}"/>
    <cellStyle name="Normal 58 9 3 2 3" xfId="5283" xr:uid="{00000000-0005-0000-0000-00000B2E0000}"/>
    <cellStyle name="Normal 58 9 3 3" xfId="6691" xr:uid="{00000000-0005-0000-0000-00000C2E0000}"/>
    <cellStyle name="Normal 58 9 3 3 2" xfId="11706" xr:uid="{00000000-0005-0000-0000-00000D2E0000}"/>
    <cellStyle name="Normal 58 9 3 4" xfId="9417" xr:uid="{00000000-0005-0000-0000-00000E2E0000}"/>
    <cellStyle name="Normal 58 9 3 5" xfId="13160" xr:uid="{00000000-0005-0000-0000-00000F2E0000}"/>
    <cellStyle name="Normal 58 9 3 6" xfId="7894" xr:uid="{00000000-0005-0000-0000-0000102E0000}"/>
    <cellStyle name="Normal 58 9 3 7" xfId="4348" xr:uid="{00000000-0005-0000-0000-0000112E0000}"/>
    <cellStyle name="Normal 58 9 4" xfId="1487" xr:uid="{00000000-0005-0000-0000-0000122E0000}"/>
    <cellStyle name="Normal 58 9 4 2" xfId="3046" xr:uid="{00000000-0005-0000-0000-0000132E0000}"/>
    <cellStyle name="Normal 58 9 4 2 2" xfId="10688" xr:uid="{00000000-0005-0000-0000-0000142E0000}"/>
    <cellStyle name="Normal 58 9 4 2 3" xfId="5671" xr:uid="{00000000-0005-0000-0000-0000152E0000}"/>
    <cellStyle name="Normal 58 9 4 3" xfId="7069" xr:uid="{00000000-0005-0000-0000-0000162E0000}"/>
    <cellStyle name="Normal 58 9 4 3 2" xfId="12084" xr:uid="{00000000-0005-0000-0000-0000172E0000}"/>
    <cellStyle name="Normal 58 9 4 4" xfId="8776" xr:uid="{00000000-0005-0000-0000-0000182E0000}"/>
    <cellStyle name="Normal 58 9 4 5" xfId="13538" xr:uid="{00000000-0005-0000-0000-0000192E0000}"/>
    <cellStyle name="Normal 58 9 4 6" xfId="8282" xr:uid="{00000000-0005-0000-0000-00001A2E0000}"/>
    <cellStyle name="Normal 58 9 4 7" xfId="3706" xr:uid="{00000000-0005-0000-0000-00001B2E0000}"/>
    <cellStyle name="Normal 58 9 5" xfId="1878" xr:uid="{00000000-0005-0000-0000-00001C2E0000}"/>
    <cellStyle name="Normal 58 9 5 2" xfId="9662" xr:uid="{00000000-0005-0000-0000-00001D2E0000}"/>
    <cellStyle name="Normal 58 9 5 3" xfId="4644" xr:uid="{00000000-0005-0000-0000-00001E2E0000}"/>
    <cellStyle name="Normal 58 9 6" xfId="6025" xr:uid="{00000000-0005-0000-0000-00001F2E0000}"/>
    <cellStyle name="Normal 58 9 6 2" xfId="11041" xr:uid="{00000000-0005-0000-0000-0000202E0000}"/>
    <cellStyle name="Normal 58 9 7" xfId="8602" xr:uid="{00000000-0005-0000-0000-0000212E0000}"/>
    <cellStyle name="Normal 58 9 8" xfId="12495" xr:uid="{00000000-0005-0000-0000-0000222E0000}"/>
    <cellStyle name="Normal 58 9 9" xfId="7255" xr:uid="{00000000-0005-0000-0000-0000232E0000}"/>
    <cellStyle name="Normal 58 9_Degree data" xfId="3161" xr:uid="{00000000-0005-0000-0000-0000242E0000}"/>
    <cellStyle name="Normal 58_Degree data" xfId="3119" xr:uid="{00000000-0005-0000-0000-0000252E0000}"/>
    <cellStyle name="Normal 59" xfId="18" xr:uid="{00000000-0005-0000-0000-0000262E0000}"/>
    <cellStyle name="Normal 6" xfId="75" xr:uid="{00000000-0005-0000-0000-0000272E0000}"/>
    <cellStyle name="Normal 6 2 2" xfId="19" xr:uid="{00000000-0005-0000-0000-0000282E0000}"/>
    <cellStyle name="Normal 6_sreb progression tab 2 redo" xfId="82" xr:uid="{00000000-0005-0000-0000-0000292E0000}"/>
    <cellStyle name="Normal 60" xfId="20" xr:uid="{00000000-0005-0000-0000-00002A2E0000}"/>
    <cellStyle name="Normal 60 2" xfId="305" xr:uid="{00000000-0005-0000-0000-00002B2E0000}"/>
    <cellStyle name="Normal 60 2 2" xfId="2196" xr:uid="{00000000-0005-0000-0000-00002C2E0000}"/>
    <cellStyle name="Normal 60 3" xfId="1218" xr:uid="{00000000-0005-0000-0000-00002D2E0000}"/>
    <cellStyle name="Normal 60_Degree data" xfId="3162" xr:uid="{00000000-0005-0000-0000-00002E2E0000}"/>
    <cellStyle name="Normal 61" xfId="21" xr:uid="{00000000-0005-0000-0000-00002F2E0000}"/>
    <cellStyle name="Normal 61 2" xfId="1217" xr:uid="{00000000-0005-0000-0000-0000302E0000}"/>
    <cellStyle name="Normal 61 3" xfId="3541" xr:uid="{00000000-0005-0000-0000-0000312E0000}"/>
    <cellStyle name="Normal 61_Degree data" xfId="3163" xr:uid="{00000000-0005-0000-0000-0000322E0000}"/>
    <cellStyle name="Normal 62" xfId="61" xr:uid="{00000000-0005-0000-0000-0000332E0000}"/>
    <cellStyle name="Normal 62 2" xfId="1184" xr:uid="{00000000-0005-0000-0000-0000342E0000}"/>
    <cellStyle name="Normal 62 3" xfId="3542" xr:uid="{00000000-0005-0000-0000-0000352E0000}"/>
    <cellStyle name="Normal 62_Degree data" xfId="3164" xr:uid="{00000000-0005-0000-0000-0000362E0000}"/>
    <cellStyle name="Normal 63" xfId="67" xr:uid="{00000000-0005-0000-0000-0000372E0000}"/>
    <cellStyle name="Normal 63 10" xfId="8324" xr:uid="{00000000-0005-0000-0000-0000382E0000}"/>
    <cellStyle name="Normal 63 11" xfId="12217" xr:uid="{00000000-0005-0000-0000-0000392E0000}"/>
    <cellStyle name="Normal 63 12" xfId="7113" xr:uid="{00000000-0005-0000-0000-00003A2E0000}"/>
    <cellStyle name="Normal 63 13" xfId="3246" xr:uid="{00000000-0005-0000-0000-00003B2E0000}"/>
    <cellStyle name="Normal 63 2" xfId="326" xr:uid="{00000000-0005-0000-0000-00003C2E0000}"/>
    <cellStyle name="Normal 63 2 10" xfId="7218" xr:uid="{00000000-0005-0000-0000-00003D2E0000}"/>
    <cellStyle name="Normal 63 2 11" xfId="3282" xr:uid="{00000000-0005-0000-0000-00003E2E0000}"/>
    <cellStyle name="Normal 63 2 2" xfId="683" xr:uid="{00000000-0005-0000-0000-00003F2E0000}"/>
    <cellStyle name="Normal 63 2 2 2" xfId="1092" xr:uid="{00000000-0005-0000-0000-0000402E0000}"/>
    <cellStyle name="Normal 63 2 2 2 2" xfId="2199" xr:uid="{00000000-0005-0000-0000-0000412E0000}"/>
    <cellStyle name="Normal 63 2 2 2 2 2" xfId="10304" xr:uid="{00000000-0005-0000-0000-0000422E0000}"/>
    <cellStyle name="Normal 63 2 2 2 2 3" xfId="5286" xr:uid="{00000000-0005-0000-0000-0000432E0000}"/>
    <cellStyle name="Normal 63 2 2 2 3" xfId="6345" xr:uid="{00000000-0005-0000-0000-0000442E0000}"/>
    <cellStyle name="Normal 63 2 2 2 3 2" xfId="11361" xr:uid="{00000000-0005-0000-0000-0000452E0000}"/>
    <cellStyle name="Normal 63 2 2 2 4" xfId="9420" xr:uid="{00000000-0005-0000-0000-0000462E0000}"/>
    <cellStyle name="Normal 63 2 2 2 5" xfId="12815" xr:uid="{00000000-0005-0000-0000-0000472E0000}"/>
    <cellStyle name="Normal 63 2 2 2 6" xfId="7897" xr:uid="{00000000-0005-0000-0000-0000482E0000}"/>
    <cellStyle name="Normal 63 2 2 2 7" xfId="4351" xr:uid="{00000000-0005-0000-0000-0000492E0000}"/>
    <cellStyle name="Normal 63 2 2 3" xfId="1450" xr:uid="{00000000-0005-0000-0000-00004A2E0000}"/>
    <cellStyle name="Normal 63 2 2 3 2" xfId="2547" xr:uid="{00000000-0005-0000-0000-00004B2E0000}"/>
    <cellStyle name="Normal 63 2 2 3 2 2" xfId="10651" xr:uid="{00000000-0005-0000-0000-00004C2E0000}"/>
    <cellStyle name="Normal 63 2 2 3 2 3" xfId="5634" xr:uid="{00000000-0005-0000-0000-00004D2E0000}"/>
    <cellStyle name="Normal 63 2 2 3 3" xfId="6694" xr:uid="{00000000-0005-0000-0000-00004E2E0000}"/>
    <cellStyle name="Normal 63 2 2 3 3 2" xfId="11709" xr:uid="{00000000-0005-0000-0000-00004F2E0000}"/>
    <cellStyle name="Normal 63 2 2 3 4" xfId="9058" xr:uid="{00000000-0005-0000-0000-0000502E0000}"/>
    <cellStyle name="Normal 63 2 2 3 5" xfId="13163" xr:uid="{00000000-0005-0000-0000-0000512E0000}"/>
    <cellStyle name="Normal 63 2 2 3 6" xfId="8245" xr:uid="{00000000-0005-0000-0000-0000522E0000}"/>
    <cellStyle name="Normal 63 2 2 3 7" xfId="3989" xr:uid="{00000000-0005-0000-0000-0000532E0000}"/>
    <cellStyle name="Normal 63 2 2 4" xfId="3009" xr:uid="{00000000-0005-0000-0000-0000542E0000}"/>
    <cellStyle name="Normal 63 2 2 4 2" xfId="7032" xr:uid="{00000000-0005-0000-0000-0000552E0000}"/>
    <cellStyle name="Normal 63 2 2 4 2 2" xfId="12047" xr:uid="{00000000-0005-0000-0000-0000562E0000}"/>
    <cellStyle name="Normal 63 2 2 4 3" xfId="13501" xr:uid="{00000000-0005-0000-0000-0000572E0000}"/>
    <cellStyle name="Normal 63 2 2 4 4" xfId="9942" xr:uid="{00000000-0005-0000-0000-0000582E0000}"/>
    <cellStyle name="Normal 63 2 2 4 5" xfId="4924" xr:uid="{00000000-0005-0000-0000-0000592E0000}"/>
    <cellStyle name="Normal 63 2 2 5" xfId="1841" xr:uid="{00000000-0005-0000-0000-00005A2E0000}"/>
    <cellStyle name="Normal 63 2 2 5 2" xfId="11004" xr:uid="{00000000-0005-0000-0000-00005B2E0000}"/>
    <cellStyle name="Normal 63 2 2 5 3" xfId="5988" xr:uid="{00000000-0005-0000-0000-00005C2E0000}"/>
    <cellStyle name="Normal 63 2 2 6" xfId="8565" xr:uid="{00000000-0005-0000-0000-00005D2E0000}"/>
    <cellStyle name="Normal 63 2 2 7" xfId="12458" xr:uid="{00000000-0005-0000-0000-00005E2E0000}"/>
    <cellStyle name="Normal 63 2 2 8" xfId="7535" xr:uid="{00000000-0005-0000-0000-00005F2E0000}"/>
    <cellStyle name="Normal 63 2 2 9" xfId="3487" xr:uid="{00000000-0005-0000-0000-0000602E0000}"/>
    <cellStyle name="Normal 63 2 2_Degree data" xfId="3167" xr:uid="{00000000-0005-0000-0000-0000612E0000}"/>
    <cellStyle name="Normal 63 2 3" xfId="478" xr:uid="{00000000-0005-0000-0000-0000622E0000}"/>
    <cellStyle name="Normal 63 2 3 2" xfId="2198" xr:uid="{00000000-0005-0000-0000-0000632E0000}"/>
    <cellStyle name="Normal 63 2 3 2 2" xfId="9737" xr:uid="{00000000-0005-0000-0000-0000642E0000}"/>
    <cellStyle name="Normal 63 2 3 2 3" xfId="4719" xr:uid="{00000000-0005-0000-0000-0000652E0000}"/>
    <cellStyle name="Normal 63 2 3 3" xfId="6344" xr:uid="{00000000-0005-0000-0000-0000662E0000}"/>
    <cellStyle name="Normal 63 2 3 3 2" xfId="11360" xr:uid="{00000000-0005-0000-0000-0000672E0000}"/>
    <cellStyle name="Normal 63 2 3 4" xfId="8853" xr:uid="{00000000-0005-0000-0000-0000682E0000}"/>
    <cellStyle name="Normal 63 2 3 5" xfId="12814" xr:uid="{00000000-0005-0000-0000-0000692E0000}"/>
    <cellStyle name="Normal 63 2 3 6" xfId="7330" xr:uid="{00000000-0005-0000-0000-00006A2E0000}"/>
    <cellStyle name="Normal 63 2 3 7" xfId="3784" xr:uid="{00000000-0005-0000-0000-00006B2E0000}"/>
    <cellStyle name="Normal 63 2 4" xfId="887" xr:uid="{00000000-0005-0000-0000-00006C2E0000}"/>
    <cellStyle name="Normal 63 2 4 2" xfId="2546" xr:uid="{00000000-0005-0000-0000-00006D2E0000}"/>
    <cellStyle name="Normal 63 2 4 2 2" xfId="10303" xr:uid="{00000000-0005-0000-0000-00006E2E0000}"/>
    <cellStyle name="Normal 63 2 4 2 3" xfId="5285" xr:uid="{00000000-0005-0000-0000-00006F2E0000}"/>
    <cellStyle name="Normal 63 2 4 3" xfId="6693" xr:uid="{00000000-0005-0000-0000-0000702E0000}"/>
    <cellStyle name="Normal 63 2 4 3 2" xfId="11708" xr:uid="{00000000-0005-0000-0000-0000712E0000}"/>
    <cellStyle name="Normal 63 2 4 4" xfId="9419" xr:uid="{00000000-0005-0000-0000-0000722E0000}"/>
    <cellStyle name="Normal 63 2 4 5" xfId="13162" xr:uid="{00000000-0005-0000-0000-0000732E0000}"/>
    <cellStyle name="Normal 63 2 4 6" xfId="7896" xr:uid="{00000000-0005-0000-0000-0000742E0000}"/>
    <cellStyle name="Normal 63 2 4 7" xfId="4350" xr:uid="{00000000-0005-0000-0000-0000752E0000}"/>
    <cellStyle name="Normal 63 2 5" xfId="1239" xr:uid="{00000000-0005-0000-0000-0000762E0000}"/>
    <cellStyle name="Normal 63 2 5 2" xfId="2795" xr:uid="{00000000-0005-0000-0000-0000772E0000}"/>
    <cellStyle name="Normal 63 2 5 2 2" xfId="10446" xr:uid="{00000000-0005-0000-0000-0000782E0000}"/>
    <cellStyle name="Normal 63 2 5 2 3" xfId="5429" xr:uid="{00000000-0005-0000-0000-0000792E0000}"/>
    <cellStyle name="Normal 63 2 5 3" xfId="6827" xr:uid="{00000000-0005-0000-0000-00007A2E0000}"/>
    <cellStyle name="Normal 63 2 5 3 2" xfId="11842" xr:uid="{00000000-0005-0000-0000-00007B2E0000}"/>
    <cellStyle name="Normal 63 2 5 4" xfId="8739" xr:uid="{00000000-0005-0000-0000-00007C2E0000}"/>
    <cellStyle name="Normal 63 2 5 5" xfId="13296" xr:uid="{00000000-0005-0000-0000-00007D2E0000}"/>
    <cellStyle name="Normal 63 2 5 6" xfId="8040" xr:uid="{00000000-0005-0000-0000-00007E2E0000}"/>
    <cellStyle name="Normal 63 2 5 7" xfId="3669" xr:uid="{00000000-0005-0000-0000-00007F2E0000}"/>
    <cellStyle name="Normal 63 2 6" xfId="1636" xr:uid="{00000000-0005-0000-0000-0000802E0000}"/>
    <cellStyle name="Normal 63 2 6 2" xfId="9625" xr:uid="{00000000-0005-0000-0000-0000812E0000}"/>
    <cellStyle name="Normal 63 2 6 3" xfId="4607" xr:uid="{00000000-0005-0000-0000-0000822E0000}"/>
    <cellStyle name="Normal 63 2 7" xfId="5783" xr:uid="{00000000-0005-0000-0000-0000832E0000}"/>
    <cellStyle name="Normal 63 2 7 2" xfId="10799" xr:uid="{00000000-0005-0000-0000-0000842E0000}"/>
    <cellStyle name="Normal 63 2 8" xfId="8360" xr:uid="{00000000-0005-0000-0000-0000852E0000}"/>
    <cellStyle name="Normal 63 2 9" xfId="12253" xr:uid="{00000000-0005-0000-0000-0000862E0000}"/>
    <cellStyle name="Normal 63 2_Degree data" xfId="3166" xr:uid="{00000000-0005-0000-0000-0000872E0000}"/>
    <cellStyle name="Normal 63 3" xfId="287" xr:uid="{00000000-0005-0000-0000-0000882E0000}"/>
    <cellStyle name="Normal 63 3 10" xfId="3464" xr:uid="{00000000-0005-0000-0000-0000892E0000}"/>
    <cellStyle name="Normal 63 3 2" xfId="660" xr:uid="{00000000-0005-0000-0000-00008A2E0000}"/>
    <cellStyle name="Normal 63 3 2 2" xfId="2200" xr:uid="{00000000-0005-0000-0000-00008B2E0000}"/>
    <cellStyle name="Normal 63 3 2 2 2" xfId="9919" xr:uid="{00000000-0005-0000-0000-00008C2E0000}"/>
    <cellStyle name="Normal 63 3 2 2 3" xfId="4901" xr:uid="{00000000-0005-0000-0000-00008D2E0000}"/>
    <cellStyle name="Normal 63 3 2 3" xfId="6346" xr:uid="{00000000-0005-0000-0000-00008E2E0000}"/>
    <cellStyle name="Normal 63 3 2 3 2" xfId="11362" xr:uid="{00000000-0005-0000-0000-00008F2E0000}"/>
    <cellStyle name="Normal 63 3 2 4" xfId="9035" xr:uid="{00000000-0005-0000-0000-0000902E0000}"/>
    <cellStyle name="Normal 63 3 2 5" xfId="12816" xr:uid="{00000000-0005-0000-0000-0000912E0000}"/>
    <cellStyle name="Normal 63 3 2 6" xfId="7512" xr:uid="{00000000-0005-0000-0000-0000922E0000}"/>
    <cellStyle name="Normal 63 3 2 7" xfId="3966" xr:uid="{00000000-0005-0000-0000-0000932E0000}"/>
    <cellStyle name="Normal 63 3 3" xfId="1069" xr:uid="{00000000-0005-0000-0000-0000942E0000}"/>
    <cellStyle name="Normal 63 3 3 2" xfId="2548" xr:uid="{00000000-0005-0000-0000-0000952E0000}"/>
    <cellStyle name="Normal 63 3 3 2 2" xfId="10305" xr:uid="{00000000-0005-0000-0000-0000962E0000}"/>
    <cellStyle name="Normal 63 3 3 2 3" xfId="5287" xr:uid="{00000000-0005-0000-0000-0000972E0000}"/>
    <cellStyle name="Normal 63 3 3 3" xfId="6695" xr:uid="{00000000-0005-0000-0000-0000982E0000}"/>
    <cellStyle name="Normal 63 3 3 3 2" xfId="11710" xr:uid="{00000000-0005-0000-0000-0000992E0000}"/>
    <cellStyle name="Normal 63 3 3 4" xfId="9421" xr:uid="{00000000-0005-0000-0000-00009A2E0000}"/>
    <cellStyle name="Normal 63 3 3 5" xfId="13164" xr:uid="{00000000-0005-0000-0000-00009B2E0000}"/>
    <cellStyle name="Normal 63 3 3 6" xfId="7898" xr:uid="{00000000-0005-0000-0000-00009C2E0000}"/>
    <cellStyle name="Normal 63 3 3 7" xfId="4352" xr:uid="{00000000-0005-0000-0000-00009D2E0000}"/>
    <cellStyle name="Normal 63 3 4" xfId="1427" xr:uid="{00000000-0005-0000-0000-00009E2E0000}"/>
    <cellStyle name="Normal 63 3 4 2" xfId="2986" xr:uid="{00000000-0005-0000-0000-00009F2E0000}"/>
    <cellStyle name="Normal 63 3 4 2 2" xfId="10628" xr:uid="{00000000-0005-0000-0000-0000A02E0000}"/>
    <cellStyle name="Normal 63 3 4 2 3" xfId="5611" xr:uid="{00000000-0005-0000-0000-0000A12E0000}"/>
    <cellStyle name="Normal 63 3 4 3" xfId="7009" xr:uid="{00000000-0005-0000-0000-0000A22E0000}"/>
    <cellStyle name="Normal 63 3 4 3 2" xfId="12024" xr:uid="{00000000-0005-0000-0000-0000A32E0000}"/>
    <cellStyle name="Normal 63 3 4 4" xfId="8716" xr:uid="{00000000-0005-0000-0000-0000A42E0000}"/>
    <cellStyle name="Normal 63 3 4 5" xfId="13478" xr:uid="{00000000-0005-0000-0000-0000A52E0000}"/>
    <cellStyle name="Normal 63 3 4 6" xfId="8222" xr:uid="{00000000-0005-0000-0000-0000A62E0000}"/>
    <cellStyle name="Normal 63 3 4 7" xfId="3646" xr:uid="{00000000-0005-0000-0000-0000A72E0000}"/>
    <cellStyle name="Normal 63 3 5" xfId="1818" xr:uid="{00000000-0005-0000-0000-0000A82E0000}"/>
    <cellStyle name="Normal 63 3 5 2" xfId="9602" xr:uid="{00000000-0005-0000-0000-0000A92E0000}"/>
    <cellStyle name="Normal 63 3 5 3" xfId="4584" xr:uid="{00000000-0005-0000-0000-0000AA2E0000}"/>
    <cellStyle name="Normal 63 3 6" xfId="5965" xr:uid="{00000000-0005-0000-0000-0000AB2E0000}"/>
    <cellStyle name="Normal 63 3 6 2" xfId="10981" xr:uid="{00000000-0005-0000-0000-0000AC2E0000}"/>
    <cellStyle name="Normal 63 3 7" xfId="8542" xr:uid="{00000000-0005-0000-0000-0000AD2E0000}"/>
    <cellStyle name="Normal 63 3 8" xfId="12435" xr:uid="{00000000-0005-0000-0000-0000AE2E0000}"/>
    <cellStyle name="Normal 63 3 9" xfId="7195" xr:uid="{00000000-0005-0000-0000-0000AF2E0000}"/>
    <cellStyle name="Normal 63 3_Degree data" xfId="3168" xr:uid="{00000000-0005-0000-0000-0000B02E0000}"/>
    <cellStyle name="Normal 63 4" xfId="578" xr:uid="{00000000-0005-0000-0000-0000B12E0000}"/>
    <cellStyle name="Normal 63 4 2" xfId="987" xr:uid="{00000000-0005-0000-0000-0000B22E0000}"/>
    <cellStyle name="Normal 63 4 2 2" xfId="2201" xr:uid="{00000000-0005-0000-0000-0000B32E0000}"/>
    <cellStyle name="Normal 63 4 2 2 2" xfId="10306" xr:uid="{00000000-0005-0000-0000-0000B42E0000}"/>
    <cellStyle name="Normal 63 4 2 2 3" xfId="5288" xr:uid="{00000000-0005-0000-0000-0000B52E0000}"/>
    <cellStyle name="Normal 63 4 2 3" xfId="6347" xr:uid="{00000000-0005-0000-0000-0000B62E0000}"/>
    <cellStyle name="Normal 63 4 2 3 2" xfId="11363" xr:uid="{00000000-0005-0000-0000-0000B72E0000}"/>
    <cellStyle name="Normal 63 4 2 4" xfId="9422" xr:uid="{00000000-0005-0000-0000-0000B82E0000}"/>
    <cellStyle name="Normal 63 4 2 5" xfId="12817" xr:uid="{00000000-0005-0000-0000-0000B92E0000}"/>
    <cellStyle name="Normal 63 4 2 6" xfId="7899" xr:uid="{00000000-0005-0000-0000-0000BA2E0000}"/>
    <cellStyle name="Normal 63 4 2 7" xfId="4353" xr:uid="{00000000-0005-0000-0000-0000BB2E0000}"/>
    <cellStyle name="Normal 63 4 3" xfId="1343" xr:uid="{00000000-0005-0000-0000-0000BC2E0000}"/>
    <cellStyle name="Normal 63 4 3 2" xfId="2549" xr:uid="{00000000-0005-0000-0000-0000BD2E0000}"/>
    <cellStyle name="Normal 63 4 3 2 2" xfId="10546" xr:uid="{00000000-0005-0000-0000-0000BE2E0000}"/>
    <cellStyle name="Normal 63 4 3 2 3" xfId="5529" xr:uid="{00000000-0005-0000-0000-0000BF2E0000}"/>
    <cellStyle name="Normal 63 4 3 3" xfId="6696" xr:uid="{00000000-0005-0000-0000-0000C02E0000}"/>
    <cellStyle name="Normal 63 4 3 3 2" xfId="11711" xr:uid="{00000000-0005-0000-0000-0000C12E0000}"/>
    <cellStyle name="Normal 63 4 3 4" xfId="8953" xr:uid="{00000000-0005-0000-0000-0000C22E0000}"/>
    <cellStyle name="Normal 63 4 3 5" xfId="13165" xr:uid="{00000000-0005-0000-0000-0000C32E0000}"/>
    <cellStyle name="Normal 63 4 3 6" xfId="8140" xr:uid="{00000000-0005-0000-0000-0000C42E0000}"/>
    <cellStyle name="Normal 63 4 3 7" xfId="3884" xr:uid="{00000000-0005-0000-0000-0000C52E0000}"/>
    <cellStyle name="Normal 63 4 4" xfId="2901" xr:uid="{00000000-0005-0000-0000-0000C62E0000}"/>
    <cellStyle name="Normal 63 4 4 2" xfId="6927" xr:uid="{00000000-0005-0000-0000-0000C72E0000}"/>
    <cellStyle name="Normal 63 4 4 2 2" xfId="11942" xr:uid="{00000000-0005-0000-0000-0000C82E0000}"/>
    <cellStyle name="Normal 63 4 4 3" xfId="13396" xr:uid="{00000000-0005-0000-0000-0000C92E0000}"/>
    <cellStyle name="Normal 63 4 4 4" xfId="9837" xr:uid="{00000000-0005-0000-0000-0000CA2E0000}"/>
    <cellStyle name="Normal 63 4 4 5" xfId="4819" xr:uid="{00000000-0005-0000-0000-0000CB2E0000}"/>
    <cellStyle name="Normal 63 4 5" xfId="1736" xr:uid="{00000000-0005-0000-0000-0000CC2E0000}"/>
    <cellStyle name="Normal 63 4 5 2" xfId="10899" xr:uid="{00000000-0005-0000-0000-0000CD2E0000}"/>
    <cellStyle name="Normal 63 4 5 3" xfId="5883" xr:uid="{00000000-0005-0000-0000-0000CE2E0000}"/>
    <cellStyle name="Normal 63 4 6" xfId="8460" xr:uid="{00000000-0005-0000-0000-0000CF2E0000}"/>
    <cellStyle name="Normal 63 4 7" xfId="12353" xr:uid="{00000000-0005-0000-0000-0000D02E0000}"/>
    <cellStyle name="Normal 63 4 8" xfId="7430" xr:uid="{00000000-0005-0000-0000-0000D12E0000}"/>
    <cellStyle name="Normal 63 4 9" xfId="3382" xr:uid="{00000000-0005-0000-0000-0000D22E0000}"/>
    <cellStyle name="Normal 63 4_Degree data" xfId="3169" xr:uid="{00000000-0005-0000-0000-0000D32E0000}"/>
    <cellStyle name="Normal 63 5" xfId="442" xr:uid="{00000000-0005-0000-0000-0000D42E0000}"/>
    <cellStyle name="Normal 63 5 2" xfId="2197" xr:uid="{00000000-0005-0000-0000-0000D52E0000}"/>
    <cellStyle name="Normal 63 5 2 2" xfId="9701" xr:uid="{00000000-0005-0000-0000-0000D62E0000}"/>
    <cellStyle name="Normal 63 5 2 3" xfId="4683" xr:uid="{00000000-0005-0000-0000-0000D72E0000}"/>
    <cellStyle name="Normal 63 5 3" xfId="6343" xr:uid="{00000000-0005-0000-0000-0000D82E0000}"/>
    <cellStyle name="Normal 63 5 3 2" xfId="11359" xr:uid="{00000000-0005-0000-0000-0000D92E0000}"/>
    <cellStyle name="Normal 63 5 4" xfId="8817" xr:uid="{00000000-0005-0000-0000-0000DA2E0000}"/>
    <cellStyle name="Normal 63 5 5" xfId="12813" xr:uid="{00000000-0005-0000-0000-0000DB2E0000}"/>
    <cellStyle name="Normal 63 5 6" xfId="7294" xr:uid="{00000000-0005-0000-0000-0000DC2E0000}"/>
    <cellStyle name="Normal 63 5 7" xfId="3748" xr:uid="{00000000-0005-0000-0000-0000DD2E0000}"/>
    <cellStyle name="Normal 63 6" xfId="851" xr:uid="{00000000-0005-0000-0000-0000DE2E0000}"/>
    <cellStyle name="Normal 63 6 2" xfId="2545" xr:uid="{00000000-0005-0000-0000-0000DF2E0000}"/>
    <cellStyle name="Normal 63 6 2 2" xfId="10302" xr:uid="{00000000-0005-0000-0000-0000E02E0000}"/>
    <cellStyle name="Normal 63 6 2 3" xfId="5284" xr:uid="{00000000-0005-0000-0000-0000E12E0000}"/>
    <cellStyle name="Normal 63 6 3" xfId="6692" xr:uid="{00000000-0005-0000-0000-0000E22E0000}"/>
    <cellStyle name="Normal 63 6 3 2" xfId="11707" xr:uid="{00000000-0005-0000-0000-0000E32E0000}"/>
    <cellStyle name="Normal 63 6 4" xfId="9418" xr:uid="{00000000-0005-0000-0000-0000E42E0000}"/>
    <cellStyle name="Normal 63 6 5" xfId="13161" xr:uid="{00000000-0005-0000-0000-0000E52E0000}"/>
    <cellStyle name="Normal 63 6 6" xfId="7895" xr:uid="{00000000-0005-0000-0000-0000E62E0000}"/>
    <cellStyle name="Normal 63 6 7" xfId="4349" xr:uid="{00000000-0005-0000-0000-0000E72E0000}"/>
    <cellStyle name="Normal 63 7" xfId="1201" xr:uid="{00000000-0005-0000-0000-0000E82E0000}"/>
    <cellStyle name="Normal 63 7 2" xfId="2754" xr:uid="{00000000-0005-0000-0000-0000E92E0000}"/>
    <cellStyle name="Normal 63 7 2 2" xfId="10410" xr:uid="{00000000-0005-0000-0000-0000EA2E0000}"/>
    <cellStyle name="Normal 63 7 2 3" xfId="5393" xr:uid="{00000000-0005-0000-0000-0000EB2E0000}"/>
    <cellStyle name="Normal 63 7 3" xfId="6791" xr:uid="{00000000-0005-0000-0000-0000EC2E0000}"/>
    <cellStyle name="Normal 63 7 3 2" xfId="11806" xr:uid="{00000000-0005-0000-0000-0000ED2E0000}"/>
    <cellStyle name="Normal 63 7 4" xfId="8633" xr:uid="{00000000-0005-0000-0000-0000EE2E0000}"/>
    <cellStyle name="Normal 63 7 5" xfId="13260" xr:uid="{00000000-0005-0000-0000-0000EF2E0000}"/>
    <cellStyle name="Normal 63 7 6" xfId="8004" xr:uid="{00000000-0005-0000-0000-0000F02E0000}"/>
    <cellStyle name="Normal 63 7 7" xfId="3557" xr:uid="{00000000-0005-0000-0000-0000F12E0000}"/>
    <cellStyle name="Normal 63 8" xfId="1600" xr:uid="{00000000-0005-0000-0000-0000F22E0000}"/>
    <cellStyle name="Normal 63 8 2" xfId="9520" xr:uid="{00000000-0005-0000-0000-0000F32E0000}"/>
    <cellStyle name="Normal 63 8 3" xfId="4502" xr:uid="{00000000-0005-0000-0000-0000F42E0000}"/>
    <cellStyle name="Normal 63 9" xfId="5745" xr:uid="{00000000-0005-0000-0000-0000F52E0000}"/>
    <cellStyle name="Normal 63 9 2" xfId="10761" xr:uid="{00000000-0005-0000-0000-0000F62E0000}"/>
    <cellStyle name="Normal 63_Degree data" xfId="3165" xr:uid="{00000000-0005-0000-0000-0000F72E0000}"/>
    <cellStyle name="Normal 64" xfId="145" xr:uid="{00000000-0005-0000-0000-0000F82E0000}"/>
    <cellStyle name="Normal 64 2" xfId="1246" xr:uid="{00000000-0005-0000-0000-0000F92E0000}"/>
    <cellStyle name="Normal 64 3" xfId="3564" xr:uid="{00000000-0005-0000-0000-0000FA2E0000}"/>
    <cellStyle name="Normal 64_Degree data" xfId="3170" xr:uid="{00000000-0005-0000-0000-0000FB2E0000}"/>
    <cellStyle name="Normal 65" xfId="147" xr:uid="{00000000-0005-0000-0000-0000FC2E0000}"/>
    <cellStyle name="Normal 65 2" xfId="1248" xr:uid="{00000000-0005-0000-0000-0000FD2E0000}"/>
    <cellStyle name="Normal 65 3" xfId="3566" xr:uid="{00000000-0005-0000-0000-0000FE2E0000}"/>
    <cellStyle name="Normal 65_Degree data" xfId="3171" xr:uid="{00000000-0005-0000-0000-0000FF2E0000}"/>
    <cellStyle name="Normal 66" xfId="92" xr:uid="{00000000-0005-0000-0000-0000002F0000}"/>
    <cellStyle name="Normal 66 2" xfId="1247" xr:uid="{00000000-0005-0000-0000-0000012F0000}"/>
    <cellStyle name="Normal 66 3" xfId="3565" xr:uid="{00000000-0005-0000-0000-0000022F0000}"/>
    <cellStyle name="Normal 66_Degree data" xfId="3172" xr:uid="{00000000-0005-0000-0000-0000032F0000}"/>
    <cellStyle name="Normal 67" xfId="64" xr:uid="{00000000-0005-0000-0000-0000042F0000}"/>
    <cellStyle name="Normal 67 2" xfId="1279" xr:uid="{00000000-0005-0000-0000-0000052F0000}"/>
    <cellStyle name="Normal 67 3" xfId="3598" xr:uid="{00000000-0005-0000-0000-0000062F0000}"/>
    <cellStyle name="Normal 67_Degree data" xfId="3173" xr:uid="{00000000-0005-0000-0000-0000072F0000}"/>
    <cellStyle name="Normal 68" xfId="144" xr:uid="{00000000-0005-0000-0000-0000082F0000}"/>
    <cellStyle name="Normal 68 2" xfId="1380" xr:uid="{00000000-0005-0000-0000-0000092F0000}"/>
    <cellStyle name="Normal 68 3" xfId="3599" xr:uid="{00000000-0005-0000-0000-00000A2F0000}"/>
    <cellStyle name="Normal 68_Degree data" xfId="3174" xr:uid="{00000000-0005-0000-0000-00000B2F0000}"/>
    <cellStyle name="Normal 69" xfId="148" xr:uid="{00000000-0005-0000-0000-00000C2F0000}"/>
    <cellStyle name="Normal 69 2" xfId="1409" xr:uid="{00000000-0005-0000-0000-00000D2F0000}"/>
    <cellStyle name="Normal 69 3" xfId="3628" xr:uid="{00000000-0005-0000-0000-00000E2F0000}"/>
    <cellStyle name="Normal 69_Degree data" xfId="3175" xr:uid="{00000000-0005-0000-0000-00000F2F0000}"/>
    <cellStyle name="Normal 7" xfId="91" xr:uid="{00000000-0005-0000-0000-0000102F0000}"/>
    <cellStyle name="Normal 7 10" xfId="745" xr:uid="{00000000-0005-0000-0000-0000112F0000}"/>
    <cellStyle name="Normal 7 10 2" xfId="2202" xr:uid="{00000000-0005-0000-0000-0000122F0000}"/>
    <cellStyle name="Normal 7 10 2 2" xfId="10307" xr:uid="{00000000-0005-0000-0000-0000132F0000}"/>
    <cellStyle name="Normal 7 10 2 3" xfId="5289" xr:uid="{00000000-0005-0000-0000-0000142F0000}"/>
    <cellStyle name="Normal 7 10 3" xfId="6349" xr:uid="{00000000-0005-0000-0000-0000152F0000}"/>
    <cellStyle name="Normal 7 10 3 2" xfId="11364" xr:uid="{00000000-0005-0000-0000-0000162F0000}"/>
    <cellStyle name="Normal 7 10 4" xfId="9423" xr:uid="{00000000-0005-0000-0000-0000172F0000}"/>
    <cellStyle name="Normal 7 10 5" xfId="12818" xr:uid="{00000000-0005-0000-0000-0000182F0000}"/>
    <cellStyle name="Normal 7 10 6" xfId="7900" xr:uid="{00000000-0005-0000-0000-0000192F0000}"/>
    <cellStyle name="Normal 7 10 7" xfId="4354" xr:uid="{00000000-0005-0000-0000-00001A2F0000}"/>
    <cellStyle name="Normal 7 11" xfId="1149" xr:uid="{00000000-0005-0000-0000-00001B2F0000}"/>
    <cellStyle name="Normal 7 11 2" xfId="2550" xr:uid="{00000000-0005-0000-0000-00001C2F0000}"/>
    <cellStyle name="Normal 7 11 2 2" xfId="10359" xr:uid="{00000000-0005-0000-0000-00001D2F0000}"/>
    <cellStyle name="Normal 7 11 2 3" xfId="5342" xr:uid="{00000000-0005-0000-0000-00001E2F0000}"/>
    <cellStyle name="Normal 7 11 3" xfId="6697" xr:uid="{00000000-0005-0000-0000-00001F2F0000}"/>
    <cellStyle name="Normal 7 11 3 2" xfId="11712" xr:uid="{00000000-0005-0000-0000-0000202F0000}"/>
    <cellStyle name="Normal 7 11 4" xfId="8617" xr:uid="{00000000-0005-0000-0000-0000212F0000}"/>
    <cellStyle name="Normal 7 11 5" xfId="13166" xr:uid="{00000000-0005-0000-0000-0000222F0000}"/>
    <cellStyle name="Normal 7 11 6" xfId="7953" xr:uid="{00000000-0005-0000-0000-0000232F0000}"/>
    <cellStyle name="Normal 7 11 7" xfId="3539" xr:uid="{00000000-0005-0000-0000-0000242F0000}"/>
    <cellStyle name="Normal 7 12" xfId="2661" xr:uid="{00000000-0005-0000-0000-0000252F0000}"/>
    <cellStyle name="Normal 7 12 2" xfId="6740" xr:uid="{00000000-0005-0000-0000-0000262F0000}"/>
    <cellStyle name="Normal 7 12 2 2" xfId="11755" xr:uid="{00000000-0005-0000-0000-0000272F0000}"/>
    <cellStyle name="Normal 7 12 3" xfId="13209" xr:uid="{00000000-0005-0000-0000-0000282F0000}"/>
    <cellStyle name="Normal 7 12 4" xfId="9503" xr:uid="{00000000-0005-0000-0000-0000292F0000}"/>
    <cellStyle name="Normal 7 12 5" xfId="4485" xr:uid="{00000000-0005-0000-0000-00002A2F0000}"/>
    <cellStyle name="Normal 7 13" xfId="1549" xr:uid="{00000000-0005-0000-0000-00002B2F0000}"/>
    <cellStyle name="Normal 7 13 2" xfId="12166" xr:uid="{00000000-0005-0000-0000-00002C2F0000}"/>
    <cellStyle name="Normal 7 13 3" xfId="10710" xr:uid="{00000000-0005-0000-0000-00002D2F0000}"/>
    <cellStyle name="Normal 7 13 4" xfId="5694" xr:uid="{00000000-0005-0000-0000-00002E2F0000}"/>
    <cellStyle name="Normal 7 14" xfId="1509" xr:uid="{00000000-0005-0000-0000-00002F2F0000}"/>
    <cellStyle name="Normal 7 14 2" xfId="8305" xr:uid="{00000000-0005-0000-0000-0000302F0000}"/>
    <cellStyle name="Normal 7 15" xfId="12126" xr:uid="{00000000-0005-0000-0000-0000312F0000}"/>
    <cellStyle name="Normal 7 16" xfId="7097" xr:uid="{00000000-0005-0000-0000-0000322F0000}"/>
    <cellStyle name="Normal 7 17" xfId="3225" xr:uid="{00000000-0005-0000-0000-0000332F0000}"/>
    <cellStyle name="Normal 7 2" xfId="138" xr:uid="{00000000-0005-0000-0000-0000342F0000}"/>
    <cellStyle name="Normal 7 2 10" xfId="1561" xr:uid="{00000000-0005-0000-0000-0000352F0000}"/>
    <cellStyle name="Normal 7 2 10 2" xfId="12178" xr:uid="{00000000-0005-0000-0000-0000362F0000}"/>
    <cellStyle name="Normal 7 2 10 3" xfId="10722" xr:uid="{00000000-0005-0000-0000-0000372F0000}"/>
    <cellStyle name="Normal 7 2 10 4" xfId="5706" xr:uid="{00000000-0005-0000-0000-0000382F0000}"/>
    <cellStyle name="Normal 7 2 11" xfId="1531" xr:uid="{00000000-0005-0000-0000-0000392F0000}"/>
    <cellStyle name="Normal 7 2 11 2" xfId="8330" xr:uid="{00000000-0005-0000-0000-00003A2F0000}"/>
    <cellStyle name="Normal 7 2 12" xfId="12148" xr:uid="{00000000-0005-0000-0000-00003B2F0000}"/>
    <cellStyle name="Normal 7 2 13" xfId="7110" xr:uid="{00000000-0005-0000-0000-00003C2F0000}"/>
    <cellStyle name="Normal 7 2 14" xfId="3252" xr:uid="{00000000-0005-0000-0000-00003D2F0000}"/>
    <cellStyle name="Normal 7 2 2" xfId="179" xr:uid="{00000000-0005-0000-0000-00003E2F0000}"/>
    <cellStyle name="Normal 7 2 2 10" xfId="12280" xr:uid="{00000000-0005-0000-0000-00003F2F0000}"/>
    <cellStyle name="Normal 7 2 2 11" xfId="7140" xr:uid="{00000000-0005-0000-0000-0000402F0000}"/>
    <cellStyle name="Normal 7 2 2 12" xfId="3309" xr:uid="{00000000-0005-0000-0000-0000412F0000}"/>
    <cellStyle name="Normal 7 2 2 2" xfId="354" xr:uid="{00000000-0005-0000-0000-0000422F0000}"/>
    <cellStyle name="Normal 7 2 2 2 10" xfId="3513" xr:uid="{00000000-0005-0000-0000-0000432F0000}"/>
    <cellStyle name="Normal 7 2 2 2 2" xfId="709" xr:uid="{00000000-0005-0000-0000-0000442F0000}"/>
    <cellStyle name="Normal 7 2 2 2 2 2" xfId="2205" xr:uid="{00000000-0005-0000-0000-0000452F0000}"/>
    <cellStyle name="Normal 7 2 2 2 2 2 2" xfId="9968" xr:uid="{00000000-0005-0000-0000-0000462F0000}"/>
    <cellStyle name="Normal 7 2 2 2 2 2 3" xfId="4950" xr:uid="{00000000-0005-0000-0000-0000472F0000}"/>
    <cellStyle name="Normal 7 2 2 2 2 3" xfId="6352" xr:uid="{00000000-0005-0000-0000-0000482F0000}"/>
    <cellStyle name="Normal 7 2 2 2 2 3 2" xfId="11367" xr:uid="{00000000-0005-0000-0000-0000492F0000}"/>
    <cellStyle name="Normal 7 2 2 2 2 4" xfId="9084" xr:uid="{00000000-0005-0000-0000-00004A2F0000}"/>
    <cellStyle name="Normal 7 2 2 2 2 5" xfId="12821" xr:uid="{00000000-0005-0000-0000-00004B2F0000}"/>
    <cellStyle name="Normal 7 2 2 2 2 6" xfId="7561" xr:uid="{00000000-0005-0000-0000-00004C2F0000}"/>
    <cellStyle name="Normal 7 2 2 2 2 7" xfId="4015" xr:uid="{00000000-0005-0000-0000-00004D2F0000}"/>
    <cellStyle name="Normal 7 2 2 2 3" xfId="1118" xr:uid="{00000000-0005-0000-0000-00004E2F0000}"/>
    <cellStyle name="Normal 7 2 2 2 3 2" xfId="2553" xr:uid="{00000000-0005-0000-0000-00004F2F0000}"/>
    <cellStyle name="Normal 7 2 2 2 3 2 2" xfId="10310" xr:uid="{00000000-0005-0000-0000-0000502F0000}"/>
    <cellStyle name="Normal 7 2 2 2 3 2 3" xfId="5292" xr:uid="{00000000-0005-0000-0000-0000512F0000}"/>
    <cellStyle name="Normal 7 2 2 2 3 3" xfId="6700" xr:uid="{00000000-0005-0000-0000-0000522F0000}"/>
    <cellStyle name="Normal 7 2 2 2 3 3 2" xfId="11715" xr:uid="{00000000-0005-0000-0000-0000532F0000}"/>
    <cellStyle name="Normal 7 2 2 2 3 4" xfId="9426" xr:uid="{00000000-0005-0000-0000-0000542F0000}"/>
    <cellStyle name="Normal 7 2 2 2 3 5" xfId="13169" xr:uid="{00000000-0005-0000-0000-0000552F0000}"/>
    <cellStyle name="Normal 7 2 2 2 3 6" xfId="7903" xr:uid="{00000000-0005-0000-0000-0000562F0000}"/>
    <cellStyle name="Normal 7 2 2 2 3 7" xfId="4357" xr:uid="{00000000-0005-0000-0000-0000572F0000}"/>
    <cellStyle name="Normal 7 2 2 2 4" xfId="1476" xr:uid="{00000000-0005-0000-0000-0000582F0000}"/>
    <cellStyle name="Normal 7 2 2 2 4 2" xfId="3035" xr:uid="{00000000-0005-0000-0000-0000592F0000}"/>
    <cellStyle name="Normal 7 2 2 2 4 2 2" xfId="10677" xr:uid="{00000000-0005-0000-0000-00005A2F0000}"/>
    <cellStyle name="Normal 7 2 2 2 4 2 3" xfId="5660" xr:uid="{00000000-0005-0000-0000-00005B2F0000}"/>
    <cellStyle name="Normal 7 2 2 2 4 3" xfId="7058" xr:uid="{00000000-0005-0000-0000-00005C2F0000}"/>
    <cellStyle name="Normal 7 2 2 2 4 3 2" xfId="12073" xr:uid="{00000000-0005-0000-0000-00005D2F0000}"/>
    <cellStyle name="Normal 7 2 2 2 4 4" xfId="8765" xr:uid="{00000000-0005-0000-0000-00005E2F0000}"/>
    <cellStyle name="Normal 7 2 2 2 4 5" xfId="13527" xr:uid="{00000000-0005-0000-0000-00005F2F0000}"/>
    <cellStyle name="Normal 7 2 2 2 4 6" xfId="8271" xr:uid="{00000000-0005-0000-0000-0000602F0000}"/>
    <cellStyle name="Normal 7 2 2 2 4 7" xfId="3695" xr:uid="{00000000-0005-0000-0000-0000612F0000}"/>
    <cellStyle name="Normal 7 2 2 2 5" xfId="1867" xr:uid="{00000000-0005-0000-0000-0000622F0000}"/>
    <cellStyle name="Normal 7 2 2 2 5 2" xfId="9651" xr:uid="{00000000-0005-0000-0000-0000632F0000}"/>
    <cellStyle name="Normal 7 2 2 2 5 3" xfId="4633" xr:uid="{00000000-0005-0000-0000-0000642F0000}"/>
    <cellStyle name="Normal 7 2 2 2 6" xfId="6014" xr:uid="{00000000-0005-0000-0000-0000652F0000}"/>
    <cellStyle name="Normal 7 2 2 2 6 2" xfId="11030" xr:uid="{00000000-0005-0000-0000-0000662F0000}"/>
    <cellStyle name="Normal 7 2 2 2 7" xfId="8591" xr:uid="{00000000-0005-0000-0000-0000672F0000}"/>
    <cellStyle name="Normal 7 2 2 2 8" xfId="12484" xr:uid="{00000000-0005-0000-0000-0000682F0000}"/>
    <cellStyle name="Normal 7 2 2 2 9" xfId="7244" xr:uid="{00000000-0005-0000-0000-0000692F0000}"/>
    <cellStyle name="Normal 7 2 2 2_Degree data" xfId="3179" xr:uid="{00000000-0005-0000-0000-00006A2F0000}"/>
    <cellStyle name="Normal 7 2 2 3" xfId="605" xr:uid="{00000000-0005-0000-0000-00006B2F0000}"/>
    <cellStyle name="Normal 7 2 2 3 2" xfId="1014" xr:uid="{00000000-0005-0000-0000-00006C2F0000}"/>
    <cellStyle name="Normal 7 2 2 3 2 2" xfId="2206" xr:uid="{00000000-0005-0000-0000-00006D2F0000}"/>
    <cellStyle name="Normal 7 2 2 3 2 2 2" xfId="10311" xr:uid="{00000000-0005-0000-0000-00006E2F0000}"/>
    <cellStyle name="Normal 7 2 2 3 2 2 3" xfId="5293" xr:uid="{00000000-0005-0000-0000-00006F2F0000}"/>
    <cellStyle name="Normal 7 2 2 3 2 3" xfId="6353" xr:uid="{00000000-0005-0000-0000-0000702F0000}"/>
    <cellStyle name="Normal 7 2 2 3 2 3 2" xfId="11368" xr:uid="{00000000-0005-0000-0000-0000712F0000}"/>
    <cellStyle name="Normal 7 2 2 3 2 4" xfId="9427" xr:uid="{00000000-0005-0000-0000-0000722F0000}"/>
    <cellStyle name="Normal 7 2 2 3 2 5" xfId="12822" xr:uid="{00000000-0005-0000-0000-0000732F0000}"/>
    <cellStyle name="Normal 7 2 2 3 2 6" xfId="7904" xr:uid="{00000000-0005-0000-0000-0000742F0000}"/>
    <cellStyle name="Normal 7 2 2 3 2 7" xfId="4358" xr:uid="{00000000-0005-0000-0000-0000752F0000}"/>
    <cellStyle name="Normal 7 2 2 3 3" xfId="1370" xr:uid="{00000000-0005-0000-0000-0000762F0000}"/>
    <cellStyle name="Normal 7 2 2 3 3 2" xfId="2554" xr:uid="{00000000-0005-0000-0000-0000772F0000}"/>
    <cellStyle name="Normal 7 2 2 3 3 2 2" xfId="10573" xr:uid="{00000000-0005-0000-0000-0000782F0000}"/>
    <cellStyle name="Normal 7 2 2 3 3 2 3" xfId="5556" xr:uid="{00000000-0005-0000-0000-0000792F0000}"/>
    <cellStyle name="Normal 7 2 2 3 3 3" xfId="6701" xr:uid="{00000000-0005-0000-0000-00007A2F0000}"/>
    <cellStyle name="Normal 7 2 2 3 3 3 2" xfId="11716" xr:uid="{00000000-0005-0000-0000-00007B2F0000}"/>
    <cellStyle name="Normal 7 2 2 3 3 4" xfId="8980" xr:uid="{00000000-0005-0000-0000-00007C2F0000}"/>
    <cellStyle name="Normal 7 2 2 3 3 5" xfId="13170" xr:uid="{00000000-0005-0000-0000-00007D2F0000}"/>
    <cellStyle name="Normal 7 2 2 3 3 6" xfId="8167" xr:uid="{00000000-0005-0000-0000-00007E2F0000}"/>
    <cellStyle name="Normal 7 2 2 3 3 7" xfId="3911" xr:uid="{00000000-0005-0000-0000-00007F2F0000}"/>
    <cellStyle name="Normal 7 2 2 3 4" xfId="2928" xr:uid="{00000000-0005-0000-0000-0000802F0000}"/>
    <cellStyle name="Normal 7 2 2 3 4 2" xfId="6954" xr:uid="{00000000-0005-0000-0000-0000812F0000}"/>
    <cellStyle name="Normal 7 2 2 3 4 2 2" xfId="11969" xr:uid="{00000000-0005-0000-0000-0000822F0000}"/>
    <cellStyle name="Normal 7 2 2 3 4 3" xfId="13423" xr:uid="{00000000-0005-0000-0000-0000832F0000}"/>
    <cellStyle name="Normal 7 2 2 3 4 4" xfId="9864" xr:uid="{00000000-0005-0000-0000-0000842F0000}"/>
    <cellStyle name="Normal 7 2 2 3 4 5" xfId="4846" xr:uid="{00000000-0005-0000-0000-0000852F0000}"/>
    <cellStyle name="Normal 7 2 2 3 5" xfId="1763" xr:uid="{00000000-0005-0000-0000-0000862F0000}"/>
    <cellStyle name="Normal 7 2 2 3 5 2" xfId="10926" xr:uid="{00000000-0005-0000-0000-0000872F0000}"/>
    <cellStyle name="Normal 7 2 2 3 5 3" xfId="5910" xr:uid="{00000000-0005-0000-0000-0000882F0000}"/>
    <cellStyle name="Normal 7 2 2 3 6" xfId="8487" xr:uid="{00000000-0005-0000-0000-0000892F0000}"/>
    <cellStyle name="Normal 7 2 2 3 7" xfId="12380" xr:uid="{00000000-0005-0000-0000-00008A2F0000}"/>
    <cellStyle name="Normal 7 2 2 3 8" xfId="7457" xr:uid="{00000000-0005-0000-0000-00008B2F0000}"/>
    <cellStyle name="Normal 7 2 2 3 9" xfId="3409" xr:uid="{00000000-0005-0000-0000-00008C2F0000}"/>
    <cellStyle name="Normal 7 2 2 3_Degree data" xfId="3180" xr:uid="{00000000-0005-0000-0000-00008D2F0000}"/>
    <cellStyle name="Normal 7 2 2 4" xfId="505" xr:uid="{00000000-0005-0000-0000-00008E2F0000}"/>
    <cellStyle name="Normal 7 2 2 4 2" xfId="914" xr:uid="{00000000-0005-0000-0000-00008F2F0000}"/>
    <cellStyle name="Normal 7 2 2 4 2 2" xfId="9764" xr:uid="{00000000-0005-0000-0000-0000902F0000}"/>
    <cellStyle name="Normal 7 2 2 4 2 3" xfId="4746" xr:uid="{00000000-0005-0000-0000-0000912F0000}"/>
    <cellStyle name="Normal 7 2 2 4 3" xfId="2204" xr:uid="{00000000-0005-0000-0000-0000922F0000}"/>
    <cellStyle name="Normal 7 2 2 4 3 2" xfId="11366" xr:uid="{00000000-0005-0000-0000-0000932F0000}"/>
    <cellStyle name="Normal 7 2 2 4 3 3" xfId="6351" xr:uid="{00000000-0005-0000-0000-0000942F0000}"/>
    <cellStyle name="Normal 7 2 2 4 4" xfId="8880" xr:uid="{00000000-0005-0000-0000-0000952F0000}"/>
    <cellStyle name="Normal 7 2 2 4 5" xfId="12820" xr:uid="{00000000-0005-0000-0000-0000962F0000}"/>
    <cellStyle name="Normal 7 2 2 4 6" xfId="7357" xr:uid="{00000000-0005-0000-0000-0000972F0000}"/>
    <cellStyle name="Normal 7 2 2 4 7" xfId="3811" xr:uid="{00000000-0005-0000-0000-0000982F0000}"/>
    <cellStyle name="Normal 7 2 2 5" xfId="781" xr:uid="{00000000-0005-0000-0000-0000992F0000}"/>
    <cellStyle name="Normal 7 2 2 5 2" xfId="2552" xr:uid="{00000000-0005-0000-0000-00009A2F0000}"/>
    <cellStyle name="Normal 7 2 2 5 2 2" xfId="10309" xr:uid="{00000000-0005-0000-0000-00009B2F0000}"/>
    <cellStyle name="Normal 7 2 2 5 2 3" xfId="5291" xr:uid="{00000000-0005-0000-0000-00009C2F0000}"/>
    <cellStyle name="Normal 7 2 2 5 3" xfId="6699" xr:uid="{00000000-0005-0000-0000-00009D2F0000}"/>
    <cellStyle name="Normal 7 2 2 5 3 2" xfId="11714" xr:uid="{00000000-0005-0000-0000-00009E2F0000}"/>
    <cellStyle name="Normal 7 2 2 5 4" xfId="9425" xr:uid="{00000000-0005-0000-0000-00009F2F0000}"/>
    <cellStyle name="Normal 7 2 2 5 5" xfId="13168" xr:uid="{00000000-0005-0000-0000-0000A02F0000}"/>
    <cellStyle name="Normal 7 2 2 5 6" xfId="7902" xr:uid="{00000000-0005-0000-0000-0000A12F0000}"/>
    <cellStyle name="Normal 7 2 2 5 7" xfId="4356" xr:uid="{00000000-0005-0000-0000-0000A22F0000}"/>
    <cellStyle name="Normal 7 2 2 6" xfId="1269" xr:uid="{00000000-0005-0000-0000-0000A32F0000}"/>
    <cellStyle name="Normal 7 2 2 6 2" xfId="2826" xr:uid="{00000000-0005-0000-0000-0000A42F0000}"/>
    <cellStyle name="Normal 7 2 2 6 2 2" xfId="10473" xr:uid="{00000000-0005-0000-0000-0000A52F0000}"/>
    <cellStyle name="Normal 7 2 2 6 2 3" xfId="5456" xr:uid="{00000000-0005-0000-0000-0000A62F0000}"/>
    <cellStyle name="Normal 7 2 2 6 3" xfId="6854" xr:uid="{00000000-0005-0000-0000-0000A72F0000}"/>
    <cellStyle name="Normal 7 2 2 6 3 2" xfId="11869" xr:uid="{00000000-0005-0000-0000-0000A82F0000}"/>
    <cellStyle name="Normal 7 2 2 6 4" xfId="8661" xr:uid="{00000000-0005-0000-0000-0000A92F0000}"/>
    <cellStyle name="Normal 7 2 2 6 5" xfId="13323" xr:uid="{00000000-0005-0000-0000-0000AA2F0000}"/>
    <cellStyle name="Normal 7 2 2 6 6" xfId="8067" xr:uid="{00000000-0005-0000-0000-0000AB2F0000}"/>
    <cellStyle name="Normal 7 2 2 6 7" xfId="3588" xr:uid="{00000000-0005-0000-0000-0000AC2F0000}"/>
    <cellStyle name="Normal 7 2 2 7" xfId="1663" xr:uid="{00000000-0005-0000-0000-0000AD2F0000}"/>
    <cellStyle name="Normal 7 2 2 7 2" xfId="9547" xr:uid="{00000000-0005-0000-0000-0000AE2F0000}"/>
    <cellStyle name="Normal 7 2 2 7 3" xfId="4529" xr:uid="{00000000-0005-0000-0000-0000AF2F0000}"/>
    <cellStyle name="Normal 7 2 2 8" xfId="5810" xr:uid="{00000000-0005-0000-0000-0000B02F0000}"/>
    <cellStyle name="Normal 7 2 2 8 2" xfId="10826" xr:uid="{00000000-0005-0000-0000-0000B12F0000}"/>
    <cellStyle name="Normal 7 2 2 9" xfId="8387" xr:uid="{00000000-0005-0000-0000-0000B22F0000}"/>
    <cellStyle name="Normal 7 2 2_Degree data" xfId="3178" xr:uid="{00000000-0005-0000-0000-0000B32F0000}"/>
    <cellStyle name="Normal 7 2 3" xfId="205" xr:uid="{00000000-0005-0000-0000-0000B42F0000}"/>
    <cellStyle name="Normal 7 2 3 10" xfId="7183" xr:uid="{00000000-0005-0000-0000-0000B52F0000}"/>
    <cellStyle name="Normal 7 2 3 11" xfId="3352" xr:uid="{00000000-0005-0000-0000-0000B62F0000}"/>
    <cellStyle name="Normal 7 2 3 2" xfId="398" xr:uid="{00000000-0005-0000-0000-0000B72F0000}"/>
    <cellStyle name="Normal 7 2 3 2 2" xfId="648" xr:uid="{00000000-0005-0000-0000-0000B82F0000}"/>
    <cellStyle name="Normal 7 2 3 2 2 2" xfId="2208" xr:uid="{00000000-0005-0000-0000-0000B92F0000}"/>
    <cellStyle name="Normal 7 2 3 2 2 2 2" xfId="10313" xr:uid="{00000000-0005-0000-0000-0000BA2F0000}"/>
    <cellStyle name="Normal 7 2 3 2 2 2 3" xfId="5295" xr:uid="{00000000-0005-0000-0000-0000BB2F0000}"/>
    <cellStyle name="Normal 7 2 3 2 2 3" xfId="6355" xr:uid="{00000000-0005-0000-0000-0000BC2F0000}"/>
    <cellStyle name="Normal 7 2 3 2 2 3 2" xfId="11370" xr:uid="{00000000-0005-0000-0000-0000BD2F0000}"/>
    <cellStyle name="Normal 7 2 3 2 2 4" xfId="9429" xr:uid="{00000000-0005-0000-0000-0000BE2F0000}"/>
    <cellStyle name="Normal 7 2 3 2 2 5" xfId="12824" xr:uid="{00000000-0005-0000-0000-0000BF2F0000}"/>
    <cellStyle name="Normal 7 2 3 2 2 6" xfId="7906" xr:uid="{00000000-0005-0000-0000-0000C02F0000}"/>
    <cellStyle name="Normal 7 2 3 2 2 7" xfId="4360" xr:uid="{00000000-0005-0000-0000-0000C12F0000}"/>
    <cellStyle name="Normal 7 2 3 2 3" xfId="1057" xr:uid="{00000000-0005-0000-0000-0000C22F0000}"/>
    <cellStyle name="Normal 7 2 3 2 3 2" xfId="2556" xr:uid="{00000000-0005-0000-0000-0000C32F0000}"/>
    <cellStyle name="Normal 7 2 3 2 3 2 2" xfId="10616" xr:uid="{00000000-0005-0000-0000-0000C42F0000}"/>
    <cellStyle name="Normal 7 2 3 2 3 2 3" xfId="5599" xr:uid="{00000000-0005-0000-0000-0000C52F0000}"/>
    <cellStyle name="Normal 7 2 3 2 3 3" xfId="6703" xr:uid="{00000000-0005-0000-0000-0000C62F0000}"/>
    <cellStyle name="Normal 7 2 3 2 3 3 2" xfId="11718" xr:uid="{00000000-0005-0000-0000-0000C72F0000}"/>
    <cellStyle name="Normal 7 2 3 2 3 4" xfId="9023" xr:uid="{00000000-0005-0000-0000-0000C82F0000}"/>
    <cellStyle name="Normal 7 2 3 2 3 5" xfId="13172" xr:uid="{00000000-0005-0000-0000-0000C92F0000}"/>
    <cellStyle name="Normal 7 2 3 2 3 6" xfId="8210" xr:uid="{00000000-0005-0000-0000-0000CA2F0000}"/>
    <cellStyle name="Normal 7 2 3 2 3 7" xfId="3954" xr:uid="{00000000-0005-0000-0000-0000CB2F0000}"/>
    <cellStyle name="Normal 7 2 3 2 4" xfId="1415" xr:uid="{00000000-0005-0000-0000-0000CC2F0000}"/>
    <cellStyle name="Normal 7 2 3 2 4 2" xfId="2973" xr:uid="{00000000-0005-0000-0000-0000CD2F0000}"/>
    <cellStyle name="Normal 7 2 3 2 4 2 2" xfId="12012" xr:uid="{00000000-0005-0000-0000-0000CE2F0000}"/>
    <cellStyle name="Normal 7 2 3 2 4 2 3" xfId="6997" xr:uid="{00000000-0005-0000-0000-0000CF2F0000}"/>
    <cellStyle name="Normal 7 2 3 2 4 3" xfId="13466" xr:uid="{00000000-0005-0000-0000-0000D02F0000}"/>
    <cellStyle name="Normal 7 2 3 2 4 4" xfId="9907" xr:uid="{00000000-0005-0000-0000-0000D12F0000}"/>
    <cellStyle name="Normal 7 2 3 2 4 5" xfId="4889" xr:uid="{00000000-0005-0000-0000-0000D22F0000}"/>
    <cellStyle name="Normal 7 2 3 2 5" xfId="1806" xr:uid="{00000000-0005-0000-0000-0000D32F0000}"/>
    <cellStyle name="Normal 7 2 3 2 5 2" xfId="10969" xr:uid="{00000000-0005-0000-0000-0000D42F0000}"/>
    <cellStyle name="Normal 7 2 3 2 5 3" xfId="5953" xr:uid="{00000000-0005-0000-0000-0000D52F0000}"/>
    <cellStyle name="Normal 7 2 3 2 6" xfId="8530" xr:uid="{00000000-0005-0000-0000-0000D62F0000}"/>
    <cellStyle name="Normal 7 2 3 2 7" xfId="12423" xr:uid="{00000000-0005-0000-0000-0000D72F0000}"/>
    <cellStyle name="Normal 7 2 3 2 8" xfId="7500" xr:uid="{00000000-0005-0000-0000-0000D82F0000}"/>
    <cellStyle name="Normal 7 2 3 2 9" xfId="3452" xr:uid="{00000000-0005-0000-0000-0000D92F0000}"/>
    <cellStyle name="Normal 7 2 3 2_Degree data" xfId="3182" xr:uid="{00000000-0005-0000-0000-0000DA2F0000}"/>
    <cellStyle name="Normal 7 2 3 3" xfId="548" xr:uid="{00000000-0005-0000-0000-0000DB2F0000}"/>
    <cellStyle name="Normal 7 2 3 3 2" xfId="957" xr:uid="{00000000-0005-0000-0000-0000DC2F0000}"/>
    <cellStyle name="Normal 7 2 3 3 2 2" xfId="9807" xr:uid="{00000000-0005-0000-0000-0000DD2F0000}"/>
    <cellStyle name="Normal 7 2 3 3 2 3" xfId="4789" xr:uid="{00000000-0005-0000-0000-0000DE2F0000}"/>
    <cellStyle name="Normal 7 2 3 3 3" xfId="2207" xr:uid="{00000000-0005-0000-0000-0000DF2F0000}"/>
    <cellStyle name="Normal 7 2 3 3 3 2" xfId="11369" xr:uid="{00000000-0005-0000-0000-0000E02F0000}"/>
    <cellStyle name="Normal 7 2 3 3 3 3" xfId="6354" xr:uid="{00000000-0005-0000-0000-0000E12F0000}"/>
    <cellStyle name="Normal 7 2 3 3 4" xfId="8923" xr:uid="{00000000-0005-0000-0000-0000E22F0000}"/>
    <cellStyle name="Normal 7 2 3 3 5" xfId="12823" xr:uid="{00000000-0005-0000-0000-0000E32F0000}"/>
    <cellStyle name="Normal 7 2 3 3 6" xfId="7400" xr:uid="{00000000-0005-0000-0000-0000E42F0000}"/>
    <cellStyle name="Normal 7 2 3 3 7" xfId="3854" xr:uid="{00000000-0005-0000-0000-0000E52F0000}"/>
    <cellStyle name="Normal 7 2 3 4" xfId="811" xr:uid="{00000000-0005-0000-0000-0000E62F0000}"/>
    <cellStyle name="Normal 7 2 3 4 2" xfId="2555" xr:uid="{00000000-0005-0000-0000-0000E72F0000}"/>
    <cellStyle name="Normal 7 2 3 4 2 2" xfId="10312" xr:uid="{00000000-0005-0000-0000-0000E82F0000}"/>
    <cellStyle name="Normal 7 2 3 4 2 3" xfId="5294" xr:uid="{00000000-0005-0000-0000-0000E92F0000}"/>
    <cellStyle name="Normal 7 2 3 4 3" xfId="6702" xr:uid="{00000000-0005-0000-0000-0000EA2F0000}"/>
    <cellStyle name="Normal 7 2 3 4 3 2" xfId="11717" xr:uid="{00000000-0005-0000-0000-0000EB2F0000}"/>
    <cellStyle name="Normal 7 2 3 4 4" xfId="9428" xr:uid="{00000000-0005-0000-0000-0000EC2F0000}"/>
    <cellStyle name="Normal 7 2 3 4 5" xfId="13171" xr:uid="{00000000-0005-0000-0000-0000ED2F0000}"/>
    <cellStyle name="Normal 7 2 3 4 6" xfId="7905" xr:uid="{00000000-0005-0000-0000-0000EE2F0000}"/>
    <cellStyle name="Normal 7 2 3 4 7" xfId="4359" xr:uid="{00000000-0005-0000-0000-0000EF2F0000}"/>
    <cellStyle name="Normal 7 2 3 5" xfId="1313" xr:uid="{00000000-0005-0000-0000-0000F02F0000}"/>
    <cellStyle name="Normal 7 2 3 5 2" xfId="2871" xr:uid="{00000000-0005-0000-0000-0000F12F0000}"/>
    <cellStyle name="Normal 7 2 3 5 2 2" xfId="10516" xr:uid="{00000000-0005-0000-0000-0000F22F0000}"/>
    <cellStyle name="Normal 7 2 3 5 2 3" xfId="5499" xr:uid="{00000000-0005-0000-0000-0000F32F0000}"/>
    <cellStyle name="Normal 7 2 3 5 3" xfId="6897" xr:uid="{00000000-0005-0000-0000-0000F42F0000}"/>
    <cellStyle name="Normal 7 2 3 5 3 2" xfId="11912" xr:uid="{00000000-0005-0000-0000-0000F52F0000}"/>
    <cellStyle name="Normal 7 2 3 5 4" xfId="8704" xr:uid="{00000000-0005-0000-0000-0000F62F0000}"/>
    <cellStyle name="Normal 7 2 3 5 5" xfId="13366" xr:uid="{00000000-0005-0000-0000-0000F72F0000}"/>
    <cellStyle name="Normal 7 2 3 5 6" xfId="8110" xr:uid="{00000000-0005-0000-0000-0000F82F0000}"/>
    <cellStyle name="Normal 7 2 3 5 7" xfId="3634" xr:uid="{00000000-0005-0000-0000-0000F92F0000}"/>
    <cellStyle name="Normal 7 2 3 6" xfId="1706" xr:uid="{00000000-0005-0000-0000-0000FA2F0000}"/>
    <cellStyle name="Normal 7 2 3 6 2" xfId="9590" xr:uid="{00000000-0005-0000-0000-0000FB2F0000}"/>
    <cellStyle name="Normal 7 2 3 6 3" xfId="4572" xr:uid="{00000000-0005-0000-0000-0000FC2F0000}"/>
    <cellStyle name="Normal 7 2 3 7" xfId="5853" xr:uid="{00000000-0005-0000-0000-0000FD2F0000}"/>
    <cellStyle name="Normal 7 2 3 7 2" xfId="10869" xr:uid="{00000000-0005-0000-0000-0000FE2F0000}"/>
    <cellStyle name="Normal 7 2 3 8" xfId="8430" xr:uid="{00000000-0005-0000-0000-0000FF2F0000}"/>
    <cellStyle name="Normal 7 2 3 9" xfId="12323" xr:uid="{00000000-0005-0000-0000-000000300000}"/>
    <cellStyle name="Normal 7 2 3_Degree data" xfId="3181" xr:uid="{00000000-0005-0000-0000-000001300000}"/>
    <cellStyle name="Normal 7 2 4" xfId="241" xr:uid="{00000000-0005-0000-0000-000002300000}"/>
    <cellStyle name="Normal 7 2 4 10" xfId="7215" xr:uid="{00000000-0005-0000-0000-000003300000}"/>
    <cellStyle name="Normal 7 2 4 11" xfId="3279" xr:uid="{00000000-0005-0000-0000-000004300000}"/>
    <cellStyle name="Normal 7 2 4 2" xfId="323" xr:uid="{00000000-0005-0000-0000-000005300000}"/>
    <cellStyle name="Normal 7 2 4 2 2" xfId="680" xr:uid="{00000000-0005-0000-0000-000006300000}"/>
    <cellStyle name="Normal 7 2 4 2 2 2" xfId="2210" xr:uid="{00000000-0005-0000-0000-000007300000}"/>
    <cellStyle name="Normal 7 2 4 2 2 2 2" xfId="10315" xr:uid="{00000000-0005-0000-0000-000008300000}"/>
    <cellStyle name="Normal 7 2 4 2 2 2 3" xfId="5297" xr:uid="{00000000-0005-0000-0000-000009300000}"/>
    <cellStyle name="Normal 7 2 4 2 2 3" xfId="6357" xr:uid="{00000000-0005-0000-0000-00000A300000}"/>
    <cellStyle name="Normal 7 2 4 2 2 3 2" xfId="11372" xr:uid="{00000000-0005-0000-0000-00000B300000}"/>
    <cellStyle name="Normal 7 2 4 2 2 4" xfId="9431" xr:uid="{00000000-0005-0000-0000-00000C300000}"/>
    <cellStyle name="Normal 7 2 4 2 2 5" xfId="12826" xr:uid="{00000000-0005-0000-0000-00000D300000}"/>
    <cellStyle name="Normal 7 2 4 2 2 6" xfId="7908" xr:uid="{00000000-0005-0000-0000-00000E300000}"/>
    <cellStyle name="Normal 7 2 4 2 2 7" xfId="4362" xr:uid="{00000000-0005-0000-0000-00000F300000}"/>
    <cellStyle name="Normal 7 2 4 2 3" xfId="1089" xr:uid="{00000000-0005-0000-0000-000010300000}"/>
    <cellStyle name="Normal 7 2 4 2 3 2" xfId="2558" xr:uid="{00000000-0005-0000-0000-000011300000}"/>
    <cellStyle name="Normal 7 2 4 2 3 2 2" xfId="10648" xr:uid="{00000000-0005-0000-0000-000012300000}"/>
    <cellStyle name="Normal 7 2 4 2 3 2 3" xfId="5631" xr:uid="{00000000-0005-0000-0000-000013300000}"/>
    <cellStyle name="Normal 7 2 4 2 3 3" xfId="6705" xr:uid="{00000000-0005-0000-0000-000014300000}"/>
    <cellStyle name="Normal 7 2 4 2 3 3 2" xfId="11720" xr:uid="{00000000-0005-0000-0000-000015300000}"/>
    <cellStyle name="Normal 7 2 4 2 3 4" xfId="9055" xr:uid="{00000000-0005-0000-0000-000016300000}"/>
    <cellStyle name="Normal 7 2 4 2 3 5" xfId="13174" xr:uid="{00000000-0005-0000-0000-000017300000}"/>
    <cellStyle name="Normal 7 2 4 2 3 6" xfId="8242" xr:uid="{00000000-0005-0000-0000-000018300000}"/>
    <cellStyle name="Normal 7 2 4 2 3 7" xfId="3986" xr:uid="{00000000-0005-0000-0000-000019300000}"/>
    <cellStyle name="Normal 7 2 4 2 4" xfId="1447" xr:uid="{00000000-0005-0000-0000-00001A300000}"/>
    <cellStyle name="Normal 7 2 4 2 4 2" xfId="3006" xr:uid="{00000000-0005-0000-0000-00001B300000}"/>
    <cellStyle name="Normal 7 2 4 2 4 2 2" xfId="12044" xr:uid="{00000000-0005-0000-0000-00001C300000}"/>
    <cellStyle name="Normal 7 2 4 2 4 2 3" xfId="7029" xr:uid="{00000000-0005-0000-0000-00001D300000}"/>
    <cellStyle name="Normal 7 2 4 2 4 3" xfId="13498" xr:uid="{00000000-0005-0000-0000-00001E300000}"/>
    <cellStyle name="Normal 7 2 4 2 4 4" xfId="9939" xr:uid="{00000000-0005-0000-0000-00001F300000}"/>
    <cellStyle name="Normal 7 2 4 2 4 5" xfId="4921" xr:uid="{00000000-0005-0000-0000-000020300000}"/>
    <cellStyle name="Normal 7 2 4 2 5" xfId="1838" xr:uid="{00000000-0005-0000-0000-000021300000}"/>
    <cellStyle name="Normal 7 2 4 2 5 2" xfId="11001" xr:uid="{00000000-0005-0000-0000-000022300000}"/>
    <cellStyle name="Normal 7 2 4 2 5 3" xfId="5985" xr:uid="{00000000-0005-0000-0000-000023300000}"/>
    <cellStyle name="Normal 7 2 4 2 6" xfId="8562" xr:uid="{00000000-0005-0000-0000-000024300000}"/>
    <cellStyle name="Normal 7 2 4 2 7" xfId="12455" xr:uid="{00000000-0005-0000-0000-000025300000}"/>
    <cellStyle name="Normal 7 2 4 2 8" xfId="7532" xr:uid="{00000000-0005-0000-0000-000026300000}"/>
    <cellStyle name="Normal 7 2 4 2 9" xfId="3484" xr:uid="{00000000-0005-0000-0000-000027300000}"/>
    <cellStyle name="Normal 7 2 4 2_Degree data" xfId="3184" xr:uid="{00000000-0005-0000-0000-000028300000}"/>
    <cellStyle name="Normal 7 2 4 3" xfId="475" xr:uid="{00000000-0005-0000-0000-000029300000}"/>
    <cellStyle name="Normal 7 2 4 3 2" xfId="2209" xr:uid="{00000000-0005-0000-0000-00002A300000}"/>
    <cellStyle name="Normal 7 2 4 3 2 2" xfId="9734" xr:uid="{00000000-0005-0000-0000-00002B300000}"/>
    <cellStyle name="Normal 7 2 4 3 2 3" xfId="4716" xr:uid="{00000000-0005-0000-0000-00002C300000}"/>
    <cellStyle name="Normal 7 2 4 3 3" xfId="6356" xr:uid="{00000000-0005-0000-0000-00002D300000}"/>
    <cellStyle name="Normal 7 2 4 3 3 2" xfId="11371" xr:uid="{00000000-0005-0000-0000-00002E300000}"/>
    <cellStyle name="Normal 7 2 4 3 4" xfId="8850" xr:uid="{00000000-0005-0000-0000-00002F300000}"/>
    <cellStyle name="Normal 7 2 4 3 5" xfId="12825" xr:uid="{00000000-0005-0000-0000-000030300000}"/>
    <cellStyle name="Normal 7 2 4 3 6" xfId="7327" xr:uid="{00000000-0005-0000-0000-000031300000}"/>
    <cellStyle name="Normal 7 2 4 3 7" xfId="3781" xr:uid="{00000000-0005-0000-0000-000032300000}"/>
    <cellStyle name="Normal 7 2 4 4" xfId="884" xr:uid="{00000000-0005-0000-0000-000033300000}"/>
    <cellStyle name="Normal 7 2 4 4 2" xfId="2557" xr:uid="{00000000-0005-0000-0000-000034300000}"/>
    <cellStyle name="Normal 7 2 4 4 2 2" xfId="10314" xr:uid="{00000000-0005-0000-0000-000035300000}"/>
    <cellStyle name="Normal 7 2 4 4 2 3" xfId="5296" xr:uid="{00000000-0005-0000-0000-000036300000}"/>
    <cellStyle name="Normal 7 2 4 4 3" xfId="6704" xr:uid="{00000000-0005-0000-0000-000037300000}"/>
    <cellStyle name="Normal 7 2 4 4 3 2" xfId="11719" xr:uid="{00000000-0005-0000-0000-000038300000}"/>
    <cellStyle name="Normal 7 2 4 4 4" xfId="9430" xr:uid="{00000000-0005-0000-0000-000039300000}"/>
    <cellStyle name="Normal 7 2 4 4 5" xfId="13173" xr:uid="{00000000-0005-0000-0000-00003A300000}"/>
    <cellStyle name="Normal 7 2 4 4 6" xfId="7907" xr:uid="{00000000-0005-0000-0000-00003B300000}"/>
    <cellStyle name="Normal 7 2 4 4 7" xfId="4361" xr:uid="{00000000-0005-0000-0000-00003C300000}"/>
    <cellStyle name="Normal 7 2 4 5" xfId="1236" xr:uid="{00000000-0005-0000-0000-00003D300000}"/>
    <cellStyle name="Normal 7 2 4 5 2" xfId="2792" xr:uid="{00000000-0005-0000-0000-00003E300000}"/>
    <cellStyle name="Normal 7 2 4 5 2 2" xfId="10443" xr:uid="{00000000-0005-0000-0000-00003F300000}"/>
    <cellStyle name="Normal 7 2 4 5 2 3" xfId="5426" xr:uid="{00000000-0005-0000-0000-000040300000}"/>
    <cellStyle name="Normal 7 2 4 5 3" xfId="6824" xr:uid="{00000000-0005-0000-0000-000041300000}"/>
    <cellStyle name="Normal 7 2 4 5 3 2" xfId="11839" xr:uid="{00000000-0005-0000-0000-000042300000}"/>
    <cellStyle name="Normal 7 2 4 5 4" xfId="8736" xr:uid="{00000000-0005-0000-0000-000043300000}"/>
    <cellStyle name="Normal 7 2 4 5 5" xfId="13293" xr:uid="{00000000-0005-0000-0000-000044300000}"/>
    <cellStyle name="Normal 7 2 4 5 6" xfId="8037" xr:uid="{00000000-0005-0000-0000-000045300000}"/>
    <cellStyle name="Normal 7 2 4 5 7" xfId="3666" xr:uid="{00000000-0005-0000-0000-000046300000}"/>
    <cellStyle name="Normal 7 2 4 6" xfId="1633" xr:uid="{00000000-0005-0000-0000-000047300000}"/>
    <cellStyle name="Normal 7 2 4 6 2" xfId="9622" xr:uid="{00000000-0005-0000-0000-000048300000}"/>
    <cellStyle name="Normal 7 2 4 6 3" xfId="4604" xr:uid="{00000000-0005-0000-0000-000049300000}"/>
    <cellStyle name="Normal 7 2 4 7" xfId="5780" xr:uid="{00000000-0005-0000-0000-00004A300000}"/>
    <cellStyle name="Normal 7 2 4 7 2" xfId="10796" xr:uid="{00000000-0005-0000-0000-00004B300000}"/>
    <cellStyle name="Normal 7 2 4 8" xfId="8357" xr:uid="{00000000-0005-0000-0000-00004C300000}"/>
    <cellStyle name="Normal 7 2 4 9" xfId="12250" xr:uid="{00000000-0005-0000-0000-00004D300000}"/>
    <cellStyle name="Normal 7 2 4_Degree data" xfId="3183" xr:uid="{00000000-0005-0000-0000-00004E300000}"/>
    <cellStyle name="Normal 7 2 5" xfId="294" xr:uid="{00000000-0005-0000-0000-00004F300000}"/>
    <cellStyle name="Normal 7 2 5 2" xfId="575" xr:uid="{00000000-0005-0000-0000-000050300000}"/>
    <cellStyle name="Normal 7 2 5 2 2" xfId="2211" xr:uid="{00000000-0005-0000-0000-000051300000}"/>
    <cellStyle name="Normal 7 2 5 2 2 2" xfId="10316" xr:uid="{00000000-0005-0000-0000-000052300000}"/>
    <cellStyle name="Normal 7 2 5 2 2 3" xfId="5298" xr:uid="{00000000-0005-0000-0000-000053300000}"/>
    <cellStyle name="Normal 7 2 5 2 3" xfId="6358" xr:uid="{00000000-0005-0000-0000-000054300000}"/>
    <cellStyle name="Normal 7 2 5 2 3 2" xfId="11373" xr:uid="{00000000-0005-0000-0000-000055300000}"/>
    <cellStyle name="Normal 7 2 5 2 4" xfId="9432" xr:uid="{00000000-0005-0000-0000-000056300000}"/>
    <cellStyle name="Normal 7 2 5 2 5" xfId="12827" xr:uid="{00000000-0005-0000-0000-000057300000}"/>
    <cellStyle name="Normal 7 2 5 2 6" xfId="7909" xr:uid="{00000000-0005-0000-0000-000058300000}"/>
    <cellStyle name="Normal 7 2 5 2 7" xfId="4363" xr:uid="{00000000-0005-0000-0000-000059300000}"/>
    <cellStyle name="Normal 7 2 5 3" xfId="984" xr:uid="{00000000-0005-0000-0000-00005A300000}"/>
    <cellStyle name="Normal 7 2 5 3 2" xfId="2559" xr:uid="{00000000-0005-0000-0000-00005B300000}"/>
    <cellStyle name="Normal 7 2 5 3 2 2" xfId="10543" xr:uid="{00000000-0005-0000-0000-00005C300000}"/>
    <cellStyle name="Normal 7 2 5 3 2 3" xfId="5526" xr:uid="{00000000-0005-0000-0000-00005D300000}"/>
    <cellStyle name="Normal 7 2 5 3 3" xfId="6706" xr:uid="{00000000-0005-0000-0000-00005E300000}"/>
    <cellStyle name="Normal 7 2 5 3 3 2" xfId="11721" xr:uid="{00000000-0005-0000-0000-00005F300000}"/>
    <cellStyle name="Normal 7 2 5 3 4" xfId="8950" xr:uid="{00000000-0005-0000-0000-000060300000}"/>
    <cellStyle name="Normal 7 2 5 3 5" xfId="13175" xr:uid="{00000000-0005-0000-0000-000061300000}"/>
    <cellStyle name="Normal 7 2 5 3 6" xfId="8137" xr:uid="{00000000-0005-0000-0000-000062300000}"/>
    <cellStyle name="Normal 7 2 5 3 7" xfId="3881" xr:uid="{00000000-0005-0000-0000-000063300000}"/>
    <cellStyle name="Normal 7 2 5 4" xfId="1340" xr:uid="{00000000-0005-0000-0000-000064300000}"/>
    <cellStyle name="Normal 7 2 5 4 2" xfId="2898" xr:uid="{00000000-0005-0000-0000-000065300000}"/>
    <cellStyle name="Normal 7 2 5 4 2 2" xfId="11939" xr:uid="{00000000-0005-0000-0000-000066300000}"/>
    <cellStyle name="Normal 7 2 5 4 2 3" xfId="6924" xr:uid="{00000000-0005-0000-0000-000067300000}"/>
    <cellStyle name="Normal 7 2 5 4 3" xfId="13393" xr:uid="{00000000-0005-0000-0000-000068300000}"/>
    <cellStyle name="Normal 7 2 5 4 4" xfId="9834" xr:uid="{00000000-0005-0000-0000-000069300000}"/>
    <cellStyle name="Normal 7 2 5 4 5" xfId="4816" xr:uid="{00000000-0005-0000-0000-00006A300000}"/>
    <cellStyle name="Normal 7 2 5 5" xfId="1733" xr:uid="{00000000-0005-0000-0000-00006B300000}"/>
    <cellStyle name="Normal 7 2 5 5 2" xfId="10896" xr:uid="{00000000-0005-0000-0000-00006C300000}"/>
    <cellStyle name="Normal 7 2 5 5 3" xfId="5880" xr:uid="{00000000-0005-0000-0000-00006D300000}"/>
    <cellStyle name="Normal 7 2 5 6" xfId="8457" xr:uid="{00000000-0005-0000-0000-00006E300000}"/>
    <cellStyle name="Normal 7 2 5 7" xfId="12350" xr:uid="{00000000-0005-0000-0000-00006F300000}"/>
    <cellStyle name="Normal 7 2 5 8" xfId="7427" xr:uid="{00000000-0005-0000-0000-000070300000}"/>
    <cellStyle name="Normal 7 2 5 9" xfId="3379" xr:uid="{00000000-0005-0000-0000-000071300000}"/>
    <cellStyle name="Normal 7 2 5_Degree data" xfId="3185" xr:uid="{00000000-0005-0000-0000-000072300000}"/>
    <cellStyle name="Normal 7 2 6" xfId="448" xr:uid="{00000000-0005-0000-0000-000073300000}"/>
    <cellStyle name="Normal 7 2 6 2" xfId="857" xr:uid="{00000000-0005-0000-0000-000074300000}"/>
    <cellStyle name="Normal 7 2 6 2 2" xfId="2212" xr:uid="{00000000-0005-0000-0000-000075300000}"/>
    <cellStyle name="Normal 7 2 6 2 2 2" xfId="10317" xr:uid="{00000000-0005-0000-0000-000076300000}"/>
    <cellStyle name="Normal 7 2 6 2 2 3" xfId="5299" xr:uid="{00000000-0005-0000-0000-000077300000}"/>
    <cellStyle name="Normal 7 2 6 2 3" xfId="6359" xr:uid="{00000000-0005-0000-0000-000078300000}"/>
    <cellStyle name="Normal 7 2 6 2 3 2" xfId="11374" xr:uid="{00000000-0005-0000-0000-000079300000}"/>
    <cellStyle name="Normal 7 2 6 2 4" xfId="9433" xr:uid="{00000000-0005-0000-0000-00007A300000}"/>
    <cellStyle name="Normal 7 2 6 2 5" xfId="12828" xr:uid="{00000000-0005-0000-0000-00007B300000}"/>
    <cellStyle name="Normal 7 2 6 2 6" xfId="7910" xr:uid="{00000000-0005-0000-0000-00007C300000}"/>
    <cellStyle name="Normal 7 2 6 2 7" xfId="4364" xr:uid="{00000000-0005-0000-0000-00007D300000}"/>
    <cellStyle name="Normal 7 2 6 3" xfId="1207" xr:uid="{00000000-0005-0000-0000-00007E300000}"/>
    <cellStyle name="Normal 7 2 6 3 2" xfId="2560" xr:uid="{00000000-0005-0000-0000-00007F300000}"/>
    <cellStyle name="Normal 7 2 6 3 2 2" xfId="10416" xr:uid="{00000000-0005-0000-0000-000080300000}"/>
    <cellStyle name="Normal 7 2 6 3 2 3" xfId="5399" xr:uid="{00000000-0005-0000-0000-000081300000}"/>
    <cellStyle name="Normal 7 2 6 3 3" xfId="6707" xr:uid="{00000000-0005-0000-0000-000082300000}"/>
    <cellStyle name="Normal 7 2 6 3 3 2" xfId="11722" xr:uid="{00000000-0005-0000-0000-000083300000}"/>
    <cellStyle name="Normal 7 2 6 3 4" xfId="9496" xr:uid="{00000000-0005-0000-0000-000084300000}"/>
    <cellStyle name="Normal 7 2 6 3 5" xfId="13176" xr:uid="{00000000-0005-0000-0000-000085300000}"/>
    <cellStyle name="Normal 7 2 6 3 6" xfId="8010" xr:uid="{00000000-0005-0000-0000-000086300000}"/>
    <cellStyle name="Normal 7 2 6 3 7" xfId="4478" xr:uid="{00000000-0005-0000-0000-000087300000}"/>
    <cellStyle name="Normal 7 2 6 4" xfId="2761" xr:uid="{00000000-0005-0000-0000-000088300000}"/>
    <cellStyle name="Normal 7 2 6 4 2" xfId="6797" xr:uid="{00000000-0005-0000-0000-000089300000}"/>
    <cellStyle name="Normal 7 2 6 4 2 2" xfId="11812" xr:uid="{00000000-0005-0000-0000-00008A300000}"/>
    <cellStyle name="Normal 7 2 6 4 3" xfId="13266" xr:uid="{00000000-0005-0000-0000-00008B300000}"/>
    <cellStyle name="Normal 7 2 6 4 4" xfId="9707" xr:uid="{00000000-0005-0000-0000-00008C300000}"/>
    <cellStyle name="Normal 7 2 6 4 5" xfId="4689" xr:uid="{00000000-0005-0000-0000-00008D300000}"/>
    <cellStyle name="Normal 7 2 6 5" xfId="1606" xr:uid="{00000000-0005-0000-0000-00008E300000}"/>
    <cellStyle name="Normal 7 2 6 5 2" xfId="10767" xr:uid="{00000000-0005-0000-0000-00008F300000}"/>
    <cellStyle name="Normal 7 2 6 5 3" xfId="5751" xr:uid="{00000000-0005-0000-0000-000090300000}"/>
    <cellStyle name="Normal 7 2 6 6" xfId="8823" xr:uid="{00000000-0005-0000-0000-000091300000}"/>
    <cellStyle name="Normal 7 2 6 7" xfId="12223" xr:uid="{00000000-0005-0000-0000-000092300000}"/>
    <cellStyle name="Normal 7 2 6 8" xfId="7300" xr:uid="{00000000-0005-0000-0000-000093300000}"/>
    <cellStyle name="Normal 7 2 6 9" xfId="3754" xr:uid="{00000000-0005-0000-0000-000094300000}"/>
    <cellStyle name="Normal 7 2 6_Degree data" xfId="3186" xr:uid="{00000000-0005-0000-0000-000095300000}"/>
    <cellStyle name="Normal 7 2 7" xfId="757" xr:uid="{00000000-0005-0000-0000-000096300000}"/>
    <cellStyle name="Normal 7 2 7 2" xfId="2203" xr:uid="{00000000-0005-0000-0000-000097300000}"/>
    <cellStyle name="Normal 7 2 7 2 2" xfId="10308" xr:uid="{00000000-0005-0000-0000-000098300000}"/>
    <cellStyle name="Normal 7 2 7 2 3" xfId="5290" xr:uid="{00000000-0005-0000-0000-000099300000}"/>
    <cellStyle name="Normal 7 2 7 3" xfId="6350" xr:uid="{00000000-0005-0000-0000-00009A300000}"/>
    <cellStyle name="Normal 7 2 7 3 2" xfId="11365" xr:uid="{00000000-0005-0000-0000-00009B300000}"/>
    <cellStyle name="Normal 7 2 7 4" xfId="9424" xr:uid="{00000000-0005-0000-0000-00009C300000}"/>
    <cellStyle name="Normal 7 2 7 5" xfId="12819" xr:uid="{00000000-0005-0000-0000-00009D300000}"/>
    <cellStyle name="Normal 7 2 7 6" xfId="7901" xr:uid="{00000000-0005-0000-0000-00009E300000}"/>
    <cellStyle name="Normal 7 2 7 7" xfId="4355" xr:uid="{00000000-0005-0000-0000-00009F300000}"/>
    <cellStyle name="Normal 7 2 8" xfId="1161" xr:uid="{00000000-0005-0000-0000-0000A0300000}"/>
    <cellStyle name="Normal 7 2 8 2" xfId="2551" xr:uid="{00000000-0005-0000-0000-0000A1300000}"/>
    <cellStyle name="Normal 7 2 8 2 2" xfId="10371" xr:uid="{00000000-0005-0000-0000-0000A2300000}"/>
    <cellStyle name="Normal 7 2 8 2 3" xfId="5354" xr:uid="{00000000-0005-0000-0000-0000A3300000}"/>
    <cellStyle name="Normal 7 2 8 3" xfId="6698" xr:uid="{00000000-0005-0000-0000-0000A4300000}"/>
    <cellStyle name="Normal 7 2 8 3 2" xfId="11713" xr:uid="{00000000-0005-0000-0000-0000A5300000}"/>
    <cellStyle name="Normal 7 2 8 4" xfId="8630" xr:uid="{00000000-0005-0000-0000-0000A6300000}"/>
    <cellStyle name="Normal 7 2 8 5" xfId="13167" xr:uid="{00000000-0005-0000-0000-0000A7300000}"/>
    <cellStyle name="Normal 7 2 8 6" xfId="7965" xr:uid="{00000000-0005-0000-0000-0000A8300000}"/>
    <cellStyle name="Normal 7 2 8 7" xfId="3554" xr:uid="{00000000-0005-0000-0000-0000A9300000}"/>
    <cellStyle name="Normal 7 2 9" xfId="2710" xr:uid="{00000000-0005-0000-0000-0000AA300000}"/>
    <cellStyle name="Normal 7 2 9 2" xfId="6752" xr:uid="{00000000-0005-0000-0000-0000AB300000}"/>
    <cellStyle name="Normal 7 2 9 2 2" xfId="11767" xr:uid="{00000000-0005-0000-0000-0000AC300000}"/>
    <cellStyle name="Normal 7 2 9 3" xfId="13221" xr:uid="{00000000-0005-0000-0000-0000AD300000}"/>
    <cellStyle name="Normal 7 2 9 4" xfId="9516" xr:uid="{00000000-0005-0000-0000-0000AE300000}"/>
    <cellStyle name="Normal 7 2 9 5" xfId="4498" xr:uid="{00000000-0005-0000-0000-0000AF300000}"/>
    <cellStyle name="Normal 7 2_Degree data" xfId="3177" xr:uid="{00000000-0005-0000-0000-0000B0300000}"/>
    <cellStyle name="Normal 7 3" xfId="153" xr:uid="{00000000-0005-0000-0000-0000B1300000}"/>
    <cellStyle name="Normal 7 3 10" xfId="1569" xr:uid="{00000000-0005-0000-0000-0000B2300000}"/>
    <cellStyle name="Normal 7 3 10 2" xfId="12186" xr:uid="{00000000-0005-0000-0000-0000B3300000}"/>
    <cellStyle name="Normal 7 3 10 3" xfId="10730" xr:uid="{00000000-0005-0000-0000-0000B4300000}"/>
    <cellStyle name="Normal 7 3 10 4" xfId="5714" xr:uid="{00000000-0005-0000-0000-0000B5300000}"/>
    <cellStyle name="Normal 7 3 11" xfId="1539" xr:uid="{00000000-0005-0000-0000-0000B6300000}"/>
    <cellStyle name="Normal 7 3 11 2" xfId="8338" xr:uid="{00000000-0005-0000-0000-0000B7300000}"/>
    <cellStyle name="Normal 7 3 12" xfId="12156" xr:uid="{00000000-0005-0000-0000-0000B8300000}"/>
    <cellStyle name="Normal 7 3 13" xfId="7119" xr:uid="{00000000-0005-0000-0000-0000B9300000}"/>
    <cellStyle name="Normal 7 3 14" xfId="3260" xr:uid="{00000000-0005-0000-0000-0000BA300000}"/>
    <cellStyle name="Normal 7 3 2" xfId="213" xr:uid="{00000000-0005-0000-0000-0000BB300000}"/>
    <cellStyle name="Normal 7 3 2 10" xfId="12288" xr:uid="{00000000-0005-0000-0000-0000BC300000}"/>
    <cellStyle name="Normal 7 3 2 11" xfId="7148" xr:uid="{00000000-0005-0000-0000-0000BD300000}"/>
    <cellStyle name="Normal 7 3 2 12" xfId="3317" xr:uid="{00000000-0005-0000-0000-0000BE300000}"/>
    <cellStyle name="Normal 7 3 2 2" xfId="362" xr:uid="{00000000-0005-0000-0000-0000BF300000}"/>
    <cellStyle name="Normal 7 3 2 2 10" xfId="3521" xr:uid="{00000000-0005-0000-0000-0000C0300000}"/>
    <cellStyle name="Normal 7 3 2 2 2" xfId="717" xr:uid="{00000000-0005-0000-0000-0000C1300000}"/>
    <cellStyle name="Normal 7 3 2 2 2 2" xfId="2215" xr:uid="{00000000-0005-0000-0000-0000C2300000}"/>
    <cellStyle name="Normal 7 3 2 2 2 2 2" xfId="9976" xr:uid="{00000000-0005-0000-0000-0000C3300000}"/>
    <cellStyle name="Normal 7 3 2 2 2 2 3" xfId="4958" xr:uid="{00000000-0005-0000-0000-0000C4300000}"/>
    <cellStyle name="Normal 7 3 2 2 2 3" xfId="6362" xr:uid="{00000000-0005-0000-0000-0000C5300000}"/>
    <cellStyle name="Normal 7 3 2 2 2 3 2" xfId="11377" xr:uid="{00000000-0005-0000-0000-0000C6300000}"/>
    <cellStyle name="Normal 7 3 2 2 2 4" xfId="9092" xr:uid="{00000000-0005-0000-0000-0000C7300000}"/>
    <cellStyle name="Normal 7 3 2 2 2 5" xfId="12831" xr:uid="{00000000-0005-0000-0000-0000C8300000}"/>
    <cellStyle name="Normal 7 3 2 2 2 6" xfId="7569" xr:uid="{00000000-0005-0000-0000-0000C9300000}"/>
    <cellStyle name="Normal 7 3 2 2 2 7" xfId="4023" xr:uid="{00000000-0005-0000-0000-0000CA300000}"/>
    <cellStyle name="Normal 7 3 2 2 3" xfId="1126" xr:uid="{00000000-0005-0000-0000-0000CB300000}"/>
    <cellStyle name="Normal 7 3 2 2 3 2" xfId="2563" xr:uid="{00000000-0005-0000-0000-0000CC300000}"/>
    <cellStyle name="Normal 7 3 2 2 3 2 2" xfId="10320" xr:uid="{00000000-0005-0000-0000-0000CD300000}"/>
    <cellStyle name="Normal 7 3 2 2 3 2 3" xfId="5302" xr:uid="{00000000-0005-0000-0000-0000CE300000}"/>
    <cellStyle name="Normal 7 3 2 2 3 3" xfId="6710" xr:uid="{00000000-0005-0000-0000-0000CF300000}"/>
    <cellStyle name="Normal 7 3 2 2 3 3 2" xfId="11725" xr:uid="{00000000-0005-0000-0000-0000D0300000}"/>
    <cellStyle name="Normal 7 3 2 2 3 4" xfId="9436" xr:uid="{00000000-0005-0000-0000-0000D1300000}"/>
    <cellStyle name="Normal 7 3 2 2 3 5" xfId="13179" xr:uid="{00000000-0005-0000-0000-0000D2300000}"/>
    <cellStyle name="Normal 7 3 2 2 3 6" xfId="7913" xr:uid="{00000000-0005-0000-0000-0000D3300000}"/>
    <cellStyle name="Normal 7 3 2 2 3 7" xfId="4367" xr:uid="{00000000-0005-0000-0000-0000D4300000}"/>
    <cellStyle name="Normal 7 3 2 2 4" xfId="1484" xr:uid="{00000000-0005-0000-0000-0000D5300000}"/>
    <cellStyle name="Normal 7 3 2 2 4 2" xfId="3043" xr:uid="{00000000-0005-0000-0000-0000D6300000}"/>
    <cellStyle name="Normal 7 3 2 2 4 2 2" xfId="10685" xr:uid="{00000000-0005-0000-0000-0000D7300000}"/>
    <cellStyle name="Normal 7 3 2 2 4 2 3" xfId="5668" xr:uid="{00000000-0005-0000-0000-0000D8300000}"/>
    <cellStyle name="Normal 7 3 2 2 4 3" xfId="7066" xr:uid="{00000000-0005-0000-0000-0000D9300000}"/>
    <cellStyle name="Normal 7 3 2 2 4 3 2" xfId="12081" xr:uid="{00000000-0005-0000-0000-0000DA300000}"/>
    <cellStyle name="Normal 7 3 2 2 4 4" xfId="8773" xr:uid="{00000000-0005-0000-0000-0000DB300000}"/>
    <cellStyle name="Normal 7 3 2 2 4 5" xfId="13535" xr:uid="{00000000-0005-0000-0000-0000DC300000}"/>
    <cellStyle name="Normal 7 3 2 2 4 6" xfId="8279" xr:uid="{00000000-0005-0000-0000-0000DD300000}"/>
    <cellStyle name="Normal 7 3 2 2 4 7" xfId="3703" xr:uid="{00000000-0005-0000-0000-0000DE300000}"/>
    <cellStyle name="Normal 7 3 2 2 5" xfId="1875" xr:uid="{00000000-0005-0000-0000-0000DF300000}"/>
    <cellStyle name="Normal 7 3 2 2 5 2" xfId="9659" xr:uid="{00000000-0005-0000-0000-0000E0300000}"/>
    <cellStyle name="Normal 7 3 2 2 5 3" xfId="4641" xr:uid="{00000000-0005-0000-0000-0000E1300000}"/>
    <cellStyle name="Normal 7 3 2 2 6" xfId="6022" xr:uid="{00000000-0005-0000-0000-0000E2300000}"/>
    <cellStyle name="Normal 7 3 2 2 6 2" xfId="11038" xr:uid="{00000000-0005-0000-0000-0000E3300000}"/>
    <cellStyle name="Normal 7 3 2 2 7" xfId="8599" xr:uid="{00000000-0005-0000-0000-0000E4300000}"/>
    <cellStyle name="Normal 7 3 2 2 8" xfId="12492" xr:uid="{00000000-0005-0000-0000-0000E5300000}"/>
    <cellStyle name="Normal 7 3 2 2 9" xfId="7252" xr:uid="{00000000-0005-0000-0000-0000E6300000}"/>
    <cellStyle name="Normal 7 3 2 2_Degree data" xfId="3189" xr:uid="{00000000-0005-0000-0000-0000E7300000}"/>
    <cellStyle name="Normal 7 3 2 3" xfId="613" xr:uid="{00000000-0005-0000-0000-0000E8300000}"/>
    <cellStyle name="Normal 7 3 2 3 2" xfId="1022" xr:uid="{00000000-0005-0000-0000-0000E9300000}"/>
    <cellStyle name="Normal 7 3 2 3 2 2" xfId="2216" xr:uid="{00000000-0005-0000-0000-0000EA300000}"/>
    <cellStyle name="Normal 7 3 2 3 2 2 2" xfId="10321" xr:uid="{00000000-0005-0000-0000-0000EB300000}"/>
    <cellStyle name="Normal 7 3 2 3 2 2 3" xfId="5303" xr:uid="{00000000-0005-0000-0000-0000EC300000}"/>
    <cellStyle name="Normal 7 3 2 3 2 3" xfId="6363" xr:uid="{00000000-0005-0000-0000-0000ED300000}"/>
    <cellStyle name="Normal 7 3 2 3 2 3 2" xfId="11378" xr:uid="{00000000-0005-0000-0000-0000EE300000}"/>
    <cellStyle name="Normal 7 3 2 3 2 4" xfId="9437" xr:uid="{00000000-0005-0000-0000-0000EF300000}"/>
    <cellStyle name="Normal 7 3 2 3 2 5" xfId="12832" xr:uid="{00000000-0005-0000-0000-0000F0300000}"/>
    <cellStyle name="Normal 7 3 2 3 2 6" xfId="7914" xr:uid="{00000000-0005-0000-0000-0000F1300000}"/>
    <cellStyle name="Normal 7 3 2 3 2 7" xfId="4368" xr:uid="{00000000-0005-0000-0000-0000F2300000}"/>
    <cellStyle name="Normal 7 3 2 3 3" xfId="1378" xr:uid="{00000000-0005-0000-0000-0000F3300000}"/>
    <cellStyle name="Normal 7 3 2 3 3 2" xfId="2564" xr:uid="{00000000-0005-0000-0000-0000F4300000}"/>
    <cellStyle name="Normal 7 3 2 3 3 2 2" xfId="10581" xr:uid="{00000000-0005-0000-0000-0000F5300000}"/>
    <cellStyle name="Normal 7 3 2 3 3 2 3" xfId="5564" xr:uid="{00000000-0005-0000-0000-0000F6300000}"/>
    <cellStyle name="Normal 7 3 2 3 3 3" xfId="6711" xr:uid="{00000000-0005-0000-0000-0000F7300000}"/>
    <cellStyle name="Normal 7 3 2 3 3 3 2" xfId="11726" xr:uid="{00000000-0005-0000-0000-0000F8300000}"/>
    <cellStyle name="Normal 7 3 2 3 3 4" xfId="8988" xr:uid="{00000000-0005-0000-0000-0000F9300000}"/>
    <cellStyle name="Normal 7 3 2 3 3 5" xfId="13180" xr:uid="{00000000-0005-0000-0000-0000FA300000}"/>
    <cellStyle name="Normal 7 3 2 3 3 6" xfId="8175" xr:uid="{00000000-0005-0000-0000-0000FB300000}"/>
    <cellStyle name="Normal 7 3 2 3 3 7" xfId="3919" xr:uid="{00000000-0005-0000-0000-0000FC300000}"/>
    <cellStyle name="Normal 7 3 2 3 4" xfId="2936" xr:uid="{00000000-0005-0000-0000-0000FD300000}"/>
    <cellStyle name="Normal 7 3 2 3 4 2" xfId="6962" xr:uid="{00000000-0005-0000-0000-0000FE300000}"/>
    <cellStyle name="Normal 7 3 2 3 4 2 2" xfId="11977" xr:uid="{00000000-0005-0000-0000-0000FF300000}"/>
    <cellStyle name="Normal 7 3 2 3 4 3" xfId="13431" xr:uid="{00000000-0005-0000-0000-000000310000}"/>
    <cellStyle name="Normal 7 3 2 3 4 4" xfId="9872" xr:uid="{00000000-0005-0000-0000-000001310000}"/>
    <cellStyle name="Normal 7 3 2 3 4 5" xfId="4854" xr:uid="{00000000-0005-0000-0000-000002310000}"/>
    <cellStyle name="Normal 7 3 2 3 5" xfId="1771" xr:uid="{00000000-0005-0000-0000-000003310000}"/>
    <cellStyle name="Normal 7 3 2 3 5 2" xfId="10934" xr:uid="{00000000-0005-0000-0000-000004310000}"/>
    <cellStyle name="Normal 7 3 2 3 5 3" xfId="5918" xr:uid="{00000000-0005-0000-0000-000005310000}"/>
    <cellStyle name="Normal 7 3 2 3 6" xfId="8495" xr:uid="{00000000-0005-0000-0000-000006310000}"/>
    <cellStyle name="Normal 7 3 2 3 7" xfId="12388" xr:uid="{00000000-0005-0000-0000-000007310000}"/>
    <cellStyle name="Normal 7 3 2 3 8" xfId="7465" xr:uid="{00000000-0005-0000-0000-000008310000}"/>
    <cellStyle name="Normal 7 3 2 3 9" xfId="3417" xr:uid="{00000000-0005-0000-0000-000009310000}"/>
    <cellStyle name="Normal 7 3 2 3_Degree data" xfId="3190" xr:uid="{00000000-0005-0000-0000-00000A310000}"/>
    <cellStyle name="Normal 7 3 2 4" xfId="513" xr:uid="{00000000-0005-0000-0000-00000B310000}"/>
    <cellStyle name="Normal 7 3 2 4 2" xfId="922" xr:uid="{00000000-0005-0000-0000-00000C310000}"/>
    <cellStyle name="Normal 7 3 2 4 2 2" xfId="9772" xr:uid="{00000000-0005-0000-0000-00000D310000}"/>
    <cellStyle name="Normal 7 3 2 4 2 3" xfId="4754" xr:uid="{00000000-0005-0000-0000-00000E310000}"/>
    <cellStyle name="Normal 7 3 2 4 3" xfId="2214" xr:uid="{00000000-0005-0000-0000-00000F310000}"/>
    <cellStyle name="Normal 7 3 2 4 3 2" xfId="11376" xr:uid="{00000000-0005-0000-0000-000010310000}"/>
    <cellStyle name="Normal 7 3 2 4 3 3" xfId="6361" xr:uid="{00000000-0005-0000-0000-000011310000}"/>
    <cellStyle name="Normal 7 3 2 4 4" xfId="8888" xr:uid="{00000000-0005-0000-0000-000012310000}"/>
    <cellStyle name="Normal 7 3 2 4 5" xfId="12830" xr:uid="{00000000-0005-0000-0000-000013310000}"/>
    <cellStyle name="Normal 7 3 2 4 6" xfId="7365" xr:uid="{00000000-0005-0000-0000-000014310000}"/>
    <cellStyle name="Normal 7 3 2 4 7" xfId="3819" xr:uid="{00000000-0005-0000-0000-000015310000}"/>
    <cellStyle name="Normal 7 3 2 5" xfId="819" xr:uid="{00000000-0005-0000-0000-000016310000}"/>
    <cellStyle name="Normal 7 3 2 5 2" xfId="2562" xr:uid="{00000000-0005-0000-0000-000017310000}"/>
    <cellStyle name="Normal 7 3 2 5 2 2" xfId="10319" xr:uid="{00000000-0005-0000-0000-000018310000}"/>
    <cellStyle name="Normal 7 3 2 5 2 3" xfId="5301" xr:uid="{00000000-0005-0000-0000-000019310000}"/>
    <cellStyle name="Normal 7 3 2 5 3" xfId="6709" xr:uid="{00000000-0005-0000-0000-00001A310000}"/>
    <cellStyle name="Normal 7 3 2 5 3 2" xfId="11724" xr:uid="{00000000-0005-0000-0000-00001B310000}"/>
    <cellStyle name="Normal 7 3 2 5 4" xfId="9435" xr:uid="{00000000-0005-0000-0000-00001C310000}"/>
    <cellStyle name="Normal 7 3 2 5 5" xfId="13178" xr:uid="{00000000-0005-0000-0000-00001D310000}"/>
    <cellStyle name="Normal 7 3 2 5 6" xfId="7912" xr:uid="{00000000-0005-0000-0000-00001E310000}"/>
    <cellStyle name="Normal 7 3 2 5 7" xfId="4366" xr:uid="{00000000-0005-0000-0000-00001F310000}"/>
    <cellStyle name="Normal 7 3 2 6" xfId="1277" xr:uid="{00000000-0005-0000-0000-000020310000}"/>
    <cellStyle name="Normal 7 3 2 6 2" xfId="2834" xr:uid="{00000000-0005-0000-0000-000021310000}"/>
    <cellStyle name="Normal 7 3 2 6 2 2" xfId="10481" xr:uid="{00000000-0005-0000-0000-000022310000}"/>
    <cellStyle name="Normal 7 3 2 6 2 3" xfId="5464" xr:uid="{00000000-0005-0000-0000-000023310000}"/>
    <cellStyle name="Normal 7 3 2 6 3" xfId="6862" xr:uid="{00000000-0005-0000-0000-000024310000}"/>
    <cellStyle name="Normal 7 3 2 6 3 2" xfId="11877" xr:uid="{00000000-0005-0000-0000-000025310000}"/>
    <cellStyle name="Normal 7 3 2 6 4" xfId="8669" xr:uid="{00000000-0005-0000-0000-000026310000}"/>
    <cellStyle name="Normal 7 3 2 6 5" xfId="13331" xr:uid="{00000000-0005-0000-0000-000027310000}"/>
    <cellStyle name="Normal 7 3 2 6 6" xfId="8075" xr:uid="{00000000-0005-0000-0000-000028310000}"/>
    <cellStyle name="Normal 7 3 2 6 7" xfId="3596" xr:uid="{00000000-0005-0000-0000-000029310000}"/>
    <cellStyle name="Normal 7 3 2 7" xfId="1671" xr:uid="{00000000-0005-0000-0000-00002A310000}"/>
    <cellStyle name="Normal 7 3 2 7 2" xfId="9555" xr:uid="{00000000-0005-0000-0000-00002B310000}"/>
    <cellStyle name="Normal 7 3 2 7 3" xfId="4537" xr:uid="{00000000-0005-0000-0000-00002C310000}"/>
    <cellStyle name="Normal 7 3 2 8" xfId="5818" xr:uid="{00000000-0005-0000-0000-00002D310000}"/>
    <cellStyle name="Normal 7 3 2 8 2" xfId="10834" xr:uid="{00000000-0005-0000-0000-00002E310000}"/>
    <cellStyle name="Normal 7 3 2 9" xfId="8395" xr:uid="{00000000-0005-0000-0000-00002F310000}"/>
    <cellStyle name="Normal 7 3 2_Degree data" xfId="3188" xr:uid="{00000000-0005-0000-0000-000030310000}"/>
    <cellStyle name="Normal 7 3 3" xfId="249" xr:uid="{00000000-0005-0000-0000-000031310000}"/>
    <cellStyle name="Normal 7 3 3 10" xfId="7191" xr:uid="{00000000-0005-0000-0000-000032310000}"/>
    <cellStyle name="Normal 7 3 3 11" xfId="3360" xr:uid="{00000000-0005-0000-0000-000033310000}"/>
    <cellStyle name="Normal 7 3 3 2" xfId="406" xr:uid="{00000000-0005-0000-0000-000034310000}"/>
    <cellStyle name="Normal 7 3 3 2 2" xfId="656" xr:uid="{00000000-0005-0000-0000-000035310000}"/>
    <cellStyle name="Normal 7 3 3 2 2 2" xfId="2218" xr:uid="{00000000-0005-0000-0000-000036310000}"/>
    <cellStyle name="Normal 7 3 3 2 2 2 2" xfId="10323" xr:uid="{00000000-0005-0000-0000-000037310000}"/>
    <cellStyle name="Normal 7 3 3 2 2 2 3" xfId="5305" xr:uid="{00000000-0005-0000-0000-000038310000}"/>
    <cellStyle name="Normal 7 3 3 2 2 3" xfId="6365" xr:uid="{00000000-0005-0000-0000-000039310000}"/>
    <cellStyle name="Normal 7 3 3 2 2 3 2" xfId="11380" xr:uid="{00000000-0005-0000-0000-00003A310000}"/>
    <cellStyle name="Normal 7 3 3 2 2 4" xfId="9439" xr:uid="{00000000-0005-0000-0000-00003B310000}"/>
    <cellStyle name="Normal 7 3 3 2 2 5" xfId="12834" xr:uid="{00000000-0005-0000-0000-00003C310000}"/>
    <cellStyle name="Normal 7 3 3 2 2 6" xfId="7916" xr:uid="{00000000-0005-0000-0000-00003D310000}"/>
    <cellStyle name="Normal 7 3 3 2 2 7" xfId="4370" xr:uid="{00000000-0005-0000-0000-00003E310000}"/>
    <cellStyle name="Normal 7 3 3 2 3" xfId="1065" xr:uid="{00000000-0005-0000-0000-00003F310000}"/>
    <cellStyle name="Normal 7 3 3 2 3 2" xfId="2566" xr:uid="{00000000-0005-0000-0000-000040310000}"/>
    <cellStyle name="Normal 7 3 3 2 3 2 2" xfId="10624" xr:uid="{00000000-0005-0000-0000-000041310000}"/>
    <cellStyle name="Normal 7 3 3 2 3 2 3" xfId="5607" xr:uid="{00000000-0005-0000-0000-000042310000}"/>
    <cellStyle name="Normal 7 3 3 2 3 3" xfId="6713" xr:uid="{00000000-0005-0000-0000-000043310000}"/>
    <cellStyle name="Normal 7 3 3 2 3 3 2" xfId="11728" xr:uid="{00000000-0005-0000-0000-000044310000}"/>
    <cellStyle name="Normal 7 3 3 2 3 4" xfId="9031" xr:uid="{00000000-0005-0000-0000-000045310000}"/>
    <cellStyle name="Normal 7 3 3 2 3 5" xfId="13182" xr:uid="{00000000-0005-0000-0000-000046310000}"/>
    <cellStyle name="Normal 7 3 3 2 3 6" xfId="8218" xr:uid="{00000000-0005-0000-0000-000047310000}"/>
    <cellStyle name="Normal 7 3 3 2 3 7" xfId="3962" xr:uid="{00000000-0005-0000-0000-000048310000}"/>
    <cellStyle name="Normal 7 3 3 2 4" xfId="1423" xr:uid="{00000000-0005-0000-0000-000049310000}"/>
    <cellStyle name="Normal 7 3 3 2 4 2" xfId="2981" xr:uid="{00000000-0005-0000-0000-00004A310000}"/>
    <cellStyle name="Normal 7 3 3 2 4 2 2" xfId="12020" xr:uid="{00000000-0005-0000-0000-00004B310000}"/>
    <cellStyle name="Normal 7 3 3 2 4 2 3" xfId="7005" xr:uid="{00000000-0005-0000-0000-00004C310000}"/>
    <cellStyle name="Normal 7 3 3 2 4 3" xfId="13474" xr:uid="{00000000-0005-0000-0000-00004D310000}"/>
    <cellStyle name="Normal 7 3 3 2 4 4" xfId="9915" xr:uid="{00000000-0005-0000-0000-00004E310000}"/>
    <cellStyle name="Normal 7 3 3 2 4 5" xfId="4897" xr:uid="{00000000-0005-0000-0000-00004F310000}"/>
    <cellStyle name="Normal 7 3 3 2 5" xfId="1814" xr:uid="{00000000-0005-0000-0000-000050310000}"/>
    <cellStyle name="Normal 7 3 3 2 5 2" xfId="10977" xr:uid="{00000000-0005-0000-0000-000051310000}"/>
    <cellStyle name="Normal 7 3 3 2 5 3" xfId="5961" xr:uid="{00000000-0005-0000-0000-000052310000}"/>
    <cellStyle name="Normal 7 3 3 2 6" xfId="8538" xr:uid="{00000000-0005-0000-0000-000053310000}"/>
    <cellStyle name="Normal 7 3 3 2 7" xfId="12431" xr:uid="{00000000-0005-0000-0000-000054310000}"/>
    <cellStyle name="Normal 7 3 3 2 8" xfId="7508" xr:uid="{00000000-0005-0000-0000-000055310000}"/>
    <cellStyle name="Normal 7 3 3 2 9" xfId="3460" xr:uid="{00000000-0005-0000-0000-000056310000}"/>
    <cellStyle name="Normal 7 3 3 2_Degree data" xfId="3192" xr:uid="{00000000-0005-0000-0000-000057310000}"/>
    <cellStyle name="Normal 7 3 3 3" xfId="556" xr:uid="{00000000-0005-0000-0000-000058310000}"/>
    <cellStyle name="Normal 7 3 3 3 2" xfId="2217" xr:uid="{00000000-0005-0000-0000-000059310000}"/>
    <cellStyle name="Normal 7 3 3 3 2 2" xfId="9815" xr:uid="{00000000-0005-0000-0000-00005A310000}"/>
    <cellStyle name="Normal 7 3 3 3 2 3" xfId="4797" xr:uid="{00000000-0005-0000-0000-00005B310000}"/>
    <cellStyle name="Normal 7 3 3 3 3" xfId="6364" xr:uid="{00000000-0005-0000-0000-00005C310000}"/>
    <cellStyle name="Normal 7 3 3 3 3 2" xfId="11379" xr:uid="{00000000-0005-0000-0000-00005D310000}"/>
    <cellStyle name="Normal 7 3 3 3 4" xfId="8931" xr:uid="{00000000-0005-0000-0000-00005E310000}"/>
    <cellStyle name="Normal 7 3 3 3 5" xfId="12833" xr:uid="{00000000-0005-0000-0000-00005F310000}"/>
    <cellStyle name="Normal 7 3 3 3 6" xfId="7408" xr:uid="{00000000-0005-0000-0000-000060310000}"/>
    <cellStyle name="Normal 7 3 3 3 7" xfId="3862" xr:uid="{00000000-0005-0000-0000-000061310000}"/>
    <cellStyle name="Normal 7 3 3 4" xfId="965" xr:uid="{00000000-0005-0000-0000-000062310000}"/>
    <cellStyle name="Normal 7 3 3 4 2" xfId="2565" xr:uid="{00000000-0005-0000-0000-000063310000}"/>
    <cellStyle name="Normal 7 3 3 4 2 2" xfId="10322" xr:uid="{00000000-0005-0000-0000-000064310000}"/>
    <cellStyle name="Normal 7 3 3 4 2 3" xfId="5304" xr:uid="{00000000-0005-0000-0000-000065310000}"/>
    <cellStyle name="Normal 7 3 3 4 3" xfId="6712" xr:uid="{00000000-0005-0000-0000-000066310000}"/>
    <cellStyle name="Normal 7 3 3 4 3 2" xfId="11727" xr:uid="{00000000-0005-0000-0000-000067310000}"/>
    <cellStyle name="Normal 7 3 3 4 4" xfId="9438" xr:uid="{00000000-0005-0000-0000-000068310000}"/>
    <cellStyle name="Normal 7 3 3 4 5" xfId="13181" xr:uid="{00000000-0005-0000-0000-000069310000}"/>
    <cellStyle name="Normal 7 3 3 4 6" xfId="7915" xr:uid="{00000000-0005-0000-0000-00006A310000}"/>
    <cellStyle name="Normal 7 3 3 4 7" xfId="4369" xr:uid="{00000000-0005-0000-0000-00006B310000}"/>
    <cellStyle name="Normal 7 3 3 5" xfId="1321" xr:uid="{00000000-0005-0000-0000-00006C310000}"/>
    <cellStyle name="Normal 7 3 3 5 2" xfId="2879" xr:uid="{00000000-0005-0000-0000-00006D310000}"/>
    <cellStyle name="Normal 7 3 3 5 2 2" xfId="10524" xr:uid="{00000000-0005-0000-0000-00006E310000}"/>
    <cellStyle name="Normal 7 3 3 5 2 3" xfId="5507" xr:uid="{00000000-0005-0000-0000-00006F310000}"/>
    <cellStyle name="Normal 7 3 3 5 3" xfId="6905" xr:uid="{00000000-0005-0000-0000-000070310000}"/>
    <cellStyle name="Normal 7 3 3 5 3 2" xfId="11920" xr:uid="{00000000-0005-0000-0000-000071310000}"/>
    <cellStyle name="Normal 7 3 3 5 4" xfId="8712" xr:uid="{00000000-0005-0000-0000-000072310000}"/>
    <cellStyle name="Normal 7 3 3 5 5" xfId="13374" xr:uid="{00000000-0005-0000-0000-000073310000}"/>
    <cellStyle name="Normal 7 3 3 5 6" xfId="8118" xr:uid="{00000000-0005-0000-0000-000074310000}"/>
    <cellStyle name="Normal 7 3 3 5 7" xfId="3642" xr:uid="{00000000-0005-0000-0000-000075310000}"/>
    <cellStyle name="Normal 7 3 3 6" xfId="1714" xr:uid="{00000000-0005-0000-0000-000076310000}"/>
    <cellStyle name="Normal 7 3 3 6 2" xfId="9598" xr:uid="{00000000-0005-0000-0000-000077310000}"/>
    <cellStyle name="Normal 7 3 3 6 3" xfId="4580" xr:uid="{00000000-0005-0000-0000-000078310000}"/>
    <cellStyle name="Normal 7 3 3 7" xfId="5861" xr:uid="{00000000-0005-0000-0000-000079310000}"/>
    <cellStyle name="Normal 7 3 3 7 2" xfId="10877" xr:uid="{00000000-0005-0000-0000-00007A310000}"/>
    <cellStyle name="Normal 7 3 3 8" xfId="8438" xr:uid="{00000000-0005-0000-0000-00007B310000}"/>
    <cellStyle name="Normal 7 3 3 9" xfId="12331" xr:uid="{00000000-0005-0000-0000-00007C310000}"/>
    <cellStyle name="Normal 7 3 3_Degree data" xfId="3191" xr:uid="{00000000-0005-0000-0000-00007D310000}"/>
    <cellStyle name="Normal 7 3 4" xfId="332" xr:uid="{00000000-0005-0000-0000-00007E310000}"/>
    <cellStyle name="Normal 7 3 4 10" xfId="7224" xr:uid="{00000000-0005-0000-0000-00007F310000}"/>
    <cellStyle name="Normal 7 3 4 11" xfId="3288" xr:uid="{00000000-0005-0000-0000-000080310000}"/>
    <cellStyle name="Normal 7 3 4 2" xfId="689" xr:uid="{00000000-0005-0000-0000-000081310000}"/>
    <cellStyle name="Normal 7 3 4 2 2" xfId="1098" xr:uid="{00000000-0005-0000-0000-000082310000}"/>
    <cellStyle name="Normal 7 3 4 2 2 2" xfId="2220" xr:uid="{00000000-0005-0000-0000-000083310000}"/>
    <cellStyle name="Normal 7 3 4 2 2 2 2" xfId="10325" xr:uid="{00000000-0005-0000-0000-000084310000}"/>
    <cellStyle name="Normal 7 3 4 2 2 2 3" xfId="5307" xr:uid="{00000000-0005-0000-0000-000085310000}"/>
    <cellStyle name="Normal 7 3 4 2 2 3" xfId="6367" xr:uid="{00000000-0005-0000-0000-000086310000}"/>
    <cellStyle name="Normal 7 3 4 2 2 3 2" xfId="11382" xr:uid="{00000000-0005-0000-0000-000087310000}"/>
    <cellStyle name="Normal 7 3 4 2 2 4" xfId="9441" xr:uid="{00000000-0005-0000-0000-000088310000}"/>
    <cellStyle name="Normal 7 3 4 2 2 5" xfId="12836" xr:uid="{00000000-0005-0000-0000-000089310000}"/>
    <cellStyle name="Normal 7 3 4 2 2 6" xfId="7918" xr:uid="{00000000-0005-0000-0000-00008A310000}"/>
    <cellStyle name="Normal 7 3 4 2 2 7" xfId="4372" xr:uid="{00000000-0005-0000-0000-00008B310000}"/>
    <cellStyle name="Normal 7 3 4 2 3" xfId="1456" xr:uid="{00000000-0005-0000-0000-00008C310000}"/>
    <cellStyle name="Normal 7 3 4 2 3 2" xfId="2568" xr:uid="{00000000-0005-0000-0000-00008D310000}"/>
    <cellStyle name="Normal 7 3 4 2 3 2 2" xfId="10657" xr:uid="{00000000-0005-0000-0000-00008E310000}"/>
    <cellStyle name="Normal 7 3 4 2 3 2 3" xfId="5640" xr:uid="{00000000-0005-0000-0000-00008F310000}"/>
    <cellStyle name="Normal 7 3 4 2 3 3" xfId="6715" xr:uid="{00000000-0005-0000-0000-000090310000}"/>
    <cellStyle name="Normal 7 3 4 2 3 3 2" xfId="11730" xr:uid="{00000000-0005-0000-0000-000091310000}"/>
    <cellStyle name="Normal 7 3 4 2 3 4" xfId="9064" xr:uid="{00000000-0005-0000-0000-000092310000}"/>
    <cellStyle name="Normal 7 3 4 2 3 5" xfId="13184" xr:uid="{00000000-0005-0000-0000-000093310000}"/>
    <cellStyle name="Normal 7 3 4 2 3 6" xfId="8251" xr:uid="{00000000-0005-0000-0000-000094310000}"/>
    <cellStyle name="Normal 7 3 4 2 3 7" xfId="3995" xr:uid="{00000000-0005-0000-0000-000095310000}"/>
    <cellStyle name="Normal 7 3 4 2 4" xfId="3015" xr:uid="{00000000-0005-0000-0000-000096310000}"/>
    <cellStyle name="Normal 7 3 4 2 4 2" xfId="7038" xr:uid="{00000000-0005-0000-0000-000097310000}"/>
    <cellStyle name="Normal 7 3 4 2 4 2 2" xfId="12053" xr:uid="{00000000-0005-0000-0000-000098310000}"/>
    <cellStyle name="Normal 7 3 4 2 4 3" xfId="13507" xr:uid="{00000000-0005-0000-0000-000099310000}"/>
    <cellStyle name="Normal 7 3 4 2 4 4" xfId="9948" xr:uid="{00000000-0005-0000-0000-00009A310000}"/>
    <cellStyle name="Normal 7 3 4 2 4 5" xfId="4930" xr:uid="{00000000-0005-0000-0000-00009B310000}"/>
    <cellStyle name="Normal 7 3 4 2 5" xfId="1847" xr:uid="{00000000-0005-0000-0000-00009C310000}"/>
    <cellStyle name="Normal 7 3 4 2 5 2" xfId="11010" xr:uid="{00000000-0005-0000-0000-00009D310000}"/>
    <cellStyle name="Normal 7 3 4 2 5 3" xfId="5994" xr:uid="{00000000-0005-0000-0000-00009E310000}"/>
    <cellStyle name="Normal 7 3 4 2 6" xfId="8571" xr:uid="{00000000-0005-0000-0000-00009F310000}"/>
    <cellStyle name="Normal 7 3 4 2 7" xfId="12464" xr:uid="{00000000-0005-0000-0000-0000A0310000}"/>
    <cellStyle name="Normal 7 3 4 2 8" xfId="7541" xr:uid="{00000000-0005-0000-0000-0000A1310000}"/>
    <cellStyle name="Normal 7 3 4 2 9" xfId="3493" xr:uid="{00000000-0005-0000-0000-0000A2310000}"/>
    <cellStyle name="Normal 7 3 4 2_Degree data" xfId="3194" xr:uid="{00000000-0005-0000-0000-0000A3310000}"/>
    <cellStyle name="Normal 7 3 4 3" xfId="484" xr:uid="{00000000-0005-0000-0000-0000A4310000}"/>
    <cellStyle name="Normal 7 3 4 3 2" xfId="2219" xr:uid="{00000000-0005-0000-0000-0000A5310000}"/>
    <cellStyle name="Normal 7 3 4 3 2 2" xfId="9743" xr:uid="{00000000-0005-0000-0000-0000A6310000}"/>
    <cellStyle name="Normal 7 3 4 3 2 3" xfId="4725" xr:uid="{00000000-0005-0000-0000-0000A7310000}"/>
    <cellStyle name="Normal 7 3 4 3 3" xfId="6366" xr:uid="{00000000-0005-0000-0000-0000A8310000}"/>
    <cellStyle name="Normal 7 3 4 3 3 2" xfId="11381" xr:uid="{00000000-0005-0000-0000-0000A9310000}"/>
    <cellStyle name="Normal 7 3 4 3 4" xfId="8859" xr:uid="{00000000-0005-0000-0000-0000AA310000}"/>
    <cellStyle name="Normal 7 3 4 3 5" xfId="12835" xr:uid="{00000000-0005-0000-0000-0000AB310000}"/>
    <cellStyle name="Normal 7 3 4 3 6" xfId="7336" xr:uid="{00000000-0005-0000-0000-0000AC310000}"/>
    <cellStyle name="Normal 7 3 4 3 7" xfId="3790" xr:uid="{00000000-0005-0000-0000-0000AD310000}"/>
    <cellStyle name="Normal 7 3 4 4" xfId="893" xr:uid="{00000000-0005-0000-0000-0000AE310000}"/>
    <cellStyle name="Normal 7 3 4 4 2" xfId="2567" xr:uid="{00000000-0005-0000-0000-0000AF310000}"/>
    <cellStyle name="Normal 7 3 4 4 2 2" xfId="10324" xr:uid="{00000000-0005-0000-0000-0000B0310000}"/>
    <cellStyle name="Normal 7 3 4 4 2 3" xfId="5306" xr:uid="{00000000-0005-0000-0000-0000B1310000}"/>
    <cellStyle name="Normal 7 3 4 4 3" xfId="6714" xr:uid="{00000000-0005-0000-0000-0000B2310000}"/>
    <cellStyle name="Normal 7 3 4 4 3 2" xfId="11729" xr:uid="{00000000-0005-0000-0000-0000B3310000}"/>
    <cellStyle name="Normal 7 3 4 4 4" xfId="9440" xr:uid="{00000000-0005-0000-0000-0000B4310000}"/>
    <cellStyle name="Normal 7 3 4 4 5" xfId="13183" xr:uid="{00000000-0005-0000-0000-0000B5310000}"/>
    <cellStyle name="Normal 7 3 4 4 6" xfId="7917" xr:uid="{00000000-0005-0000-0000-0000B6310000}"/>
    <cellStyle name="Normal 7 3 4 4 7" xfId="4371" xr:uid="{00000000-0005-0000-0000-0000B7310000}"/>
    <cellStyle name="Normal 7 3 4 5" xfId="1245" xr:uid="{00000000-0005-0000-0000-0000B8310000}"/>
    <cellStyle name="Normal 7 3 4 5 2" xfId="2801" xr:uid="{00000000-0005-0000-0000-0000B9310000}"/>
    <cellStyle name="Normal 7 3 4 5 2 2" xfId="10452" xr:uid="{00000000-0005-0000-0000-0000BA310000}"/>
    <cellStyle name="Normal 7 3 4 5 2 3" xfId="5435" xr:uid="{00000000-0005-0000-0000-0000BB310000}"/>
    <cellStyle name="Normal 7 3 4 5 3" xfId="6833" xr:uid="{00000000-0005-0000-0000-0000BC310000}"/>
    <cellStyle name="Normal 7 3 4 5 3 2" xfId="11848" xr:uid="{00000000-0005-0000-0000-0000BD310000}"/>
    <cellStyle name="Normal 7 3 4 5 4" xfId="8745" xr:uid="{00000000-0005-0000-0000-0000BE310000}"/>
    <cellStyle name="Normal 7 3 4 5 5" xfId="13302" xr:uid="{00000000-0005-0000-0000-0000BF310000}"/>
    <cellStyle name="Normal 7 3 4 5 6" xfId="8046" xr:uid="{00000000-0005-0000-0000-0000C0310000}"/>
    <cellStyle name="Normal 7 3 4 5 7" xfId="3675" xr:uid="{00000000-0005-0000-0000-0000C1310000}"/>
    <cellStyle name="Normal 7 3 4 6" xfId="1642" xr:uid="{00000000-0005-0000-0000-0000C2310000}"/>
    <cellStyle name="Normal 7 3 4 6 2" xfId="9631" xr:uid="{00000000-0005-0000-0000-0000C3310000}"/>
    <cellStyle name="Normal 7 3 4 6 3" xfId="4613" xr:uid="{00000000-0005-0000-0000-0000C4310000}"/>
    <cellStyle name="Normal 7 3 4 7" xfId="5789" xr:uid="{00000000-0005-0000-0000-0000C5310000}"/>
    <cellStyle name="Normal 7 3 4 7 2" xfId="10805" xr:uid="{00000000-0005-0000-0000-0000C6310000}"/>
    <cellStyle name="Normal 7 3 4 8" xfId="8366" xr:uid="{00000000-0005-0000-0000-0000C7310000}"/>
    <cellStyle name="Normal 7 3 4 9" xfId="12259" xr:uid="{00000000-0005-0000-0000-0000C8310000}"/>
    <cellStyle name="Normal 7 3 4_Degree data" xfId="3193" xr:uid="{00000000-0005-0000-0000-0000C9310000}"/>
    <cellStyle name="Normal 7 3 5" xfId="302" xr:uid="{00000000-0005-0000-0000-0000CA310000}"/>
    <cellStyle name="Normal 7 3 5 2" xfId="584" xr:uid="{00000000-0005-0000-0000-0000CB310000}"/>
    <cellStyle name="Normal 7 3 5 2 2" xfId="2221" xr:uid="{00000000-0005-0000-0000-0000CC310000}"/>
    <cellStyle name="Normal 7 3 5 2 2 2" xfId="10326" xr:uid="{00000000-0005-0000-0000-0000CD310000}"/>
    <cellStyle name="Normal 7 3 5 2 2 3" xfId="5308" xr:uid="{00000000-0005-0000-0000-0000CE310000}"/>
    <cellStyle name="Normal 7 3 5 2 3" xfId="6368" xr:uid="{00000000-0005-0000-0000-0000CF310000}"/>
    <cellStyle name="Normal 7 3 5 2 3 2" xfId="11383" xr:uid="{00000000-0005-0000-0000-0000D0310000}"/>
    <cellStyle name="Normal 7 3 5 2 4" xfId="9442" xr:uid="{00000000-0005-0000-0000-0000D1310000}"/>
    <cellStyle name="Normal 7 3 5 2 5" xfId="12837" xr:uid="{00000000-0005-0000-0000-0000D2310000}"/>
    <cellStyle name="Normal 7 3 5 2 6" xfId="7919" xr:uid="{00000000-0005-0000-0000-0000D3310000}"/>
    <cellStyle name="Normal 7 3 5 2 7" xfId="4373" xr:uid="{00000000-0005-0000-0000-0000D4310000}"/>
    <cellStyle name="Normal 7 3 5 3" xfId="993" xr:uid="{00000000-0005-0000-0000-0000D5310000}"/>
    <cellStyle name="Normal 7 3 5 3 2" xfId="2569" xr:uid="{00000000-0005-0000-0000-0000D6310000}"/>
    <cellStyle name="Normal 7 3 5 3 2 2" xfId="10552" xr:uid="{00000000-0005-0000-0000-0000D7310000}"/>
    <cellStyle name="Normal 7 3 5 3 2 3" xfId="5535" xr:uid="{00000000-0005-0000-0000-0000D8310000}"/>
    <cellStyle name="Normal 7 3 5 3 3" xfId="6716" xr:uid="{00000000-0005-0000-0000-0000D9310000}"/>
    <cellStyle name="Normal 7 3 5 3 3 2" xfId="11731" xr:uid="{00000000-0005-0000-0000-0000DA310000}"/>
    <cellStyle name="Normal 7 3 5 3 4" xfId="8959" xr:uid="{00000000-0005-0000-0000-0000DB310000}"/>
    <cellStyle name="Normal 7 3 5 3 5" xfId="13185" xr:uid="{00000000-0005-0000-0000-0000DC310000}"/>
    <cellStyle name="Normal 7 3 5 3 6" xfId="8146" xr:uid="{00000000-0005-0000-0000-0000DD310000}"/>
    <cellStyle name="Normal 7 3 5 3 7" xfId="3890" xr:uid="{00000000-0005-0000-0000-0000DE310000}"/>
    <cellStyle name="Normal 7 3 5 4" xfId="1349" xr:uid="{00000000-0005-0000-0000-0000DF310000}"/>
    <cellStyle name="Normal 7 3 5 4 2" xfId="2907" xr:uid="{00000000-0005-0000-0000-0000E0310000}"/>
    <cellStyle name="Normal 7 3 5 4 2 2" xfId="11948" xr:uid="{00000000-0005-0000-0000-0000E1310000}"/>
    <cellStyle name="Normal 7 3 5 4 2 3" xfId="6933" xr:uid="{00000000-0005-0000-0000-0000E2310000}"/>
    <cellStyle name="Normal 7 3 5 4 3" xfId="13402" xr:uid="{00000000-0005-0000-0000-0000E3310000}"/>
    <cellStyle name="Normal 7 3 5 4 4" xfId="9843" xr:uid="{00000000-0005-0000-0000-0000E4310000}"/>
    <cellStyle name="Normal 7 3 5 4 5" xfId="4825" xr:uid="{00000000-0005-0000-0000-0000E5310000}"/>
    <cellStyle name="Normal 7 3 5 5" xfId="1742" xr:uid="{00000000-0005-0000-0000-0000E6310000}"/>
    <cellStyle name="Normal 7 3 5 5 2" xfId="10905" xr:uid="{00000000-0005-0000-0000-0000E7310000}"/>
    <cellStyle name="Normal 7 3 5 5 3" xfId="5889" xr:uid="{00000000-0005-0000-0000-0000E8310000}"/>
    <cellStyle name="Normal 7 3 5 6" xfId="8466" xr:uid="{00000000-0005-0000-0000-0000E9310000}"/>
    <cellStyle name="Normal 7 3 5 7" xfId="12359" xr:uid="{00000000-0005-0000-0000-0000EA310000}"/>
    <cellStyle name="Normal 7 3 5 8" xfId="7436" xr:uid="{00000000-0005-0000-0000-0000EB310000}"/>
    <cellStyle name="Normal 7 3 5 9" xfId="3388" xr:uid="{00000000-0005-0000-0000-0000EC310000}"/>
    <cellStyle name="Normal 7 3 5_Degree data" xfId="3195" xr:uid="{00000000-0005-0000-0000-0000ED310000}"/>
    <cellStyle name="Normal 7 3 6" xfId="456" xr:uid="{00000000-0005-0000-0000-0000EE310000}"/>
    <cellStyle name="Normal 7 3 6 2" xfId="865" xr:uid="{00000000-0005-0000-0000-0000EF310000}"/>
    <cellStyle name="Normal 7 3 6 2 2" xfId="2222" xr:uid="{00000000-0005-0000-0000-0000F0310000}"/>
    <cellStyle name="Normal 7 3 6 2 2 2" xfId="10327" xr:uid="{00000000-0005-0000-0000-0000F1310000}"/>
    <cellStyle name="Normal 7 3 6 2 2 3" xfId="5309" xr:uid="{00000000-0005-0000-0000-0000F2310000}"/>
    <cellStyle name="Normal 7 3 6 2 3" xfId="6369" xr:uid="{00000000-0005-0000-0000-0000F3310000}"/>
    <cellStyle name="Normal 7 3 6 2 3 2" xfId="11384" xr:uid="{00000000-0005-0000-0000-0000F4310000}"/>
    <cellStyle name="Normal 7 3 6 2 4" xfId="9443" xr:uid="{00000000-0005-0000-0000-0000F5310000}"/>
    <cellStyle name="Normal 7 3 6 2 5" xfId="12838" xr:uid="{00000000-0005-0000-0000-0000F6310000}"/>
    <cellStyle name="Normal 7 3 6 2 6" xfId="7920" xr:uid="{00000000-0005-0000-0000-0000F7310000}"/>
    <cellStyle name="Normal 7 3 6 2 7" xfId="4374" xr:uid="{00000000-0005-0000-0000-0000F8310000}"/>
    <cellStyle name="Normal 7 3 6 3" xfId="1215" xr:uid="{00000000-0005-0000-0000-0000F9310000}"/>
    <cellStyle name="Normal 7 3 6 3 2" xfId="2570" xr:uid="{00000000-0005-0000-0000-0000FA310000}"/>
    <cellStyle name="Normal 7 3 6 3 2 2" xfId="10424" xr:uid="{00000000-0005-0000-0000-0000FB310000}"/>
    <cellStyle name="Normal 7 3 6 3 2 3" xfId="5407" xr:uid="{00000000-0005-0000-0000-0000FC310000}"/>
    <cellStyle name="Normal 7 3 6 3 3" xfId="6717" xr:uid="{00000000-0005-0000-0000-0000FD310000}"/>
    <cellStyle name="Normal 7 3 6 3 3 2" xfId="11732" xr:uid="{00000000-0005-0000-0000-0000FE310000}"/>
    <cellStyle name="Normal 7 3 6 3 4" xfId="9497" xr:uid="{00000000-0005-0000-0000-0000FF310000}"/>
    <cellStyle name="Normal 7 3 6 3 5" xfId="13186" xr:uid="{00000000-0005-0000-0000-000000320000}"/>
    <cellStyle name="Normal 7 3 6 3 6" xfId="8018" xr:uid="{00000000-0005-0000-0000-000001320000}"/>
    <cellStyle name="Normal 7 3 6 3 7" xfId="4479" xr:uid="{00000000-0005-0000-0000-000002320000}"/>
    <cellStyle name="Normal 7 3 6 4" xfId="2769" xr:uid="{00000000-0005-0000-0000-000003320000}"/>
    <cellStyle name="Normal 7 3 6 4 2" xfId="6805" xr:uid="{00000000-0005-0000-0000-000004320000}"/>
    <cellStyle name="Normal 7 3 6 4 2 2" xfId="11820" xr:uid="{00000000-0005-0000-0000-000005320000}"/>
    <cellStyle name="Normal 7 3 6 4 3" xfId="13274" xr:uid="{00000000-0005-0000-0000-000006320000}"/>
    <cellStyle name="Normal 7 3 6 4 4" xfId="9715" xr:uid="{00000000-0005-0000-0000-000007320000}"/>
    <cellStyle name="Normal 7 3 6 4 5" xfId="4697" xr:uid="{00000000-0005-0000-0000-000008320000}"/>
    <cellStyle name="Normal 7 3 6 5" xfId="1614" xr:uid="{00000000-0005-0000-0000-000009320000}"/>
    <cellStyle name="Normal 7 3 6 5 2" xfId="10775" xr:uid="{00000000-0005-0000-0000-00000A320000}"/>
    <cellStyle name="Normal 7 3 6 5 3" xfId="5759" xr:uid="{00000000-0005-0000-0000-00000B320000}"/>
    <cellStyle name="Normal 7 3 6 6" xfId="8831" xr:uid="{00000000-0005-0000-0000-00000C320000}"/>
    <cellStyle name="Normal 7 3 6 7" xfId="12231" xr:uid="{00000000-0005-0000-0000-00000D320000}"/>
    <cellStyle name="Normal 7 3 6 8" xfId="7308" xr:uid="{00000000-0005-0000-0000-00000E320000}"/>
    <cellStyle name="Normal 7 3 6 9" xfId="3762" xr:uid="{00000000-0005-0000-0000-00000F320000}"/>
    <cellStyle name="Normal 7 3 6_Degree data" xfId="3196" xr:uid="{00000000-0005-0000-0000-000010320000}"/>
    <cellStyle name="Normal 7 3 7" xfId="789" xr:uid="{00000000-0005-0000-0000-000011320000}"/>
    <cellStyle name="Normal 7 3 7 2" xfId="2213" xr:uid="{00000000-0005-0000-0000-000012320000}"/>
    <cellStyle name="Normal 7 3 7 2 2" xfId="10318" xr:uid="{00000000-0005-0000-0000-000013320000}"/>
    <cellStyle name="Normal 7 3 7 2 3" xfId="5300" xr:uid="{00000000-0005-0000-0000-000014320000}"/>
    <cellStyle name="Normal 7 3 7 3" xfId="6360" xr:uid="{00000000-0005-0000-0000-000015320000}"/>
    <cellStyle name="Normal 7 3 7 3 2" xfId="11375" xr:uid="{00000000-0005-0000-0000-000016320000}"/>
    <cellStyle name="Normal 7 3 7 4" xfId="9434" xr:uid="{00000000-0005-0000-0000-000017320000}"/>
    <cellStyle name="Normal 7 3 7 5" xfId="12829" xr:uid="{00000000-0005-0000-0000-000018320000}"/>
    <cellStyle name="Normal 7 3 7 6" xfId="7911" xr:uid="{00000000-0005-0000-0000-000019320000}"/>
    <cellStyle name="Normal 7 3 7 7" xfId="4365" xr:uid="{00000000-0005-0000-0000-00001A320000}"/>
    <cellStyle name="Normal 7 3 8" xfId="1169" xr:uid="{00000000-0005-0000-0000-00001B320000}"/>
    <cellStyle name="Normal 7 3 8 2" xfId="2561" xr:uid="{00000000-0005-0000-0000-00001C320000}"/>
    <cellStyle name="Normal 7 3 8 2 2" xfId="10379" xr:uid="{00000000-0005-0000-0000-00001D320000}"/>
    <cellStyle name="Normal 7 3 8 2 3" xfId="5362" xr:uid="{00000000-0005-0000-0000-00001E320000}"/>
    <cellStyle name="Normal 7 3 8 3" xfId="6708" xr:uid="{00000000-0005-0000-0000-00001F320000}"/>
    <cellStyle name="Normal 7 3 8 3 2" xfId="11723" xr:uid="{00000000-0005-0000-0000-000020320000}"/>
    <cellStyle name="Normal 7 3 8 4" xfId="8639" xr:uid="{00000000-0005-0000-0000-000021320000}"/>
    <cellStyle name="Normal 7 3 8 5" xfId="13177" xr:uid="{00000000-0005-0000-0000-000022320000}"/>
    <cellStyle name="Normal 7 3 8 6" xfId="7973" xr:uid="{00000000-0005-0000-0000-000023320000}"/>
    <cellStyle name="Normal 7 3 8 7" xfId="3563" xr:uid="{00000000-0005-0000-0000-000024320000}"/>
    <cellStyle name="Normal 7 3 9" xfId="2720" xr:uid="{00000000-0005-0000-0000-000025320000}"/>
    <cellStyle name="Normal 7 3 9 2" xfId="6760" xr:uid="{00000000-0005-0000-0000-000026320000}"/>
    <cellStyle name="Normal 7 3 9 2 2" xfId="11775" xr:uid="{00000000-0005-0000-0000-000027320000}"/>
    <cellStyle name="Normal 7 3 9 3" xfId="13229" xr:uid="{00000000-0005-0000-0000-000028320000}"/>
    <cellStyle name="Normal 7 3 9 4" xfId="9526" xr:uid="{00000000-0005-0000-0000-000029320000}"/>
    <cellStyle name="Normal 7 3 9 5" xfId="4508" xr:uid="{00000000-0005-0000-0000-00002A320000}"/>
    <cellStyle name="Normal 7 3_Degree data" xfId="3187" xr:uid="{00000000-0005-0000-0000-00002B320000}"/>
    <cellStyle name="Normal 7 4" xfId="161" xr:uid="{00000000-0005-0000-0000-00002C320000}"/>
    <cellStyle name="Normal 7 4 10" xfId="8316" xr:uid="{00000000-0005-0000-0000-00002D320000}"/>
    <cellStyle name="Normal 7 4 11" xfId="12136" xr:uid="{00000000-0005-0000-0000-00002E320000}"/>
    <cellStyle name="Normal 7 4 12" xfId="7128" xr:uid="{00000000-0005-0000-0000-00002F320000}"/>
    <cellStyle name="Normal 7 4 13" xfId="3237" xr:uid="{00000000-0005-0000-0000-000030320000}"/>
    <cellStyle name="Normal 7 4 2" xfId="385" xr:uid="{00000000-0005-0000-0000-000031320000}"/>
    <cellStyle name="Normal 7 4 2 10" xfId="7171" xr:uid="{00000000-0005-0000-0000-000032320000}"/>
    <cellStyle name="Normal 7 4 2 11" xfId="3340" xr:uid="{00000000-0005-0000-0000-000033320000}"/>
    <cellStyle name="Normal 7 4 2 2" xfId="636" xr:uid="{00000000-0005-0000-0000-000034320000}"/>
    <cellStyle name="Normal 7 4 2 2 2" xfId="1045" xr:uid="{00000000-0005-0000-0000-000035320000}"/>
    <cellStyle name="Normal 7 4 2 2 2 2" xfId="2225" xr:uid="{00000000-0005-0000-0000-000036320000}"/>
    <cellStyle name="Normal 7 4 2 2 2 2 2" xfId="10330" xr:uid="{00000000-0005-0000-0000-000037320000}"/>
    <cellStyle name="Normal 7 4 2 2 2 2 3" xfId="5312" xr:uid="{00000000-0005-0000-0000-000038320000}"/>
    <cellStyle name="Normal 7 4 2 2 2 3" xfId="6372" xr:uid="{00000000-0005-0000-0000-000039320000}"/>
    <cellStyle name="Normal 7 4 2 2 2 3 2" xfId="11387" xr:uid="{00000000-0005-0000-0000-00003A320000}"/>
    <cellStyle name="Normal 7 4 2 2 2 4" xfId="9446" xr:uid="{00000000-0005-0000-0000-00003B320000}"/>
    <cellStyle name="Normal 7 4 2 2 2 5" xfId="12841" xr:uid="{00000000-0005-0000-0000-00003C320000}"/>
    <cellStyle name="Normal 7 4 2 2 2 6" xfId="7923" xr:uid="{00000000-0005-0000-0000-00003D320000}"/>
    <cellStyle name="Normal 7 4 2 2 2 7" xfId="4377" xr:uid="{00000000-0005-0000-0000-00003E320000}"/>
    <cellStyle name="Normal 7 4 2 2 3" xfId="1402" xr:uid="{00000000-0005-0000-0000-00003F320000}"/>
    <cellStyle name="Normal 7 4 2 2 3 2" xfId="2573" xr:uid="{00000000-0005-0000-0000-000040320000}"/>
    <cellStyle name="Normal 7 4 2 2 3 2 2" xfId="10604" xr:uid="{00000000-0005-0000-0000-000041320000}"/>
    <cellStyle name="Normal 7 4 2 2 3 2 3" xfId="5587" xr:uid="{00000000-0005-0000-0000-000042320000}"/>
    <cellStyle name="Normal 7 4 2 2 3 3" xfId="6720" xr:uid="{00000000-0005-0000-0000-000043320000}"/>
    <cellStyle name="Normal 7 4 2 2 3 3 2" xfId="11735" xr:uid="{00000000-0005-0000-0000-000044320000}"/>
    <cellStyle name="Normal 7 4 2 2 3 4" xfId="9011" xr:uid="{00000000-0005-0000-0000-000045320000}"/>
    <cellStyle name="Normal 7 4 2 2 3 5" xfId="13189" xr:uid="{00000000-0005-0000-0000-000046320000}"/>
    <cellStyle name="Normal 7 4 2 2 3 6" xfId="8198" xr:uid="{00000000-0005-0000-0000-000047320000}"/>
    <cellStyle name="Normal 7 4 2 2 3 7" xfId="3942" xr:uid="{00000000-0005-0000-0000-000048320000}"/>
    <cellStyle name="Normal 7 4 2 2 4" xfId="2960" xr:uid="{00000000-0005-0000-0000-000049320000}"/>
    <cellStyle name="Normal 7 4 2 2 4 2" xfId="6985" xr:uid="{00000000-0005-0000-0000-00004A320000}"/>
    <cellStyle name="Normal 7 4 2 2 4 2 2" xfId="12000" xr:uid="{00000000-0005-0000-0000-00004B320000}"/>
    <cellStyle name="Normal 7 4 2 2 4 3" xfId="13454" xr:uid="{00000000-0005-0000-0000-00004C320000}"/>
    <cellStyle name="Normal 7 4 2 2 4 4" xfId="9895" xr:uid="{00000000-0005-0000-0000-00004D320000}"/>
    <cellStyle name="Normal 7 4 2 2 4 5" xfId="4877" xr:uid="{00000000-0005-0000-0000-00004E320000}"/>
    <cellStyle name="Normal 7 4 2 2 5" xfId="1794" xr:uid="{00000000-0005-0000-0000-00004F320000}"/>
    <cellStyle name="Normal 7 4 2 2 5 2" xfId="10957" xr:uid="{00000000-0005-0000-0000-000050320000}"/>
    <cellStyle name="Normal 7 4 2 2 5 3" xfId="5941" xr:uid="{00000000-0005-0000-0000-000051320000}"/>
    <cellStyle name="Normal 7 4 2 2 6" xfId="8518" xr:uid="{00000000-0005-0000-0000-000052320000}"/>
    <cellStyle name="Normal 7 4 2 2 7" xfId="12411" xr:uid="{00000000-0005-0000-0000-000053320000}"/>
    <cellStyle name="Normal 7 4 2 2 8" xfId="7488" xr:uid="{00000000-0005-0000-0000-000054320000}"/>
    <cellStyle name="Normal 7 4 2 2 9" xfId="3440" xr:uid="{00000000-0005-0000-0000-000055320000}"/>
    <cellStyle name="Normal 7 4 2 2_Degree data" xfId="3199" xr:uid="{00000000-0005-0000-0000-000056320000}"/>
    <cellStyle name="Normal 7 4 2 3" xfId="536" xr:uid="{00000000-0005-0000-0000-000057320000}"/>
    <cellStyle name="Normal 7 4 2 3 2" xfId="2224" xr:uid="{00000000-0005-0000-0000-000058320000}"/>
    <cellStyle name="Normal 7 4 2 3 2 2" xfId="9795" xr:uid="{00000000-0005-0000-0000-000059320000}"/>
    <cellStyle name="Normal 7 4 2 3 2 3" xfId="4777" xr:uid="{00000000-0005-0000-0000-00005A320000}"/>
    <cellStyle name="Normal 7 4 2 3 3" xfId="6371" xr:uid="{00000000-0005-0000-0000-00005B320000}"/>
    <cellStyle name="Normal 7 4 2 3 3 2" xfId="11386" xr:uid="{00000000-0005-0000-0000-00005C320000}"/>
    <cellStyle name="Normal 7 4 2 3 4" xfId="8911" xr:uid="{00000000-0005-0000-0000-00005D320000}"/>
    <cellStyle name="Normal 7 4 2 3 5" xfId="12840" xr:uid="{00000000-0005-0000-0000-00005E320000}"/>
    <cellStyle name="Normal 7 4 2 3 6" xfId="7388" xr:uid="{00000000-0005-0000-0000-00005F320000}"/>
    <cellStyle name="Normal 7 4 2 3 7" xfId="3842" xr:uid="{00000000-0005-0000-0000-000060320000}"/>
    <cellStyle name="Normal 7 4 2 4" xfId="945" xr:uid="{00000000-0005-0000-0000-000061320000}"/>
    <cellStyle name="Normal 7 4 2 4 2" xfId="2572" xr:uid="{00000000-0005-0000-0000-000062320000}"/>
    <cellStyle name="Normal 7 4 2 4 2 2" xfId="10329" xr:uid="{00000000-0005-0000-0000-000063320000}"/>
    <cellStyle name="Normal 7 4 2 4 2 3" xfId="5311" xr:uid="{00000000-0005-0000-0000-000064320000}"/>
    <cellStyle name="Normal 7 4 2 4 3" xfId="6719" xr:uid="{00000000-0005-0000-0000-000065320000}"/>
    <cellStyle name="Normal 7 4 2 4 3 2" xfId="11734" xr:uid="{00000000-0005-0000-0000-000066320000}"/>
    <cellStyle name="Normal 7 4 2 4 4" xfId="9445" xr:uid="{00000000-0005-0000-0000-000067320000}"/>
    <cellStyle name="Normal 7 4 2 4 5" xfId="13188" xr:uid="{00000000-0005-0000-0000-000068320000}"/>
    <cellStyle name="Normal 7 4 2 4 6" xfId="7922" xr:uid="{00000000-0005-0000-0000-000069320000}"/>
    <cellStyle name="Normal 7 4 2 4 7" xfId="4376" xr:uid="{00000000-0005-0000-0000-00006A320000}"/>
    <cellStyle name="Normal 7 4 2 5" xfId="1301" xr:uid="{00000000-0005-0000-0000-00006B320000}"/>
    <cellStyle name="Normal 7 4 2 5 2" xfId="2858" xr:uid="{00000000-0005-0000-0000-00006C320000}"/>
    <cellStyle name="Normal 7 4 2 5 2 2" xfId="10504" xr:uid="{00000000-0005-0000-0000-00006D320000}"/>
    <cellStyle name="Normal 7 4 2 5 2 3" xfId="5487" xr:uid="{00000000-0005-0000-0000-00006E320000}"/>
    <cellStyle name="Normal 7 4 2 5 3" xfId="6885" xr:uid="{00000000-0005-0000-0000-00006F320000}"/>
    <cellStyle name="Normal 7 4 2 5 3 2" xfId="11900" xr:uid="{00000000-0005-0000-0000-000070320000}"/>
    <cellStyle name="Normal 7 4 2 5 4" xfId="8692" xr:uid="{00000000-0005-0000-0000-000071320000}"/>
    <cellStyle name="Normal 7 4 2 5 5" xfId="13354" xr:uid="{00000000-0005-0000-0000-000072320000}"/>
    <cellStyle name="Normal 7 4 2 5 6" xfId="8098" xr:uid="{00000000-0005-0000-0000-000073320000}"/>
    <cellStyle name="Normal 7 4 2 5 7" xfId="3621" xr:uid="{00000000-0005-0000-0000-000074320000}"/>
    <cellStyle name="Normal 7 4 2 6" xfId="1694" xr:uid="{00000000-0005-0000-0000-000075320000}"/>
    <cellStyle name="Normal 7 4 2 6 2" xfId="9578" xr:uid="{00000000-0005-0000-0000-000076320000}"/>
    <cellStyle name="Normal 7 4 2 6 3" xfId="4560" xr:uid="{00000000-0005-0000-0000-000077320000}"/>
    <cellStyle name="Normal 7 4 2 7" xfId="5841" xr:uid="{00000000-0005-0000-0000-000078320000}"/>
    <cellStyle name="Normal 7 4 2 7 2" xfId="10857" xr:uid="{00000000-0005-0000-0000-000079320000}"/>
    <cellStyle name="Normal 7 4 2 8" xfId="8418" xr:uid="{00000000-0005-0000-0000-00007A320000}"/>
    <cellStyle name="Normal 7 4 2 9" xfId="12311" xr:uid="{00000000-0005-0000-0000-00007B320000}"/>
    <cellStyle name="Normal 7 4 2_Degree data" xfId="3198" xr:uid="{00000000-0005-0000-0000-00007C320000}"/>
    <cellStyle name="Normal 7 4 3" xfId="341" xr:uid="{00000000-0005-0000-0000-00007D320000}"/>
    <cellStyle name="Normal 7 4 3 10" xfId="7233" xr:uid="{00000000-0005-0000-0000-00007E320000}"/>
    <cellStyle name="Normal 7 4 3 11" xfId="3297" xr:uid="{00000000-0005-0000-0000-00007F320000}"/>
    <cellStyle name="Normal 7 4 3 2" xfId="698" xr:uid="{00000000-0005-0000-0000-000080320000}"/>
    <cellStyle name="Normal 7 4 3 2 2" xfId="1107" xr:uid="{00000000-0005-0000-0000-000081320000}"/>
    <cellStyle name="Normal 7 4 3 2 2 2" xfId="2227" xr:uid="{00000000-0005-0000-0000-000082320000}"/>
    <cellStyle name="Normal 7 4 3 2 2 2 2" xfId="10332" xr:uid="{00000000-0005-0000-0000-000083320000}"/>
    <cellStyle name="Normal 7 4 3 2 2 2 3" xfId="5314" xr:uid="{00000000-0005-0000-0000-000084320000}"/>
    <cellStyle name="Normal 7 4 3 2 2 3" xfId="6374" xr:uid="{00000000-0005-0000-0000-000085320000}"/>
    <cellStyle name="Normal 7 4 3 2 2 3 2" xfId="11389" xr:uid="{00000000-0005-0000-0000-000086320000}"/>
    <cellStyle name="Normal 7 4 3 2 2 4" xfId="9448" xr:uid="{00000000-0005-0000-0000-000087320000}"/>
    <cellStyle name="Normal 7 4 3 2 2 5" xfId="12843" xr:uid="{00000000-0005-0000-0000-000088320000}"/>
    <cellStyle name="Normal 7 4 3 2 2 6" xfId="7925" xr:uid="{00000000-0005-0000-0000-000089320000}"/>
    <cellStyle name="Normal 7 4 3 2 2 7" xfId="4379" xr:uid="{00000000-0005-0000-0000-00008A320000}"/>
    <cellStyle name="Normal 7 4 3 2 3" xfId="1465" xr:uid="{00000000-0005-0000-0000-00008B320000}"/>
    <cellStyle name="Normal 7 4 3 2 3 2" xfId="2575" xr:uid="{00000000-0005-0000-0000-00008C320000}"/>
    <cellStyle name="Normal 7 4 3 2 3 2 2" xfId="10666" xr:uid="{00000000-0005-0000-0000-00008D320000}"/>
    <cellStyle name="Normal 7 4 3 2 3 2 3" xfId="5649" xr:uid="{00000000-0005-0000-0000-00008E320000}"/>
    <cellStyle name="Normal 7 4 3 2 3 3" xfId="6722" xr:uid="{00000000-0005-0000-0000-00008F320000}"/>
    <cellStyle name="Normal 7 4 3 2 3 3 2" xfId="11737" xr:uid="{00000000-0005-0000-0000-000090320000}"/>
    <cellStyle name="Normal 7 4 3 2 3 4" xfId="9073" xr:uid="{00000000-0005-0000-0000-000091320000}"/>
    <cellStyle name="Normal 7 4 3 2 3 5" xfId="13191" xr:uid="{00000000-0005-0000-0000-000092320000}"/>
    <cellStyle name="Normal 7 4 3 2 3 6" xfId="8260" xr:uid="{00000000-0005-0000-0000-000093320000}"/>
    <cellStyle name="Normal 7 4 3 2 3 7" xfId="4004" xr:uid="{00000000-0005-0000-0000-000094320000}"/>
    <cellStyle name="Normal 7 4 3 2 4" xfId="3024" xr:uid="{00000000-0005-0000-0000-000095320000}"/>
    <cellStyle name="Normal 7 4 3 2 4 2" xfId="7047" xr:uid="{00000000-0005-0000-0000-000096320000}"/>
    <cellStyle name="Normal 7 4 3 2 4 2 2" xfId="12062" xr:uid="{00000000-0005-0000-0000-000097320000}"/>
    <cellStyle name="Normal 7 4 3 2 4 3" xfId="13516" xr:uid="{00000000-0005-0000-0000-000098320000}"/>
    <cellStyle name="Normal 7 4 3 2 4 4" xfId="9957" xr:uid="{00000000-0005-0000-0000-000099320000}"/>
    <cellStyle name="Normal 7 4 3 2 4 5" xfId="4939" xr:uid="{00000000-0005-0000-0000-00009A320000}"/>
    <cellStyle name="Normal 7 4 3 2 5" xfId="1856" xr:uid="{00000000-0005-0000-0000-00009B320000}"/>
    <cellStyle name="Normal 7 4 3 2 5 2" xfId="11019" xr:uid="{00000000-0005-0000-0000-00009C320000}"/>
    <cellStyle name="Normal 7 4 3 2 5 3" xfId="6003" xr:uid="{00000000-0005-0000-0000-00009D320000}"/>
    <cellStyle name="Normal 7 4 3 2 6" xfId="8580" xr:uid="{00000000-0005-0000-0000-00009E320000}"/>
    <cellStyle name="Normal 7 4 3 2 7" xfId="12473" xr:uid="{00000000-0005-0000-0000-00009F320000}"/>
    <cellStyle name="Normal 7 4 3 2 8" xfId="7550" xr:uid="{00000000-0005-0000-0000-0000A0320000}"/>
    <cellStyle name="Normal 7 4 3 2 9" xfId="3502" xr:uid="{00000000-0005-0000-0000-0000A1320000}"/>
    <cellStyle name="Normal 7 4 3 2_Degree data" xfId="3201" xr:uid="{00000000-0005-0000-0000-0000A2320000}"/>
    <cellStyle name="Normal 7 4 3 3" xfId="493" xr:uid="{00000000-0005-0000-0000-0000A3320000}"/>
    <cellStyle name="Normal 7 4 3 3 2" xfId="2226" xr:uid="{00000000-0005-0000-0000-0000A4320000}"/>
    <cellStyle name="Normal 7 4 3 3 2 2" xfId="9752" xr:uid="{00000000-0005-0000-0000-0000A5320000}"/>
    <cellStyle name="Normal 7 4 3 3 2 3" xfId="4734" xr:uid="{00000000-0005-0000-0000-0000A6320000}"/>
    <cellStyle name="Normal 7 4 3 3 3" xfId="6373" xr:uid="{00000000-0005-0000-0000-0000A7320000}"/>
    <cellStyle name="Normal 7 4 3 3 3 2" xfId="11388" xr:uid="{00000000-0005-0000-0000-0000A8320000}"/>
    <cellStyle name="Normal 7 4 3 3 4" xfId="8868" xr:uid="{00000000-0005-0000-0000-0000A9320000}"/>
    <cellStyle name="Normal 7 4 3 3 5" xfId="12842" xr:uid="{00000000-0005-0000-0000-0000AA320000}"/>
    <cellStyle name="Normal 7 4 3 3 6" xfId="7345" xr:uid="{00000000-0005-0000-0000-0000AB320000}"/>
    <cellStyle name="Normal 7 4 3 3 7" xfId="3799" xr:uid="{00000000-0005-0000-0000-0000AC320000}"/>
    <cellStyle name="Normal 7 4 3 4" xfId="902" xr:uid="{00000000-0005-0000-0000-0000AD320000}"/>
    <cellStyle name="Normal 7 4 3 4 2" xfId="2574" xr:uid="{00000000-0005-0000-0000-0000AE320000}"/>
    <cellStyle name="Normal 7 4 3 4 2 2" xfId="10331" xr:uid="{00000000-0005-0000-0000-0000AF320000}"/>
    <cellStyle name="Normal 7 4 3 4 2 3" xfId="5313" xr:uid="{00000000-0005-0000-0000-0000B0320000}"/>
    <cellStyle name="Normal 7 4 3 4 3" xfId="6721" xr:uid="{00000000-0005-0000-0000-0000B1320000}"/>
    <cellStyle name="Normal 7 4 3 4 3 2" xfId="11736" xr:uid="{00000000-0005-0000-0000-0000B2320000}"/>
    <cellStyle name="Normal 7 4 3 4 4" xfId="9447" xr:uid="{00000000-0005-0000-0000-0000B3320000}"/>
    <cellStyle name="Normal 7 4 3 4 5" xfId="13190" xr:uid="{00000000-0005-0000-0000-0000B4320000}"/>
    <cellStyle name="Normal 7 4 3 4 6" xfId="7924" xr:uid="{00000000-0005-0000-0000-0000B5320000}"/>
    <cellStyle name="Normal 7 4 3 4 7" xfId="4378" xr:uid="{00000000-0005-0000-0000-0000B6320000}"/>
    <cellStyle name="Normal 7 4 3 5" xfId="1257" xr:uid="{00000000-0005-0000-0000-0000B7320000}"/>
    <cellStyle name="Normal 7 4 3 5 2" xfId="2813" xr:uid="{00000000-0005-0000-0000-0000B8320000}"/>
    <cellStyle name="Normal 7 4 3 5 2 2" xfId="10461" xr:uid="{00000000-0005-0000-0000-0000B9320000}"/>
    <cellStyle name="Normal 7 4 3 5 2 3" xfId="5444" xr:uid="{00000000-0005-0000-0000-0000BA320000}"/>
    <cellStyle name="Normal 7 4 3 5 3" xfId="6842" xr:uid="{00000000-0005-0000-0000-0000BB320000}"/>
    <cellStyle name="Normal 7 4 3 5 3 2" xfId="11857" xr:uid="{00000000-0005-0000-0000-0000BC320000}"/>
    <cellStyle name="Normal 7 4 3 5 4" xfId="8754" xr:uid="{00000000-0005-0000-0000-0000BD320000}"/>
    <cellStyle name="Normal 7 4 3 5 5" xfId="13311" xr:uid="{00000000-0005-0000-0000-0000BE320000}"/>
    <cellStyle name="Normal 7 4 3 5 6" xfId="8055" xr:uid="{00000000-0005-0000-0000-0000BF320000}"/>
    <cellStyle name="Normal 7 4 3 5 7" xfId="3684" xr:uid="{00000000-0005-0000-0000-0000C0320000}"/>
    <cellStyle name="Normal 7 4 3 6" xfId="1651" xr:uid="{00000000-0005-0000-0000-0000C1320000}"/>
    <cellStyle name="Normal 7 4 3 6 2" xfId="9640" xr:uid="{00000000-0005-0000-0000-0000C2320000}"/>
    <cellStyle name="Normal 7 4 3 6 3" xfId="4622" xr:uid="{00000000-0005-0000-0000-0000C3320000}"/>
    <cellStyle name="Normal 7 4 3 7" xfId="5798" xr:uid="{00000000-0005-0000-0000-0000C4320000}"/>
    <cellStyle name="Normal 7 4 3 7 2" xfId="10814" xr:uid="{00000000-0005-0000-0000-0000C5320000}"/>
    <cellStyle name="Normal 7 4 3 8" xfId="8375" xr:uid="{00000000-0005-0000-0000-0000C6320000}"/>
    <cellStyle name="Normal 7 4 3 9" xfId="12268" xr:uid="{00000000-0005-0000-0000-0000C7320000}"/>
    <cellStyle name="Normal 7 4 3_Degree data" xfId="3200" xr:uid="{00000000-0005-0000-0000-0000C8320000}"/>
    <cellStyle name="Normal 7 4 4" xfId="278" xr:uid="{00000000-0005-0000-0000-0000C9320000}"/>
    <cellStyle name="Normal 7 4 4 2" xfId="593" xr:uid="{00000000-0005-0000-0000-0000CA320000}"/>
    <cellStyle name="Normal 7 4 4 2 2" xfId="2228" xr:uid="{00000000-0005-0000-0000-0000CB320000}"/>
    <cellStyle name="Normal 7 4 4 2 2 2" xfId="10333" xr:uid="{00000000-0005-0000-0000-0000CC320000}"/>
    <cellStyle name="Normal 7 4 4 2 2 3" xfId="5315" xr:uid="{00000000-0005-0000-0000-0000CD320000}"/>
    <cellStyle name="Normal 7 4 4 2 3" xfId="6375" xr:uid="{00000000-0005-0000-0000-0000CE320000}"/>
    <cellStyle name="Normal 7 4 4 2 3 2" xfId="11390" xr:uid="{00000000-0005-0000-0000-0000CF320000}"/>
    <cellStyle name="Normal 7 4 4 2 4" xfId="9449" xr:uid="{00000000-0005-0000-0000-0000D0320000}"/>
    <cellStyle name="Normal 7 4 4 2 5" xfId="12844" xr:uid="{00000000-0005-0000-0000-0000D1320000}"/>
    <cellStyle name="Normal 7 4 4 2 6" xfId="7926" xr:uid="{00000000-0005-0000-0000-0000D2320000}"/>
    <cellStyle name="Normal 7 4 4 2 7" xfId="4380" xr:uid="{00000000-0005-0000-0000-0000D3320000}"/>
    <cellStyle name="Normal 7 4 4 3" xfId="1002" xr:uid="{00000000-0005-0000-0000-0000D4320000}"/>
    <cellStyle name="Normal 7 4 4 3 2" xfId="2576" xr:uid="{00000000-0005-0000-0000-0000D5320000}"/>
    <cellStyle name="Normal 7 4 4 3 2 2" xfId="10561" xr:uid="{00000000-0005-0000-0000-0000D6320000}"/>
    <cellStyle name="Normal 7 4 4 3 2 3" xfId="5544" xr:uid="{00000000-0005-0000-0000-0000D7320000}"/>
    <cellStyle name="Normal 7 4 4 3 3" xfId="6723" xr:uid="{00000000-0005-0000-0000-0000D8320000}"/>
    <cellStyle name="Normal 7 4 4 3 3 2" xfId="11738" xr:uid="{00000000-0005-0000-0000-0000D9320000}"/>
    <cellStyle name="Normal 7 4 4 3 4" xfId="8968" xr:uid="{00000000-0005-0000-0000-0000DA320000}"/>
    <cellStyle name="Normal 7 4 4 3 5" xfId="13192" xr:uid="{00000000-0005-0000-0000-0000DB320000}"/>
    <cellStyle name="Normal 7 4 4 3 6" xfId="8155" xr:uid="{00000000-0005-0000-0000-0000DC320000}"/>
    <cellStyle name="Normal 7 4 4 3 7" xfId="3899" xr:uid="{00000000-0005-0000-0000-0000DD320000}"/>
    <cellStyle name="Normal 7 4 4 4" xfId="1358" xr:uid="{00000000-0005-0000-0000-0000DE320000}"/>
    <cellStyle name="Normal 7 4 4 4 2" xfId="2916" xr:uid="{00000000-0005-0000-0000-0000DF320000}"/>
    <cellStyle name="Normal 7 4 4 4 2 2" xfId="11957" xr:uid="{00000000-0005-0000-0000-0000E0320000}"/>
    <cellStyle name="Normal 7 4 4 4 2 3" xfId="6942" xr:uid="{00000000-0005-0000-0000-0000E1320000}"/>
    <cellStyle name="Normal 7 4 4 4 3" xfId="13411" xr:uid="{00000000-0005-0000-0000-0000E2320000}"/>
    <cellStyle name="Normal 7 4 4 4 4" xfId="9852" xr:uid="{00000000-0005-0000-0000-0000E3320000}"/>
    <cellStyle name="Normal 7 4 4 4 5" xfId="4834" xr:uid="{00000000-0005-0000-0000-0000E4320000}"/>
    <cellStyle name="Normal 7 4 4 5" xfId="1751" xr:uid="{00000000-0005-0000-0000-0000E5320000}"/>
    <cellStyle name="Normal 7 4 4 5 2" xfId="10914" xr:uid="{00000000-0005-0000-0000-0000E6320000}"/>
    <cellStyle name="Normal 7 4 4 5 3" xfId="5898" xr:uid="{00000000-0005-0000-0000-0000E7320000}"/>
    <cellStyle name="Normal 7 4 4 6" xfId="8475" xr:uid="{00000000-0005-0000-0000-0000E8320000}"/>
    <cellStyle name="Normal 7 4 4 7" xfId="12368" xr:uid="{00000000-0005-0000-0000-0000E9320000}"/>
    <cellStyle name="Normal 7 4 4 8" xfId="7445" xr:uid="{00000000-0005-0000-0000-0000EA320000}"/>
    <cellStyle name="Normal 7 4 4 9" xfId="3397" xr:uid="{00000000-0005-0000-0000-0000EB320000}"/>
    <cellStyle name="Normal 7 4 4_Degree data" xfId="3202" xr:uid="{00000000-0005-0000-0000-0000EC320000}"/>
    <cellStyle name="Normal 7 4 5" xfId="434" xr:uid="{00000000-0005-0000-0000-0000ED320000}"/>
    <cellStyle name="Normal 7 4 5 2" xfId="842" xr:uid="{00000000-0005-0000-0000-0000EE320000}"/>
    <cellStyle name="Normal 7 4 5 2 2" xfId="9693" xr:uid="{00000000-0005-0000-0000-0000EF320000}"/>
    <cellStyle name="Normal 7 4 5 2 3" xfId="4675" xr:uid="{00000000-0005-0000-0000-0000F0320000}"/>
    <cellStyle name="Normal 7 4 5 3" xfId="2223" xr:uid="{00000000-0005-0000-0000-0000F1320000}"/>
    <cellStyle name="Normal 7 4 5 3 2" xfId="11385" xr:uid="{00000000-0005-0000-0000-0000F2320000}"/>
    <cellStyle name="Normal 7 4 5 3 3" xfId="6370" xr:uid="{00000000-0005-0000-0000-0000F3320000}"/>
    <cellStyle name="Normal 7 4 5 4" xfId="8809" xr:uid="{00000000-0005-0000-0000-0000F4320000}"/>
    <cellStyle name="Normal 7 4 5 5" xfId="12839" xr:uid="{00000000-0005-0000-0000-0000F5320000}"/>
    <cellStyle name="Normal 7 4 5 6" xfId="7286" xr:uid="{00000000-0005-0000-0000-0000F6320000}"/>
    <cellStyle name="Normal 7 4 5 7" xfId="3740" xr:uid="{00000000-0005-0000-0000-0000F7320000}"/>
    <cellStyle name="Normal 7 4 6" xfId="769" xr:uid="{00000000-0005-0000-0000-0000F8320000}"/>
    <cellStyle name="Normal 7 4 6 2" xfId="2571" xr:uid="{00000000-0005-0000-0000-0000F9320000}"/>
    <cellStyle name="Normal 7 4 6 2 2" xfId="10328" xr:uid="{00000000-0005-0000-0000-0000FA320000}"/>
    <cellStyle name="Normal 7 4 6 2 3" xfId="5310" xr:uid="{00000000-0005-0000-0000-0000FB320000}"/>
    <cellStyle name="Normal 7 4 6 3" xfId="6718" xr:uid="{00000000-0005-0000-0000-0000FC320000}"/>
    <cellStyle name="Normal 7 4 6 3 2" xfId="11733" xr:uid="{00000000-0005-0000-0000-0000FD320000}"/>
    <cellStyle name="Normal 7 4 6 4" xfId="9444" xr:uid="{00000000-0005-0000-0000-0000FE320000}"/>
    <cellStyle name="Normal 7 4 6 5" xfId="13187" xr:uid="{00000000-0005-0000-0000-0000FF320000}"/>
    <cellStyle name="Normal 7 4 6 6" xfId="7921" xr:uid="{00000000-0005-0000-0000-000000330000}"/>
    <cellStyle name="Normal 7 4 6 7" xfId="4375" xr:uid="{00000000-0005-0000-0000-000001330000}"/>
    <cellStyle name="Normal 7 4 7" xfId="1193" xr:uid="{00000000-0005-0000-0000-000002330000}"/>
    <cellStyle name="Normal 7 4 7 2" xfId="2745" xr:uid="{00000000-0005-0000-0000-000003330000}"/>
    <cellStyle name="Normal 7 4 7 2 2" xfId="10402" xr:uid="{00000000-0005-0000-0000-000004330000}"/>
    <cellStyle name="Normal 7 4 7 2 3" xfId="5385" xr:uid="{00000000-0005-0000-0000-000005330000}"/>
    <cellStyle name="Normal 7 4 7 3" xfId="6783" xr:uid="{00000000-0005-0000-0000-000006330000}"/>
    <cellStyle name="Normal 7 4 7 3 2" xfId="11798" xr:uid="{00000000-0005-0000-0000-000007330000}"/>
    <cellStyle name="Normal 7 4 7 4" xfId="8648" xr:uid="{00000000-0005-0000-0000-000008330000}"/>
    <cellStyle name="Normal 7 4 7 5" xfId="13252" xr:uid="{00000000-0005-0000-0000-000009330000}"/>
    <cellStyle name="Normal 7 4 7 6" xfId="7996" xr:uid="{00000000-0005-0000-0000-00000A330000}"/>
    <cellStyle name="Normal 7 4 7 7" xfId="3575" xr:uid="{00000000-0005-0000-0000-00000B330000}"/>
    <cellStyle name="Normal 7 4 8" xfId="1592" xr:uid="{00000000-0005-0000-0000-00000C330000}"/>
    <cellStyle name="Normal 7 4 8 2" xfId="12209" xr:uid="{00000000-0005-0000-0000-00000D330000}"/>
    <cellStyle name="Normal 7 4 8 3" xfId="9535" xr:uid="{00000000-0005-0000-0000-00000E330000}"/>
    <cellStyle name="Normal 7 4 8 4" xfId="4517" xr:uid="{00000000-0005-0000-0000-00000F330000}"/>
    <cellStyle name="Normal 7 4 9" xfId="1519" xr:uid="{00000000-0005-0000-0000-000010330000}"/>
    <cellStyle name="Normal 7 4 9 2" xfId="10753" xr:uid="{00000000-0005-0000-0000-000011330000}"/>
    <cellStyle name="Normal 7 4 9 3" xfId="5737" xr:uid="{00000000-0005-0000-0000-000012330000}"/>
    <cellStyle name="Normal 7 4_Degree data" xfId="3197" xr:uid="{00000000-0005-0000-0000-000013330000}"/>
    <cellStyle name="Normal 7 5" xfId="193" xr:uid="{00000000-0005-0000-0000-000014330000}"/>
    <cellStyle name="Normal 7 5 10" xfId="7154" xr:uid="{00000000-0005-0000-0000-000015330000}"/>
    <cellStyle name="Normal 7 5 11" xfId="3323" xr:uid="{00000000-0005-0000-0000-000016330000}"/>
    <cellStyle name="Normal 7 5 2" xfId="368" xr:uid="{00000000-0005-0000-0000-000017330000}"/>
    <cellStyle name="Normal 7 5 2 2" xfId="619" xr:uid="{00000000-0005-0000-0000-000018330000}"/>
    <cellStyle name="Normal 7 5 2 2 2" xfId="2230" xr:uid="{00000000-0005-0000-0000-000019330000}"/>
    <cellStyle name="Normal 7 5 2 2 2 2" xfId="10335" xr:uid="{00000000-0005-0000-0000-00001A330000}"/>
    <cellStyle name="Normal 7 5 2 2 2 3" xfId="5317" xr:uid="{00000000-0005-0000-0000-00001B330000}"/>
    <cellStyle name="Normal 7 5 2 2 3" xfId="6377" xr:uid="{00000000-0005-0000-0000-00001C330000}"/>
    <cellStyle name="Normal 7 5 2 2 3 2" xfId="11392" xr:uid="{00000000-0005-0000-0000-00001D330000}"/>
    <cellStyle name="Normal 7 5 2 2 4" xfId="9451" xr:uid="{00000000-0005-0000-0000-00001E330000}"/>
    <cellStyle name="Normal 7 5 2 2 5" xfId="12846" xr:uid="{00000000-0005-0000-0000-00001F330000}"/>
    <cellStyle name="Normal 7 5 2 2 6" xfId="7928" xr:uid="{00000000-0005-0000-0000-000020330000}"/>
    <cellStyle name="Normal 7 5 2 2 7" xfId="4382" xr:uid="{00000000-0005-0000-0000-000021330000}"/>
    <cellStyle name="Normal 7 5 2 3" xfId="1028" xr:uid="{00000000-0005-0000-0000-000022330000}"/>
    <cellStyle name="Normal 7 5 2 3 2" xfId="2578" xr:uid="{00000000-0005-0000-0000-000023330000}"/>
    <cellStyle name="Normal 7 5 2 3 2 2" xfId="10587" xr:uid="{00000000-0005-0000-0000-000024330000}"/>
    <cellStyle name="Normal 7 5 2 3 2 3" xfId="5570" xr:uid="{00000000-0005-0000-0000-000025330000}"/>
    <cellStyle name="Normal 7 5 2 3 3" xfId="6725" xr:uid="{00000000-0005-0000-0000-000026330000}"/>
    <cellStyle name="Normal 7 5 2 3 3 2" xfId="11740" xr:uid="{00000000-0005-0000-0000-000027330000}"/>
    <cellStyle name="Normal 7 5 2 3 4" xfId="8994" xr:uid="{00000000-0005-0000-0000-000028330000}"/>
    <cellStyle name="Normal 7 5 2 3 5" xfId="13194" xr:uid="{00000000-0005-0000-0000-000029330000}"/>
    <cellStyle name="Normal 7 5 2 3 6" xfId="8181" xr:uid="{00000000-0005-0000-0000-00002A330000}"/>
    <cellStyle name="Normal 7 5 2 3 7" xfId="3925" xr:uid="{00000000-0005-0000-0000-00002B330000}"/>
    <cellStyle name="Normal 7 5 2 4" xfId="1385" xr:uid="{00000000-0005-0000-0000-00002C330000}"/>
    <cellStyle name="Normal 7 5 2 4 2" xfId="2943" xr:uid="{00000000-0005-0000-0000-00002D330000}"/>
    <cellStyle name="Normal 7 5 2 4 2 2" xfId="11983" xr:uid="{00000000-0005-0000-0000-00002E330000}"/>
    <cellStyle name="Normal 7 5 2 4 2 3" xfId="6968" xr:uid="{00000000-0005-0000-0000-00002F330000}"/>
    <cellStyle name="Normal 7 5 2 4 3" xfId="13437" xr:uid="{00000000-0005-0000-0000-000030330000}"/>
    <cellStyle name="Normal 7 5 2 4 4" xfId="9878" xr:uid="{00000000-0005-0000-0000-000031330000}"/>
    <cellStyle name="Normal 7 5 2 4 5" xfId="4860" xr:uid="{00000000-0005-0000-0000-000032330000}"/>
    <cellStyle name="Normal 7 5 2 5" xfId="1777" xr:uid="{00000000-0005-0000-0000-000033330000}"/>
    <cellStyle name="Normal 7 5 2 5 2" xfId="10940" xr:uid="{00000000-0005-0000-0000-000034330000}"/>
    <cellStyle name="Normal 7 5 2 5 3" xfId="5924" xr:uid="{00000000-0005-0000-0000-000035330000}"/>
    <cellStyle name="Normal 7 5 2 6" xfId="8501" xr:uid="{00000000-0005-0000-0000-000036330000}"/>
    <cellStyle name="Normal 7 5 2 7" xfId="12394" xr:uid="{00000000-0005-0000-0000-000037330000}"/>
    <cellStyle name="Normal 7 5 2 8" xfId="7471" xr:uid="{00000000-0005-0000-0000-000038330000}"/>
    <cellStyle name="Normal 7 5 2 9" xfId="3423" xr:uid="{00000000-0005-0000-0000-000039330000}"/>
    <cellStyle name="Normal 7 5 2_Degree data" xfId="3204" xr:uid="{00000000-0005-0000-0000-00003A330000}"/>
    <cellStyle name="Normal 7 5 3" xfId="519" xr:uid="{00000000-0005-0000-0000-00003B330000}"/>
    <cellStyle name="Normal 7 5 3 2" xfId="928" xr:uid="{00000000-0005-0000-0000-00003C330000}"/>
    <cellStyle name="Normal 7 5 3 2 2" xfId="9778" xr:uid="{00000000-0005-0000-0000-00003D330000}"/>
    <cellStyle name="Normal 7 5 3 2 3" xfId="4760" xr:uid="{00000000-0005-0000-0000-00003E330000}"/>
    <cellStyle name="Normal 7 5 3 3" xfId="2229" xr:uid="{00000000-0005-0000-0000-00003F330000}"/>
    <cellStyle name="Normal 7 5 3 3 2" xfId="11391" xr:uid="{00000000-0005-0000-0000-000040330000}"/>
    <cellStyle name="Normal 7 5 3 3 3" xfId="6376" xr:uid="{00000000-0005-0000-0000-000041330000}"/>
    <cellStyle name="Normal 7 5 3 4" xfId="8894" xr:uid="{00000000-0005-0000-0000-000042330000}"/>
    <cellStyle name="Normal 7 5 3 5" xfId="12845" xr:uid="{00000000-0005-0000-0000-000043330000}"/>
    <cellStyle name="Normal 7 5 3 6" xfId="7371" xr:uid="{00000000-0005-0000-0000-000044330000}"/>
    <cellStyle name="Normal 7 5 3 7" xfId="3825" xr:uid="{00000000-0005-0000-0000-000045330000}"/>
    <cellStyle name="Normal 7 5 4" xfId="799" xr:uid="{00000000-0005-0000-0000-000046330000}"/>
    <cellStyle name="Normal 7 5 4 2" xfId="2577" xr:uid="{00000000-0005-0000-0000-000047330000}"/>
    <cellStyle name="Normal 7 5 4 2 2" xfId="10334" xr:uid="{00000000-0005-0000-0000-000048330000}"/>
    <cellStyle name="Normal 7 5 4 2 3" xfId="5316" xr:uid="{00000000-0005-0000-0000-000049330000}"/>
    <cellStyle name="Normal 7 5 4 3" xfId="6724" xr:uid="{00000000-0005-0000-0000-00004A330000}"/>
    <cellStyle name="Normal 7 5 4 3 2" xfId="11739" xr:uid="{00000000-0005-0000-0000-00004B330000}"/>
    <cellStyle name="Normal 7 5 4 4" xfId="9450" xr:uid="{00000000-0005-0000-0000-00004C330000}"/>
    <cellStyle name="Normal 7 5 4 5" xfId="13193" xr:uid="{00000000-0005-0000-0000-00004D330000}"/>
    <cellStyle name="Normal 7 5 4 6" xfId="7927" xr:uid="{00000000-0005-0000-0000-00004E330000}"/>
    <cellStyle name="Normal 7 5 4 7" xfId="4381" xr:uid="{00000000-0005-0000-0000-00004F330000}"/>
    <cellStyle name="Normal 7 5 5" xfId="1284" xr:uid="{00000000-0005-0000-0000-000050330000}"/>
    <cellStyle name="Normal 7 5 5 2" xfId="2841" xr:uid="{00000000-0005-0000-0000-000051330000}"/>
    <cellStyle name="Normal 7 5 5 2 2" xfId="10487" xr:uid="{00000000-0005-0000-0000-000052330000}"/>
    <cellStyle name="Normal 7 5 5 2 3" xfId="5470" xr:uid="{00000000-0005-0000-0000-000053330000}"/>
    <cellStyle name="Normal 7 5 5 3" xfId="6868" xr:uid="{00000000-0005-0000-0000-000054330000}"/>
    <cellStyle name="Normal 7 5 5 3 2" xfId="11883" xr:uid="{00000000-0005-0000-0000-000055330000}"/>
    <cellStyle name="Normal 7 5 5 4" xfId="8675" xr:uid="{00000000-0005-0000-0000-000056330000}"/>
    <cellStyle name="Normal 7 5 5 5" xfId="13337" xr:uid="{00000000-0005-0000-0000-000057330000}"/>
    <cellStyle name="Normal 7 5 5 6" xfId="8081" xr:uid="{00000000-0005-0000-0000-000058330000}"/>
    <cellStyle name="Normal 7 5 5 7" xfId="3604" xr:uid="{00000000-0005-0000-0000-000059330000}"/>
    <cellStyle name="Normal 7 5 6" xfId="1677" xr:uid="{00000000-0005-0000-0000-00005A330000}"/>
    <cellStyle name="Normal 7 5 6 2" xfId="9561" xr:uid="{00000000-0005-0000-0000-00005B330000}"/>
    <cellStyle name="Normal 7 5 6 3" xfId="4543" xr:uid="{00000000-0005-0000-0000-00005C330000}"/>
    <cellStyle name="Normal 7 5 7" xfId="5824" xr:uid="{00000000-0005-0000-0000-00005D330000}"/>
    <cellStyle name="Normal 7 5 7 2" xfId="10840" xr:uid="{00000000-0005-0000-0000-00005E330000}"/>
    <cellStyle name="Normal 7 5 8" xfId="8401" xr:uid="{00000000-0005-0000-0000-00005F330000}"/>
    <cellStyle name="Normal 7 5 9" xfId="12294" xr:uid="{00000000-0005-0000-0000-000060330000}"/>
    <cellStyle name="Normal 7 5_Degree data" xfId="3203" xr:uid="{00000000-0005-0000-0000-000061330000}"/>
    <cellStyle name="Normal 7 6" xfId="229" xr:uid="{00000000-0005-0000-0000-000062330000}"/>
    <cellStyle name="Normal 7 6 10" xfId="7202" xr:uid="{00000000-0005-0000-0000-000063330000}"/>
    <cellStyle name="Normal 7 6 11" xfId="3266" xr:uid="{00000000-0005-0000-0000-000064330000}"/>
    <cellStyle name="Normal 7 6 2" xfId="310" xr:uid="{00000000-0005-0000-0000-000065330000}"/>
    <cellStyle name="Normal 7 6 2 2" xfId="667" xr:uid="{00000000-0005-0000-0000-000066330000}"/>
    <cellStyle name="Normal 7 6 2 2 2" xfId="2232" xr:uid="{00000000-0005-0000-0000-000067330000}"/>
    <cellStyle name="Normal 7 6 2 2 2 2" xfId="10337" xr:uid="{00000000-0005-0000-0000-000068330000}"/>
    <cellStyle name="Normal 7 6 2 2 2 3" xfId="5319" xr:uid="{00000000-0005-0000-0000-000069330000}"/>
    <cellStyle name="Normal 7 6 2 2 3" xfId="6379" xr:uid="{00000000-0005-0000-0000-00006A330000}"/>
    <cellStyle name="Normal 7 6 2 2 3 2" xfId="11394" xr:uid="{00000000-0005-0000-0000-00006B330000}"/>
    <cellStyle name="Normal 7 6 2 2 4" xfId="9453" xr:uid="{00000000-0005-0000-0000-00006C330000}"/>
    <cellStyle name="Normal 7 6 2 2 5" xfId="12848" xr:uid="{00000000-0005-0000-0000-00006D330000}"/>
    <cellStyle name="Normal 7 6 2 2 6" xfId="7930" xr:uid="{00000000-0005-0000-0000-00006E330000}"/>
    <cellStyle name="Normal 7 6 2 2 7" xfId="4384" xr:uid="{00000000-0005-0000-0000-00006F330000}"/>
    <cellStyle name="Normal 7 6 2 3" xfId="1076" xr:uid="{00000000-0005-0000-0000-000070330000}"/>
    <cellStyle name="Normal 7 6 2 3 2" xfId="2580" xr:uid="{00000000-0005-0000-0000-000071330000}"/>
    <cellStyle name="Normal 7 6 2 3 2 2" xfId="10635" xr:uid="{00000000-0005-0000-0000-000072330000}"/>
    <cellStyle name="Normal 7 6 2 3 2 3" xfId="5618" xr:uid="{00000000-0005-0000-0000-000073330000}"/>
    <cellStyle name="Normal 7 6 2 3 3" xfId="6727" xr:uid="{00000000-0005-0000-0000-000074330000}"/>
    <cellStyle name="Normal 7 6 2 3 3 2" xfId="11742" xr:uid="{00000000-0005-0000-0000-000075330000}"/>
    <cellStyle name="Normal 7 6 2 3 4" xfId="9042" xr:uid="{00000000-0005-0000-0000-000076330000}"/>
    <cellStyle name="Normal 7 6 2 3 5" xfId="13196" xr:uid="{00000000-0005-0000-0000-000077330000}"/>
    <cellStyle name="Normal 7 6 2 3 6" xfId="8229" xr:uid="{00000000-0005-0000-0000-000078330000}"/>
    <cellStyle name="Normal 7 6 2 3 7" xfId="3973" xr:uid="{00000000-0005-0000-0000-000079330000}"/>
    <cellStyle name="Normal 7 6 2 4" xfId="1434" xr:uid="{00000000-0005-0000-0000-00007A330000}"/>
    <cellStyle name="Normal 7 6 2 4 2" xfId="2993" xr:uid="{00000000-0005-0000-0000-00007B330000}"/>
    <cellStyle name="Normal 7 6 2 4 2 2" xfId="12031" xr:uid="{00000000-0005-0000-0000-00007C330000}"/>
    <cellStyle name="Normal 7 6 2 4 2 3" xfId="7016" xr:uid="{00000000-0005-0000-0000-00007D330000}"/>
    <cellStyle name="Normal 7 6 2 4 3" xfId="13485" xr:uid="{00000000-0005-0000-0000-00007E330000}"/>
    <cellStyle name="Normal 7 6 2 4 4" xfId="9926" xr:uid="{00000000-0005-0000-0000-00007F330000}"/>
    <cellStyle name="Normal 7 6 2 4 5" xfId="4908" xr:uid="{00000000-0005-0000-0000-000080330000}"/>
    <cellStyle name="Normal 7 6 2 5" xfId="1825" xr:uid="{00000000-0005-0000-0000-000081330000}"/>
    <cellStyle name="Normal 7 6 2 5 2" xfId="10988" xr:uid="{00000000-0005-0000-0000-000082330000}"/>
    <cellStyle name="Normal 7 6 2 5 3" xfId="5972" xr:uid="{00000000-0005-0000-0000-000083330000}"/>
    <cellStyle name="Normal 7 6 2 6" xfId="8549" xr:uid="{00000000-0005-0000-0000-000084330000}"/>
    <cellStyle name="Normal 7 6 2 7" xfId="12442" xr:uid="{00000000-0005-0000-0000-000085330000}"/>
    <cellStyle name="Normal 7 6 2 8" xfId="7519" xr:uid="{00000000-0005-0000-0000-000086330000}"/>
    <cellStyle name="Normal 7 6 2 9" xfId="3471" xr:uid="{00000000-0005-0000-0000-000087330000}"/>
    <cellStyle name="Normal 7 6 2_Degree data" xfId="3206" xr:uid="{00000000-0005-0000-0000-000088330000}"/>
    <cellStyle name="Normal 7 6 3" xfId="462" xr:uid="{00000000-0005-0000-0000-000089330000}"/>
    <cellStyle name="Normal 7 6 3 2" xfId="2231" xr:uid="{00000000-0005-0000-0000-00008A330000}"/>
    <cellStyle name="Normal 7 6 3 2 2" xfId="9721" xr:uid="{00000000-0005-0000-0000-00008B330000}"/>
    <cellStyle name="Normal 7 6 3 2 3" xfId="4703" xr:uid="{00000000-0005-0000-0000-00008C330000}"/>
    <cellStyle name="Normal 7 6 3 3" xfId="6378" xr:uid="{00000000-0005-0000-0000-00008D330000}"/>
    <cellStyle name="Normal 7 6 3 3 2" xfId="11393" xr:uid="{00000000-0005-0000-0000-00008E330000}"/>
    <cellStyle name="Normal 7 6 3 4" xfId="8837" xr:uid="{00000000-0005-0000-0000-00008F330000}"/>
    <cellStyle name="Normal 7 6 3 5" xfId="12847" xr:uid="{00000000-0005-0000-0000-000090330000}"/>
    <cellStyle name="Normal 7 6 3 6" xfId="7314" xr:uid="{00000000-0005-0000-0000-000091330000}"/>
    <cellStyle name="Normal 7 6 3 7" xfId="3768" xr:uid="{00000000-0005-0000-0000-000092330000}"/>
    <cellStyle name="Normal 7 6 4" xfId="871" xr:uid="{00000000-0005-0000-0000-000093330000}"/>
    <cellStyle name="Normal 7 6 4 2" xfId="2579" xr:uid="{00000000-0005-0000-0000-000094330000}"/>
    <cellStyle name="Normal 7 6 4 2 2" xfId="10336" xr:uid="{00000000-0005-0000-0000-000095330000}"/>
    <cellStyle name="Normal 7 6 4 2 3" xfId="5318" xr:uid="{00000000-0005-0000-0000-000096330000}"/>
    <cellStyle name="Normal 7 6 4 3" xfId="6726" xr:uid="{00000000-0005-0000-0000-000097330000}"/>
    <cellStyle name="Normal 7 6 4 3 2" xfId="11741" xr:uid="{00000000-0005-0000-0000-000098330000}"/>
    <cellStyle name="Normal 7 6 4 4" xfId="9452" xr:uid="{00000000-0005-0000-0000-000099330000}"/>
    <cellStyle name="Normal 7 6 4 5" xfId="13195" xr:uid="{00000000-0005-0000-0000-00009A330000}"/>
    <cellStyle name="Normal 7 6 4 6" xfId="7929" xr:uid="{00000000-0005-0000-0000-00009B330000}"/>
    <cellStyle name="Normal 7 6 4 7" xfId="4383" xr:uid="{00000000-0005-0000-0000-00009C330000}"/>
    <cellStyle name="Normal 7 6 5" xfId="1223" xr:uid="{00000000-0005-0000-0000-00009D330000}"/>
    <cellStyle name="Normal 7 6 5 2" xfId="2779" xr:uid="{00000000-0005-0000-0000-00009E330000}"/>
    <cellStyle name="Normal 7 6 5 2 2" xfId="10430" xr:uid="{00000000-0005-0000-0000-00009F330000}"/>
    <cellStyle name="Normal 7 6 5 2 3" xfId="5413" xr:uid="{00000000-0005-0000-0000-0000A0330000}"/>
    <cellStyle name="Normal 7 6 5 3" xfId="6811" xr:uid="{00000000-0005-0000-0000-0000A1330000}"/>
    <cellStyle name="Normal 7 6 5 3 2" xfId="11826" xr:uid="{00000000-0005-0000-0000-0000A2330000}"/>
    <cellStyle name="Normal 7 6 5 4" xfId="8723" xr:uid="{00000000-0005-0000-0000-0000A3330000}"/>
    <cellStyle name="Normal 7 6 5 5" xfId="13280" xr:uid="{00000000-0005-0000-0000-0000A4330000}"/>
    <cellStyle name="Normal 7 6 5 6" xfId="8024" xr:uid="{00000000-0005-0000-0000-0000A5330000}"/>
    <cellStyle name="Normal 7 6 5 7" xfId="3653" xr:uid="{00000000-0005-0000-0000-0000A6330000}"/>
    <cellStyle name="Normal 7 6 6" xfId="1620" xr:uid="{00000000-0005-0000-0000-0000A7330000}"/>
    <cellStyle name="Normal 7 6 6 2" xfId="9609" xr:uid="{00000000-0005-0000-0000-0000A8330000}"/>
    <cellStyle name="Normal 7 6 6 3" xfId="4591" xr:uid="{00000000-0005-0000-0000-0000A9330000}"/>
    <cellStyle name="Normal 7 6 7" xfId="5767" xr:uid="{00000000-0005-0000-0000-0000AA330000}"/>
    <cellStyle name="Normal 7 6 7 2" xfId="10783" xr:uid="{00000000-0005-0000-0000-0000AB330000}"/>
    <cellStyle name="Normal 7 6 8" xfId="8344" xr:uid="{00000000-0005-0000-0000-0000AC330000}"/>
    <cellStyle name="Normal 7 6 9" xfId="12237" xr:uid="{00000000-0005-0000-0000-0000AD330000}"/>
    <cellStyle name="Normal 7 6_Degree data" xfId="3205" xr:uid="{00000000-0005-0000-0000-0000AE330000}"/>
    <cellStyle name="Normal 7 7" xfId="256" xr:uid="{00000000-0005-0000-0000-0000AF330000}"/>
    <cellStyle name="Normal 7 7 10" xfId="3527" xr:uid="{00000000-0005-0000-0000-0000B0330000}"/>
    <cellStyle name="Normal 7 7 2" xfId="723" xr:uid="{00000000-0005-0000-0000-0000B1330000}"/>
    <cellStyle name="Normal 7 7 2 2" xfId="2233" xr:uid="{00000000-0005-0000-0000-0000B2330000}"/>
    <cellStyle name="Normal 7 7 2 2 2" xfId="9982" xr:uid="{00000000-0005-0000-0000-0000B3330000}"/>
    <cellStyle name="Normal 7 7 2 2 3" xfId="4964" xr:uid="{00000000-0005-0000-0000-0000B4330000}"/>
    <cellStyle name="Normal 7 7 2 3" xfId="6380" xr:uid="{00000000-0005-0000-0000-0000B5330000}"/>
    <cellStyle name="Normal 7 7 2 3 2" xfId="11395" xr:uid="{00000000-0005-0000-0000-0000B6330000}"/>
    <cellStyle name="Normal 7 7 2 4" xfId="9098" xr:uid="{00000000-0005-0000-0000-0000B7330000}"/>
    <cellStyle name="Normal 7 7 2 5" xfId="12849" xr:uid="{00000000-0005-0000-0000-0000B8330000}"/>
    <cellStyle name="Normal 7 7 2 6" xfId="7575" xr:uid="{00000000-0005-0000-0000-0000B9330000}"/>
    <cellStyle name="Normal 7 7 2 7" xfId="4029" xr:uid="{00000000-0005-0000-0000-0000BA330000}"/>
    <cellStyle name="Normal 7 7 3" xfId="1132" xr:uid="{00000000-0005-0000-0000-0000BB330000}"/>
    <cellStyle name="Normal 7 7 3 2" xfId="2581" xr:uid="{00000000-0005-0000-0000-0000BC330000}"/>
    <cellStyle name="Normal 7 7 3 2 2" xfId="10338" xr:uid="{00000000-0005-0000-0000-0000BD330000}"/>
    <cellStyle name="Normal 7 7 3 2 3" xfId="5320" xr:uid="{00000000-0005-0000-0000-0000BE330000}"/>
    <cellStyle name="Normal 7 7 3 3" xfId="6728" xr:uid="{00000000-0005-0000-0000-0000BF330000}"/>
    <cellStyle name="Normal 7 7 3 3 2" xfId="11743" xr:uid="{00000000-0005-0000-0000-0000C0330000}"/>
    <cellStyle name="Normal 7 7 3 4" xfId="9454" xr:uid="{00000000-0005-0000-0000-0000C1330000}"/>
    <cellStyle name="Normal 7 7 3 5" xfId="13197" xr:uid="{00000000-0005-0000-0000-0000C2330000}"/>
    <cellStyle name="Normal 7 7 3 6" xfId="7931" xr:uid="{00000000-0005-0000-0000-0000C3330000}"/>
    <cellStyle name="Normal 7 7 3 7" xfId="4385" xr:uid="{00000000-0005-0000-0000-0000C4330000}"/>
    <cellStyle name="Normal 7 7 4" xfId="1490" xr:uid="{00000000-0005-0000-0000-0000C5330000}"/>
    <cellStyle name="Normal 7 7 4 2" xfId="3049" xr:uid="{00000000-0005-0000-0000-0000C6330000}"/>
    <cellStyle name="Normal 7 7 4 2 2" xfId="10691" xr:uid="{00000000-0005-0000-0000-0000C7330000}"/>
    <cellStyle name="Normal 7 7 4 2 3" xfId="5674" xr:uid="{00000000-0005-0000-0000-0000C8330000}"/>
    <cellStyle name="Normal 7 7 4 3" xfId="7072" xr:uid="{00000000-0005-0000-0000-0000C9330000}"/>
    <cellStyle name="Normal 7 7 4 3 2" xfId="12087" xr:uid="{00000000-0005-0000-0000-0000CA330000}"/>
    <cellStyle name="Normal 7 7 4 4" xfId="8779" xr:uid="{00000000-0005-0000-0000-0000CB330000}"/>
    <cellStyle name="Normal 7 7 4 5" xfId="13541" xr:uid="{00000000-0005-0000-0000-0000CC330000}"/>
    <cellStyle name="Normal 7 7 4 6" xfId="8285" xr:uid="{00000000-0005-0000-0000-0000CD330000}"/>
    <cellStyle name="Normal 7 7 4 7" xfId="3709" xr:uid="{00000000-0005-0000-0000-0000CE330000}"/>
    <cellStyle name="Normal 7 7 5" xfId="1881" xr:uid="{00000000-0005-0000-0000-0000CF330000}"/>
    <cellStyle name="Normal 7 7 5 2" xfId="9665" xr:uid="{00000000-0005-0000-0000-0000D0330000}"/>
    <cellStyle name="Normal 7 7 5 3" xfId="4647" xr:uid="{00000000-0005-0000-0000-0000D1330000}"/>
    <cellStyle name="Normal 7 7 6" xfId="6028" xr:uid="{00000000-0005-0000-0000-0000D2330000}"/>
    <cellStyle name="Normal 7 7 6 2" xfId="11044" xr:uid="{00000000-0005-0000-0000-0000D3330000}"/>
    <cellStyle name="Normal 7 7 7" xfId="8605" xr:uid="{00000000-0005-0000-0000-0000D4330000}"/>
    <cellStyle name="Normal 7 7 8" xfId="12498" xr:uid="{00000000-0005-0000-0000-0000D5330000}"/>
    <cellStyle name="Normal 7 7 9" xfId="7258" xr:uid="{00000000-0005-0000-0000-0000D6330000}"/>
    <cellStyle name="Normal 7 7_Degree data" xfId="3207" xr:uid="{00000000-0005-0000-0000-0000D7330000}"/>
    <cellStyle name="Normal 7 8" xfId="562" xr:uid="{00000000-0005-0000-0000-0000D8330000}"/>
    <cellStyle name="Normal 7 8 2" xfId="971" xr:uid="{00000000-0005-0000-0000-0000D9330000}"/>
    <cellStyle name="Normal 7 8 2 2" xfId="2234" xr:uid="{00000000-0005-0000-0000-0000DA330000}"/>
    <cellStyle name="Normal 7 8 2 2 2" xfId="10339" xr:uid="{00000000-0005-0000-0000-0000DB330000}"/>
    <cellStyle name="Normal 7 8 2 2 3" xfId="5321" xr:uid="{00000000-0005-0000-0000-0000DC330000}"/>
    <cellStyle name="Normal 7 8 2 3" xfId="6381" xr:uid="{00000000-0005-0000-0000-0000DD330000}"/>
    <cellStyle name="Normal 7 8 2 3 2" xfId="11396" xr:uid="{00000000-0005-0000-0000-0000DE330000}"/>
    <cellStyle name="Normal 7 8 2 4" xfId="9455" xr:uid="{00000000-0005-0000-0000-0000DF330000}"/>
    <cellStyle name="Normal 7 8 2 5" xfId="12850" xr:uid="{00000000-0005-0000-0000-0000E0330000}"/>
    <cellStyle name="Normal 7 8 2 6" xfId="7932" xr:uid="{00000000-0005-0000-0000-0000E1330000}"/>
    <cellStyle name="Normal 7 8 2 7" xfId="4386" xr:uid="{00000000-0005-0000-0000-0000E2330000}"/>
    <cellStyle name="Normal 7 8 3" xfId="1327" xr:uid="{00000000-0005-0000-0000-0000E3330000}"/>
    <cellStyle name="Normal 7 8 3 2" xfId="2582" xr:uid="{00000000-0005-0000-0000-0000E4330000}"/>
    <cellStyle name="Normal 7 8 3 2 2" xfId="10530" xr:uid="{00000000-0005-0000-0000-0000E5330000}"/>
    <cellStyle name="Normal 7 8 3 2 3" xfId="5513" xr:uid="{00000000-0005-0000-0000-0000E6330000}"/>
    <cellStyle name="Normal 7 8 3 3" xfId="6729" xr:uid="{00000000-0005-0000-0000-0000E7330000}"/>
    <cellStyle name="Normal 7 8 3 3 2" xfId="11744" xr:uid="{00000000-0005-0000-0000-0000E8330000}"/>
    <cellStyle name="Normal 7 8 3 4" xfId="8937" xr:uid="{00000000-0005-0000-0000-0000E9330000}"/>
    <cellStyle name="Normal 7 8 3 5" xfId="13198" xr:uid="{00000000-0005-0000-0000-0000EA330000}"/>
    <cellStyle name="Normal 7 8 3 6" xfId="8124" xr:uid="{00000000-0005-0000-0000-0000EB330000}"/>
    <cellStyle name="Normal 7 8 3 7" xfId="3868" xr:uid="{00000000-0005-0000-0000-0000EC330000}"/>
    <cellStyle name="Normal 7 8 4" xfId="2885" xr:uid="{00000000-0005-0000-0000-0000ED330000}"/>
    <cellStyle name="Normal 7 8 4 2" xfId="6911" xr:uid="{00000000-0005-0000-0000-0000EE330000}"/>
    <cellStyle name="Normal 7 8 4 2 2" xfId="11926" xr:uid="{00000000-0005-0000-0000-0000EF330000}"/>
    <cellStyle name="Normal 7 8 4 3" xfId="13380" xr:uid="{00000000-0005-0000-0000-0000F0330000}"/>
    <cellStyle name="Normal 7 8 4 4" xfId="9821" xr:uid="{00000000-0005-0000-0000-0000F1330000}"/>
    <cellStyle name="Normal 7 8 4 5" xfId="4803" xr:uid="{00000000-0005-0000-0000-0000F2330000}"/>
    <cellStyle name="Normal 7 8 5" xfId="1720" xr:uid="{00000000-0005-0000-0000-0000F3330000}"/>
    <cellStyle name="Normal 7 8 5 2" xfId="10883" xr:uid="{00000000-0005-0000-0000-0000F4330000}"/>
    <cellStyle name="Normal 7 8 5 3" xfId="5867" xr:uid="{00000000-0005-0000-0000-0000F5330000}"/>
    <cellStyle name="Normal 7 8 6" xfId="8444" xr:uid="{00000000-0005-0000-0000-0000F6330000}"/>
    <cellStyle name="Normal 7 8 7" xfId="12337" xr:uid="{00000000-0005-0000-0000-0000F7330000}"/>
    <cellStyle name="Normal 7 8 8" xfId="7414" xr:uid="{00000000-0005-0000-0000-0000F8330000}"/>
    <cellStyle name="Normal 7 8 9" xfId="3366" xr:uid="{00000000-0005-0000-0000-0000F9330000}"/>
    <cellStyle name="Normal 7 8_Degree data" xfId="3208" xr:uid="{00000000-0005-0000-0000-0000FA330000}"/>
    <cellStyle name="Normal 7 9" xfId="423" xr:uid="{00000000-0005-0000-0000-0000FB330000}"/>
    <cellStyle name="Normal 7 9 2" xfId="831" xr:uid="{00000000-0005-0000-0000-0000FC330000}"/>
    <cellStyle name="Normal 7 9 2 2" xfId="2235" xr:uid="{00000000-0005-0000-0000-0000FD330000}"/>
    <cellStyle name="Normal 7 9 2 2 2" xfId="10340" xr:uid="{00000000-0005-0000-0000-0000FE330000}"/>
    <cellStyle name="Normal 7 9 2 2 3" xfId="5322" xr:uid="{00000000-0005-0000-0000-0000FF330000}"/>
    <cellStyle name="Normal 7 9 2 3" xfId="6382" xr:uid="{00000000-0005-0000-0000-000000340000}"/>
    <cellStyle name="Normal 7 9 2 3 2" xfId="11397" xr:uid="{00000000-0005-0000-0000-000001340000}"/>
    <cellStyle name="Normal 7 9 2 4" xfId="9456" xr:uid="{00000000-0005-0000-0000-000002340000}"/>
    <cellStyle name="Normal 7 9 2 5" xfId="12851" xr:uid="{00000000-0005-0000-0000-000003340000}"/>
    <cellStyle name="Normal 7 9 2 6" xfId="7933" xr:uid="{00000000-0005-0000-0000-000004340000}"/>
    <cellStyle name="Normal 7 9 2 7" xfId="4387" xr:uid="{00000000-0005-0000-0000-000005340000}"/>
    <cellStyle name="Normal 7 9 3" xfId="1181" xr:uid="{00000000-0005-0000-0000-000006340000}"/>
    <cellStyle name="Normal 7 9 3 2" xfId="2583" xr:uid="{00000000-0005-0000-0000-000007340000}"/>
    <cellStyle name="Normal 7 9 3 2 2" xfId="10391" xr:uid="{00000000-0005-0000-0000-000008340000}"/>
    <cellStyle name="Normal 7 9 3 2 3" xfId="5374" xr:uid="{00000000-0005-0000-0000-000009340000}"/>
    <cellStyle name="Normal 7 9 3 3" xfId="6730" xr:uid="{00000000-0005-0000-0000-00000A340000}"/>
    <cellStyle name="Normal 7 9 3 3 2" xfId="11745" xr:uid="{00000000-0005-0000-0000-00000B340000}"/>
    <cellStyle name="Normal 7 9 3 4" xfId="9498" xr:uid="{00000000-0005-0000-0000-00000C340000}"/>
    <cellStyle name="Normal 7 9 3 5" xfId="13199" xr:uid="{00000000-0005-0000-0000-00000D340000}"/>
    <cellStyle name="Normal 7 9 3 6" xfId="7985" xr:uid="{00000000-0005-0000-0000-00000E340000}"/>
    <cellStyle name="Normal 7 9 3 7" xfId="4480" xr:uid="{00000000-0005-0000-0000-00000F340000}"/>
    <cellStyle name="Normal 7 9 4" xfId="2732" xr:uid="{00000000-0005-0000-0000-000010340000}"/>
    <cellStyle name="Normal 7 9 4 2" xfId="6772" xr:uid="{00000000-0005-0000-0000-000011340000}"/>
    <cellStyle name="Normal 7 9 4 2 2" xfId="11787" xr:uid="{00000000-0005-0000-0000-000012340000}"/>
    <cellStyle name="Normal 7 9 4 3" xfId="13241" xr:uid="{00000000-0005-0000-0000-000013340000}"/>
    <cellStyle name="Normal 7 9 4 4" xfId="9682" xr:uid="{00000000-0005-0000-0000-000014340000}"/>
    <cellStyle name="Normal 7 9 4 5" xfId="4664" xr:uid="{00000000-0005-0000-0000-000015340000}"/>
    <cellStyle name="Normal 7 9 5" xfId="1581" xr:uid="{00000000-0005-0000-0000-000016340000}"/>
    <cellStyle name="Normal 7 9 5 2" xfId="10742" xr:uid="{00000000-0005-0000-0000-000017340000}"/>
    <cellStyle name="Normal 7 9 5 3" xfId="5726" xr:uid="{00000000-0005-0000-0000-000018340000}"/>
    <cellStyle name="Normal 7 9 6" xfId="8798" xr:uid="{00000000-0005-0000-0000-000019340000}"/>
    <cellStyle name="Normal 7 9 7" xfId="12198" xr:uid="{00000000-0005-0000-0000-00001A340000}"/>
    <cellStyle name="Normal 7 9 8" xfId="7275" xr:uid="{00000000-0005-0000-0000-00001B340000}"/>
    <cellStyle name="Normal 7 9 9" xfId="3729" xr:uid="{00000000-0005-0000-0000-00001C340000}"/>
    <cellStyle name="Normal 7 9_Degree data" xfId="3209" xr:uid="{00000000-0005-0000-0000-00001D340000}"/>
    <cellStyle name="Normal 7_Degree data" xfId="3176" xr:uid="{00000000-0005-0000-0000-00001E340000}"/>
    <cellStyle name="Normal 70" xfId="146" xr:uid="{00000000-0005-0000-0000-00001F340000}"/>
    <cellStyle name="Normal 70 2" xfId="4388" xr:uid="{00000000-0005-0000-0000-000020340000}"/>
    <cellStyle name="Normal 70 2 2" xfId="5323" xr:uid="{00000000-0005-0000-0000-000021340000}"/>
    <cellStyle name="Normal 70 2 2 2" xfId="10341" xr:uid="{00000000-0005-0000-0000-000022340000}"/>
    <cellStyle name="Normal 70 2 3" xfId="7088" xr:uid="{00000000-0005-0000-0000-000023340000}"/>
    <cellStyle name="Normal 70 2 3 2" xfId="12102" xr:uid="{00000000-0005-0000-0000-000024340000}"/>
    <cellStyle name="Normal 70 2 4" xfId="9457" xr:uid="{00000000-0005-0000-0000-000025340000}"/>
    <cellStyle name="Normal 70 2 5" xfId="7934" xr:uid="{00000000-0005-0000-0000-000026340000}"/>
    <cellStyle name="Normal 70 3" xfId="8786" xr:uid="{00000000-0005-0000-0000-000027340000}"/>
    <cellStyle name="Normal 70 4" xfId="3717" xr:uid="{00000000-0005-0000-0000-000028340000}"/>
    <cellStyle name="Normal 71" xfId="96" xr:uid="{00000000-0005-0000-0000-000029340000}"/>
    <cellStyle name="Normal 72" xfId="97" xr:uid="{00000000-0005-0000-0000-00002A340000}"/>
    <cellStyle name="Normal 73" xfId="62" xr:uid="{00000000-0005-0000-0000-00002B340000}"/>
    <cellStyle name="Normal 73 2" xfId="4389" xr:uid="{00000000-0005-0000-0000-00002C340000}"/>
    <cellStyle name="Normal 73 2 2" xfId="5324" xr:uid="{00000000-0005-0000-0000-00002D340000}"/>
    <cellStyle name="Normal 73 2 2 2" xfId="10342" xr:uid="{00000000-0005-0000-0000-00002E340000}"/>
    <cellStyle name="Normal 73 2 3" xfId="7086" xr:uid="{00000000-0005-0000-0000-00002F340000}"/>
    <cellStyle name="Normal 73 2 3 2" xfId="12100" xr:uid="{00000000-0005-0000-0000-000030340000}"/>
    <cellStyle name="Normal 73 2 4" xfId="9458" xr:uid="{00000000-0005-0000-0000-000031340000}"/>
    <cellStyle name="Normal 73 2 5" xfId="7935" xr:uid="{00000000-0005-0000-0000-000032340000}"/>
    <cellStyle name="Normal 73 3" xfId="8787" xr:uid="{00000000-0005-0000-0000-000033340000}"/>
    <cellStyle name="Normal 73 4" xfId="3718" xr:uid="{00000000-0005-0000-0000-000034340000}"/>
    <cellStyle name="Normal 74" xfId="156" xr:uid="{00000000-0005-0000-0000-000035340000}"/>
    <cellStyle name="Normal 74 2" xfId="5325" xr:uid="{00000000-0005-0000-0000-000036340000}"/>
    <cellStyle name="Normal 74 2 2" xfId="10343" xr:uid="{00000000-0005-0000-0000-000037340000}"/>
    <cellStyle name="Normal 74 3" xfId="7084" xr:uid="{00000000-0005-0000-0000-000038340000}"/>
    <cellStyle name="Normal 74 3 2" xfId="12099" xr:uid="{00000000-0005-0000-0000-000039340000}"/>
    <cellStyle name="Normal 74 4" xfId="9459" xr:uid="{00000000-0005-0000-0000-00003A340000}"/>
    <cellStyle name="Normal 74 5" xfId="7936" xr:uid="{00000000-0005-0000-0000-00003B340000}"/>
    <cellStyle name="Normal 74 6" xfId="4390" xr:uid="{00000000-0005-0000-0000-00003C340000}"/>
    <cellStyle name="Normal 75" xfId="164" xr:uid="{00000000-0005-0000-0000-00003D340000}"/>
    <cellStyle name="Normal 75 2" xfId="5326" xr:uid="{00000000-0005-0000-0000-00003E340000}"/>
    <cellStyle name="Normal 75 2 2" xfId="10344" xr:uid="{00000000-0005-0000-0000-00003F340000}"/>
    <cellStyle name="Normal 75 3" xfId="7081" xr:uid="{00000000-0005-0000-0000-000040340000}"/>
    <cellStyle name="Normal 75 3 2" xfId="12096" xr:uid="{00000000-0005-0000-0000-000041340000}"/>
    <cellStyle name="Normal 75 4" xfId="9460" xr:uid="{00000000-0005-0000-0000-000042340000}"/>
    <cellStyle name="Normal 75 5" xfId="7937" xr:uid="{00000000-0005-0000-0000-000043340000}"/>
    <cellStyle name="Normal 75 6" xfId="4391" xr:uid="{00000000-0005-0000-0000-000044340000}"/>
    <cellStyle name="Normal 76" xfId="162" xr:uid="{00000000-0005-0000-0000-000045340000}"/>
    <cellStyle name="Normal 76 2" xfId="5327" xr:uid="{00000000-0005-0000-0000-000046340000}"/>
    <cellStyle name="Normal 76 2 2" xfId="10345" xr:uid="{00000000-0005-0000-0000-000047340000}"/>
    <cellStyle name="Normal 76 3" xfId="7080" xr:uid="{00000000-0005-0000-0000-000048340000}"/>
    <cellStyle name="Normal 76 3 2" xfId="12095" xr:uid="{00000000-0005-0000-0000-000049340000}"/>
    <cellStyle name="Normal 76 4" xfId="9461" xr:uid="{00000000-0005-0000-0000-00004A340000}"/>
    <cellStyle name="Normal 76 5" xfId="7938" xr:uid="{00000000-0005-0000-0000-00004B340000}"/>
    <cellStyle name="Normal 76 6" xfId="4392" xr:uid="{00000000-0005-0000-0000-00004C340000}"/>
    <cellStyle name="Normal 77" xfId="157" xr:uid="{00000000-0005-0000-0000-00004D340000}"/>
    <cellStyle name="Normal 77 2" xfId="4972" xr:uid="{00000000-0005-0000-0000-00004E340000}"/>
    <cellStyle name="Normal 77 2 2" xfId="9990" xr:uid="{00000000-0005-0000-0000-00004F340000}"/>
    <cellStyle name="Normal 77 3" xfId="7089" xr:uid="{00000000-0005-0000-0000-000050340000}"/>
    <cellStyle name="Normal 77 3 2" xfId="12103" xr:uid="{00000000-0005-0000-0000-000051340000}"/>
    <cellStyle name="Normal 77 4" xfId="9106" xr:uid="{00000000-0005-0000-0000-000052340000}"/>
    <cellStyle name="Normal 77 5" xfId="7583" xr:uid="{00000000-0005-0000-0000-000053340000}"/>
    <cellStyle name="Normal 77 6" xfId="4037" xr:uid="{00000000-0005-0000-0000-000054340000}"/>
    <cellStyle name="Normal 78" xfId="183" xr:uid="{00000000-0005-0000-0000-000055340000}"/>
    <cellStyle name="Normal 78 2" xfId="5328" xr:uid="{00000000-0005-0000-0000-000056340000}"/>
    <cellStyle name="Normal 78 2 2" xfId="10346" xr:uid="{00000000-0005-0000-0000-000057340000}"/>
    <cellStyle name="Normal 78 3" xfId="5762" xr:uid="{00000000-0005-0000-0000-000058340000}"/>
    <cellStyle name="Normal 78 3 2" xfId="10778" xr:uid="{00000000-0005-0000-0000-000059340000}"/>
    <cellStyle name="Normal 78 4" xfId="9462" xr:uid="{00000000-0005-0000-0000-00005A340000}"/>
    <cellStyle name="Normal 78 5" xfId="7939" xr:uid="{00000000-0005-0000-0000-00005B340000}"/>
    <cellStyle name="Normal 78 6" xfId="4393" xr:uid="{00000000-0005-0000-0000-00005C340000}"/>
    <cellStyle name="Normal 79" xfId="184" xr:uid="{00000000-0005-0000-0000-00005D340000}"/>
    <cellStyle name="Normal 79 2" xfId="4973" xr:uid="{00000000-0005-0000-0000-00005E340000}"/>
    <cellStyle name="Normal 79 2 2" xfId="9991" xr:uid="{00000000-0005-0000-0000-00005F340000}"/>
    <cellStyle name="Normal 79 3" xfId="7087" xr:uid="{00000000-0005-0000-0000-000060340000}"/>
    <cellStyle name="Normal 79 3 2" xfId="12101" xr:uid="{00000000-0005-0000-0000-000061340000}"/>
    <cellStyle name="Normal 79 4" xfId="9107" xr:uid="{00000000-0005-0000-0000-000062340000}"/>
    <cellStyle name="Normal 79 5" xfId="7584" xr:uid="{00000000-0005-0000-0000-000063340000}"/>
    <cellStyle name="Normal 79 6" xfId="4038" xr:uid="{00000000-0005-0000-0000-000064340000}"/>
    <cellStyle name="Normal 8" xfId="78" xr:uid="{00000000-0005-0000-0000-000065340000}"/>
    <cellStyle name="Normal 8 2" xfId="131" xr:uid="{00000000-0005-0000-0000-000066340000}"/>
    <cellStyle name="Normal 8 3" xfId="122" xr:uid="{00000000-0005-0000-0000-000067340000}"/>
    <cellStyle name="Normal 80" xfId="215" xr:uid="{00000000-0005-0000-0000-000068340000}"/>
    <cellStyle name="Normal 80 2" xfId="4974" xr:uid="{00000000-0005-0000-0000-000069340000}"/>
    <cellStyle name="Normal 80 2 2" xfId="9992" xr:uid="{00000000-0005-0000-0000-00006A340000}"/>
    <cellStyle name="Normal 80 3" xfId="7083" xr:uid="{00000000-0005-0000-0000-00006B340000}"/>
    <cellStyle name="Normal 80 3 2" xfId="12098" xr:uid="{00000000-0005-0000-0000-00006C340000}"/>
    <cellStyle name="Normal 80 4" xfId="9108" xr:uid="{00000000-0005-0000-0000-00006D340000}"/>
    <cellStyle name="Normal 80 5" xfId="7585" xr:uid="{00000000-0005-0000-0000-00006E340000}"/>
    <cellStyle name="Normal 80 6" xfId="4039" xr:uid="{00000000-0005-0000-0000-00006F340000}"/>
    <cellStyle name="Normal 81" xfId="217" xr:uid="{00000000-0005-0000-0000-000070340000}"/>
    <cellStyle name="Normal 81 2" xfId="5329" xr:uid="{00000000-0005-0000-0000-000071340000}"/>
    <cellStyle name="Normal 81 2 2" xfId="10347" xr:uid="{00000000-0005-0000-0000-000072340000}"/>
    <cellStyle name="Normal 81 3" xfId="5690" xr:uid="{00000000-0005-0000-0000-000073340000}"/>
    <cellStyle name="Normal 81 3 2" xfId="10706" xr:uid="{00000000-0005-0000-0000-000074340000}"/>
    <cellStyle name="Normal 81 4" xfId="9463" xr:uid="{00000000-0005-0000-0000-000075340000}"/>
    <cellStyle name="Normal 81 5" xfId="7940" xr:uid="{00000000-0005-0000-0000-000076340000}"/>
    <cellStyle name="Normal 81 6" xfId="4394" xr:uid="{00000000-0005-0000-0000-000077340000}"/>
    <cellStyle name="Normal 82" xfId="216" xr:uid="{00000000-0005-0000-0000-000078340000}"/>
    <cellStyle name="Normal 82 2" xfId="5330" xr:uid="{00000000-0005-0000-0000-000079340000}"/>
    <cellStyle name="Normal 82 2 2" xfId="10348" xr:uid="{00000000-0005-0000-0000-00007A340000}"/>
    <cellStyle name="Normal 82 3" xfId="7090" xr:uid="{00000000-0005-0000-0000-00007B340000}"/>
    <cellStyle name="Normal 82 3 2" xfId="12104" xr:uid="{00000000-0005-0000-0000-00007C340000}"/>
    <cellStyle name="Normal 82 4" xfId="9464" xr:uid="{00000000-0005-0000-0000-00007D340000}"/>
    <cellStyle name="Normal 82 5" xfId="7941" xr:uid="{00000000-0005-0000-0000-00007E340000}"/>
    <cellStyle name="Normal 82 6" xfId="4395" xr:uid="{00000000-0005-0000-0000-00007F340000}"/>
    <cellStyle name="Normal 83" xfId="98" xr:uid="{00000000-0005-0000-0000-000080340000}"/>
    <cellStyle name="Normal 84" xfId="99" xr:uid="{00000000-0005-0000-0000-000081340000}"/>
    <cellStyle name="Normal 85" xfId="218" xr:uid="{00000000-0005-0000-0000-000082340000}"/>
    <cellStyle name="Normal 85 2" xfId="4975" xr:uid="{00000000-0005-0000-0000-000083340000}"/>
    <cellStyle name="Normal 85 2 2" xfId="9993" xr:uid="{00000000-0005-0000-0000-000084340000}"/>
    <cellStyle name="Normal 85 3" xfId="7082" xr:uid="{00000000-0005-0000-0000-000085340000}"/>
    <cellStyle name="Normal 85 3 2" xfId="12097" xr:uid="{00000000-0005-0000-0000-000086340000}"/>
    <cellStyle name="Normal 85 4" xfId="9109" xr:uid="{00000000-0005-0000-0000-000087340000}"/>
    <cellStyle name="Normal 85 5" xfId="7586" xr:uid="{00000000-0005-0000-0000-000088340000}"/>
    <cellStyle name="Normal 85 6" xfId="4040" xr:uid="{00000000-0005-0000-0000-000089340000}"/>
    <cellStyle name="Normal 86" xfId="100" xr:uid="{00000000-0005-0000-0000-00008A340000}"/>
    <cellStyle name="Normal 87" xfId="220" xr:uid="{00000000-0005-0000-0000-00008B340000}"/>
    <cellStyle name="Normal 87 2" xfId="4971" xr:uid="{00000000-0005-0000-0000-00008C340000}"/>
    <cellStyle name="Normal 87 2 2" xfId="9989" xr:uid="{00000000-0005-0000-0000-00008D340000}"/>
    <cellStyle name="Normal 87 3" xfId="7091" xr:uid="{00000000-0005-0000-0000-00008E340000}"/>
    <cellStyle name="Normal 87 3 2" xfId="12105" xr:uid="{00000000-0005-0000-0000-00008F340000}"/>
    <cellStyle name="Normal 87 4" xfId="9105" xr:uid="{00000000-0005-0000-0000-000090340000}"/>
    <cellStyle name="Normal 87 5" xfId="7582" xr:uid="{00000000-0005-0000-0000-000091340000}"/>
    <cellStyle name="Normal 87 6" xfId="4036" xr:uid="{00000000-0005-0000-0000-000092340000}"/>
    <cellStyle name="Normal 88" xfId="221" xr:uid="{00000000-0005-0000-0000-000093340000}"/>
    <cellStyle name="Normal 88 2" xfId="5333" xr:uid="{00000000-0005-0000-0000-000094340000}"/>
    <cellStyle name="Normal 89" xfId="252" xr:uid="{00000000-0005-0000-0000-000095340000}"/>
    <cellStyle name="Normal 89 2" xfId="5684" xr:uid="{00000000-0005-0000-0000-000096340000}"/>
    <cellStyle name="Normal 9" xfId="123" xr:uid="{00000000-0005-0000-0000-000097340000}"/>
    <cellStyle name="Normal 9 2" xfId="729" xr:uid="{00000000-0005-0000-0000-000098340000}"/>
    <cellStyle name="Normal 9 2 10" xfId="3531" xr:uid="{00000000-0005-0000-0000-000099340000}"/>
    <cellStyle name="Normal 9 2 2" xfId="1137" xr:uid="{00000000-0005-0000-0000-00009A340000}"/>
    <cellStyle name="Normal 9 2 2 2" xfId="2236" xr:uid="{00000000-0005-0000-0000-00009B340000}"/>
    <cellStyle name="Normal 9 2 2 2 2" xfId="9986" xr:uid="{00000000-0005-0000-0000-00009C340000}"/>
    <cellStyle name="Normal 9 2 2 2 3" xfId="4968" xr:uid="{00000000-0005-0000-0000-00009D340000}"/>
    <cellStyle name="Normal 9 2 2 3" xfId="6383" xr:uid="{00000000-0005-0000-0000-00009E340000}"/>
    <cellStyle name="Normal 9 2 2 3 2" xfId="11398" xr:uid="{00000000-0005-0000-0000-00009F340000}"/>
    <cellStyle name="Normal 9 2 2 4" xfId="9102" xr:uid="{00000000-0005-0000-0000-0000A0340000}"/>
    <cellStyle name="Normal 9 2 2 5" xfId="12852" xr:uid="{00000000-0005-0000-0000-0000A1340000}"/>
    <cellStyle name="Normal 9 2 2 6" xfId="7579" xr:uid="{00000000-0005-0000-0000-0000A2340000}"/>
    <cellStyle name="Normal 9 2 2 7" xfId="4033" xr:uid="{00000000-0005-0000-0000-0000A3340000}"/>
    <cellStyle name="Normal 9 2 3" xfId="1494" xr:uid="{00000000-0005-0000-0000-0000A4340000}"/>
    <cellStyle name="Normal 9 2 3 2" xfId="2584" xr:uid="{00000000-0005-0000-0000-0000A5340000}"/>
    <cellStyle name="Normal 9 2 3 2 2" xfId="10349" xr:uid="{00000000-0005-0000-0000-0000A6340000}"/>
    <cellStyle name="Normal 9 2 3 2 3" xfId="5331" xr:uid="{00000000-0005-0000-0000-0000A7340000}"/>
    <cellStyle name="Normal 9 2 3 3" xfId="6731" xr:uid="{00000000-0005-0000-0000-0000A8340000}"/>
    <cellStyle name="Normal 9 2 3 3 2" xfId="11746" xr:uid="{00000000-0005-0000-0000-0000A9340000}"/>
    <cellStyle name="Normal 9 2 3 4" xfId="9465" xr:uid="{00000000-0005-0000-0000-0000AA340000}"/>
    <cellStyle name="Normal 9 2 3 5" xfId="13200" xr:uid="{00000000-0005-0000-0000-0000AB340000}"/>
    <cellStyle name="Normal 9 2 3 6" xfId="7942" xr:uid="{00000000-0005-0000-0000-0000AC340000}"/>
    <cellStyle name="Normal 9 2 3 7" xfId="4396" xr:uid="{00000000-0005-0000-0000-0000AD340000}"/>
    <cellStyle name="Normal 9 2 4" xfId="3055" xr:uid="{00000000-0005-0000-0000-0000AE340000}"/>
    <cellStyle name="Normal 9 2 4 2" xfId="5678" xr:uid="{00000000-0005-0000-0000-0000AF340000}"/>
    <cellStyle name="Normal 9 2 4 2 2" xfId="10695" xr:uid="{00000000-0005-0000-0000-0000B0340000}"/>
    <cellStyle name="Normal 9 2 4 3" xfId="7076" xr:uid="{00000000-0005-0000-0000-0000B1340000}"/>
    <cellStyle name="Normal 9 2 4 3 2" xfId="12091" xr:uid="{00000000-0005-0000-0000-0000B2340000}"/>
    <cellStyle name="Normal 9 2 4 4" xfId="8783" xr:uid="{00000000-0005-0000-0000-0000B3340000}"/>
    <cellStyle name="Normal 9 2 4 5" xfId="13545" xr:uid="{00000000-0005-0000-0000-0000B4340000}"/>
    <cellStyle name="Normal 9 2 4 6" xfId="8289" xr:uid="{00000000-0005-0000-0000-0000B5340000}"/>
    <cellStyle name="Normal 9 2 4 7" xfId="3714" xr:uid="{00000000-0005-0000-0000-0000B6340000}"/>
    <cellStyle name="Normal 9 2 5" xfId="1885" xr:uid="{00000000-0005-0000-0000-0000B7340000}"/>
    <cellStyle name="Normal 9 2 5 2" xfId="9669" xr:uid="{00000000-0005-0000-0000-0000B8340000}"/>
    <cellStyle name="Normal 9 2 5 3" xfId="4651" xr:uid="{00000000-0005-0000-0000-0000B9340000}"/>
    <cellStyle name="Normal 9 2 6" xfId="6032" xr:uid="{00000000-0005-0000-0000-0000BA340000}"/>
    <cellStyle name="Normal 9 2 6 2" xfId="11048" xr:uid="{00000000-0005-0000-0000-0000BB340000}"/>
    <cellStyle name="Normal 9 2 7" xfId="8609" xr:uid="{00000000-0005-0000-0000-0000BC340000}"/>
    <cellStyle name="Normal 9 2 8" xfId="12502" xr:uid="{00000000-0005-0000-0000-0000BD340000}"/>
    <cellStyle name="Normal 9 2 9" xfId="7262" xr:uid="{00000000-0005-0000-0000-0000BE340000}"/>
    <cellStyle name="Normal 9 2_Degree data" xfId="3210" xr:uid="{00000000-0005-0000-0000-0000BF340000}"/>
    <cellStyle name="Normal 90" xfId="257" xr:uid="{00000000-0005-0000-0000-0000C0340000}"/>
    <cellStyle name="Normal 90 2" xfId="6348" xr:uid="{00000000-0005-0000-0000-0000C1340000}"/>
    <cellStyle name="Normal 91" xfId="261" xr:uid="{00000000-0005-0000-0000-0000C2340000}"/>
    <cellStyle name="Normal 91 2" xfId="7085" xr:uid="{00000000-0005-0000-0000-0000C3340000}"/>
    <cellStyle name="Normal 92" xfId="408" xr:uid="{00000000-0005-0000-0000-0000C4340000}"/>
    <cellStyle name="Normal 92 2" xfId="8293" xr:uid="{00000000-0005-0000-0000-0000C5340000}"/>
    <cellStyle name="Normal 93" xfId="267" xr:uid="{00000000-0005-0000-0000-0000C6340000}"/>
    <cellStyle name="Normal 93 2" xfId="9467" xr:uid="{00000000-0005-0000-0000-0000C7340000}"/>
    <cellStyle name="Normal 94" xfId="410" xr:uid="{00000000-0005-0000-0000-0000C8340000}"/>
    <cellStyle name="Normal 94 2" xfId="12107" xr:uid="{00000000-0005-0000-0000-0000C9340000}"/>
    <cellStyle name="Normal 95" xfId="409" xr:uid="{00000000-0005-0000-0000-0000CA340000}"/>
    <cellStyle name="Normal 95 2" xfId="12106" xr:uid="{00000000-0005-0000-0000-0000CB340000}"/>
    <cellStyle name="Normal 96" xfId="265" xr:uid="{00000000-0005-0000-0000-0000CC340000}"/>
    <cellStyle name="Normal 96 2" xfId="12111" xr:uid="{00000000-0005-0000-0000-0000CD340000}"/>
    <cellStyle name="Normal 97" xfId="411" xr:uid="{00000000-0005-0000-0000-0000CE340000}"/>
    <cellStyle name="Normal 97 2" xfId="12112" xr:uid="{00000000-0005-0000-0000-0000CF340000}"/>
    <cellStyle name="Normal 98" xfId="101" xr:uid="{00000000-0005-0000-0000-0000D0340000}"/>
    <cellStyle name="Normal 99" xfId="412" xr:uid="{00000000-0005-0000-0000-0000D1340000}"/>
    <cellStyle name="Normal 99 2" xfId="12114" xr:uid="{00000000-0005-0000-0000-0000D2340000}"/>
    <cellStyle name="Normal_Funding02 Form" xfId="2" xr:uid="{00000000-0005-0000-0000-0000D3340000}"/>
    <cellStyle name="Note 2" xfId="4397" xr:uid="{00000000-0005-0000-0000-0000D4340000}"/>
    <cellStyle name="Note 2 2" xfId="4437" xr:uid="{00000000-0005-0000-0000-0000D5340000}"/>
    <cellStyle name="Note 2 3" xfId="4444" xr:uid="{00000000-0005-0000-0000-0000D6340000}"/>
    <cellStyle name="Note 2 4" xfId="5332" xr:uid="{00000000-0005-0000-0000-0000D7340000}"/>
    <cellStyle name="Note 2 4 2" xfId="10350" xr:uid="{00000000-0005-0000-0000-0000D8340000}"/>
    <cellStyle name="Note 2 5" xfId="5761" xr:uid="{00000000-0005-0000-0000-0000D9340000}"/>
    <cellStyle name="Note 2 5 2" xfId="10777" xr:uid="{00000000-0005-0000-0000-0000DA340000}"/>
    <cellStyle name="Note 2 6" xfId="9466" xr:uid="{00000000-0005-0000-0000-0000DB340000}"/>
    <cellStyle name="Note 2 7" xfId="7943" xr:uid="{00000000-0005-0000-0000-0000DC340000}"/>
    <cellStyle name="Note 3" xfId="4436" xr:uid="{00000000-0005-0000-0000-0000DD340000}"/>
    <cellStyle name="Note 4" xfId="4445" xr:uid="{00000000-0005-0000-0000-0000DE340000}"/>
    <cellStyle name="Note 5" xfId="7" xr:uid="{00000000-0005-0000-0000-0000DF340000}"/>
    <cellStyle name="Output 2" xfId="4438" xr:uid="{00000000-0005-0000-0000-0000E0340000}"/>
    <cellStyle name="Output 3" xfId="4448" xr:uid="{00000000-0005-0000-0000-0000E1340000}"/>
    <cellStyle name="Percent" xfId="3" builtinId="5"/>
    <cellStyle name="Percent 2" xfId="14" xr:uid="{00000000-0005-0000-0000-0000E3340000}"/>
    <cellStyle name="Percent 2 2" xfId="128" xr:uid="{00000000-0005-0000-0000-0000E4340000}"/>
    <cellStyle name="Percent 2 2 2" xfId="304" xr:uid="{00000000-0005-0000-0000-0000E5340000}"/>
    <cellStyle name="Percent 2 2 3" xfId="290" xr:uid="{00000000-0005-0000-0000-0000E6340000}"/>
    <cellStyle name="Percent 2 3" xfId="4440" xr:uid="{00000000-0005-0000-0000-0000E7340000}"/>
    <cellStyle name="Percent 3" xfId="63" xr:uid="{00000000-0005-0000-0000-0000E8340000}"/>
    <cellStyle name="Percent 4" xfId="76" xr:uid="{00000000-0005-0000-0000-0000E9340000}"/>
    <cellStyle name="Percent 5" xfId="73" xr:uid="{00000000-0005-0000-0000-0000EA340000}"/>
    <cellStyle name="Percent 6" xfId="4439" xr:uid="{00000000-0005-0000-0000-0000EB340000}"/>
    <cellStyle name="Percent 7" xfId="8" xr:uid="{00000000-0005-0000-0000-0000EC340000}"/>
    <cellStyle name="questionable" xfId="22" xr:uid="{00000000-0005-0000-0000-0000ED340000}"/>
    <cellStyle name="questionable 2" xfId="113" xr:uid="{00000000-0005-0000-0000-0000EE340000}"/>
    <cellStyle name="review" xfId="23" xr:uid="{00000000-0005-0000-0000-0000EF340000}"/>
    <cellStyle name="Title 2" xfId="4441" xr:uid="{00000000-0005-0000-0000-0000F0340000}"/>
    <cellStyle name="Total 2" xfId="4442" xr:uid="{00000000-0005-0000-0000-0000F1340000}"/>
    <cellStyle name="Total 3" xfId="4449" xr:uid="{00000000-0005-0000-0000-0000F2340000}"/>
    <cellStyle name="Warning Text 2" xfId="4443" xr:uid="{00000000-0005-0000-0000-0000F3340000}"/>
  </cellStyles>
  <dxfs count="5">
    <dxf>
      <font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00CCFF"/>
      <color rgb="FFFF3399"/>
      <color rgb="FFCCFFCC"/>
      <color rgb="FFFFFFCC"/>
      <color rgb="FF990033"/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Four-Year Colleges / Universities,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89'!$C$6:$E$8</c:f>
              <c:multiLvlStrCache>
                <c:ptCount val="3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2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2">
                    <c:v>Tuition</c:v>
                  </c:pt>
                </c:lvl>
              </c:multiLvlStrCache>
            </c:multiLvlStrRef>
          </c:cat>
          <c:val>
            <c:numRef>
              <c:f>'Table 89'!$C$10:$E$10</c:f>
              <c:numCache>
                <c:formatCode>"$"#,##0</c:formatCode>
                <c:ptCount val="3"/>
                <c:pt idx="0">
                  <c:v>6053.834567449454</c:v>
                </c:pt>
                <c:pt idx="1">
                  <c:v>691.17834996571139</c:v>
                </c:pt>
                <c:pt idx="2">
                  <c:v>9352.0120522127745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9-4236-A905-961B97468384}"/>
            </c:ext>
          </c:extLst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89'!$C$6:$E$8</c:f>
              <c:multiLvlStrCache>
                <c:ptCount val="3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2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2">
                    <c:v>Tuition</c:v>
                  </c:pt>
                </c:lvl>
              </c:multiLvlStrCache>
            </c:multiLvlStrRef>
          </c:cat>
          <c:val>
            <c:numRef>
              <c:f>'Table 89'!$C$12:$E$12</c:f>
              <c:numCache>
                <c:formatCode>#,##0</c:formatCode>
                <c:ptCount val="3"/>
                <c:pt idx="0">
                  <c:v>4851.576702088867</c:v>
                </c:pt>
                <c:pt idx="1">
                  <c:v>637.93228198701263</c:v>
                </c:pt>
                <c:pt idx="2">
                  <c:v>12073.838377908281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9-4236-A905-961B974683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71112360"/>
        <c:axId val="373431864"/>
      </c:barChart>
      <c:catAx>
        <c:axId val="371112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3431864"/>
        <c:crosses val="autoZero"/>
        <c:auto val="1"/>
        <c:lblAlgn val="ctr"/>
        <c:lblOffset val="100"/>
        <c:noMultiLvlLbl val="0"/>
      </c:catAx>
      <c:valAx>
        <c:axId val="37343186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1112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Total, 2012-13 to 2015-16</a:t>
            </a:r>
          </a:p>
          <a:p>
            <a:pPr>
              <a:defRPr/>
            </a:pPr>
            <a:r>
              <a:rPr lang="en-US" sz="800" b="0"/>
              <a:t>(adjusted</a:t>
            </a:r>
            <a:r>
              <a:rPr lang="en-US" sz="800" b="0" baseline="0"/>
              <a:t> for inflation)</a:t>
            </a:r>
            <a:endParaRPr lang="en-US" sz="8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89'!$H$12</c:f>
              <c:numCache>
                <c:formatCode>#,##0.0</c:formatCode>
                <c:ptCount val="1"/>
                <c:pt idx="0">
                  <c:v>-0.64893912205087201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8-4D07-935B-7B25EA06C0D7}"/>
            </c:ext>
          </c:extLst>
        </c:ser>
        <c:ser>
          <c:idx val="1"/>
          <c:order val="1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89'!$H$10</c:f>
              <c:numCache>
                <c:formatCode>#,##0.0</c:formatCode>
                <c:ptCount val="1"/>
                <c:pt idx="0">
                  <c:v>5.6123169859246307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8-4D07-935B-7B25EA06C0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255831752"/>
        <c:axId val="373408096"/>
      </c:barChart>
      <c:catAx>
        <c:axId val="255831752"/>
        <c:scaling>
          <c:orientation val="minMax"/>
        </c:scaling>
        <c:delete val="1"/>
        <c:axPos val="l"/>
        <c:majorTickMark val="none"/>
        <c:minorTickMark val="none"/>
        <c:tickLblPos val="none"/>
        <c:crossAx val="373408096"/>
        <c:crosses val="autoZero"/>
        <c:auto val="1"/>
        <c:lblAlgn val="ctr"/>
        <c:lblOffset val="100"/>
        <c:noMultiLvlLbl val="0"/>
      </c:catAx>
      <c:valAx>
        <c:axId val="37340809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55831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Dollar Change in Total, 2012-13 to 2015-16</a:t>
            </a:r>
          </a:p>
          <a:p>
            <a:pPr>
              <a:defRPr/>
            </a:pPr>
            <a:r>
              <a:rPr lang="en-US" sz="800" b="0"/>
              <a:t>(adjusted</a:t>
            </a:r>
            <a:r>
              <a:rPr lang="en-US" sz="800" b="0" baseline="0"/>
              <a:t> for inflation)</a:t>
            </a:r>
            <a:endParaRPr lang="en-US" sz="8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011204481792718E-2"/>
          <c:y val="0.40753681831437738"/>
          <c:w val="0.9551820728291317"/>
          <c:h val="0.54153725575969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89'!$G$10</c:f>
              <c:numCache>
                <c:formatCode>"$"#,##0</c:formatCode>
                <c:ptCount val="1"/>
                <c:pt idx="0">
                  <c:v>855.4078656558213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1-4502-95C8-D91E0C11FA9B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89'!$G$12</c:f>
              <c:numCache>
                <c:formatCode>#,##0</c:formatCode>
                <c:ptCount val="1"/>
                <c:pt idx="0">
                  <c:v>-114.71989444946303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1-4502-95C8-D91E0C11FA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1951624"/>
        <c:axId val="372014592"/>
      </c:barChart>
      <c:catAx>
        <c:axId val="371951624"/>
        <c:scaling>
          <c:orientation val="minMax"/>
        </c:scaling>
        <c:delete val="1"/>
        <c:axPos val="b"/>
        <c:majorTickMark val="none"/>
        <c:minorTickMark val="none"/>
        <c:tickLblPos val="none"/>
        <c:crossAx val="372014592"/>
        <c:crosses val="autoZero"/>
        <c:auto val="1"/>
        <c:lblAlgn val="ctr"/>
        <c:lblOffset val="100"/>
        <c:noMultiLvlLbl val="0"/>
      </c:catAx>
      <c:valAx>
        <c:axId val="37201459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19516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Two-Year Colleges,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90'!$C$6:$F$8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90'!$C$10:$F$10</c:f>
              <c:numCache>
                <c:formatCode>"$"#,##0</c:formatCode>
                <c:ptCount val="4"/>
                <c:pt idx="0">
                  <c:v>3278.7480806910594</c:v>
                </c:pt>
                <c:pt idx="1">
                  <c:v>127.50042070222545</c:v>
                </c:pt>
                <c:pt idx="2">
                  <c:v>1403.7236882554928</c:v>
                </c:pt>
                <c:pt idx="3">
                  <c:v>3039.3865603885629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8-4DC5-8596-1104FE181329}"/>
            </c:ext>
          </c:extLst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90'!$C$6:$F$8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90'!$C$12:$F$12</c:f>
              <c:numCache>
                <c:formatCode>#,##0</c:formatCode>
                <c:ptCount val="4"/>
                <c:pt idx="0">
                  <c:v>4369.3826722882432</c:v>
                </c:pt>
                <c:pt idx="1">
                  <c:v>395.12278731360573</c:v>
                </c:pt>
                <c:pt idx="2">
                  <c:v>39.538223911498683</c:v>
                </c:pt>
                <c:pt idx="3">
                  <c:v>3988.3744195003883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8-4DC5-8596-1104FE181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086696"/>
        <c:axId val="372087080"/>
      </c:barChart>
      <c:catAx>
        <c:axId val="372086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2087080"/>
        <c:crosses val="autoZero"/>
        <c:auto val="1"/>
        <c:lblAlgn val="ctr"/>
        <c:lblOffset val="100"/>
        <c:noMultiLvlLbl val="0"/>
      </c:catAx>
      <c:valAx>
        <c:axId val="372087080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2086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Dollar Change in Total, 2012-13 to 2015-16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90'!$H$10</c:f>
              <c:numCache>
                <c:formatCode>"$"#,##0</c:formatCode>
                <c:ptCount val="1"/>
                <c:pt idx="0">
                  <c:v>469.608088979483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B-43B5-8D10-7DA9DB10DEEC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90'!$H$12</c:f>
              <c:numCache>
                <c:formatCode>#,##0</c:formatCode>
                <c:ptCount val="1"/>
                <c:pt idx="0">
                  <c:v>654.3572636248764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B-43B5-8D10-7DA9DB10DE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830784"/>
        <c:axId val="372155488"/>
      </c:barChart>
      <c:catAx>
        <c:axId val="255830784"/>
        <c:scaling>
          <c:orientation val="minMax"/>
        </c:scaling>
        <c:delete val="1"/>
        <c:axPos val="b"/>
        <c:majorTickMark val="none"/>
        <c:minorTickMark val="none"/>
        <c:tickLblPos val="none"/>
        <c:crossAx val="372155488"/>
        <c:crosses val="autoZero"/>
        <c:auto val="1"/>
        <c:lblAlgn val="ctr"/>
        <c:lblOffset val="100"/>
        <c:noMultiLvlLbl val="0"/>
      </c:catAx>
      <c:valAx>
        <c:axId val="37215548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5830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Total, 2012-13 to 2015-16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90'!$I$12</c:f>
              <c:numCache>
                <c:formatCode>#,##0.0</c:formatCode>
                <c:ptCount val="1"/>
                <c:pt idx="0">
                  <c:v>8.040702527778306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4-4DA2-85C0-8462ECECDC34}"/>
            </c:ext>
          </c:extLst>
        </c:ser>
        <c:ser>
          <c:idx val="0"/>
          <c:order val="1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90'!$I$10</c:f>
              <c:numCache>
                <c:formatCode>#,##0.0</c:formatCode>
                <c:ptCount val="1"/>
                <c:pt idx="0">
                  <c:v>6.3634682328436094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4-4DA2-85C0-8462ECECDC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239768"/>
        <c:axId val="371248344"/>
      </c:barChart>
      <c:catAx>
        <c:axId val="371239768"/>
        <c:scaling>
          <c:orientation val="minMax"/>
        </c:scaling>
        <c:delete val="1"/>
        <c:axPos val="l"/>
        <c:majorTickMark val="none"/>
        <c:minorTickMark val="none"/>
        <c:tickLblPos val="none"/>
        <c:crossAx val="371248344"/>
        <c:crosses val="autoZero"/>
        <c:auto val="1"/>
        <c:lblAlgn val="ctr"/>
        <c:lblOffset val="100"/>
        <c:noMultiLvlLbl val="0"/>
      </c:catAx>
      <c:valAx>
        <c:axId val="37124834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371239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Technical Institutes</a:t>
            </a:r>
            <a:r>
              <a:rPr lang="en-US" sz="1200" baseline="0"/>
              <a:t> or </a:t>
            </a:r>
            <a:r>
              <a:rPr lang="en-US" sz="1200"/>
              <a:t>Colleges,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91'!$A$10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91'!$C$6:$F$8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91'!$C$10:$F$10</c:f>
              <c:numCache>
                <c:formatCode>"$"#,##0</c:formatCode>
                <c:ptCount val="4"/>
                <c:pt idx="0">
                  <c:v>4315.1734485216366</c:v>
                </c:pt>
                <c:pt idx="1">
                  <c:v>24.123040529504923</c:v>
                </c:pt>
                <c:pt idx="2" formatCode="#,##0">
                  <c:v>0</c:v>
                </c:pt>
                <c:pt idx="3">
                  <c:v>3017.7532602097931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5-4EC9-A805-161323A23BBC}"/>
            </c:ext>
          </c:extLst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91'!$C$6:$F$8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91'!$C$12:$F$12</c:f>
              <c:numCache>
                <c:formatCode>#,##0</c:formatCode>
                <c:ptCount val="4"/>
                <c:pt idx="0">
                  <c:v>8278.0855780210914</c:v>
                </c:pt>
                <c:pt idx="1">
                  <c:v>942.2358433532612</c:v>
                </c:pt>
                <c:pt idx="2">
                  <c:v>0</c:v>
                </c:pt>
                <c:pt idx="3">
                  <c:v>4097.8605494726944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5-4EC9-A805-161323A23B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518104"/>
        <c:axId val="254518496"/>
      </c:barChart>
      <c:catAx>
        <c:axId val="254518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4518496"/>
        <c:crosses val="autoZero"/>
        <c:auto val="1"/>
        <c:lblAlgn val="ctr"/>
        <c:lblOffset val="100"/>
        <c:noMultiLvlLbl val="0"/>
      </c:catAx>
      <c:valAx>
        <c:axId val="25451849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4518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Dollar Change in Total, 2012-13 to 2015-16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91'!$A$10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91'!$H$10</c:f>
              <c:numCache>
                <c:formatCode>"$"#,##0</c:formatCode>
                <c:ptCount val="1"/>
                <c:pt idx="0">
                  <c:v>146.84869985474324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3-4784-9CAA-49991BA58771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91'!$H$12</c:f>
              <c:numCache>
                <c:formatCode>#,##0</c:formatCode>
                <c:ptCount val="1"/>
                <c:pt idx="0">
                  <c:v>765.88836345629716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3-4784-9CAA-49991BA587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4516928"/>
        <c:axId val="254516536"/>
      </c:barChart>
      <c:catAx>
        <c:axId val="254516928"/>
        <c:scaling>
          <c:orientation val="minMax"/>
        </c:scaling>
        <c:delete val="1"/>
        <c:axPos val="b"/>
        <c:majorTickMark val="none"/>
        <c:minorTickMark val="none"/>
        <c:tickLblPos val="none"/>
        <c:crossAx val="254516536"/>
        <c:crosses val="autoZero"/>
        <c:auto val="1"/>
        <c:lblAlgn val="ctr"/>
        <c:lblOffset val="100"/>
        <c:noMultiLvlLbl val="0"/>
      </c:catAx>
      <c:valAx>
        <c:axId val="25451653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4516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Total, 2012-13 to 2015-16</a:t>
            </a:r>
          </a:p>
          <a:p>
            <a:pPr>
              <a:defRPr sz="1200"/>
            </a:pPr>
            <a:r>
              <a:rPr lang="en-US" sz="1200" b="0"/>
              <a:t>(adjusted for inflation)</a:t>
            </a:r>
          </a:p>
        </c:rich>
      </c:tx>
      <c:layout>
        <c:manualLayout>
          <c:xMode val="edge"/>
          <c:yMode val="edge"/>
          <c:x val="0.20752077470460598"/>
          <c:y val="2.20994475138121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42599277978335E-2"/>
          <c:y val="0.3623283027121611"/>
          <c:w val="0.86040914560770154"/>
          <c:h val="0.58674577136191308"/>
        </c:manualLayout>
      </c:layout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91'!$I$12</c:f>
              <c:numCache>
                <c:formatCode>#,##0.0</c:formatCode>
                <c:ptCount val="1"/>
                <c:pt idx="0">
                  <c:v>6.101581013093452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8-4EBE-87E3-F8F1F60D181C}"/>
            </c:ext>
          </c:extLst>
        </c:ser>
        <c:ser>
          <c:idx val="1"/>
          <c:order val="1"/>
          <c:tx>
            <c:strRef>
              <c:f>'Table 91'!$A$10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91'!$I$10</c:f>
              <c:numCache>
                <c:formatCode>#,##0.0</c:formatCode>
                <c:ptCount val="1"/>
                <c:pt idx="0">
                  <c:v>2.0366796826953562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08-4EBE-87E3-F8F1F60D18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517320"/>
        <c:axId val="254515752"/>
      </c:barChart>
      <c:catAx>
        <c:axId val="254517320"/>
        <c:scaling>
          <c:orientation val="minMax"/>
        </c:scaling>
        <c:delete val="1"/>
        <c:axPos val="l"/>
        <c:majorTickMark val="none"/>
        <c:minorTickMark val="none"/>
        <c:tickLblPos val="none"/>
        <c:crossAx val="254515752"/>
        <c:crosses val="autoZero"/>
        <c:auto val="1"/>
        <c:lblAlgn val="ctr"/>
        <c:lblOffset val="100"/>
        <c:noMultiLvlLbl val="0"/>
      </c:catAx>
      <c:valAx>
        <c:axId val="25451575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54517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2</xdr:row>
      <xdr:rowOff>133349</xdr:rowOff>
    </xdr:from>
    <xdr:to>
      <xdr:col>18</xdr:col>
      <xdr:colOff>733425</xdr:colOff>
      <xdr:row>27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1171575</xdr:colOff>
      <xdr:row>27</xdr:row>
      <xdr:rowOff>95250</xdr:rowOff>
    </xdr:from>
    <xdr:to>
      <xdr:col>18</xdr:col>
      <xdr:colOff>714375</xdr:colOff>
      <xdr:row>33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27</xdr:row>
      <xdr:rowOff>104775</xdr:rowOff>
    </xdr:from>
    <xdr:to>
      <xdr:col>15</xdr:col>
      <xdr:colOff>1171575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38100</xdr:colOff>
      <xdr:row>3</xdr:row>
      <xdr:rowOff>85725</xdr:rowOff>
    </xdr:from>
    <xdr:to>
      <xdr:col>22</xdr:col>
      <xdr:colOff>123825</xdr:colOff>
      <xdr:row>15</xdr:row>
      <xdr:rowOff>14815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163800" y="5905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142875</xdr:rowOff>
    </xdr:from>
    <xdr:to>
      <xdr:col>22</xdr:col>
      <xdr:colOff>314325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409575</xdr:colOff>
      <xdr:row>25</xdr:row>
      <xdr:rowOff>152400</xdr:rowOff>
    </xdr:from>
    <xdr:to>
      <xdr:col>19</xdr:col>
      <xdr:colOff>314325</xdr:colOff>
      <xdr:row>32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361950</xdr:colOff>
      <xdr:row>25</xdr:row>
      <xdr:rowOff>142875</xdr:rowOff>
    </xdr:from>
    <xdr:to>
      <xdr:col>22</xdr:col>
      <xdr:colOff>714375</xdr:colOff>
      <xdr:row>32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466725</xdr:colOff>
      <xdr:row>0</xdr:row>
      <xdr:rowOff>57150</xdr:rowOff>
    </xdr:from>
    <xdr:to>
      <xdr:col>25</xdr:col>
      <xdr:colOff>552450</xdr:colOff>
      <xdr:row>12</xdr:row>
      <xdr:rowOff>33865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6725900" y="571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4</xdr:row>
      <xdr:rowOff>76200</xdr:rowOff>
    </xdr:from>
    <xdr:to>
      <xdr:col>20</xdr:col>
      <xdr:colOff>552450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28</xdr:row>
      <xdr:rowOff>47625</xdr:rowOff>
    </xdr:from>
    <xdr:to>
      <xdr:col>17</xdr:col>
      <xdr:colOff>514350</xdr:colOff>
      <xdr:row>32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504825</xdr:colOff>
      <xdr:row>28</xdr:row>
      <xdr:rowOff>47625</xdr:rowOff>
    </xdr:from>
    <xdr:to>
      <xdr:col>21</xdr:col>
      <xdr:colOff>95250</xdr:colOff>
      <xdr:row>32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676275</xdr:colOff>
      <xdr:row>6</xdr:row>
      <xdr:rowOff>66675</xdr:rowOff>
    </xdr:from>
    <xdr:to>
      <xdr:col>24</xdr:col>
      <xdr:colOff>0</xdr:colOff>
      <xdr:row>16</xdr:row>
      <xdr:rowOff>157690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906750" y="10477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s/2_Participation/FB17_42_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2"/>
      <sheetName val="Table 43"/>
      <sheetName val="FTE Enrollment Data"/>
      <sheetName val="UndgCredit Hrs by HS Students"/>
    </sheetNames>
    <sheetDataSet>
      <sheetData sheetId="0"/>
      <sheetData sheetId="1"/>
      <sheetData sheetId="2">
        <row r="3">
          <cell r="AK3">
            <v>1527366</v>
          </cell>
          <cell r="AU3">
            <v>1806397.8291666666</v>
          </cell>
          <cell r="AV3">
            <v>1868970.6149999998</v>
          </cell>
          <cell r="AW3">
            <v>1948174.4041666666</v>
          </cell>
          <cell r="AX3">
            <v>2011073.8750000002</v>
          </cell>
          <cell r="AY3">
            <v>2043902.7875000003</v>
          </cell>
          <cell r="AZ3">
            <v>2073339.8820000002</v>
          </cell>
          <cell r="BA3">
            <v>2102562.8283333336</v>
          </cell>
          <cell r="BB3">
            <v>2130624.1669444442</v>
          </cell>
          <cell r="BC3">
            <v>2181548.2019444443</v>
          </cell>
          <cell r="BD3">
            <v>2241442.6561111114</v>
          </cell>
          <cell r="BE3">
            <v>2319134.382777778</v>
          </cell>
          <cell r="BF3">
            <v>2372085.9733333332</v>
          </cell>
          <cell r="BG3">
            <v>2389652.5295000002</v>
          </cell>
          <cell r="BH3">
            <v>2394517.4749999996</v>
          </cell>
          <cell r="BI3">
            <v>2398074.2683333326</v>
          </cell>
          <cell r="BJ3">
            <v>2423869.8609166658</v>
          </cell>
          <cell r="GY3">
            <v>838388</v>
          </cell>
          <cell r="HI3">
            <v>1237709.408511111</v>
          </cell>
          <cell r="HJ3">
            <v>1308949.3333333335</v>
          </cell>
          <cell r="HK3">
            <v>1420264.2394444444</v>
          </cell>
          <cell r="HL3">
            <v>1515409.7523979996</v>
          </cell>
          <cell r="HM3">
            <v>1545686.74</v>
          </cell>
          <cell r="HN3">
            <v>1545416.1711111111</v>
          </cell>
          <cell r="HO3">
            <v>1525956.0145944722</v>
          </cell>
          <cell r="HP3">
            <v>1558743.9016666666</v>
          </cell>
          <cell r="HQ3">
            <v>1637737.8439999998</v>
          </cell>
          <cell r="HR3">
            <v>1715661.4627777778</v>
          </cell>
          <cell r="HS3">
            <v>1891038.6072222223</v>
          </cell>
          <cell r="HT3">
            <v>1927439.4079999998</v>
          </cell>
          <cell r="HU3">
            <v>1843113.3230000001</v>
          </cell>
          <cell r="HV3">
            <v>1770696.7588888889</v>
          </cell>
          <cell r="HW3">
            <v>1720684.9988888889</v>
          </cell>
          <cell r="HX3">
            <v>1670330.2815555555</v>
          </cell>
        </row>
        <row r="5">
          <cell r="AK5">
            <v>97429</v>
          </cell>
          <cell r="AU5">
            <v>109175.41666666666</v>
          </cell>
          <cell r="AV5">
            <v>106909.68333333332</v>
          </cell>
          <cell r="AW5">
            <v>109825.875</v>
          </cell>
          <cell r="AX5">
            <v>113902.15833333333</v>
          </cell>
          <cell r="AY5">
            <v>115515.47499999999</v>
          </cell>
          <cell r="AZ5">
            <v>115872.76666666666</v>
          </cell>
          <cell r="BA5">
            <v>117523.04166666667</v>
          </cell>
          <cell r="BB5">
            <v>120300.45</v>
          </cell>
          <cell r="BC5">
            <v>123079.50000000001</v>
          </cell>
          <cell r="BD5">
            <v>126106.02499999999</v>
          </cell>
          <cell r="BE5">
            <v>130408.09166666667</v>
          </cell>
          <cell r="BF5">
            <v>133098.68333333335</v>
          </cell>
          <cell r="BG5">
            <v>129153.88333333333</v>
          </cell>
          <cell r="BH5">
            <v>128550.20833333331</v>
          </cell>
          <cell r="BI5">
            <v>128503.29999999997</v>
          </cell>
          <cell r="BJ5">
            <v>131015.60833333332</v>
          </cell>
          <cell r="GY5">
            <v>50497</v>
          </cell>
          <cell r="HI5">
            <v>53149.366666666669</v>
          </cell>
          <cell r="HJ5">
            <v>55941.366666666661</v>
          </cell>
          <cell r="HK5">
            <v>61537.733333333323</v>
          </cell>
          <cell r="HL5">
            <v>63822.866666666669</v>
          </cell>
          <cell r="HM5">
            <v>62837.033333333326</v>
          </cell>
          <cell r="HN5">
            <v>61294.166666666672</v>
          </cell>
          <cell r="HO5">
            <v>60078.266666666663</v>
          </cell>
          <cell r="HP5">
            <v>60590.666666666664</v>
          </cell>
          <cell r="HQ5">
            <v>62666.566666666666</v>
          </cell>
          <cell r="HR5">
            <v>69548.733333333323</v>
          </cell>
          <cell r="HS5">
            <v>77119.266666666677</v>
          </cell>
          <cell r="HT5">
            <v>74494.700000000012</v>
          </cell>
          <cell r="HU5">
            <v>67231.166666666672</v>
          </cell>
          <cell r="HV5">
            <v>63538</v>
          </cell>
          <cell r="HW5">
            <v>61643.900000000009</v>
          </cell>
          <cell r="HX5">
            <v>59714.366666666669</v>
          </cell>
        </row>
        <row r="6">
          <cell r="AK6">
            <v>48905</v>
          </cell>
          <cell r="AU6">
            <v>55016.816666666666</v>
          </cell>
          <cell r="AV6">
            <v>56273.883333333331</v>
          </cell>
          <cell r="AW6">
            <v>57635.258333333324</v>
          </cell>
          <cell r="AX6">
            <v>59072.674999999996</v>
          </cell>
          <cell r="AY6">
            <v>60794.133333333331</v>
          </cell>
          <cell r="AZ6">
            <v>62160.76666666667</v>
          </cell>
          <cell r="BA6">
            <v>63587.299999999996</v>
          </cell>
          <cell r="BB6">
            <v>70011.15833333334</v>
          </cell>
          <cell r="BC6">
            <v>71726.983333333323</v>
          </cell>
          <cell r="BD6">
            <v>73298.05</v>
          </cell>
          <cell r="BE6">
            <v>77295.408333333355</v>
          </cell>
          <cell r="BF6">
            <v>79984.641666666663</v>
          </cell>
          <cell r="BG6">
            <v>80386.45</v>
          </cell>
          <cell r="BH6">
            <v>80978.508333333331</v>
          </cell>
          <cell r="BI6">
            <v>80969.450000000012</v>
          </cell>
          <cell r="BJ6">
            <v>81500.674999999988</v>
          </cell>
          <cell r="GY6">
            <v>10802</v>
          </cell>
          <cell r="HI6">
            <v>26631.76666666667</v>
          </cell>
          <cell r="HJ6">
            <v>28664.76666666667</v>
          </cell>
          <cell r="HK6">
            <v>32434.1</v>
          </cell>
          <cell r="HL6">
            <v>35167.03333333334</v>
          </cell>
          <cell r="HM6">
            <v>36672.566666666666</v>
          </cell>
          <cell r="HN6">
            <v>38085.23333333333</v>
          </cell>
          <cell r="HO6">
            <v>38480.633333333331</v>
          </cell>
          <cell r="HP6">
            <v>34515.266666666663</v>
          </cell>
          <cell r="HQ6">
            <v>36740.933333333334</v>
          </cell>
          <cell r="HR6">
            <v>40712.699999999997</v>
          </cell>
          <cell r="HS6">
            <v>45088.899999999994</v>
          </cell>
          <cell r="HT6">
            <v>44565.366666666676</v>
          </cell>
          <cell r="HU6">
            <v>42199.966666666667</v>
          </cell>
          <cell r="HV6">
            <v>40814.266666666663</v>
          </cell>
          <cell r="HW6">
            <v>37581.199999999997</v>
          </cell>
          <cell r="HX6">
            <v>34822.633333333331</v>
          </cell>
        </row>
        <row r="7">
          <cell r="AK7" t="str">
            <v>—</v>
          </cell>
          <cell r="AU7">
            <v>21604.891666666663</v>
          </cell>
          <cell r="AV7">
            <v>21443</v>
          </cell>
          <cell r="AW7">
            <v>21993.883333333331</v>
          </cell>
          <cell r="AX7">
            <v>22229.508333333331</v>
          </cell>
          <cell r="AY7">
            <v>22103.083333333336</v>
          </cell>
          <cell r="AZ7">
            <v>22353.190333333336</v>
          </cell>
          <cell r="BA7">
            <v>22684.958333333332</v>
          </cell>
          <cell r="BB7">
            <v>21776.416666666668</v>
          </cell>
          <cell r="BC7">
            <v>22419.283333333333</v>
          </cell>
          <cell r="BD7">
            <v>22686.474999999999</v>
          </cell>
          <cell r="BE7">
            <v>23198.133333333335</v>
          </cell>
          <cell r="BF7">
            <v>23455.125</v>
          </cell>
          <cell r="BG7">
            <v>23940.275000000001</v>
          </cell>
          <cell r="BH7">
            <v>24173.499999999996</v>
          </cell>
          <cell r="BI7">
            <v>24564.749999999996</v>
          </cell>
          <cell r="BJ7">
            <v>25458.833333333328</v>
          </cell>
          <cell r="GY7" t="str">
            <v>—</v>
          </cell>
          <cell r="HI7">
            <v>7498.1333333333332</v>
          </cell>
          <cell r="HJ7">
            <v>7702</v>
          </cell>
          <cell r="HK7">
            <v>8155.666666666667</v>
          </cell>
          <cell r="HL7">
            <v>9142.6166666666668</v>
          </cell>
          <cell r="HM7">
            <v>9483.1</v>
          </cell>
          <cell r="HN7">
            <v>8055.3</v>
          </cell>
          <cell r="HO7">
            <v>9236.8333333333321</v>
          </cell>
          <cell r="HP7">
            <v>9821.7000000000007</v>
          </cell>
          <cell r="HQ7">
            <v>9642.5666666666657</v>
          </cell>
          <cell r="HR7">
            <v>10906.933333333334</v>
          </cell>
          <cell r="HS7">
            <v>11449.966666666665</v>
          </cell>
          <cell r="HT7">
            <v>11217.333333333332</v>
          </cell>
          <cell r="HU7">
            <v>10774.966666666667</v>
          </cell>
          <cell r="HV7">
            <v>10395.233333333334</v>
          </cell>
          <cell r="HW7">
            <v>9913.6</v>
          </cell>
          <cell r="HX7">
            <v>9102</v>
          </cell>
        </row>
        <row r="8">
          <cell r="AK8">
            <v>118499</v>
          </cell>
          <cell r="AU8">
            <v>193346.55833333335</v>
          </cell>
          <cell r="AV8">
            <v>205958.32083333333</v>
          </cell>
          <cell r="AW8">
            <v>215445.61666666664</v>
          </cell>
          <cell r="AX8">
            <v>225438.67916666664</v>
          </cell>
          <cell r="AY8">
            <v>232590.76666666669</v>
          </cell>
          <cell r="AZ8">
            <v>241403.61666666667</v>
          </cell>
          <cell r="BA8">
            <v>249824.78750000003</v>
          </cell>
          <cell r="BB8">
            <v>254492.76249999998</v>
          </cell>
          <cell r="BC8">
            <v>269529.0083333333</v>
          </cell>
          <cell r="BD8">
            <v>275268.54166666669</v>
          </cell>
          <cell r="BE8">
            <v>284915.64166666666</v>
          </cell>
          <cell r="BF8">
            <v>293118.36666666664</v>
          </cell>
          <cell r="BG8">
            <v>295499.88750000001</v>
          </cell>
          <cell r="BH8">
            <v>292548.64166666666</v>
          </cell>
          <cell r="BI8">
            <v>298281.27916666662</v>
          </cell>
          <cell r="BJ8">
            <v>296820.33333333337</v>
          </cell>
          <cell r="GY8">
            <v>142611</v>
          </cell>
          <cell r="HI8">
            <v>240488</v>
          </cell>
          <cell r="HJ8">
            <v>258144.89444444445</v>
          </cell>
          <cell r="HK8">
            <v>279208.14</v>
          </cell>
          <cell r="HL8">
            <v>294380.00555555563</v>
          </cell>
          <cell r="HM8">
            <v>298169.79555555549</v>
          </cell>
          <cell r="HN8">
            <v>291798.06444444443</v>
          </cell>
          <cell r="HO8">
            <v>287546.84888888884</v>
          </cell>
          <cell r="HP8">
            <v>301019.48555555556</v>
          </cell>
          <cell r="HQ8">
            <v>322367.25444444444</v>
          </cell>
          <cell r="HR8">
            <v>352532.73666666669</v>
          </cell>
          <cell r="HS8">
            <v>375870.89222222223</v>
          </cell>
          <cell r="HT8">
            <v>377940.24888888892</v>
          </cell>
          <cell r="HU8">
            <v>359004.58</v>
          </cell>
          <cell r="HV8">
            <v>345458.9411111112</v>
          </cell>
          <cell r="HW8">
            <v>337906.80666666664</v>
          </cell>
          <cell r="HX8">
            <v>331370.13333333336</v>
          </cell>
        </row>
        <row r="9">
          <cell r="AK9">
            <v>116117</v>
          </cell>
          <cell r="AU9">
            <v>138642.25833333333</v>
          </cell>
          <cell r="AV9">
            <v>143516.9375</v>
          </cell>
          <cell r="AW9">
            <v>153872.53333333333</v>
          </cell>
          <cell r="AX9">
            <v>163130.10416666666</v>
          </cell>
          <cell r="AY9">
            <v>166617.19166666665</v>
          </cell>
          <cell r="AZ9">
            <v>171853.32666666669</v>
          </cell>
          <cell r="BA9">
            <v>176429.90916666665</v>
          </cell>
          <cell r="BB9">
            <v>182818.11916666664</v>
          </cell>
          <cell r="BC9">
            <v>188927.9025</v>
          </cell>
          <cell r="BD9">
            <v>198471.62500000003</v>
          </cell>
          <cell r="BE9">
            <v>211017.74416666664</v>
          </cell>
          <cell r="BF9">
            <v>214846.54166666666</v>
          </cell>
          <cell r="BG9">
            <v>228526.42583333331</v>
          </cell>
          <cell r="BH9">
            <v>228769.05000000002</v>
          </cell>
          <cell r="BI9">
            <v>234339.21249999997</v>
          </cell>
          <cell r="BJ9">
            <v>239171.7555</v>
          </cell>
          <cell r="GY9">
            <v>27929</v>
          </cell>
          <cell r="HI9">
            <v>32872.73333333333</v>
          </cell>
          <cell r="HJ9">
            <v>35956.066666666666</v>
          </cell>
          <cell r="HK9">
            <v>41072.116666666661</v>
          </cell>
          <cell r="HL9">
            <v>45531.6</v>
          </cell>
          <cell r="HM9">
            <v>48678</v>
          </cell>
          <cell r="HN9">
            <v>45394.683333333327</v>
          </cell>
          <cell r="HO9">
            <v>46515</v>
          </cell>
          <cell r="HP9">
            <v>49373.416666666664</v>
          </cell>
          <cell r="HQ9">
            <v>52458.483333333337</v>
          </cell>
          <cell r="HR9">
            <v>59262.566666666673</v>
          </cell>
          <cell r="HS9">
            <v>63886.666666666664</v>
          </cell>
          <cell r="HT9">
            <v>64346.933333333327</v>
          </cell>
          <cell r="HU9">
            <v>46477.016666666663</v>
          </cell>
          <cell r="HV9">
            <v>42158.666666666672</v>
          </cell>
          <cell r="HW9">
            <v>40866.983333333337</v>
          </cell>
          <cell r="HX9">
            <v>40379.65</v>
          </cell>
        </row>
        <row r="10">
          <cell r="AK10">
            <v>79841</v>
          </cell>
          <cell r="AU10">
            <v>74598.616666666669</v>
          </cell>
          <cell r="AV10">
            <v>87480.05833333332</v>
          </cell>
          <cell r="AW10">
            <v>90818.34583333334</v>
          </cell>
          <cell r="AX10">
            <v>94579.633333333346</v>
          </cell>
          <cell r="AY10">
            <v>96059.8</v>
          </cell>
          <cell r="AZ10">
            <v>96201.274999999994</v>
          </cell>
          <cell r="BA10">
            <v>96527.241666666683</v>
          </cell>
          <cell r="BB10">
            <v>96765.475000000006</v>
          </cell>
          <cell r="BC10">
            <v>97522.916666666672</v>
          </cell>
          <cell r="BD10">
            <v>98711.024999999994</v>
          </cell>
          <cell r="BE10">
            <v>100647.37916666668</v>
          </cell>
          <cell r="BF10">
            <v>100902.69166666668</v>
          </cell>
          <cell r="BG10">
            <v>101030.05</v>
          </cell>
          <cell r="BH10">
            <v>101137.72500000001</v>
          </cell>
          <cell r="BI10">
            <v>100802.6</v>
          </cell>
          <cell r="BJ10">
            <v>101092.26666666668</v>
          </cell>
          <cell r="GY10">
            <v>24470</v>
          </cell>
          <cell r="HI10">
            <v>27952.933333333331</v>
          </cell>
          <cell r="HJ10">
            <v>31084.9</v>
          </cell>
          <cell r="HK10">
            <v>33592.43</v>
          </cell>
          <cell r="HL10">
            <v>44473.466666666667</v>
          </cell>
          <cell r="HM10">
            <v>44537.46666666666</v>
          </cell>
          <cell r="HN10">
            <v>43942.466666666667</v>
          </cell>
          <cell r="HO10">
            <v>42760.833333333328</v>
          </cell>
          <cell r="HP10">
            <v>43422.633333333331</v>
          </cell>
          <cell r="HQ10">
            <v>44844.466666666667</v>
          </cell>
          <cell r="HR10">
            <v>49733.433333333334</v>
          </cell>
          <cell r="HS10">
            <v>56044.13</v>
          </cell>
          <cell r="HT10">
            <v>56073.700000000004</v>
          </cell>
          <cell r="HU10">
            <v>51219.366666666669</v>
          </cell>
          <cell r="HV10">
            <v>48778.6</v>
          </cell>
          <cell r="HW10">
            <v>46344.433333333342</v>
          </cell>
          <cell r="HX10">
            <v>42788.5</v>
          </cell>
        </row>
        <row r="11">
          <cell r="AK11">
            <v>112173</v>
          </cell>
          <cell r="AU11">
            <v>131539.67499999999</v>
          </cell>
          <cell r="AV11">
            <v>132335.14166666666</v>
          </cell>
          <cell r="AW11">
            <v>134235.12916666668</v>
          </cell>
          <cell r="AX11">
            <v>136704.29166666666</v>
          </cell>
          <cell r="AY11">
            <v>137709.95000000001</v>
          </cell>
          <cell r="AZ11">
            <v>133627.90416666667</v>
          </cell>
          <cell r="BA11">
            <v>127695</v>
          </cell>
          <cell r="BB11">
            <v>120362.00694444445</v>
          </cell>
          <cell r="BC11">
            <v>119134.09027777777</v>
          </cell>
          <cell r="BD11">
            <v>120178.45277777777</v>
          </cell>
          <cell r="BE11">
            <v>123142.92777777776</v>
          </cell>
          <cell r="BF11">
            <v>125882.44166666665</v>
          </cell>
          <cell r="BG11">
            <v>123427.8</v>
          </cell>
          <cell r="BH11">
            <v>119054.94166666668</v>
          </cell>
          <cell r="BI11">
            <v>117629.29999999999</v>
          </cell>
          <cell r="BJ11">
            <v>118072.67083333334</v>
          </cell>
          <cell r="GY11">
            <v>11117</v>
          </cell>
          <cell r="HI11">
            <v>19932.8</v>
          </cell>
          <cell r="HJ11">
            <v>22684.166666666668</v>
          </cell>
          <cell r="HK11">
            <v>26033.4</v>
          </cell>
          <cell r="HL11">
            <v>28821</v>
          </cell>
          <cell r="HM11">
            <v>29829.200000000001</v>
          </cell>
          <cell r="HN11">
            <v>24763.833333333336</v>
          </cell>
          <cell r="HO11">
            <v>25651.5</v>
          </cell>
          <cell r="HP11">
            <v>26948.299999999996</v>
          </cell>
          <cell r="HQ11">
            <v>28922.400000000001</v>
          </cell>
          <cell r="HR11">
            <v>32153.353333333333</v>
          </cell>
          <cell r="HS11">
            <v>38209.466666666667</v>
          </cell>
          <cell r="HT11">
            <v>37569.033333333333</v>
          </cell>
          <cell r="HU11">
            <v>41072.162222222221</v>
          </cell>
          <cell r="HV11">
            <v>40035.23333333333</v>
          </cell>
          <cell r="HW11">
            <v>38594.25</v>
          </cell>
          <cell r="HX11">
            <v>36658.866666666669</v>
          </cell>
        </row>
        <row r="12">
          <cell r="AK12">
            <v>71257</v>
          </cell>
          <cell r="AU12">
            <v>81187.508333333331</v>
          </cell>
          <cell r="AV12">
            <v>83608.616666666654</v>
          </cell>
          <cell r="AW12">
            <v>86789.666666666672</v>
          </cell>
          <cell r="AX12">
            <v>88318.329166666663</v>
          </cell>
          <cell r="AY12">
            <v>88027.466666666674</v>
          </cell>
          <cell r="AZ12">
            <v>89105.733333333323</v>
          </cell>
          <cell r="BA12">
            <v>90362.516666666663</v>
          </cell>
          <cell r="BB12">
            <v>92916.791666666672</v>
          </cell>
          <cell r="BC12">
            <v>96779.143333333326</v>
          </cell>
          <cell r="BD12">
            <v>99948.878333333327</v>
          </cell>
          <cell r="BE12">
            <v>102766.24999999999</v>
          </cell>
          <cell r="BF12">
            <v>103809.74166666665</v>
          </cell>
          <cell r="BG12">
            <v>103770.45</v>
          </cell>
          <cell r="BH12">
            <v>103486.15000000001</v>
          </cell>
          <cell r="BI12">
            <v>103952.39166666666</v>
          </cell>
          <cell r="BJ12">
            <v>104450.40708333334</v>
          </cell>
          <cell r="GY12">
            <v>54684</v>
          </cell>
          <cell r="HI12">
            <v>64763.006666666668</v>
          </cell>
          <cell r="HJ12">
            <v>59904.533333333333</v>
          </cell>
          <cell r="HK12">
            <v>65337.103333333333</v>
          </cell>
          <cell r="HL12">
            <v>68387.103333333333</v>
          </cell>
          <cell r="HM12">
            <v>71121.276666666658</v>
          </cell>
          <cell r="HN12">
            <v>73344.825555555552</v>
          </cell>
          <cell r="HO12">
            <v>73304.3988888889</v>
          </cell>
          <cell r="HP12">
            <v>73103</v>
          </cell>
          <cell r="HQ12">
            <v>82283.233333333337</v>
          </cell>
          <cell r="HR12">
            <v>89325.818333333329</v>
          </cell>
          <cell r="HS12">
            <v>98596.618333333332</v>
          </cell>
          <cell r="HT12">
            <v>99199.325000000012</v>
          </cell>
          <cell r="HU12">
            <v>104485.51666666666</v>
          </cell>
          <cell r="HV12">
            <v>93141.116666666669</v>
          </cell>
          <cell r="HW12">
            <v>95613.333333333328</v>
          </cell>
          <cell r="HX12">
            <v>89245.658333333326</v>
          </cell>
        </row>
        <row r="13">
          <cell r="AK13">
            <v>49702</v>
          </cell>
          <cell r="AU13">
            <v>56497.583333333328</v>
          </cell>
          <cell r="AV13">
            <v>57737.85</v>
          </cell>
          <cell r="AW13">
            <v>58803.066666666666</v>
          </cell>
          <cell r="AX13">
            <v>59285.491666666669</v>
          </cell>
          <cell r="AY13">
            <v>60315.34166666666</v>
          </cell>
          <cell r="AZ13">
            <v>60644.891666666663</v>
          </cell>
          <cell r="BA13">
            <v>60249.441666666666</v>
          </cell>
          <cell r="BB13">
            <v>60362.591666666674</v>
          </cell>
          <cell r="BC13">
            <v>59980.291666666664</v>
          </cell>
          <cell r="BD13">
            <v>61954.14166666667</v>
          </cell>
          <cell r="BE13">
            <v>64934.89166666667</v>
          </cell>
          <cell r="BF13">
            <v>67735.275000000009</v>
          </cell>
          <cell r="BG13">
            <v>67881.925000000003</v>
          </cell>
          <cell r="BH13">
            <v>68469.350000000006</v>
          </cell>
          <cell r="BI13">
            <v>69069.650000000009</v>
          </cell>
          <cell r="BJ13">
            <v>69366.179166666669</v>
          </cell>
          <cell r="GY13">
            <v>38345</v>
          </cell>
          <cell r="HI13">
            <v>45991.666666666664</v>
          </cell>
          <cell r="HJ13">
            <v>49371.7</v>
          </cell>
          <cell r="HK13">
            <v>52847.6</v>
          </cell>
          <cell r="HL13">
            <v>56328.366666666669</v>
          </cell>
          <cell r="HM13">
            <v>57744.6</v>
          </cell>
          <cell r="HN13">
            <v>57086.466666666667</v>
          </cell>
          <cell r="HO13">
            <v>55489.833333333336</v>
          </cell>
          <cell r="HP13">
            <v>56582.966666666667</v>
          </cell>
          <cell r="HQ13">
            <v>58591.666666666672</v>
          </cell>
          <cell r="HR13">
            <v>65068.500000000007</v>
          </cell>
          <cell r="HS13">
            <v>73910.8</v>
          </cell>
          <cell r="HT13">
            <v>72117.55</v>
          </cell>
          <cell r="HU13">
            <v>65850.266666666663</v>
          </cell>
          <cell r="HV13">
            <v>62917.200000000004</v>
          </cell>
          <cell r="HW13">
            <v>65331.4</v>
          </cell>
          <cell r="HX13">
            <v>64814.566666666658</v>
          </cell>
        </row>
        <row r="14">
          <cell r="AK14">
            <v>118270</v>
          </cell>
          <cell r="AU14">
            <v>140402.92499999999</v>
          </cell>
          <cell r="AV14">
            <v>145747.02499999999</v>
          </cell>
          <cell r="AW14">
            <v>152893.44999999998</v>
          </cell>
          <cell r="AX14">
            <v>158255.11666666664</v>
          </cell>
          <cell r="AY14">
            <v>165066.25000000003</v>
          </cell>
          <cell r="AZ14">
            <v>172166.41666666666</v>
          </cell>
          <cell r="BA14">
            <v>177057.25</v>
          </cell>
          <cell r="BB14">
            <v>182520.82500000001</v>
          </cell>
          <cell r="BC14">
            <v>187703.58333333331</v>
          </cell>
          <cell r="BD14">
            <v>193719.35833333334</v>
          </cell>
          <cell r="BE14">
            <v>197882.48333333331</v>
          </cell>
          <cell r="BF14">
            <v>198718.67500000002</v>
          </cell>
          <cell r="BG14">
            <v>196043.05000000002</v>
          </cell>
          <cell r="BH14">
            <v>196767.62500000003</v>
          </cell>
          <cell r="BI14">
            <v>196172.06666666668</v>
          </cell>
          <cell r="BJ14">
            <v>198034.89166666666</v>
          </cell>
          <cell r="GY14">
            <v>90146</v>
          </cell>
          <cell r="HI14">
            <v>163748.97073333338</v>
          </cell>
          <cell r="HJ14">
            <v>179413</v>
          </cell>
          <cell r="HK14">
            <v>194171</v>
          </cell>
          <cell r="HL14">
            <v>209899.19</v>
          </cell>
          <cell r="HM14">
            <v>214612</v>
          </cell>
          <cell r="HN14">
            <v>226217.03</v>
          </cell>
          <cell r="HO14">
            <v>216807</v>
          </cell>
          <cell r="HP14">
            <v>221537.88999999998</v>
          </cell>
          <cell r="HQ14">
            <v>231737</v>
          </cell>
          <cell r="HR14">
            <v>164290.76666666666</v>
          </cell>
          <cell r="HS14">
            <v>181324.93333333332</v>
          </cell>
          <cell r="HT14">
            <v>215482.67888888888</v>
          </cell>
          <cell r="HU14">
            <v>209716.12666666668</v>
          </cell>
          <cell r="HV14">
            <v>205949.71555555554</v>
          </cell>
          <cell r="HW14">
            <v>195034.59333333335</v>
          </cell>
          <cell r="HX14">
            <v>183192.89888888889</v>
          </cell>
        </row>
        <row r="15">
          <cell r="AK15">
            <v>68815</v>
          </cell>
          <cell r="AU15">
            <v>77161.2</v>
          </cell>
          <cell r="AV15">
            <v>77854.341666666674</v>
          </cell>
          <cell r="AW15">
            <v>83671.84166666666</v>
          </cell>
          <cell r="AX15">
            <v>85625.733333333337</v>
          </cell>
          <cell r="AY15">
            <v>87197.291666666686</v>
          </cell>
          <cell r="AZ15">
            <v>87631.375</v>
          </cell>
          <cell r="BA15">
            <v>88310.066666666666</v>
          </cell>
          <cell r="BB15">
            <v>87045.991666666669</v>
          </cell>
          <cell r="BC15">
            <v>85991.608333333337</v>
          </cell>
          <cell r="BD15">
            <v>86462.941666666666</v>
          </cell>
          <cell r="BE15">
            <v>91117.425000000003</v>
          </cell>
          <cell r="BF15">
            <v>95534.825000000012</v>
          </cell>
          <cell r="BG15">
            <v>96887.483333333337</v>
          </cell>
          <cell r="BH15">
            <v>104034.96666666666</v>
          </cell>
          <cell r="BI15">
            <v>84175.208333333328</v>
          </cell>
          <cell r="BJ15">
            <v>84385.9</v>
          </cell>
          <cell r="GY15">
            <v>29507</v>
          </cell>
          <cell r="HI15">
            <v>37727.633333333331</v>
          </cell>
          <cell r="HJ15">
            <v>38783.366666666669</v>
          </cell>
          <cell r="HK15">
            <v>44004.4</v>
          </cell>
          <cell r="HL15">
            <v>46886.133333333331</v>
          </cell>
          <cell r="HM15">
            <v>48504.633333333331</v>
          </cell>
          <cell r="HN15">
            <v>48820.733333333337</v>
          </cell>
          <cell r="HO15">
            <v>45254.9</v>
          </cell>
          <cell r="HP15">
            <v>45215.566666666666</v>
          </cell>
          <cell r="HQ15">
            <v>46228.799999999996</v>
          </cell>
          <cell r="HR15">
            <v>50739.433333333334</v>
          </cell>
          <cell r="HS15">
            <v>56022.866666666669</v>
          </cell>
          <cell r="HT15">
            <v>56304.51666666667</v>
          </cell>
          <cell r="HU15">
            <v>53969.066666666666</v>
          </cell>
          <cell r="HV15">
            <v>49562.733333333323</v>
          </cell>
          <cell r="HW15">
            <v>46715.7</v>
          </cell>
          <cell r="HX15">
            <v>44873.5</v>
          </cell>
        </row>
        <row r="16">
          <cell r="AK16">
            <v>66932</v>
          </cell>
          <cell r="AU16">
            <v>74292.149999999994</v>
          </cell>
          <cell r="AV16">
            <v>75676.566666666651</v>
          </cell>
          <cell r="AW16">
            <v>77876.779166666674</v>
          </cell>
          <cell r="AX16">
            <v>79008.466666666674</v>
          </cell>
          <cell r="AY16">
            <v>79499.491666666669</v>
          </cell>
          <cell r="AZ16">
            <v>80262.6875</v>
          </cell>
          <cell r="BA16">
            <v>82585.908333333326</v>
          </cell>
          <cell r="BB16">
            <v>83279.81666666668</v>
          </cell>
          <cell r="BC16">
            <v>86531.22083333334</v>
          </cell>
          <cell r="BD16">
            <v>89362.466666666674</v>
          </cell>
          <cell r="BE16">
            <v>92558.333333333328</v>
          </cell>
          <cell r="BF16">
            <v>94950.174999999988</v>
          </cell>
          <cell r="BG16">
            <v>96195.59616666667</v>
          </cell>
          <cell r="BH16">
            <v>96891.400000000009</v>
          </cell>
          <cell r="BI16">
            <v>98490.475000000006</v>
          </cell>
          <cell r="BJ16">
            <v>100457.59583333333</v>
          </cell>
          <cell r="GY16">
            <v>35914</v>
          </cell>
          <cell r="HI16">
            <v>53220</v>
          </cell>
          <cell r="HJ16">
            <v>56612.866666666669</v>
          </cell>
          <cell r="HK16">
            <v>60126.325000000004</v>
          </cell>
          <cell r="HL16">
            <v>64084.503509110924</v>
          </cell>
          <cell r="HM16">
            <v>64452.496666666666</v>
          </cell>
          <cell r="HN16">
            <v>64082.206666666665</v>
          </cell>
          <cell r="HO16">
            <v>64146.412372250008</v>
          </cell>
          <cell r="HP16">
            <v>65338.411666666667</v>
          </cell>
          <cell r="HQ16">
            <v>67568.144</v>
          </cell>
          <cell r="HR16">
            <v>76216.766666666663</v>
          </cell>
          <cell r="HS16">
            <v>85133.633333333346</v>
          </cell>
          <cell r="HT16">
            <v>83634.409666666674</v>
          </cell>
          <cell r="HU16">
            <v>82579.409666666674</v>
          </cell>
          <cell r="HV16">
            <v>78995.766666666677</v>
          </cell>
          <cell r="HW16">
            <v>76206.599999999991</v>
          </cell>
          <cell r="HX16">
            <v>71680.194333333333</v>
          </cell>
        </row>
        <row r="17">
          <cell r="AK17">
            <v>87343</v>
          </cell>
          <cell r="AU17">
            <v>102614.38333333333</v>
          </cell>
          <cell r="AV17">
            <v>103298.46666666667</v>
          </cell>
          <cell r="AW17">
            <v>105752.85</v>
          </cell>
          <cell r="AX17">
            <v>106813.06833333331</v>
          </cell>
          <cell r="AY17">
            <v>107781.48333333334</v>
          </cell>
          <cell r="AZ17">
            <v>108105</v>
          </cell>
          <cell r="BA17">
            <v>110178.6</v>
          </cell>
          <cell r="BB17">
            <v>111365.75833333333</v>
          </cell>
          <cell r="BC17">
            <v>113530.85833333332</v>
          </cell>
          <cell r="BD17">
            <v>116827.70833333333</v>
          </cell>
          <cell r="BE17">
            <v>121178.41666666666</v>
          </cell>
          <cell r="BF17">
            <v>122010.09166666667</v>
          </cell>
          <cell r="BG17">
            <v>121770.39166666666</v>
          </cell>
          <cell r="BH17">
            <v>119124.94166666668</v>
          </cell>
          <cell r="BI17">
            <v>117241.72499999999</v>
          </cell>
          <cell r="BJ17">
            <v>116482.08333333331</v>
          </cell>
          <cell r="GY17">
            <v>38642</v>
          </cell>
          <cell r="HI17">
            <v>48459.199999999997</v>
          </cell>
          <cell r="HJ17">
            <v>49676.6</v>
          </cell>
          <cell r="HK17">
            <v>51444.9</v>
          </cell>
          <cell r="HL17">
            <v>52700.683333333334</v>
          </cell>
          <cell r="HM17">
            <v>52512.433333333334</v>
          </cell>
          <cell r="HN17">
            <v>51258.733333333337</v>
          </cell>
          <cell r="HO17">
            <v>51701.599999999999</v>
          </cell>
          <cell r="HP17">
            <v>52056.799999999996</v>
          </cell>
          <cell r="HQ17">
            <v>53531.866666666669</v>
          </cell>
          <cell r="HR17">
            <v>60620.899999999994</v>
          </cell>
          <cell r="HS17">
            <v>66922.633333333331</v>
          </cell>
          <cell r="HT17">
            <v>66810.399999999994</v>
          </cell>
          <cell r="HU17">
            <v>62992.066666666658</v>
          </cell>
          <cell r="HV17">
            <v>60035.866666666669</v>
          </cell>
          <cell r="HW17">
            <v>56874.499999999993</v>
          </cell>
          <cell r="HX17">
            <v>57415.233333333337</v>
          </cell>
        </row>
        <row r="18">
          <cell r="AK18">
            <v>309446</v>
          </cell>
          <cell r="AU18">
            <v>345200.04166666663</v>
          </cell>
          <cell r="AV18">
            <v>361974.20833333326</v>
          </cell>
          <cell r="AW18">
            <v>383288.50833333336</v>
          </cell>
          <cell r="AX18">
            <v>399541.60000000003</v>
          </cell>
          <cell r="AY18">
            <v>407213.2583333333</v>
          </cell>
          <cell r="AZ18">
            <v>409941.78333333338</v>
          </cell>
          <cell r="BA18">
            <v>412943.46666666667</v>
          </cell>
          <cell r="BB18">
            <v>415179.59166666656</v>
          </cell>
          <cell r="BC18">
            <v>422673.5</v>
          </cell>
          <cell r="BD18">
            <v>431902.79166666663</v>
          </cell>
          <cell r="BE18">
            <v>450491.65000000008</v>
          </cell>
          <cell r="BF18">
            <v>466920.67499999987</v>
          </cell>
          <cell r="BG18">
            <v>472795.48333333334</v>
          </cell>
          <cell r="BH18">
            <v>478504.85833333334</v>
          </cell>
          <cell r="BI18">
            <v>489767.34999999992</v>
          </cell>
          <cell r="BJ18">
            <v>504084.49999999994</v>
          </cell>
          <cell r="GY18">
            <v>211519</v>
          </cell>
          <cell r="HI18">
            <v>328359.34777777782</v>
          </cell>
          <cell r="HJ18">
            <v>343855.85888888885</v>
          </cell>
          <cell r="HK18">
            <v>372184.25444444444</v>
          </cell>
          <cell r="HL18">
            <v>390613.56666666665</v>
          </cell>
          <cell r="HM18">
            <v>398104.26444444439</v>
          </cell>
          <cell r="HN18">
            <v>402010.28777777764</v>
          </cell>
          <cell r="HO18">
            <v>397815.26777777774</v>
          </cell>
          <cell r="HP18">
            <v>403436.89111111109</v>
          </cell>
          <cell r="HQ18">
            <v>418961.9788888889</v>
          </cell>
          <cell r="HR18">
            <v>459267.11777777778</v>
          </cell>
          <cell r="HS18">
            <v>514040.04999999993</v>
          </cell>
          <cell r="HT18">
            <v>517855.6755555555</v>
          </cell>
          <cell r="HU18">
            <v>498206.86444444448</v>
          </cell>
          <cell r="HV18">
            <v>487766.30555555556</v>
          </cell>
          <cell r="HW18">
            <v>478458.10222222231</v>
          </cell>
          <cell r="HX18">
            <v>476877.47333333327</v>
          </cell>
        </row>
        <row r="19">
          <cell r="AK19">
            <v>132989</v>
          </cell>
          <cell r="AU19">
            <v>150046.82499999998</v>
          </cell>
          <cell r="AV19">
            <v>152883.77499999999</v>
          </cell>
          <cell r="AW19">
            <v>157389.61833333329</v>
          </cell>
          <cell r="AX19">
            <v>163391.17916666667</v>
          </cell>
          <cell r="AY19">
            <v>164323.19583333336</v>
          </cell>
          <cell r="AZ19">
            <v>167728.73333333334</v>
          </cell>
          <cell r="BA19">
            <v>171690.875</v>
          </cell>
          <cell r="BB19">
            <v>176097.55416666667</v>
          </cell>
          <cell r="BC19">
            <v>180201.40833333333</v>
          </cell>
          <cell r="BD19">
            <v>189579.95833333334</v>
          </cell>
          <cell r="BE19">
            <v>189489.67666666664</v>
          </cell>
          <cell r="BF19">
            <v>192551.3833333333</v>
          </cell>
          <cell r="BG19">
            <v>194555.27500000002</v>
          </cell>
          <cell r="BH19">
            <v>194983.49666666664</v>
          </cell>
          <cell r="BI19">
            <v>195486.60166666663</v>
          </cell>
          <cell r="BJ19">
            <v>196122.40916666668</v>
          </cell>
          <cell r="GY19">
            <v>65163</v>
          </cell>
          <cell r="HI19">
            <v>80853.333333333328</v>
          </cell>
          <cell r="HJ19">
            <v>84962.6</v>
          </cell>
          <cell r="HK19">
            <v>91284.533333333326</v>
          </cell>
          <cell r="HL19">
            <v>93575.666666666672</v>
          </cell>
          <cell r="HM19">
            <v>93170.2</v>
          </cell>
          <cell r="HN19">
            <v>94097.733333333323</v>
          </cell>
          <cell r="HO19">
            <v>95861.666666666657</v>
          </cell>
          <cell r="HP19">
            <v>100293.57333333333</v>
          </cell>
          <cell r="HQ19">
            <v>105320.40000000001</v>
          </cell>
          <cell r="HR19">
            <v>117732.2</v>
          </cell>
          <cell r="HS19">
            <v>126120.20000000001</v>
          </cell>
          <cell r="HT19">
            <v>130303.90000000001</v>
          </cell>
          <cell r="HU19">
            <v>128968.7</v>
          </cell>
          <cell r="HV19">
            <v>123687.76666666665</v>
          </cell>
          <cell r="HW19">
            <v>120263.33333333333</v>
          </cell>
          <cell r="HX19">
            <v>115253.41666666667</v>
          </cell>
        </row>
        <row r="20">
          <cell r="AK20">
            <v>49648</v>
          </cell>
          <cell r="AU20">
            <v>55070.979166666657</v>
          </cell>
          <cell r="AV20">
            <v>56272.740000000005</v>
          </cell>
          <cell r="AW20">
            <v>57881.981666666659</v>
          </cell>
          <cell r="AX20">
            <v>55777.84</v>
          </cell>
          <cell r="AY20">
            <v>53088.608333333337</v>
          </cell>
          <cell r="AZ20">
            <v>54280.415000000008</v>
          </cell>
          <cell r="BA20">
            <v>54912.465000000004</v>
          </cell>
          <cell r="BB20">
            <v>55328.857499999998</v>
          </cell>
          <cell r="BC20">
            <v>55816.903333333335</v>
          </cell>
          <cell r="BD20">
            <v>56964.216666666674</v>
          </cell>
          <cell r="BE20">
            <v>58089.93</v>
          </cell>
          <cell r="BF20">
            <v>58566.64</v>
          </cell>
          <cell r="BG20">
            <v>57788.103333333333</v>
          </cell>
          <cell r="BH20">
            <v>57042.111666666671</v>
          </cell>
          <cell r="BI20">
            <v>58628.908333333326</v>
          </cell>
          <cell r="BJ20">
            <v>57353.751666666663</v>
          </cell>
          <cell r="GY20">
            <v>7042</v>
          </cell>
          <cell r="HI20">
            <v>6060.5166666666664</v>
          </cell>
          <cell r="HJ20">
            <v>6190.6466666666665</v>
          </cell>
          <cell r="HK20">
            <v>6830.5366666666669</v>
          </cell>
          <cell r="HL20">
            <v>11595.95</v>
          </cell>
          <cell r="HM20">
            <v>15257.673333333334</v>
          </cell>
          <cell r="HN20">
            <v>15164.406666666668</v>
          </cell>
          <cell r="HO20">
            <v>15305.02</v>
          </cell>
          <cell r="HP20">
            <v>15487.333333333332</v>
          </cell>
          <cell r="HQ20">
            <v>15872.083333333334</v>
          </cell>
          <cell r="HR20">
            <v>17549.503333333334</v>
          </cell>
          <cell r="HS20">
            <v>19504.116666666669</v>
          </cell>
          <cell r="HT20">
            <v>19523.636666666665</v>
          </cell>
          <cell r="HU20">
            <v>18366.080000000002</v>
          </cell>
          <cell r="HV20">
            <v>17461.346666666668</v>
          </cell>
          <cell r="HW20">
            <v>13336.263333333332</v>
          </cell>
          <cell r="HX20">
            <v>12141.189999999999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  <pageSetUpPr fitToPage="1"/>
  </sheetPr>
  <dimension ref="A1:AA52"/>
  <sheetViews>
    <sheetView showGridLines="0" showZeros="0" view="pageBreakPreview" zoomScaleNormal="75" zoomScaleSheetLayoutView="100" workbookViewId="0">
      <selection activeCell="A32" sqref="A32:L32"/>
    </sheetView>
  </sheetViews>
  <sheetFormatPr defaultRowHeight="12.75"/>
  <cols>
    <col min="1" max="1" width="5.88671875" style="35" customWidth="1"/>
    <col min="2" max="3" width="7.77734375" style="35" customWidth="1"/>
    <col min="4" max="4" width="12" style="35" customWidth="1"/>
    <col min="5" max="5" width="8.88671875" style="35"/>
    <col min="6" max="6" width="7.21875" style="36" customWidth="1"/>
    <col min="7" max="7" width="7.44140625" style="14" customWidth="1"/>
    <col min="8" max="8" width="8.21875" style="14" customWidth="1"/>
    <col min="9" max="9" width="6.33203125" style="35" bestFit="1" customWidth="1"/>
    <col min="10" max="10" width="12.109375" style="35" customWidth="1"/>
    <col min="11" max="11" width="8.88671875" style="35"/>
    <col min="12" max="12" width="7.5546875" style="35" customWidth="1"/>
    <col min="13" max="13" width="8.88671875" style="35"/>
    <col min="14" max="15" width="8.88671875" style="15"/>
    <col min="16" max="16" width="14.109375" style="84" customWidth="1"/>
    <col min="17" max="16384" width="8.88671875" style="35"/>
  </cols>
  <sheetData>
    <row r="1" spans="1:27">
      <c r="A1" s="629" t="s">
        <v>244</v>
      </c>
      <c r="B1" s="629"/>
      <c r="C1" s="3"/>
      <c r="D1" s="3"/>
      <c r="E1" s="3"/>
      <c r="F1" s="1"/>
      <c r="G1" s="6"/>
      <c r="H1" s="6"/>
    </row>
    <row r="2" spans="1:27" ht="14.25">
      <c r="A2" s="644" t="s">
        <v>113</v>
      </c>
      <c r="B2" s="630"/>
      <c r="C2" s="630"/>
      <c r="D2" s="630"/>
      <c r="E2" s="630"/>
      <c r="F2" s="630"/>
      <c r="G2" s="630"/>
      <c r="H2" s="630"/>
    </row>
    <row r="3" spans="1:27">
      <c r="A3" s="644" t="s">
        <v>42</v>
      </c>
      <c r="B3" s="630"/>
      <c r="C3" s="630"/>
      <c r="D3" s="630"/>
      <c r="E3" s="630"/>
      <c r="F3" s="630"/>
      <c r="G3" s="630"/>
      <c r="H3" s="630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>
      <c r="A4" s="629"/>
      <c r="B4" s="629"/>
      <c r="C4" s="3"/>
      <c r="D4" s="3"/>
      <c r="E4" s="3"/>
      <c r="F4" s="1"/>
      <c r="G4" s="13"/>
      <c r="H4" s="13"/>
      <c r="I4" s="36"/>
      <c r="J4" s="36"/>
      <c r="K4" s="36"/>
      <c r="L4" s="3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4.25">
      <c r="A5" s="10"/>
      <c r="B5" s="10"/>
      <c r="C5" s="11" t="s">
        <v>192</v>
      </c>
      <c r="D5" s="11"/>
      <c r="E5" s="11"/>
      <c r="F5" s="11"/>
      <c r="G5" s="23" t="s">
        <v>105</v>
      </c>
      <c r="H5" s="20"/>
      <c r="I5" s="573" t="s">
        <v>231</v>
      </c>
      <c r="J5" s="37"/>
      <c r="K5" s="707"/>
      <c r="L5" s="3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>
      <c r="A6" s="17"/>
      <c r="B6" s="17"/>
      <c r="C6" s="7" t="s">
        <v>36</v>
      </c>
      <c r="D6" s="121" t="s">
        <v>36</v>
      </c>
      <c r="E6" s="121" t="s">
        <v>89</v>
      </c>
      <c r="F6" s="7"/>
      <c r="G6" s="23" t="s">
        <v>230</v>
      </c>
      <c r="H6" s="20"/>
      <c r="I6" s="18" t="s">
        <v>36</v>
      </c>
      <c r="J6" s="16" t="s">
        <v>36</v>
      </c>
      <c r="K6" s="16" t="s">
        <v>89</v>
      </c>
      <c r="L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4.25">
      <c r="A7" s="17"/>
      <c r="B7" s="17"/>
      <c r="C7" s="16" t="s">
        <v>47</v>
      </c>
      <c r="D7" s="122" t="s">
        <v>38</v>
      </c>
      <c r="E7" s="122" t="s">
        <v>91</v>
      </c>
      <c r="F7" s="16"/>
      <c r="G7" s="27" t="s">
        <v>46</v>
      </c>
      <c r="H7" s="28"/>
      <c r="I7" s="18" t="s">
        <v>47</v>
      </c>
      <c r="J7" s="16" t="s">
        <v>38</v>
      </c>
      <c r="K7" s="16" t="s">
        <v>91</v>
      </c>
      <c r="L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>
      <c r="A8" s="8"/>
      <c r="B8" s="8"/>
      <c r="C8" s="26" t="s">
        <v>37</v>
      </c>
      <c r="D8" s="723" t="s">
        <v>49</v>
      </c>
      <c r="E8" s="723" t="s">
        <v>48</v>
      </c>
      <c r="F8" s="26" t="s">
        <v>24</v>
      </c>
      <c r="G8" s="25" t="s">
        <v>39</v>
      </c>
      <c r="H8" s="26" t="s">
        <v>40</v>
      </c>
      <c r="I8" s="574" t="s">
        <v>37</v>
      </c>
      <c r="J8" s="9" t="s">
        <v>49</v>
      </c>
      <c r="K8" s="9" t="s">
        <v>48</v>
      </c>
      <c r="L8" s="9" t="s">
        <v>24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>
      <c r="A9" s="17"/>
      <c r="B9" s="17"/>
      <c r="C9" s="16"/>
      <c r="D9" s="16"/>
      <c r="E9" s="7"/>
      <c r="F9" s="7"/>
      <c r="G9" s="24"/>
      <c r="H9" s="21"/>
      <c r="I9" s="575"/>
      <c r="M9" s="35" t="s">
        <v>118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24" customFormat="1">
      <c r="A10" s="199" t="s">
        <v>20</v>
      </c>
      <c r="B10" s="199"/>
      <c r="C10" s="200">
        <f>+'St Gen Purp per FTE'!AF4</f>
        <v>6053.834567449454</v>
      </c>
      <c r="D10" s="201">
        <f>+'St Ed Sp Purp per FTE'!Q4</f>
        <v>691.17834996571139</v>
      </c>
      <c r="E10" s="200">
        <f>+'Tuition per FTE'!Q4</f>
        <v>9352.0120522127745</v>
      </c>
      <c r="F10" s="200">
        <f>+'Total Pub Funding Per FTE'!Q4</f>
        <v>16097.024969627939</v>
      </c>
      <c r="G10" s="202">
        <f>+'Summary Data-4 Yr'!BQ6</f>
        <v>855.4078656558213</v>
      </c>
      <c r="H10" s="203">
        <f>+'Summary Data-4 Yr'!BR6</f>
        <v>5.6123169859246307</v>
      </c>
      <c r="I10" s="576"/>
      <c r="J10" s="210"/>
      <c r="K10" s="210"/>
      <c r="L10" s="210"/>
      <c r="M10" s="161">
        <f>SUM(C10:E10)</f>
        <v>16097.024969627939</v>
      </c>
      <c r="N10" s="642">
        <f>+M10-F10</f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24" customFormat="1" ht="8.25" customHeight="1">
      <c r="A11" s="15"/>
      <c r="B11" s="15"/>
      <c r="C11" s="15"/>
      <c r="D11" s="15"/>
      <c r="E11" s="15"/>
      <c r="F11" s="15"/>
      <c r="G11" s="48"/>
      <c r="H11" s="15"/>
      <c r="I11" s="48"/>
      <c r="J11" s="15"/>
      <c r="K11" s="15"/>
      <c r="L11" s="15"/>
      <c r="M11" s="161">
        <f t="shared" ref="M11:M27" si="0">SUM(C11:E11)</f>
        <v>0</v>
      </c>
      <c r="N11" s="642">
        <f t="shared" ref="N11:N27" si="1">+M11-F11</f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>
      <c r="A12" s="1" t="s">
        <v>0</v>
      </c>
      <c r="B12" s="1"/>
      <c r="C12" s="16">
        <f>+'St Gen Purp per FTE'!AF6</f>
        <v>4851.576702088867</v>
      </c>
      <c r="D12" s="16">
        <f>+'St Ed Sp Purp per FTE'!Q6</f>
        <v>637.93228198701263</v>
      </c>
      <c r="E12" s="17">
        <f>+'Tuition per FTE'!Q6</f>
        <v>12073.838377908281</v>
      </c>
      <c r="F12" s="16">
        <f>+'Total Pub Funding Per FTE'!Q6</f>
        <v>17563.347361984161</v>
      </c>
      <c r="G12" s="29">
        <f>+'Summary Data-4 Yr'!BQ8</f>
        <v>-114.71989444946303</v>
      </c>
      <c r="H12" s="19">
        <f>+'Summary Data-4 Yr'!BR8</f>
        <v>-0.64893912205087201</v>
      </c>
      <c r="I12" s="575">
        <f>RANK(C12,$C$12:$C$27)</f>
        <v>12</v>
      </c>
      <c r="J12" s="35">
        <f>RANK(D12,$D$12:$D$27)</f>
        <v>10</v>
      </c>
      <c r="K12" s="35">
        <f>RANK(E12,$E$12:$E$27)</f>
        <v>4</v>
      </c>
      <c r="L12" s="35">
        <f>RANK(F12,$F$12:$F$27)</f>
        <v>6</v>
      </c>
      <c r="M12" s="161">
        <f t="shared" si="0"/>
        <v>17563.347361984161</v>
      </c>
      <c r="N12" s="642">
        <f t="shared" si="1"/>
        <v>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>
      <c r="A13" s="1" t="s">
        <v>1</v>
      </c>
      <c r="B13" s="1"/>
      <c r="C13" s="16">
        <f>+'St Gen Purp per FTE'!AF7</f>
        <v>5453.2213138112047</v>
      </c>
      <c r="D13" s="16">
        <f>+'St Ed Sp Purp per FTE'!Q7</f>
        <v>1166.2730523397506</v>
      </c>
      <c r="E13" s="17">
        <f>+'Tuition per FTE'!Q7</f>
        <v>8750.1387052315822</v>
      </c>
      <c r="F13" s="16">
        <f>+'Total Pub Funding Per FTE'!Q7</f>
        <v>15369.633071382537</v>
      </c>
      <c r="G13" s="29">
        <f>+'Summary Data-4 Yr'!BQ9</f>
        <v>466.47428419130847</v>
      </c>
      <c r="H13" s="19">
        <f>+'Summary Data-4 Yr'!BR9</f>
        <v>3.1300363288904065</v>
      </c>
      <c r="I13" s="575">
        <f t="shared" ref="I13:I27" si="2">RANK(C13,$C$12:$C$27)</f>
        <v>10</v>
      </c>
      <c r="J13" s="35">
        <f t="shared" ref="J13:J27" si="3">RANK(D13,$D$12:$D$27)</f>
        <v>3</v>
      </c>
      <c r="K13" s="35">
        <f t="shared" ref="K13:K27" si="4">RANK(E13,$E$12:$E$27)</f>
        <v>11</v>
      </c>
      <c r="L13" s="35">
        <f t="shared" ref="L13:L27" si="5">RANK(F13,$F$12:$F$27)</f>
        <v>11</v>
      </c>
      <c r="M13" s="161">
        <f t="shared" si="0"/>
        <v>15369.633071382537</v>
      </c>
      <c r="N13" s="642">
        <f t="shared" si="1"/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>
      <c r="A14" s="1" t="s">
        <v>19</v>
      </c>
      <c r="B14" s="1"/>
      <c r="C14" s="16">
        <f>+'St Gen Purp per FTE'!AF8</f>
        <v>5943.3084783932236</v>
      </c>
      <c r="D14" s="16">
        <f>+'St Ed Sp Purp per FTE'!Q8</f>
        <v>255.00327980465195</v>
      </c>
      <c r="E14" s="17">
        <f>+'Tuition per FTE'!Q8</f>
        <v>23720.298769909594</v>
      </c>
      <c r="F14" s="16">
        <f>+'Total Pub Funding Per FTE'!Q8</f>
        <v>29918.610528107471</v>
      </c>
      <c r="G14" s="18">
        <f>+'Summary Data-4 Yr'!BQ10</f>
        <v>-518.67803215792446</v>
      </c>
      <c r="H14" s="30">
        <f>+'Summary Data-4 Yr'!BR10</f>
        <v>-1.7040875080937297</v>
      </c>
      <c r="I14" s="575">
        <f t="shared" si="2"/>
        <v>6</v>
      </c>
      <c r="J14" s="35">
        <f t="shared" si="3"/>
        <v>15</v>
      </c>
      <c r="K14" s="35">
        <f t="shared" si="4"/>
        <v>1</v>
      </c>
      <c r="L14" s="35">
        <f t="shared" si="5"/>
        <v>1</v>
      </c>
      <c r="M14" s="161">
        <f t="shared" si="0"/>
        <v>29918.610528107471</v>
      </c>
      <c r="N14" s="642">
        <f t="shared" si="1"/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>
      <c r="A15" s="1" t="s">
        <v>2</v>
      </c>
      <c r="B15" s="1"/>
      <c r="C15" s="16">
        <f>+'St Gen Purp per FTE'!AF9</f>
        <v>7041.9689801125487</v>
      </c>
      <c r="D15" s="16">
        <f>+'St Ed Sp Purp per FTE'!Q9</f>
        <v>742.06499442423649</v>
      </c>
      <c r="E15" s="17">
        <f>+'Tuition per FTE'!Q9</f>
        <v>5896.6037176249156</v>
      </c>
      <c r="F15" s="16">
        <f>+'Total Pub Funding Per FTE'!Q9</f>
        <v>13680.637692161701</v>
      </c>
      <c r="G15" s="29">
        <f>+'Summary Data-4 Yr'!BQ11</f>
        <v>2581.9377726018538</v>
      </c>
      <c r="H15" s="19">
        <f>+'Summary Data-4 Yr'!BR11</f>
        <v>23.263425367970925</v>
      </c>
      <c r="I15" s="575">
        <f t="shared" si="2"/>
        <v>3</v>
      </c>
      <c r="J15" s="35">
        <f t="shared" si="3"/>
        <v>6</v>
      </c>
      <c r="K15" s="35">
        <f t="shared" si="4"/>
        <v>16</v>
      </c>
      <c r="L15" s="35">
        <f t="shared" si="5"/>
        <v>15</v>
      </c>
      <c r="M15" s="161">
        <f t="shared" si="0"/>
        <v>13680.637692161701</v>
      </c>
      <c r="N15" s="642">
        <f t="shared" si="1"/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24" customFormat="1">
      <c r="A16" s="199" t="s">
        <v>3</v>
      </c>
      <c r="B16" s="199"/>
      <c r="C16" s="204">
        <f>+'St Gen Purp per FTE'!AF11</f>
        <v>5924.3274108091746</v>
      </c>
      <c r="D16" s="663">
        <f>+'St Ed Sp Purp per FTE'!Q11</f>
        <v>402.47641197750039</v>
      </c>
      <c r="E16" s="661">
        <f>+'Tuition per FTE'!Q11</f>
        <v>8171.0421496655354</v>
      </c>
      <c r="F16" s="663">
        <f>+'Total Pub Funding Per FTE'!Q11</f>
        <v>14497.845972452211</v>
      </c>
      <c r="G16" s="206">
        <f>+'Summary Data-4 Yr'!BQ12</f>
        <v>604.72906876556954</v>
      </c>
      <c r="H16" s="207">
        <f>+'Summary Data-4 Yr'!BR12</f>
        <v>4.3527242515687767</v>
      </c>
      <c r="I16" s="576">
        <f t="shared" si="2"/>
        <v>7</v>
      </c>
      <c r="J16" s="210">
        <f t="shared" si="3"/>
        <v>14</v>
      </c>
      <c r="K16" s="210">
        <f t="shared" si="4"/>
        <v>13</v>
      </c>
      <c r="L16" s="210">
        <f t="shared" si="5"/>
        <v>13</v>
      </c>
      <c r="M16" s="161">
        <f t="shared" si="0"/>
        <v>14497.845972452211</v>
      </c>
      <c r="N16" s="642">
        <f t="shared" si="1"/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24" customFormat="1">
      <c r="A17" s="199" t="s">
        <v>4</v>
      </c>
      <c r="B17" s="199"/>
      <c r="C17" s="204">
        <f>+'St Gen Purp per FTE'!AF12</f>
        <v>5581.0292775444732</v>
      </c>
      <c r="D17" s="663">
        <f>+'St Ed Sp Purp per FTE'!Q12</f>
        <v>997.93192225715904</v>
      </c>
      <c r="E17" s="661">
        <f>+'Tuition per FTE'!Q12</f>
        <v>13342.114048301421</v>
      </c>
      <c r="F17" s="663">
        <f>+'Total Pub Funding Per FTE'!Q12</f>
        <v>19921.075248103054</v>
      </c>
      <c r="G17" s="206">
        <f>+'Summary Data-4 Yr'!BQ13</f>
        <v>256.58785856089162</v>
      </c>
      <c r="H17" s="207">
        <f>+'Summary Data-4 Yr'!BR13</f>
        <v>1.3048286155547004</v>
      </c>
      <c r="I17" s="576">
        <f t="shared" si="2"/>
        <v>8</v>
      </c>
      <c r="J17" s="210">
        <f t="shared" si="3"/>
        <v>4</v>
      </c>
      <c r="K17" s="210">
        <f t="shared" si="4"/>
        <v>3</v>
      </c>
      <c r="L17" s="210">
        <f t="shared" si="5"/>
        <v>3</v>
      </c>
      <c r="M17" s="161">
        <f t="shared" si="0"/>
        <v>19921.075248103054</v>
      </c>
      <c r="N17" s="642">
        <f t="shared" si="1"/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24" customFormat="1">
      <c r="A18" s="199" t="s">
        <v>5</v>
      </c>
      <c r="B18" s="199"/>
      <c r="C18" s="204">
        <f>+'St Gen Purp per FTE'!AF13</f>
        <v>3277.9938936617459</v>
      </c>
      <c r="D18" s="663">
        <f>+'St Ed Sp Purp per FTE'!Q13</f>
        <v>640.00667103285718</v>
      </c>
      <c r="E18" s="661">
        <f>+'Tuition per FTE'!Q13</f>
        <v>8206.5702517033915</v>
      </c>
      <c r="F18" s="663">
        <f>+'Total Pub Funding Per FTE'!Q13</f>
        <v>12124.570816397994</v>
      </c>
      <c r="G18" s="206">
        <f>+'Summary Data-4 Yr'!BQ14</f>
        <v>505.41237775490481</v>
      </c>
      <c r="H18" s="207">
        <f>+'Summary Data-4 Yr'!BR14</f>
        <v>4.3498191407219338</v>
      </c>
      <c r="I18" s="576">
        <f t="shared" si="2"/>
        <v>14</v>
      </c>
      <c r="J18" s="210">
        <f t="shared" si="3"/>
        <v>9</v>
      </c>
      <c r="K18" s="210">
        <f t="shared" si="4"/>
        <v>12</v>
      </c>
      <c r="L18" s="210">
        <f t="shared" si="5"/>
        <v>16</v>
      </c>
      <c r="M18" s="161">
        <f t="shared" si="0"/>
        <v>12124.570816397994</v>
      </c>
      <c r="N18" s="642">
        <f t="shared" si="1"/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24" customFormat="1">
      <c r="A19" s="199" t="s">
        <v>6</v>
      </c>
      <c r="B19" s="199"/>
      <c r="C19" s="204">
        <f>+'St Gen Purp per FTE'!AF14</f>
        <v>10088.748789262938</v>
      </c>
      <c r="D19" s="663">
        <f>+'St Ed Sp Purp per FTE'!Q14</f>
        <v>625.63849031113364</v>
      </c>
      <c r="E19" s="661">
        <f>+'Tuition per FTE'!Q14</f>
        <v>11567.795164608762</v>
      </c>
      <c r="F19" s="663">
        <f>+'Total Pub Funding Per FTE'!Q14</f>
        <v>22282.182444182836</v>
      </c>
      <c r="G19" s="206">
        <f>+'Summary Data-4 Yr'!BQ15</f>
        <v>1324.1869483730043</v>
      </c>
      <c r="H19" s="209">
        <f>+'Summary Data-4 Yr'!BR15</f>
        <v>6.3182900704304075</v>
      </c>
      <c r="I19" s="576">
        <f t="shared" si="2"/>
        <v>1</v>
      </c>
      <c r="J19" s="210">
        <f t="shared" si="3"/>
        <v>11</v>
      </c>
      <c r="K19" s="210">
        <f t="shared" si="4"/>
        <v>6</v>
      </c>
      <c r="L19" s="210">
        <f t="shared" si="5"/>
        <v>2</v>
      </c>
      <c r="M19" s="161">
        <f t="shared" si="0"/>
        <v>22282.182444182836</v>
      </c>
      <c r="N19" s="642">
        <f t="shared" si="1"/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>
      <c r="A20" s="1" t="s">
        <v>7</v>
      </c>
      <c r="B20" s="1"/>
      <c r="C20" s="1">
        <f>+'St Gen Purp per FTE'!AF16</f>
        <v>5951.0759416077108</v>
      </c>
      <c r="D20" s="16">
        <f>+'St Ed Sp Purp per FTE'!Q16</f>
        <v>1413.1935646111881</v>
      </c>
      <c r="E20" s="17">
        <f>+'Tuition per FTE'!Q16</f>
        <v>10145.359142660962</v>
      </c>
      <c r="F20" s="16">
        <f>+'Total Pub Funding Per FTE'!Q16</f>
        <v>17509.628648879861</v>
      </c>
      <c r="G20" s="29">
        <f>+'Summary Data-4 Yr'!BQ16</f>
        <v>1563.5500958336434</v>
      </c>
      <c r="H20" s="12">
        <f>+'Summary Data-4 Yr'!BR16</f>
        <v>9.805232619620794</v>
      </c>
      <c r="I20" s="575">
        <f t="shared" si="2"/>
        <v>5</v>
      </c>
      <c r="J20" s="35">
        <f t="shared" si="3"/>
        <v>2</v>
      </c>
      <c r="K20" s="35">
        <f t="shared" si="4"/>
        <v>8</v>
      </c>
      <c r="L20" s="35">
        <f t="shared" si="5"/>
        <v>7</v>
      </c>
      <c r="M20" s="161">
        <f t="shared" si="0"/>
        <v>17509.628648879861</v>
      </c>
      <c r="N20" s="642">
        <f t="shared" si="1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>
      <c r="A21" s="1" t="s">
        <v>8</v>
      </c>
      <c r="B21" s="1"/>
      <c r="C21" s="1">
        <f>+'St Gen Purp per FTE'!AF17</f>
        <v>9801.0144205648612</v>
      </c>
      <c r="D21" s="16">
        <f>+'St Ed Sp Purp per FTE'!Q17</f>
        <v>465.76143841992155</v>
      </c>
      <c r="E21" s="17">
        <f>+'Tuition per FTE'!Q17</f>
        <v>7836.4225209976676</v>
      </c>
      <c r="F21" s="16">
        <f>+'Total Pub Funding Per FTE'!Q17</f>
        <v>18103.198379982452</v>
      </c>
      <c r="G21" s="29">
        <f>+'Summary Data-4 Yr'!BQ17</f>
        <v>542.50378315057242</v>
      </c>
      <c r="H21" s="12">
        <f>+'Summary Data-4 Yr'!BR17</f>
        <v>3.0893070895296213</v>
      </c>
      <c r="I21" s="575">
        <f t="shared" si="2"/>
        <v>2</v>
      </c>
      <c r="J21" s="35">
        <f t="shared" si="3"/>
        <v>13</v>
      </c>
      <c r="K21" s="35">
        <f t="shared" si="4"/>
        <v>14</v>
      </c>
      <c r="L21" s="35">
        <f t="shared" si="5"/>
        <v>5</v>
      </c>
      <c r="M21" s="161">
        <f t="shared" si="0"/>
        <v>18103.198379982452</v>
      </c>
      <c r="N21" s="642">
        <f t="shared" si="1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>
      <c r="A22" s="1" t="s">
        <v>9</v>
      </c>
      <c r="B22" s="1"/>
      <c r="C22" s="1">
        <f>+'St Gen Purp per FTE'!AF18</f>
        <v>5217.0987096185509</v>
      </c>
      <c r="D22" s="16" t="str">
        <f>+'St Ed Sp Purp per FTE'!Q18</f>
        <v>NA</v>
      </c>
      <c r="E22" s="17">
        <f>+'Tuition per FTE'!Q18</f>
        <v>11362.179250324998</v>
      </c>
      <c r="F22" s="16">
        <f>+'Total Pub Funding Per FTE'!Q18</f>
        <v>16579.277959943549</v>
      </c>
      <c r="G22" s="29">
        <f>+'Summary Data-4 Yr'!BQ18</f>
        <v>2502.6093961482457</v>
      </c>
      <c r="H22" s="12">
        <f>+'Summary Data-4 Yr'!BR18</f>
        <v>17.778420972309242</v>
      </c>
      <c r="I22" s="575">
        <f t="shared" si="2"/>
        <v>11</v>
      </c>
      <c r="J22" s="39" t="s">
        <v>16</v>
      </c>
      <c r="K22" s="35">
        <f t="shared" si="4"/>
        <v>7</v>
      </c>
      <c r="L22" s="35">
        <f t="shared" si="5"/>
        <v>9</v>
      </c>
      <c r="M22" s="161">
        <f t="shared" si="0"/>
        <v>16579.277959943549</v>
      </c>
      <c r="N22" s="642">
        <f t="shared" si="1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>
      <c r="A23" s="1" t="s">
        <v>10</v>
      </c>
      <c r="B23" s="1"/>
      <c r="C23" s="1">
        <f>+'St Gen Purp per FTE'!AF19</f>
        <v>1815.9559412775452</v>
      </c>
      <c r="D23" s="16">
        <f>+'St Ed Sp Purp per FTE'!Q19</f>
        <v>1614.4254862426824</v>
      </c>
      <c r="E23" s="17">
        <f>+'Tuition per FTE'!Q19</f>
        <v>14729.606345098431</v>
      </c>
      <c r="F23" s="16">
        <f>+'Total Pub Funding Per FTE'!Q19</f>
        <v>18159.987772618661</v>
      </c>
      <c r="G23" s="29">
        <f>+'Summary Data-4 Yr'!BQ19</f>
        <v>-584.03048179591133</v>
      </c>
      <c r="H23" s="12">
        <f>+'Summary Data-4 Yr'!BR19</f>
        <v>-3.1158232662218048</v>
      </c>
      <c r="I23" s="575">
        <f t="shared" si="2"/>
        <v>16</v>
      </c>
      <c r="J23" s="35">
        <f t="shared" si="3"/>
        <v>1</v>
      </c>
      <c r="K23" s="35">
        <f t="shared" si="4"/>
        <v>2</v>
      </c>
      <c r="L23" s="35">
        <f t="shared" si="5"/>
        <v>4</v>
      </c>
      <c r="M23" s="161">
        <f t="shared" si="0"/>
        <v>18159.987772618661</v>
      </c>
      <c r="N23" s="642">
        <f t="shared" si="1"/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124" customFormat="1">
      <c r="A24" s="199" t="s">
        <v>11</v>
      </c>
      <c r="B24" s="199"/>
      <c r="C24" s="199">
        <f>+'St Gen Purp per FTE'!AF21</f>
        <v>5482.098849390004</v>
      </c>
      <c r="D24" s="663">
        <f>+'St Ed Sp Purp per FTE'!Q21</f>
        <v>650.12051495759363</v>
      </c>
      <c r="E24" s="661">
        <f>+'Tuition per FTE'!Q21</f>
        <v>9639.0166184355967</v>
      </c>
      <c r="F24" s="663">
        <f>+'Total Pub Funding Per FTE'!Q21</f>
        <v>15771.235982783193</v>
      </c>
      <c r="G24" s="206">
        <f>+'Summary Data-4 Yr'!BQ20</f>
        <v>1502.0096640565571</v>
      </c>
      <c r="H24" s="209">
        <f>+'Summary Data-4 Yr'!BR20</f>
        <v>10.526216562178641</v>
      </c>
      <c r="I24" s="576">
        <f t="shared" si="2"/>
        <v>9</v>
      </c>
      <c r="J24" s="210">
        <f t="shared" si="3"/>
        <v>8</v>
      </c>
      <c r="K24" s="210">
        <f t="shared" si="4"/>
        <v>10</v>
      </c>
      <c r="L24" s="210">
        <f t="shared" si="5"/>
        <v>10</v>
      </c>
      <c r="M24" s="161">
        <f t="shared" si="0"/>
        <v>15771.235982783193</v>
      </c>
      <c r="N24" s="642">
        <f t="shared" si="1"/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24" customFormat="1">
      <c r="A25" s="199" t="s">
        <v>12</v>
      </c>
      <c r="B25" s="199"/>
      <c r="C25" s="199">
        <f>+'St Gen Purp per FTE'!AF22</f>
        <v>6385.8832179922219</v>
      </c>
      <c r="D25" s="663">
        <f>+'St Ed Sp Purp per FTE'!Q22</f>
        <v>661.41757383930678</v>
      </c>
      <c r="E25" s="661">
        <f>+'Tuition per FTE'!Q22</f>
        <v>7505.321810133024</v>
      </c>
      <c r="F25" s="663">
        <f>+'Total Pub Funding Per FTE'!Q22</f>
        <v>14552.622601964553</v>
      </c>
      <c r="G25" s="206">
        <f>+'Summary Data-4 Yr'!BQ21</f>
        <v>404.08865010144473</v>
      </c>
      <c r="H25" s="209">
        <f>+'Summary Data-4 Yr'!BR21</f>
        <v>2.8560460855962644</v>
      </c>
      <c r="I25" s="576">
        <f t="shared" si="2"/>
        <v>4</v>
      </c>
      <c r="J25" s="210">
        <f t="shared" si="3"/>
        <v>7</v>
      </c>
      <c r="K25" s="210">
        <f t="shared" si="4"/>
        <v>15</v>
      </c>
      <c r="L25" s="210">
        <f t="shared" si="5"/>
        <v>12</v>
      </c>
      <c r="M25" s="161">
        <f t="shared" si="0"/>
        <v>14552.622601964553</v>
      </c>
      <c r="N25" s="642">
        <f t="shared" si="1"/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124" customFormat="1">
      <c r="A26" s="199" t="s">
        <v>13</v>
      </c>
      <c r="B26" s="199"/>
      <c r="C26" s="199">
        <f>+'St Gen Purp per FTE'!AF23</f>
        <v>4698.0521803451402</v>
      </c>
      <c r="D26" s="663">
        <f>+'St Ed Sp Purp per FTE'!Q23</f>
        <v>608.94012829767962</v>
      </c>
      <c r="E26" s="661">
        <f>+'Tuition per FTE'!Q23</f>
        <v>12059.404445669947</v>
      </c>
      <c r="F26" s="663">
        <f>+'Total Pub Funding Per FTE'!Q23</f>
        <v>17366.396754312766</v>
      </c>
      <c r="G26" s="206">
        <f>+'Summary Data-4 Yr'!BQ22</f>
        <v>649.00842887721228</v>
      </c>
      <c r="H26" s="209">
        <f>+'Summary Data-4 Yr'!BR22</f>
        <v>3.8822357669932464</v>
      </c>
      <c r="I26" s="576">
        <f t="shared" si="2"/>
        <v>13</v>
      </c>
      <c r="J26" s="210">
        <f t="shared" si="3"/>
        <v>12</v>
      </c>
      <c r="K26" s="210">
        <f t="shared" si="4"/>
        <v>5</v>
      </c>
      <c r="L26" s="210">
        <f t="shared" si="5"/>
        <v>8</v>
      </c>
      <c r="M26" s="161">
        <f t="shared" si="0"/>
        <v>17366.396754312766</v>
      </c>
      <c r="N26" s="642">
        <f t="shared" si="1"/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24" customFormat="1">
      <c r="A27" s="204" t="s">
        <v>14</v>
      </c>
      <c r="B27" s="204"/>
      <c r="C27" s="199">
        <f>+'St Gen Purp per FTE'!AF24</f>
        <v>3047.2558973256359</v>
      </c>
      <c r="D27" s="663">
        <f>+'St Ed Sp Purp per FTE'!Q24</f>
        <v>887.00031857840395</v>
      </c>
      <c r="E27" s="661">
        <f>+'Tuition per FTE'!Q24</f>
        <v>9995.6318870276755</v>
      </c>
      <c r="F27" s="663">
        <f>+'Total Pub Funding Per FTE'!Q24</f>
        <v>13929.888102931716</v>
      </c>
      <c r="G27" s="206">
        <f>+'Summary Data-4 Yr'!BQ23</f>
        <v>249.01105516546886</v>
      </c>
      <c r="H27" s="207">
        <f>+'Summary Data-4 Yr'!BR23</f>
        <v>1.8201395590067546</v>
      </c>
      <c r="I27" s="576">
        <f t="shared" si="2"/>
        <v>15</v>
      </c>
      <c r="J27" s="210">
        <f t="shared" si="3"/>
        <v>5</v>
      </c>
      <c r="K27" s="210">
        <f t="shared" si="4"/>
        <v>9</v>
      </c>
      <c r="L27" s="210">
        <f t="shared" si="5"/>
        <v>14</v>
      </c>
      <c r="M27" s="161">
        <f t="shared" si="0"/>
        <v>13929.888102931716</v>
      </c>
      <c r="N27" s="642">
        <f t="shared" si="1"/>
        <v>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2.75" customHeight="1">
      <c r="A28" s="8"/>
      <c r="B28" s="8"/>
      <c r="C28" s="9"/>
      <c r="D28" s="9"/>
      <c r="E28" s="9"/>
      <c r="F28" s="9"/>
      <c r="G28" s="26"/>
      <c r="H28" s="26"/>
      <c r="I28" s="577"/>
      <c r="J28" s="38"/>
      <c r="K28" s="38"/>
      <c r="L28" s="38"/>
      <c r="O28" s="14"/>
      <c r="P28" s="164"/>
    </row>
    <row r="29" spans="1:27" s="36" customFormat="1" ht="14.25" customHeight="1">
      <c r="A29" s="831" t="s">
        <v>245</v>
      </c>
      <c r="B29" s="815"/>
      <c r="C29" s="815"/>
      <c r="D29" s="815"/>
      <c r="E29" s="815"/>
      <c r="F29" s="815"/>
      <c r="G29" s="815"/>
      <c r="H29" s="815"/>
      <c r="I29" s="816"/>
      <c r="J29" s="816"/>
      <c r="K29" s="816"/>
      <c r="L29" s="816"/>
      <c r="M29" s="31"/>
      <c r="N29" s="14"/>
      <c r="O29" s="14"/>
      <c r="P29" s="41"/>
      <c r="Q29" s="31"/>
      <c r="R29" s="31"/>
    </row>
    <row r="30" spans="1:27" ht="69" customHeight="1">
      <c r="A30" s="817" t="s">
        <v>189</v>
      </c>
      <c r="B30" s="817"/>
      <c r="C30" s="817"/>
      <c r="D30" s="817"/>
      <c r="E30" s="817"/>
      <c r="F30" s="817"/>
      <c r="G30" s="817"/>
      <c r="H30" s="817"/>
      <c r="I30" s="818"/>
      <c r="J30" s="818"/>
      <c r="K30" s="818"/>
      <c r="L30" s="818"/>
      <c r="N30" s="14"/>
    </row>
    <row r="31" spans="1:27" ht="30" customHeight="1">
      <c r="A31" s="817" t="s">
        <v>237</v>
      </c>
      <c r="B31" s="817"/>
      <c r="C31" s="817"/>
      <c r="D31" s="817"/>
      <c r="E31" s="817"/>
      <c r="F31" s="817"/>
      <c r="G31" s="817"/>
      <c r="H31" s="817"/>
      <c r="I31" s="818"/>
      <c r="J31" s="818"/>
      <c r="K31" s="818"/>
      <c r="L31" s="818"/>
      <c r="N31" s="14"/>
      <c r="P31" s="41"/>
    </row>
    <row r="32" spans="1:27" ht="22.5" customHeight="1">
      <c r="A32" s="817" t="s">
        <v>232</v>
      </c>
      <c r="B32" s="817"/>
      <c r="C32" s="817"/>
      <c r="D32" s="817"/>
      <c r="E32" s="817"/>
      <c r="F32" s="817"/>
      <c r="G32" s="817"/>
      <c r="H32" s="817"/>
      <c r="I32" s="818"/>
      <c r="J32" s="818"/>
      <c r="K32" s="818"/>
      <c r="L32" s="818"/>
      <c r="N32" s="14"/>
      <c r="P32" s="41"/>
    </row>
    <row r="33" spans="1:16" ht="14.25">
      <c r="A33" s="580" t="s">
        <v>190</v>
      </c>
      <c r="B33" s="580"/>
      <c r="C33" s="580"/>
      <c r="D33" s="580"/>
      <c r="E33" s="580"/>
      <c r="F33" s="580"/>
      <c r="G33" s="580"/>
      <c r="H33" s="40"/>
      <c r="N33" s="14"/>
      <c r="P33" s="41"/>
    </row>
    <row r="34" spans="1:16">
      <c r="A34" s="5" t="s">
        <v>17</v>
      </c>
      <c r="B34" s="5" t="s">
        <v>18</v>
      </c>
      <c r="C34" s="5"/>
      <c r="D34" s="3"/>
      <c r="E34" s="3"/>
      <c r="F34" s="4"/>
      <c r="G34" s="22"/>
      <c r="H34" s="22"/>
      <c r="N34" s="14"/>
      <c r="P34" s="41"/>
    </row>
    <row r="35" spans="1:16">
      <c r="L35" s="664" t="s">
        <v>233</v>
      </c>
      <c r="N35" s="125"/>
      <c r="P35" s="41"/>
    </row>
    <row r="36" spans="1:16">
      <c r="N36" s="6"/>
      <c r="P36" s="41"/>
    </row>
    <row r="37" spans="1:16">
      <c r="N37" s="6"/>
      <c r="P37" s="41"/>
    </row>
    <row r="38" spans="1:16">
      <c r="N38" s="6"/>
      <c r="P38" s="41"/>
    </row>
    <row r="39" spans="1:16">
      <c r="N39" s="6"/>
      <c r="P39" s="41"/>
    </row>
    <row r="40" spans="1:16">
      <c r="N40" s="125"/>
      <c r="P40" s="41"/>
    </row>
    <row r="41" spans="1:16">
      <c r="N41" s="125"/>
      <c r="P41" s="41"/>
    </row>
    <row r="42" spans="1:16">
      <c r="N42" s="125"/>
      <c r="P42" s="41"/>
    </row>
    <row r="43" spans="1:16">
      <c r="N43" s="125"/>
      <c r="P43" s="41"/>
    </row>
    <row r="44" spans="1:16">
      <c r="N44" s="6"/>
      <c r="P44" s="41"/>
    </row>
    <row r="45" spans="1:16">
      <c r="N45" s="6"/>
      <c r="P45" s="41"/>
    </row>
    <row r="46" spans="1:16">
      <c r="N46" s="6"/>
      <c r="P46" s="41"/>
    </row>
    <row r="47" spans="1:16">
      <c r="N47" s="6"/>
      <c r="P47" s="41"/>
    </row>
    <row r="48" spans="1:16">
      <c r="N48" s="125"/>
      <c r="P48" s="41"/>
    </row>
    <row r="49" spans="14:16">
      <c r="N49" s="125"/>
      <c r="P49" s="41"/>
    </row>
    <row r="50" spans="14:16">
      <c r="N50" s="125"/>
      <c r="P50" s="41"/>
    </row>
    <row r="51" spans="14:16">
      <c r="N51" s="125"/>
      <c r="P51" s="41"/>
    </row>
    <row r="52" spans="14:16">
      <c r="N52" s="14"/>
      <c r="P52" s="41"/>
    </row>
  </sheetData>
  <mergeCells count="4">
    <mergeCell ref="A29:L29"/>
    <mergeCell ref="A31:L31"/>
    <mergeCell ref="A32:L32"/>
    <mergeCell ref="A30:L30"/>
  </mergeCells>
  <conditionalFormatting sqref="M10">
    <cfRule type="expression" dxfId="4" priority="3">
      <formula>"M10~=F10"</formula>
    </cfRule>
  </conditionalFormatting>
  <conditionalFormatting sqref="M12:M27">
    <cfRule type="expression" dxfId="3" priority="2">
      <formula>"M10~=F10"</formula>
    </cfRule>
  </conditionalFormatting>
  <conditionalFormatting sqref="M20:M24">
    <cfRule type="expression" dxfId="2" priority="1">
      <formula>"M10~=F10"</formula>
    </cfRule>
  </conditionalFormatting>
  <pageMargins left="0.5" right="0.5" top="0.5" bottom="0.5" header="0.5" footer="0.3"/>
  <pageSetup scale="80" orientation="portrait" r:id="rId1"/>
  <headerFooter alignWithMargins="0">
    <oddFooter>&amp;L&amp;10SREB Fact Book &amp;R&amp;10&amp;D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99"/>
  </sheetPr>
  <dimension ref="A1:IA27"/>
  <sheetViews>
    <sheetView showGridLines="0" zoomScale="90" zoomScaleNormal="90" workbookViewId="0">
      <pane xSplit="1" ySplit="3" topLeftCell="FZ4" activePane="bottomRight" state="frozen"/>
      <selection activeCell="L23" sqref="L23"/>
      <selection pane="topRight" activeCell="L23" sqref="L23"/>
      <selection pane="bottomLeft" activeCell="L23" sqref="L23"/>
      <selection pane="bottomRight" activeCell="IA27" sqref="IA27"/>
    </sheetView>
  </sheetViews>
  <sheetFormatPr defaultRowHeight="15"/>
  <cols>
    <col min="1" max="1" width="10.77734375" style="61" customWidth="1"/>
    <col min="2" max="2" width="7.33203125" style="177" customWidth="1"/>
    <col min="3" max="11" width="7.33203125" style="178" customWidth="1"/>
    <col min="12" max="12" width="6.88671875" style="147" bestFit="1" customWidth="1"/>
    <col min="13" max="17" width="7.109375" style="147" customWidth="1"/>
    <col min="18" max="23" width="7.33203125" style="178" customWidth="1"/>
    <col min="24" max="24" width="7.33203125" style="177" customWidth="1"/>
    <col min="25" max="25" width="7.33203125" style="178" customWidth="1"/>
    <col min="26" max="27" width="7.33203125" style="177" customWidth="1"/>
    <col min="28" max="28" width="6.88671875" style="147" bestFit="1" customWidth="1"/>
    <col min="29" max="33" width="7.109375" style="147" customWidth="1"/>
    <col min="34" max="39" width="7.44140625" style="178" customWidth="1"/>
    <col min="40" max="40" width="7.44140625" style="177" customWidth="1"/>
    <col min="41" max="41" width="7.44140625" style="178" customWidth="1"/>
    <col min="42" max="43" width="7.44140625" style="177" customWidth="1"/>
    <col min="44" max="44" width="9" style="147" customWidth="1"/>
    <col min="45" max="49" width="7.109375" style="147" customWidth="1"/>
    <col min="50" max="59" width="8.88671875" style="178"/>
    <col min="60" max="60" width="9" style="147" customWidth="1"/>
    <col min="61" max="65" width="7.109375" style="147" customWidth="1"/>
    <col min="66" max="75" width="8.88671875" style="178"/>
    <col min="76" max="76" width="9" style="147" customWidth="1"/>
    <col min="77" max="81" width="7.109375" style="147" customWidth="1"/>
    <col min="82" max="91" width="8.88671875" style="178"/>
    <col min="92" max="92" width="9" style="147" customWidth="1"/>
    <col min="93" max="97" width="7.109375" style="147" customWidth="1"/>
    <col min="98" max="106" width="8.88671875" style="178"/>
    <col min="107" max="107" width="8.88671875" style="177"/>
    <col min="108" max="108" width="9" style="147" customWidth="1"/>
    <col min="109" max="113" width="7.109375" style="147" customWidth="1"/>
    <col min="119" max="120" width="8.88671875" style="148"/>
    <col min="121" max="123" width="8.88671875" style="147"/>
    <col min="124" max="124" width="9" style="147" customWidth="1"/>
    <col min="125" max="129" width="7.109375" style="147" customWidth="1"/>
    <col min="130" max="136" width="8.88671875" style="178"/>
    <col min="137" max="138" width="8.88671875" style="177"/>
    <col min="139" max="139" width="9" style="147" customWidth="1"/>
    <col min="140" max="144" width="7.109375" style="147" customWidth="1"/>
    <col min="145" max="153" width="8.88671875" style="178"/>
    <col min="154" max="154" width="9" style="147" customWidth="1"/>
    <col min="155" max="159" width="7.109375" style="147" customWidth="1"/>
    <col min="160" max="168" width="8.88671875" style="178"/>
    <col min="169" max="169" width="9" style="147" customWidth="1"/>
    <col min="170" max="174" width="7.109375" style="147" customWidth="1"/>
    <col min="175" max="183" width="8.88671875" style="178"/>
    <col min="184" max="184" width="9" style="147" customWidth="1"/>
    <col min="185" max="189" width="7.109375" style="147" customWidth="1"/>
    <col min="190" max="199" width="8.88671875" style="178"/>
    <col min="200" max="200" width="9" style="147" customWidth="1"/>
    <col min="201" max="205" width="7.109375" style="147" customWidth="1"/>
    <col min="206" max="214" width="8.88671875" style="178"/>
    <col min="215" max="215" width="9" style="147" customWidth="1"/>
    <col min="216" max="220" width="7.109375" style="147" customWidth="1"/>
    <col min="221" max="225" width="8.88671875" style="178"/>
    <col min="226" max="227" width="8.88671875" style="177"/>
    <col min="228" max="229" width="8.88671875" style="59"/>
    <col min="230" max="230" width="9" style="147" customWidth="1"/>
    <col min="231" max="235" width="7.109375" style="147" customWidth="1"/>
  </cols>
  <sheetData>
    <row r="1" spans="1:235" s="411" customFormat="1" ht="15.75">
      <c r="A1" s="179"/>
      <c r="B1" s="53" t="s">
        <v>53</v>
      </c>
      <c r="C1" s="406"/>
      <c r="D1" s="406"/>
      <c r="E1" s="406"/>
      <c r="F1" s="406"/>
      <c r="G1" s="406"/>
      <c r="H1" s="406"/>
      <c r="I1" s="406"/>
      <c r="J1" s="406"/>
      <c r="K1" s="406"/>
      <c r="L1" s="141"/>
      <c r="M1" s="141"/>
      <c r="N1" s="141"/>
      <c r="O1" s="141"/>
      <c r="P1" s="141"/>
      <c r="Q1" s="141"/>
      <c r="R1" s="406"/>
      <c r="S1" s="407"/>
      <c r="T1" s="407"/>
      <c r="U1" s="407"/>
      <c r="V1" s="407"/>
      <c r="W1" s="407"/>
      <c r="X1" s="407"/>
      <c r="Y1" s="406"/>
      <c r="Z1" s="406"/>
      <c r="AA1" s="406"/>
      <c r="AB1" s="141"/>
      <c r="AC1" s="141"/>
      <c r="AD1" s="141"/>
      <c r="AE1" s="141"/>
      <c r="AF1" s="141"/>
      <c r="AG1" s="141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141"/>
      <c r="AS1" s="141"/>
      <c r="AT1" s="141"/>
      <c r="AU1" s="141"/>
      <c r="AV1" s="141"/>
      <c r="AW1" s="141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141"/>
      <c r="BI1" s="141"/>
      <c r="BJ1" s="141"/>
      <c r="BK1" s="141"/>
      <c r="BL1" s="141"/>
      <c r="BM1" s="141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141"/>
      <c r="BY1" s="141"/>
      <c r="BZ1" s="141"/>
      <c r="CA1" s="141"/>
      <c r="CB1" s="141"/>
      <c r="CC1" s="141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141"/>
      <c r="CO1" s="141"/>
      <c r="CP1" s="141"/>
      <c r="CQ1" s="141"/>
      <c r="CR1" s="141"/>
      <c r="CS1" s="141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141"/>
      <c r="DE1" s="141"/>
      <c r="DF1" s="141"/>
      <c r="DG1" s="141"/>
      <c r="DH1" s="141"/>
      <c r="DI1" s="141"/>
      <c r="DJ1" s="89"/>
      <c r="DK1" s="89"/>
      <c r="DL1" s="89"/>
      <c r="DM1" s="89"/>
      <c r="DN1" s="89"/>
      <c r="DO1" s="215"/>
      <c r="DP1" s="215"/>
      <c r="DQ1" s="215"/>
      <c r="DR1" s="215"/>
      <c r="DS1" s="215"/>
      <c r="DT1" s="141"/>
      <c r="DU1" s="141"/>
      <c r="DV1" s="141"/>
      <c r="DW1" s="141"/>
      <c r="DX1" s="141"/>
      <c r="DY1" s="141"/>
      <c r="DZ1" s="406"/>
      <c r="EA1" s="406"/>
      <c r="EB1" s="406"/>
      <c r="EC1" s="406"/>
      <c r="ED1" s="406"/>
      <c r="EE1" s="406"/>
      <c r="EF1" s="406"/>
      <c r="EG1" s="406"/>
      <c r="EH1" s="406"/>
      <c r="EI1" s="141"/>
      <c r="EJ1" s="141"/>
      <c r="EK1" s="141"/>
      <c r="EL1" s="141"/>
      <c r="EM1" s="141"/>
      <c r="EN1" s="141"/>
      <c r="EO1" s="406"/>
      <c r="EP1" s="408"/>
      <c r="EQ1" s="408"/>
      <c r="ER1" s="408"/>
      <c r="ES1" s="408"/>
      <c r="ET1" s="406"/>
      <c r="EU1" s="406"/>
      <c r="EV1" s="406"/>
      <c r="EW1" s="406"/>
      <c r="EX1" s="141"/>
      <c r="EY1" s="141"/>
      <c r="EZ1" s="141"/>
      <c r="FA1" s="141"/>
      <c r="FB1" s="141"/>
      <c r="FC1" s="141"/>
      <c r="FD1" s="406"/>
      <c r="FE1" s="406"/>
      <c r="FF1" s="406"/>
      <c r="FG1" s="406"/>
      <c r="FH1" s="406"/>
      <c r="FI1" s="406"/>
      <c r="FJ1" s="406"/>
      <c r="FK1" s="406"/>
      <c r="FL1" s="406"/>
      <c r="FM1" s="141"/>
      <c r="FN1" s="141"/>
      <c r="FO1" s="141"/>
      <c r="FP1" s="141"/>
      <c r="FQ1" s="141"/>
      <c r="FR1" s="141"/>
      <c r="FS1" s="406"/>
      <c r="FT1" s="406"/>
      <c r="FU1" s="406"/>
      <c r="FV1" s="406"/>
      <c r="FW1" s="406"/>
      <c r="FX1" s="406"/>
      <c r="FY1" s="406"/>
      <c r="FZ1" s="406"/>
      <c r="GA1" s="406"/>
      <c r="GB1" s="141"/>
      <c r="GC1" s="141"/>
      <c r="GD1" s="141"/>
      <c r="GE1" s="141"/>
      <c r="GF1" s="141"/>
      <c r="GG1" s="141"/>
      <c r="GH1" s="406"/>
      <c r="GI1" s="406"/>
      <c r="GJ1" s="406"/>
      <c r="GK1" s="406"/>
      <c r="GL1" s="406"/>
      <c r="GM1" s="406"/>
      <c r="GN1" s="406"/>
      <c r="GO1" s="406"/>
      <c r="GP1" s="406"/>
      <c r="GQ1" s="406"/>
      <c r="GR1" s="141"/>
      <c r="GS1" s="141"/>
      <c r="GT1" s="141"/>
      <c r="GU1" s="141"/>
      <c r="GV1" s="141"/>
      <c r="GW1" s="141"/>
      <c r="GX1" s="406"/>
      <c r="GY1" s="406"/>
      <c r="GZ1" s="406"/>
      <c r="HA1" s="406"/>
      <c r="HB1" s="406"/>
      <c r="HC1" s="406"/>
      <c r="HD1" s="406"/>
      <c r="HE1" s="406"/>
      <c r="HF1" s="406"/>
      <c r="HG1" s="141"/>
      <c r="HH1" s="141"/>
      <c r="HI1" s="141"/>
      <c r="HJ1" s="141"/>
      <c r="HK1" s="141"/>
      <c r="HL1" s="141"/>
      <c r="HM1" s="406"/>
      <c r="HN1" s="406"/>
      <c r="HO1" s="406"/>
      <c r="HP1" s="406"/>
      <c r="HQ1" s="406"/>
      <c r="HR1" s="406"/>
      <c r="HS1" s="409"/>
      <c r="HT1" s="410"/>
      <c r="HU1" s="410"/>
      <c r="HV1" s="141"/>
      <c r="HW1" s="141"/>
      <c r="HX1" s="143"/>
      <c r="HY1" s="143"/>
      <c r="HZ1" s="143"/>
      <c r="IA1" s="143"/>
    </row>
    <row r="2" spans="1:235" s="411" customFormat="1" ht="15.75">
      <c r="A2" s="224"/>
      <c r="B2" s="402" t="s">
        <v>15</v>
      </c>
      <c r="C2" s="89"/>
      <c r="D2" s="89"/>
      <c r="E2" s="89"/>
      <c r="F2" s="89"/>
      <c r="G2" s="234"/>
      <c r="H2" s="234"/>
      <c r="I2" s="403"/>
      <c r="J2" s="403"/>
      <c r="K2" s="403"/>
      <c r="L2" s="403"/>
      <c r="M2" s="647"/>
      <c r="N2" s="403"/>
      <c r="O2" s="403"/>
      <c r="P2" s="403"/>
      <c r="Q2" s="403"/>
      <c r="R2" s="271" t="s">
        <v>27</v>
      </c>
      <c r="S2" s="314"/>
      <c r="T2" s="314"/>
      <c r="U2" s="314"/>
      <c r="V2" s="314"/>
      <c r="W2" s="314"/>
      <c r="X2" s="314"/>
      <c r="Y2" s="403"/>
      <c r="Z2" s="403"/>
      <c r="AA2" s="403"/>
      <c r="AB2" s="403"/>
      <c r="AC2" s="647"/>
      <c r="AD2" s="403"/>
      <c r="AE2" s="403"/>
      <c r="AF2" s="403"/>
      <c r="AG2" s="403"/>
      <c r="AH2" s="271" t="s">
        <v>28</v>
      </c>
      <c r="AI2" s="89"/>
      <c r="AJ2" s="89"/>
      <c r="AK2" s="89"/>
      <c r="AL2" s="89"/>
      <c r="AM2" s="89"/>
      <c r="AN2" s="89"/>
      <c r="AO2" s="403"/>
      <c r="AP2" s="403"/>
      <c r="AQ2" s="403"/>
      <c r="AR2" s="403"/>
      <c r="AS2" s="647"/>
      <c r="AT2" s="403"/>
      <c r="AU2" s="403"/>
      <c r="AV2" s="403"/>
      <c r="AW2" s="403"/>
      <c r="AX2" s="271" t="s">
        <v>29</v>
      </c>
      <c r="AY2" s="89"/>
      <c r="AZ2" s="89"/>
      <c r="BA2" s="89"/>
      <c r="BB2" s="89"/>
      <c r="BC2" s="89"/>
      <c r="BD2" s="403"/>
      <c r="BE2" s="403"/>
      <c r="BF2" s="403"/>
      <c r="BG2" s="403"/>
      <c r="BH2" s="403"/>
      <c r="BI2" s="647"/>
      <c r="BJ2" s="403"/>
      <c r="BK2" s="403"/>
      <c r="BL2" s="403"/>
      <c r="BM2" s="403"/>
      <c r="BN2" s="271" t="s">
        <v>30</v>
      </c>
      <c r="BO2" s="89"/>
      <c r="BP2" s="89"/>
      <c r="BQ2" s="89"/>
      <c r="BR2" s="89"/>
      <c r="BS2" s="89"/>
      <c r="BT2" s="403"/>
      <c r="BU2" s="403"/>
      <c r="BV2" s="403"/>
      <c r="BW2" s="403"/>
      <c r="BX2" s="403"/>
      <c r="BY2" s="647"/>
      <c r="BZ2" s="403"/>
      <c r="CA2" s="403"/>
      <c r="CB2" s="403"/>
      <c r="CC2" s="403"/>
      <c r="CD2" s="271" t="s">
        <v>31</v>
      </c>
      <c r="CE2" s="89"/>
      <c r="CF2" s="89"/>
      <c r="CG2" s="89"/>
      <c r="CH2" s="89"/>
      <c r="CI2" s="89"/>
      <c r="CJ2" s="403"/>
      <c r="CK2" s="403"/>
      <c r="CL2" s="403"/>
      <c r="CM2" s="403"/>
      <c r="CN2" s="403"/>
      <c r="CO2" s="647"/>
      <c r="CP2" s="403"/>
      <c r="CQ2" s="403"/>
      <c r="CR2" s="403"/>
      <c r="CS2" s="403"/>
      <c r="CT2" s="271" t="s">
        <v>32</v>
      </c>
      <c r="CU2" s="89"/>
      <c r="CV2" s="89"/>
      <c r="CW2" s="89"/>
      <c r="CX2" s="89"/>
      <c r="CY2" s="89"/>
      <c r="CZ2" s="403"/>
      <c r="DA2" s="403"/>
      <c r="DB2" s="403"/>
      <c r="DC2" s="403"/>
      <c r="DD2" s="403"/>
      <c r="DE2" s="647"/>
      <c r="DF2" s="403"/>
      <c r="DG2" s="403"/>
      <c r="DH2" s="403"/>
      <c r="DI2" s="403"/>
      <c r="DJ2" s="271" t="s">
        <v>25</v>
      </c>
      <c r="DK2" s="89"/>
      <c r="DL2" s="89"/>
      <c r="DM2" s="89"/>
      <c r="DN2" s="89"/>
      <c r="DO2" s="234"/>
      <c r="DP2" s="403"/>
      <c r="DQ2" s="403"/>
      <c r="DR2" s="403"/>
      <c r="DS2" s="403"/>
      <c r="DT2" s="403"/>
      <c r="DU2" s="647"/>
      <c r="DV2" s="403"/>
      <c r="DW2" s="403"/>
      <c r="DX2" s="403"/>
      <c r="DY2" s="403"/>
      <c r="DZ2" s="271" t="s">
        <v>33</v>
      </c>
      <c r="EA2" s="271"/>
      <c r="EB2" s="273"/>
      <c r="EC2" s="273"/>
      <c r="ED2" s="273"/>
      <c r="EE2" s="403"/>
      <c r="EF2" s="403"/>
      <c r="EG2" s="403"/>
      <c r="EH2" s="403"/>
      <c r="EI2" s="403"/>
      <c r="EJ2" s="647"/>
      <c r="EK2" s="403"/>
      <c r="EL2" s="403"/>
      <c r="EM2" s="403"/>
      <c r="EN2" s="403"/>
      <c r="EO2" s="271" t="s">
        <v>21</v>
      </c>
      <c r="EP2" s="273"/>
      <c r="EQ2" s="273"/>
      <c r="ER2" s="273"/>
      <c r="ES2" s="273"/>
      <c r="ET2" s="403"/>
      <c r="EU2" s="403"/>
      <c r="EV2" s="403"/>
      <c r="EW2" s="403"/>
      <c r="EX2" s="403"/>
      <c r="EY2" s="647"/>
      <c r="EZ2" s="403"/>
      <c r="FA2" s="403"/>
      <c r="FB2" s="403"/>
      <c r="FC2" s="403"/>
      <c r="FD2" s="271" t="s">
        <v>34</v>
      </c>
      <c r="FE2" s="273"/>
      <c r="FF2" s="273"/>
      <c r="FG2" s="273"/>
      <c r="FH2" s="273"/>
      <c r="FI2" s="403"/>
      <c r="FJ2" s="403"/>
      <c r="FK2" s="403"/>
      <c r="FL2" s="403"/>
      <c r="FM2" s="403"/>
      <c r="FN2" s="647"/>
      <c r="FO2" s="403"/>
      <c r="FP2" s="403"/>
      <c r="FQ2" s="403"/>
      <c r="FR2" s="403"/>
      <c r="FS2" s="271" t="s">
        <v>35</v>
      </c>
      <c r="FT2" s="273"/>
      <c r="FU2" s="273"/>
      <c r="FV2" s="273"/>
      <c r="FW2" s="273"/>
      <c r="FX2" s="403"/>
      <c r="FY2" s="403"/>
      <c r="FZ2" s="403"/>
      <c r="GA2" s="403"/>
      <c r="GB2" s="403"/>
      <c r="GC2" s="647"/>
      <c r="GD2" s="403"/>
      <c r="GE2" s="403"/>
      <c r="GF2" s="403"/>
      <c r="GG2" s="403"/>
      <c r="GH2" s="271" t="s">
        <v>54</v>
      </c>
      <c r="GI2" s="273"/>
      <c r="GJ2" s="273"/>
      <c r="GK2" s="273"/>
      <c r="GL2" s="273"/>
      <c r="GM2" s="234"/>
      <c r="GN2" s="403"/>
      <c r="GO2" s="403"/>
      <c r="GP2" s="403"/>
      <c r="GQ2" s="403"/>
      <c r="GR2" s="403"/>
      <c r="GS2" s="647"/>
      <c r="GT2" s="403"/>
      <c r="GU2" s="403"/>
      <c r="GV2" s="403"/>
      <c r="GW2" s="403"/>
      <c r="GX2" s="271" t="s">
        <v>55</v>
      </c>
      <c r="GY2" s="273"/>
      <c r="GZ2" s="273"/>
      <c r="HA2" s="273"/>
      <c r="HB2" s="273"/>
      <c r="HC2" s="403"/>
      <c r="HD2" s="403"/>
      <c r="HE2" s="403"/>
      <c r="HF2" s="403"/>
      <c r="HG2" s="403"/>
      <c r="HH2" s="647"/>
      <c r="HI2" s="403"/>
      <c r="HJ2" s="403"/>
      <c r="HK2" s="403"/>
      <c r="HL2" s="403"/>
      <c r="HM2" s="271" t="s">
        <v>56</v>
      </c>
      <c r="HN2" s="273"/>
      <c r="HO2" s="273"/>
      <c r="HP2" s="273"/>
      <c r="HQ2" s="273"/>
      <c r="HR2" s="273"/>
      <c r="HS2" s="403"/>
      <c r="HT2" s="403"/>
      <c r="HU2" s="403"/>
      <c r="HV2" s="403"/>
      <c r="HW2" s="647"/>
      <c r="HX2" s="655"/>
      <c r="HY2" s="655"/>
      <c r="HZ2" s="655"/>
      <c r="IA2" s="655"/>
    </row>
    <row r="3" spans="1:235" s="411" customFormat="1" ht="15.75">
      <c r="A3" s="229"/>
      <c r="B3" s="244" t="s">
        <v>22</v>
      </c>
      <c r="C3" s="244" t="s">
        <v>23</v>
      </c>
      <c r="D3" s="244" t="s">
        <v>62</v>
      </c>
      <c r="E3" s="244" t="s">
        <v>87</v>
      </c>
      <c r="F3" s="244" t="s">
        <v>93</v>
      </c>
      <c r="G3" s="338" t="s">
        <v>103</v>
      </c>
      <c r="H3" s="338" t="s">
        <v>107</v>
      </c>
      <c r="I3" s="338" t="s">
        <v>109</v>
      </c>
      <c r="J3" s="338" t="s">
        <v>114</v>
      </c>
      <c r="K3" s="338" t="s">
        <v>121</v>
      </c>
      <c r="L3" s="404" t="s">
        <v>131</v>
      </c>
      <c r="M3" s="659" t="s">
        <v>158</v>
      </c>
      <c r="N3" s="659" t="s">
        <v>176</v>
      </c>
      <c r="O3" s="659" t="s">
        <v>177</v>
      </c>
      <c r="P3" s="659" t="s">
        <v>191</v>
      </c>
      <c r="Q3" s="659" t="s">
        <v>192</v>
      </c>
      <c r="R3" s="242" t="s">
        <v>22</v>
      </c>
      <c r="S3" s="218" t="s">
        <v>23</v>
      </c>
      <c r="T3" s="218" t="s">
        <v>62</v>
      </c>
      <c r="U3" s="218" t="s">
        <v>87</v>
      </c>
      <c r="V3" s="218" t="s">
        <v>93</v>
      </c>
      <c r="W3" s="244" t="s">
        <v>103</v>
      </c>
      <c r="X3" s="338" t="s">
        <v>107</v>
      </c>
      <c r="Y3" s="238" t="s">
        <v>109</v>
      </c>
      <c r="Z3" s="238" t="s">
        <v>114</v>
      </c>
      <c r="AA3" s="238" t="s">
        <v>121</v>
      </c>
      <c r="AB3" s="404" t="s">
        <v>131</v>
      </c>
      <c r="AC3" s="659" t="s">
        <v>158</v>
      </c>
      <c r="AD3" s="659" t="s">
        <v>176</v>
      </c>
      <c r="AE3" s="659" t="s">
        <v>177</v>
      </c>
      <c r="AF3" s="659" t="s">
        <v>191</v>
      </c>
      <c r="AG3" s="659" t="s">
        <v>192</v>
      </c>
      <c r="AH3" s="242" t="s">
        <v>22</v>
      </c>
      <c r="AI3" s="218" t="s">
        <v>23</v>
      </c>
      <c r="AJ3" s="218" t="s">
        <v>62</v>
      </c>
      <c r="AK3" s="218" t="s">
        <v>87</v>
      </c>
      <c r="AL3" s="218" t="s">
        <v>93</v>
      </c>
      <c r="AM3" s="244" t="s">
        <v>103</v>
      </c>
      <c r="AN3" s="244" t="s">
        <v>107</v>
      </c>
      <c r="AO3" s="238" t="s">
        <v>109</v>
      </c>
      <c r="AP3" s="238" t="s">
        <v>114</v>
      </c>
      <c r="AQ3" s="238" t="s">
        <v>121</v>
      </c>
      <c r="AR3" s="404" t="s">
        <v>131</v>
      </c>
      <c r="AS3" s="659" t="s">
        <v>158</v>
      </c>
      <c r="AT3" s="659" t="s">
        <v>176</v>
      </c>
      <c r="AU3" s="659" t="s">
        <v>177</v>
      </c>
      <c r="AV3" s="659" t="s">
        <v>191</v>
      </c>
      <c r="AW3" s="659" t="s">
        <v>192</v>
      </c>
      <c r="AX3" s="242" t="s">
        <v>22</v>
      </c>
      <c r="AY3" s="218" t="s">
        <v>23</v>
      </c>
      <c r="AZ3" s="218" t="s">
        <v>62</v>
      </c>
      <c r="BA3" s="218" t="s">
        <v>87</v>
      </c>
      <c r="BB3" s="218" t="s">
        <v>93</v>
      </c>
      <c r="BC3" s="244" t="s">
        <v>103</v>
      </c>
      <c r="BD3" s="238" t="s">
        <v>107</v>
      </c>
      <c r="BE3" s="238" t="s">
        <v>109</v>
      </c>
      <c r="BF3" s="238" t="s">
        <v>114</v>
      </c>
      <c r="BG3" s="238" t="s">
        <v>121</v>
      </c>
      <c r="BH3" s="404" t="s">
        <v>131</v>
      </c>
      <c r="BI3" s="659" t="s">
        <v>158</v>
      </c>
      <c r="BJ3" s="659" t="s">
        <v>176</v>
      </c>
      <c r="BK3" s="659" t="s">
        <v>177</v>
      </c>
      <c r="BL3" s="659" t="s">
        <v>191</v>
      </c>
      <c r="BM3" s="659" t="s">
        <v>192</v>
      </c>
      <c r="BN3" s="242" t="s">
        <v>22</v>
      </c>
      <c r="BO3" s="218" t="s">
        <v>23</v>
      </c>
      <c r="BP3" s="244" t="s">
        <v>62</v>
      </c>
      <c r="BQ3" s="218" t="s">
        <v>87</v>
      </c>
      <c r="BR3" s="218" t="s">
        <v>93</v>
      </c>
      <c r="BS3" s="244" t="s">
        <v>103</v>
      </c>
      <c r="BT3" s="238" t="s">
        <v>107</v>
      </c>
      <c r="BU3" s="238" t="s">
        <v>109</v>
      </c>
      <c r="BV3" s="238" t="s">
        <v>114</v>
      </c>
      <c r="BW3" s="238" t="s">
        <v>121</v>
      </c>
      <c r="BX3" s="404" t="s">
        <v>131</v>
      </c>
      <c r="BY3" s="659" t="s">
        <v>158</v>
      </c>
      <c r="BZ3" s="659" t="s">
        <v>176</v>
      </c>
      <c r="CA3" s="659" t="s">
        <v>177</v>
      </c>
      <c r="CB3" s="659" t="s">
        <v>191</v>
      </c>
      <c r="CC3" s="659" t="s">
        <v>192</v>
      </c>
      <c r="CD3" s="242" t="s">
        <v>22</v>
      </c>
      <c r="CE3" s="218" t="s">
        <v>23</v>
      </c>
      <c r="CF3" s="218" t="s">
        <v>62</v>
      </c>
      <c r="CG3" s="218" t="s">
        <v>87</v>
      </c>
      <c r="CH3" s="218" t="s">
        <v>93</v>
      </c>
      <c r="CI3" s="244" t="s">
        <v>103</v>
      </c>
      <c r="CJ3" s="238" t="s">
        <v>107</v>
      </c>
      <c r="CK3" s="238" t="s">
        <v>109</v>
      </c>
      <c r="CL3" s="238" t="s">
        <v>114</v>
      </c>
      <c r="CM3" s="238" t="s">
        <v>121</v>
      </c>
      <c r="CN3" s="404" t="s">
        <v>131</v>
      </c>
      <c r="CO3" s="659" t="s">
        <v>158</v>
      </c>
      <c r="CP3" s="659" t="s">
        <v>176</v>
      </c>
      <c r="CQ3" s="659" t="s">
        <v>177</v>
      </c>
      <c r="CR3" s="659" t="s">
        <v>191</v>
      </c>
      <c r="CS3" s="659" t="s">
        <v>192</v>
      </c>
      <c r="CT3" s="242" t="s">
        <v>22</v>
      </c>
      <c r="CU3" s="218" t="s">
        <v>23</v>
      </c>
      <c r="CV3" s="218" t="s">
        <v>62</v>
      </c>
      <c r="CW3" s="218" t="s">
        <v>87</v>
      </c>
      <c r="CX3" s="218" t="s">
        <v>93</v>
      </c>
      <c r="CY3" s="244" t="s">
        <v>103</v>
      </c>
      <c r="CZ3" s="238" t="s">
        <v>107</v>
      </c>
      <c r="DA3" s="338" t="s">
        <v>109</v>
      </c>
      <c r="DB3" s="338" t="s">
        <v>114</v>
      </c>
      <c r="DC3" s="238" t="s">
        <v>121</v>
      </c>
      <c r="DD3" s="404" t="s">
        <v>131</v>
      </c>
      <c r="DE3" s="659" t="s">
        <v>158</v>
      </c>
      <c r="DF3" s="659" t="s">
        <v>176</v>
      </c>
      <c r="DG3" s="659" t="s">
        <v>177</v>
      </c>
      <c r="DH3" s="659" t="s">
        <v>191</v>
      </c>
      <c r="DI3" s="659" t="s">
        <v>192</v>
      </c>
      <c r="DJ3" s="242" t="s">
        <v>22</v>
      </c>
      <c r="DK3" s="218" t="s">
        <v>23</v>
      </c>
      <c r="DL3" s="218" t="s">
        <v>62</v>
      </c>
      <c r="DM3" s="218" t="s">
        <v>87</v>
      </c>
      <c r="DN3" s="218" t="s">
        <v>93</v>
      </c>
      <c r="DO3" s="238" t="s">
        <v>103</v>
      </c>
      <c r="DP3" s="238" t="s">
        <v>107</v>
      </c>
      <c r="DQ3" s="238" t="s">
        <v>109</v>
      </c>
      <c r="DR3" s="238" t="s">
        <v>114</v>
      </c>
      <c r="DS3" s="238" t="s">
        <v>121</v>
      </c>
      <c r="DT3" s="404" t="s">
        <v>131</v>
      </c>
      <c r="DU3" s="659" t="s">
        <v>158</v>
      </c>
      <c r="DV3" s="659" t="s">
        <v>176</v>
      </c>
      <c r="DW3" s="659" t="s">
        <v>177</v>
      </c>
      <c r="DX3" s="659" t="s">
        <v>191</v>
      </c>
      <c r="DY3" s="659" t="s">
        <v>192</v>
      </c>
      <c r="DZ3" s="242" t="s">
        <v>23</v>
      </c>
      <c r="EA3" s="218" t="s">
        <v>62</v>
      </c>
      <c r="EB3" s="218" t="s">
        <v>87</v>
      </c>
      <c r="EC3" s="218" t="s">
        <v>93</v>
      </c>
      <c r="ED3" s="218" t="s">
        <v>103</v>
      </c>
      <c r="EE3" s="238" t="s">
        <v>107</v>
      </c>
      <c r="EF3" s="238" t="s">
        <v>109</v>
      </c>
      <c r="EG3" s="238" t="s">
        <v>114</v>
      </c>
      <c r="EH3" s="238" t="s">
        <v>121</v>
      </c>
      <c r="EI3" s="404" t="s">
        <v>131</v>
      </c>
      <c r="EJ3" s="659" t="s">
        <v>158</v>
      </c>
      <c r="EK3" s="659" t="s">
        <v>176</v>
      </c>
      <c r="EL3" s="659" t="s">
        <v>177</v>
      </c>
      <c r="EM3" s="659" t="s">
        <v>191</v>
      </c>
      <c r="EN3" s="659" t="s">
        <v>192</v>
      </c>
      <c r="EO3" s="242" t="s">
        <v>23</v>
      </c>
      <c r="EP3" s="218" t="s">
        <v>62</v>
      </c>
      <c r="EQ3" s="218" t="s">
        <v>87</v>
      </c>
      <c r="ER3" s="218" t="s">
        <v>93</v>
      </c>
      <c r="ES3" s="244" t="s">
        <v>103</v>
      </c>
      <c r="ET3" s="238" t="s">
        <v>107</v>
      </c>
      <c r="EU3" s="238" t="s">
        <v>109</v>
      </c>
      <c r="EV3" s="238" t="s">
        <v>114</v>
      </c>
      <c r="EW3" s="238" t="s">
        <v>121</v>
      </c>
      <c r="EX3" s="404" t="s">
        <v>131</v>
      </c>
      <c r="EY3" s="659" t="s">
        <v>158</v>
      </c>
      <c r="EZ3" s="659" t="s">
        <v>176</v>
      </c>
      <c r="FA3" s="659" t="s">
        <v>177</v>
      </c>
      <c r="FB3" s="659" t="s">
        <v>191</v>
      </c>
      <c r="FC3" s="659" t="s">
        <v>192</v>
      </c>
      <c r="FD3" s="242" t="s">
        <v>23</v>
      </c>
      <c r="FE3" s="218" t="s">
        <v>62</v>
      </c>
      <c r="FF3" s="218" t="s">
        <v>87</v>
      </c>
      <c r="FG3" s="218" t="s">
        <v>93</v>
      </c>
      <c r="FH3" s="244" t="s">
        <v>103</v>
      </c>
      <c r="FI3" s="238" t="s">
        <v>107</v>
      </c>
      <c r="FJ3" s="238" t="s">
        <v>109</v>
      </c>
      <c r="FK3" s="238" t="s">
        <v>114</v>
      </c>
      <c r="FL3" s="238" t="s">
        <v>121</v>
      </c>
      <c r="FM3" s="404" t="s">
        <v>131</v>
      </c>
      <c r="FN3" s="659" t="s">
        <v>158</v>
      </c>
      <c r="FO3" s="659" t="s">
        <v>176</v>
      </c>
      <c r="FP3" s="659" t="s">
        <v>177</v>
      </c>
      <c r="FQ3" s="659" t="s">
        <v>191</v>
      </c>
      <c r="FR3" s="659" t="s">
        <v>192</v>
      </c>
      <c r="FS3" s="242" t="s">
        <v>23</v>
      </c>
      <c r="FT3" s="218" t="s">
        <v>62</v>
      </c>
      <c r="FU3" s="218" t="s">
        <v>87</v>
      </c>
      <c r="FV3" s="218" t="s">
        <v>93</v>
      </c>
      <c r="FW3" s="244" t="s">
        <v>103</v>
      </c>
      <c r="FX3" s="238" t="s">
        <v>107</v>
      </c>
      <c r="FY3" s="238" t="s">
        <v>109</v>
      </c>
      <c r="FZ3" s="238" t="s">
        <v>114</v>
      </c>
      <c r="GA3" s="238">
        <v>200910</v>
      </c>
      <c r="GB3" s="404" t="s">
        <v>131</v>
      </c>
      <c r="GC3" s="659" t="s">
        <v>158</v>
      </c>
      <c r="GD3" s="659" t="s">
        <v>176</v>
      </c>
      <c r="GE3" s="659" t="s">
        <v>177</v>
      </c>
      <c r="GF3" s="659" t="s">
        <v>191</v>
      </c>
      <c r="GG3" s="659" t="s">
        <v>192</v>
      </c>
      <c r="GH3" s="242" t="s">
        <v>22</v>
      </c>
      <c r="GI3" s="218" t="s">
        <v>23</v>
      </c>
      <c r="GJ3" s="218" t="s">
        <v>62</v>
      </c>
      <c r="GK3" s="218" t="s">
        <v>87</v>
      </c>
      <c r="GL3" s="244" t="s">
        <v>93</v>
      </c>
      <c r="GM3" s="238" t="s">
        <v>103</v>
      </c>
      <c r="GN3" s="238" t="s">
        <v>107</v>
      </c>
      <c r="GO3" s="238" t="s">
        <v>109</v>
      </c>
      <c r="GP3" s="238" t="s">
        <v>114</v>
      </c>
      <c r="GQ3" s="244" t="s">
        <v>121</v>
      </c>
      <c r="GR3" s="404" t="s">
        <v>131</v>
      </c>
      <c r="GS3" s="659" t="s">
        <v>158</v>
      </c>
      <c r="GT3" s="659" t="s">
        <v>176</v>
      </c>
      <c r="GU3" s="659" t="s">
        <v>177</v>
      </c>
      <c r="GV3" s="659" t="s">
        <v>191</v>
      </c>
      <c r="GW3" s="659" t="s">
        <v>192</v>
      </c>
      <c r="GX3" s="242" t="s">
        <v>23</v>
      </c>
      <c r="GY3" s="218" t="s">
        <v>62</v>
      </c>
      <c r="GZ3" s="218" t="s">
        <v>87</v>
      </c>
      <c r="HA3" s="244" t="s">
        <v>93</v>
      </c>
      <c r="HB3" s="338" t="s">
        <v>103</v>
      </c>
      <c r="HC3" s="238" t="s">
        <v>107</v>
      </c>
      <c r="HD3" s="238" t="s">
        <v>109</v>
      </c>
      <c r="HE3" s="238" t="s">
        <v>114</v>
      </c>
      <c r="HF3" s="238" t="s">
        <v>121</v>
      </c>
      <c r="HG3" s="404" t="s">
        <v>131</v>
      </c>
      <c r="HH3" s="659" t="s">
        <v>158</v>
      </c>
      <c r="HI3" s="659" t="s">
        <v>176</v>
      </c>
      <c r="HJ3" s="659" t="s">
        <v>177</v>
      </c>
      <c r="HK3" s="659" t="s">
        <v>191</v>
      </c>
      <c r="HL3" s="659" t="s">
        <v>192</v>
      </c>
      <c r="HM3" s="242" t="s">
        <v>23</v>
      </c>
      <c r="HN3" s="218" t="s">
        <v>62</v>
      </c>
      <c r="HO3" s="218" t="s">
        <v>87</v>
      </c>
      <c r="HP3" s="244" t="s">
        <v>93</v>
      </c>
      <c r="HQ3" s="338" t="s">
        <v>103</v>
      </c>
      <c r="HR3" s="244" t="s">
        <v>107</v>
      </c>
      <c r="HS3" s="238" t="s">
        <v>109</v>
      </c>
      <c r="HT3" s="238" t="s">
        <v>114</v>
      </c>
      <c r="HU3" s="238" t="s">
        <v>121</v>
      </c>
      <c r="HV3" s="404" t="s">
        <v>131</v>
      </c>
      <c r="HW3" s="659" t="s">
        <v>158</v>
      </c>
      <c r="HX3" s="659" t="s">
        <v>176</v>
      </c>
      <c r="HY3" s="659" t="s">
        <v>177</v>
      </c>
      <c r="HZ3" s="659" t="s">
        <v>191</v>
      </c>
      <c r="IA3" s="659" t="s">
        <v>192</v>
      </c>
    </row>
    <row r="4" spans="1:235" s="156" customFormat="1">
      <c r="A4" s="62" t="s">
        <v>20</v>
      </c>
      <c r="B4" s="86">
        <v>3559.4280452795301</v>
      </c>
      <c r="C4" s="86">
        <v>3838.8895932427495</v>
      </c>
      <c r="D4" s="86">
        <v>4078.0411286628973</v>
      </c>
      <c r="E4" s="86">
        <v>4525.4668787341288</v>
      </c>
      <c r="F4" s="86">
        <v>5063.415546841411</v>
      </c>
      <c r="G4" s="86">
        <v>5551.0104922150913</v>
      </c>
      <c r="H4" s="86">
        <v>5908.7187914607348</v>
      </c>
      <c r="I4" s="86">
        <v>6216.1624916767141</v>
      </c>
      <c r="J4" s="86">
        <v>6708.2493111800977</v>
      </c>
      <c r="K4" s="428">
        <v>7069.469688829271</v>
      </c>
      <c r="L4" s="428">
        <v>7474.2429986089073</v>
      </c>
      <c r="M4" s="428">
        <v>8084.8127512897963</v>
      </c>
      <c r="N4" s="428">
        <v>8202.4989923408066</v>
      </c>
      <c r="O4" s="428">
        <v>8556.5981375748379</v>
      </c>
      <c r="P4" s="428">
        <v>9010.8274601063204</v>
      </c>
      <c r="Q4" s="428">
        <v>9352.0120522127745</v>
      </c>
      <c r="R4" s="127">
        <v>4309.9328910722352</v>
      </c>
      <c r="S4" s="86">
        <v>4638.8487844396377</v>
      </c>
      <c r="T4" s="86">
        <v>4909.4821371000853</v>
      </c>
      <c r="U4" s="86">
        <v>5544.246385772416</v>
      </c>
      <c r="V4" s="86">
        <v>6261.4847054739703</v>
      </c>
      <c r="W4" s="86">
        <v>6923.1682071452797</v>
      </c>
      <c r="X4" s="86">
        <v>7168.1445995634431</v>
      </c>
      <c r="Y4" s="86">
        <v>7550.9550448096106</v>
      </c>
      <c r="Z4" s="86">
        <v>7909.9627704222366</v>
      </c>
      <c r="AA4" s="86">
        <v>8445.7982025218225</v>
      </c>
      <c r="AB4" s="428">
        <v>9184.9461278347517</v>
      </c>
      <c r="AC4" s="428">
        <v>9552.5855950385903</v>
      </c>
      <c r="AD4" s="428">
        <v>9746.9898312197802</v>
      </c>
      <c r="AE4" s="428">
        <v>9959.1097552253559</v>
      </c>
      <c r="AF4" s="428">
        <v>10574.622075467538</v>
      </c>
      <c r="AG4" s="428">
        <v>10957.545692919701</v>
      </c>
      <c r="AH4" s="127">
        <v>3636.4805665758413</v>
      </c>
      <c r="AI4" s="86">
        <v>3991.4272978042313</v>
      </c>
      <c r="AJ4" s="86">
        <v>4302.4863927219931</v>
      </c>
      <c r="AK4" s="86">
        <v>4610.206377984071</v>
      </c>
      <c r="AL4" s="86">
        <v>4922.445045108514</v>
      </c>
      <c r="AM4" s="86">
        <v>5249.4659602717411</v>
      </c>
      <c r="AN4" s="86">
        <v>5721.9660802977232</v>
      </c>
      <c r="AO4" s="86">
        <v>5553.4877528821826</v>
      </c>
      <c r="AP4" s="86">
        <v>6372.802469820127</v>
      </c>
      <c r="AQ4" s="86">
        <v>6621.9123475038105</v>
      </c>
      <c r="AR4" s="428">
        <v>7260.9344018130405</v>
      </c>
      <c r="AS4" s="428">
        <v>7891.741493683272</v>
      </c>
      <c r="AT4" s="428">
        <v>8052.5002318764564</v>
      </c>
      <c r="AU4" s="428">
        <v>8943.6114899847089</v>
      </c>
      <c r="AV4" s="428">
        <v>9219.839027380438</v>
      </c>
      <c r="AW4" s="428">
        <v>9610.4670669317584</v>
      </c>
      <c r="AX4" s="127">
        <v>2901.3176334641344</v>
      </c>
      <c r="AY4" s="86">
        <v>3096.1657301538121</v>
      </c>
      <c r="AZ4" s="86">
        <v>3337.6563153388602</v>
      </c>
      <c r="BA4" s="86">
        <v>3675.0287339448464</v>
      </c>
      <c r="BB4" s="86">
        <v>4169.4782974105901</v>
      </c>
      <c r="BC4" s="86">
        <v>4695.237949916107</v>
      </c>
      <c r="BD4" s="86">
        <v>5029.010831460293</v>
      </c>
      <c r="BE4" s="86">
        <v>5433.6961441165249</v>
      </c>
      <c r="BF4" s="86">
        <v>5666.8667227406522</v>
      </c>
      <c r="BG4" s="86">
        <v>5867.8500454060986</v>
      </c>
      <c r="BH4" s="86">
        <v>6199.4863803810249</v>
      </c>
      <c r="BI4" s="428">
        <v>6690.9019697115546</v>
      </c>
      <c r="BJ4" s="428">
        <v>6673.2132651601078</v>
      </c>
      <c r="BK4" s="428">
        <v>6995.0233981973342</v>
      </c>
      <c r="BL4" s="428">
        <v>7260.718780734368</v>
      </c>
      <c r="BM4" s="428">
        <v>7507.7326508162178</v>
      </c>
      <c r="BN4" s="127">
        <v>3297.4855882285165</v>
      </c>
      <c r="BO4" s="86">
        <v>3554.1941477018254</v>
      </c>
      <c r="BP4" s="86">
        <v>3735.2977249160695</v>
      </c>
      <c r="BQ4" s="86">
        <v>3993.2507510413443</v>
      </c>
      <c r="BR4" s="86">
        <v>4294.1407552217324</v>
      </c>
      <c r="BS4" s="86">
        <v>4454.9873579402456</v>
      </c>
      <c r="BT4" s="86">
        <v>4629.6474950114416</v>
      </c>
      <c r="BU4" s="86">
        <v>4659.8945653602932</v>
      </c>
      <c r="BV4" s="86">
        <v>5390.5907104923617</v>
      </c>
      <c r="BW4" s="86">
        <v>5516.4059799697734</v>
      </c>
      <c r="BX4" s="428">
        <v>5843.6212258415035</v>
      </c>
      <c r="BY4" s="428">
        <v>6564.3006171769493</v>
      </c>
      <c r="BZ4" s="428">
        <v>6666.4256806661569</v>
      </c>
      <c r="CA4" s="428">
        <v>6638.7319884775579</v>
      </c>
      <c r="CB4" s="428">
        <v>6766.5035786364251</v>
      </c>
      <c r="CC4" s="428">
        <v>6953.2838199543048</v>
      </c>
      <c r="CD4" s="127">
        <v>2519.1389314976286</v>
      </c>
      <c r="CE4" s="86">
        <v>2777.460746143247</v>
      </c>
      <c r="CF4" s="86">
        <v>2818.5438724463761</v>
      </c>
      <c r="CG4" s="86">
        <v>3338.043349335122</v>
      </c>
      <c r="CH4" s="86">
        <v>3721.0081400584236</v>
      </c>
      <c r="CI4" s="86">
        <v>4427.840604474839</v>
      </c>
      <c r="CJ4" s="86">
        <v>4680.8508719471711</v>
      </c>
      <c r="CK4" s="86">
        <v>4988.339242435798</v>
      </c>
      <c r="CL4" s="86">
        <v>5357.8622852480739</v>
      </c>
      <c r="CM4" s="86">
        <v>5812.6816392165074</v>
      </c>
      <c r="CN4" s="428">
        <v>6095.0753530824122</v>
      </c>
      <c r="CO4" s="428">
        <v>6343.9460699051297</v>
      </c>
      <c r="CP4" s="428">
        <v>6447.2745654666069</v>
      </c>
      <c r="CQ4" s="428">
        <v>6842.1959383284684</v>
      </c>
      <c r="CR4" s="428">
        <v>7359.4705356114837</v>
      </c>
      <c r="CS4" s="428">
        <v>7802.8355170356799</v>
      </c>
      <c r="CT4" s="127">
        <v>2888.716374830859</v>
      </c>
      <c r="CU4" s="86">
        <v>2902.1337929380738</v>
      </c>
      <c r="CV4" s="86">
        <v>3249.6732197772917</v>
      </c>
      <c r="CW4" s="86">
        <v>3563.028878672917</v>
      </c>
      <c r="CX4" s="86">
        <v>4585.6070686566627</v>
      </c>
      <c r="CY4" s="86">
        <v>4398.8649432863795</v>
      </c>
      <c r="CZ4" s="86">
        <v>4927.9725382910583</v>
      </c>
      <c r="DA4" s="86">
        <v>4789.5526539601815</v>
      </c>
      <c r="DB4" s="86">
        <v>5448.9519691758805</v>
      </c>
      <c r="DC4" s="86">
        <v>5724.7387683903971</v>
      </c>
      <c r="DD4" s="428">
        <v>5838.5747914230515</v>
      </c>
      <c r="DE4" s="428">
        <v>6236.7166986972989</v>
      </c>
      <c r="DF4" s="428">
        <v>6122.4553043343349</v>
      </c>
      <c r="DG4" s="428">
        <v>6406.861512609019</v>
      </c>
      <c r="DH4" s="428">
        <v>6513.9774943512375</v>
      </c>
      <c r="DI4" s="428">
        <v>6844.8025486933793</v>
      </c>
      <c r="DJ4" s="127">
        <v>1498.5236389551035</v>
      </c>
      <c r="DK4" s="86">
        <v>1572.5238783217478</v>
      </c>
      <c r="DL4" s="86">
        <v>1693.7873896557396</v>
      </c>
      <c r="DM4" s="86">
        <v>1872.1469197493236</v>
      </c>
      <c r="DN4" s="86">
        <v>2025.2568354697798</v>
      </c>
      <c r="DO4" s="86">
        <v>2115.0598071068025</v>
      </c>
      <c r="DP4" s="86">
        <v>2292.3906033160652</v>
      </c>
      <c r="DQ4" s="86">
        <v>2295.723385665724</v>
      </c>
      <c r="DR4" s="86">
        <v>2416.5280765289567</v>
      </c>
      <c r="DS4" s="86">
        <v>2703.2937377347453</v>
      </c>
      <c r="DT4" s="428">
        <v>2795.852825223074</v>
      </c>
      <c r="DU4" s="428">
        <v>2883.9172385647194</v>
      </c>
      <c r="DV4" s="428">
        <v>2815.5053172170028</v>
      </c>
      <c r="DW4" s="428">
        <v>2879.7653886257408</v>
      </c>
      <c r="DX4" s="428">
        <v>2920.2887000786109</v>
      </c>
      <c r="DY4" s="428">
        <v>3039.3865603885629</v>
      </c>
      <c r="DZ4" s="127">
        <v>1668.280974244924</v>
      </c>
      <c r="EA4" s="86">
        <v>1882.4745767238751</v>
      </c>
      <c r="EB4" s="86">
        <v>2045.7020898742301</v>
      </c>
      <c r="EC4" s="86">
        <v>2175.5564737763457</v>
      </c>
      <c r="ED4" s="86">
        <v>2318.9487067940377</v>
      </c>
      <c r="EE4" s="86">
        <v>2481.2044340940674</v>
      </c>
      <c r="EF4" s="86">
        <v>1963.2431483195487</v>
      </c>
      <c r="EG4" s="86">
        <v>2206.1180043253034</v>
      </c>
      <c r="EH4" s="86">
        <v>2445.7958527133278</v>
      </c>
      <c r="EI4" s="428">
        <v>2475.183011080102</v>
      </c>
      <c r="EJ4" s="428">
        <v>2603.9590527487135</v>
      </c>
      <c r="EK4" s="428">
        <v>2451.5095873512369</v>
      </c>
      <c r="EL4" s="428">
        <v>2466.0602886872039</v>
      </c>
      <c r="EM4" s="428">
        <v>2512.5065840459511</v>
      </c>
      <c r="EN4" s="428">
        <v>2491.1890813147388</v>
      </c>
      <c r="EO4" s="127">
        <v>1826.1199269461972</v>
      </c>
      <c r="EP4" s="86">
        <v>1807.5916892828959</v>
      </c>
      <c r="EQ4" s="86">
        <v>1940.8777135760106</v>
      </c>
      <c r="ER4" s="86">
        <v>1925.5336843674656</v>
      </c>
      <c r="ES4" s="638">
        <v>2138.0083448029295</v>
      </c>
      <c r="ET4" s="638">
        <v>2331.0830656845878</v>
      </c>
      <c r="EU4" s="638">
        <v>2118.2077788548686</v>
      </c>
      <c r="EV4" s="638">
        <v>2667.1441919106046</v>
      </c>
      <c r="EW4" s="638">
        <v>2233.8571193294943</v>
      </c>
      <c r="EX4" s="632">
        <v>2730.8518655910493</v>
      </c>
      <c r="EY4" s="428">
        <v>2914.4087489542276</v>
      </c>
      <c r="EZ4" s="428">
        <v>2713.2278662373342</v>
      </c>
      <c r="FA4" s="428">
        <v>2862.8794047433435</v>
      </c>
      <c r="FB4" s="428">
        <v>2841.7614610844753</v>
      </c>
      <c r="FC4" s="428">
        <v>2705.428954869491</v>
      </c>
      <c r="FD4" s="127">
        <v>1703.6137120060935</v>
      </c>
      <c r="FE4" s="86">
        <v>1549.637403315895</v>
      </c>
      <c r="FF4" s="86">
        <v>1710.7960222863887</v>
      </c>
      <c r="FG4" s="86">
        <v>1670.2129814702889</v>
      </c>
      <c r="FH4" s="638">
        <v>1926.823257635014</v>
      </c>
      <c r="FI4" s="638">
        <v>2181.1836616132791</v>
      </c>
      <c r="FJ4" s="638">
        <v>2110.158947349893</v>
      </c>
      <c r="FK4" s="638">
        <v>2188.9362855009622</v>
      </c>
      <c r="FL4" s="638">
        <v>2880.6598112025222</v>
      </c>
      <c r="FM4" s="428">
        <v>2901.915178805667</v>
      </c>
      <c r="FN4" s="428">
        <v>3020.5444113787721</v>
      </c>
      <c r="FO4" s="428">
        <v>3134.1325755314433</v>
      </c>
      <c r="FP4" s="428">
        <v>3068.0174078318328</v>
      </c>
      <c r="FQ4" s="428">
        <v>3161.9431187875634</v>
      </c>
      <c r="FR4" s="428">
        <v>3058.3977031122804</v>
      </c>
      <c r="FS4" s="127">
        <v>1818.7869745903247</v>
      </c>
      <c r="FT4" s="86">
        <v>1512.1743253347429</v>
      </c>
      <c r="FU4" s="86">
        <v>1929.1471821298583</v>
      </c>
      <c r="FV4" s="86">
        <v>2222.2111135345071</v>
      </c>
      <c r="FW4" s="638">
        <v>2199.9383182323036</v>
      </c>
      <c r="FX4" s="638">
        <v>2407.3817610670008</v>
      </c>
      <c r="FY4" s="638">
        <v>2671.2611722807173</v>
      </c>
      <c r="FZ4" s="638">
        <v>2615.6322820977512</v>
      </c>
      <c r="GA4" s="638">
        <v>2794.4964765129562</v>
      </c>
      <c r="GB4" s="428">
        <v>2682.1557739837626</v>
      </c>
      <c r="GC4" s="428">
        <v>2937.0764006662102</v>
      </c>
      <c r="GD4" s="428">
        <v>2856.4763054339828</v>
      </c>
      <c r="GE4" s="428">
        <v>2901.3381437560624</v>
      </c>
      <c r="GF4" s="428">
        <v>2979.898297979591</v>
      </c>
      <c r="GG4" s="428">
        <v>3129.1837512121538</v>
      </c>
      <c r="GH4" s="127">
        <v>1202.9973853605049</v>
      </c>
      <c r="GI4" s="86">
        <v>1086.6405721491194</v>
      </c>
      <c r="GJ4" s="86">
        <v>1140.5218940922382</v>
      </c>
      <c r="GK4" s="86">
        <v>1210.8950671230234</v>
      </c>
      <c r="GL4" s="86">
        <v>1199.5864103015572</v>
      </c>
      <c r="GM4" s="638">
        <v>1473.9471209251265</v>
      </c>
      <c r="GN4" s="638">
        <v>2014.2518058843443</v>
      </c>
      <c r="GO4" s="638">
        <v>1901.7763465160619</v>
      </c>
      <c r="GP4" s="638">
        <v>2367.8257639035501</v>
      </c>
      <c r="GQ4" s="50">
        <v>2260.5741496186452</v>
      </c>
      <c r="GR4" s="428">
        <v>2144.1781756623677</v>
      </c>
      <c r="GS4" s="428">
        <v>2490.2940499752631</v>
      </c>
      <c r="GT4" s="428">
        <v>2934.5658389432565</v>
      </c>
      <c r="GU4" s="428">
        <v>2866.9731431677101</v>
      </c>
      <c r="GV4" s="428">
        <v>3284.0550289256648</v>
      </c>
      <c r="GW4" s="428">
        <v>3017.7532602097931</v>
      </c>
      <c r="GX4" s="127">
        <v>1124.4468983906411</v>
      </c>
      <c r="GY4" s="86">
        <v>1048.9159607289143</v>
      </c>
      <c r="GZ4" s="86">
        <v>1258.4250509220285</v>
      </c>
      <c r="HA4" s="86">
        <v>1341.8367206377307</v>
      </c>
      <c r="HB4" s="86">
        <v>1360.0939870515897</v>
      </c>
      <c r="HC4" s="86">
        <v>2154.1599572771574</v>
      </c>
      <c r="HD4" s="86">
        <v>2059.7810149491806</v>
      </c>
      <c r="HE4" s="86">
        <v>2761.0590527964177</v>
      </c>
      <c r="HF4" s="86">
        <v>2795.6489548386826</v>
      </c>
      <c r="HG4" s="428">
        <v>2262.3186017165585</v>
      </c>
      <c r="HH4" s="428">
        <v>2632.6395295472184</v>
      </c>
      <c r="HI4" s="428">
        <v>3166.0395645617759</v>
      </c>
      <c r="HJ4" s="428">
        <v>3105.3210131498995</v>
      </c>
      <c r="HK4" s="428">
        <v>3593.7115742959531</v>
      </c>
      <c r="HL4" s="428">
        <v>3237.519814572936</v>
      </c>
      <c r="HM4" s="127">
        <v>1248.5348420271669</v>
      </c>
      <c r="HN4" s="86">
        <v>1340.8717081726813</v>
      </c>
      <c r="HO4" s="86">
        <v>1173.3529642237888</v>
      </c>
      <c r="HP4" s="86">
        <v>1419.1191471001009</v>
      </c>
      <c r="HQ4" s="86">
        <v>1542.6188465263956</v>
      </c>
      <c r="HR4" s="86">
        <v>1942.7886996596449</v>
      </c>
      <c r="HS4" s="86">
        <v>1878.2251265744096</v>
      </c>
      <c r="HT4" s="86">
        <v>1859.1820959863539</v>
      </c>
      <c r="HU4" s="86">
        <v>1501.5676730454663</v>
      </c>
      <c r="HV4" s="428">
        <v>1662.7227716700097</v>
      </c>
      <c r="HW4" s="428">
        <v>1873.4712988850883</v>
      </c>
      <c r="HX4" s="246">
        <v>1972.311199592709</v>
      </c>
      <c r="HY4" s="246">
        <v>2007.8677544394291</v>
      </c>
      <c r="HZ4" s="246">
        <v>2205.6689804260427</v>
      </c>
      <c r="IA4" s="246">
        <v>2293.3807279433913</v>
      </c>
    </row>
    <row r="5" spans="1:235" s="156" customFormat="1">
      <c r="A5" s="62"/>
      <c r="B5" s="64"/>
      <c r="C5" s="64"/>
      <c r="D5" s="64"/>
      <c r="E5" s="64"/>
      <c r="F5" s="64"/>
      <c r="G5" s="64"/>
      <c r="H5" s="64"/>
      <c r="I5" s="64"/>
      <c r="J5" s="64"/>
      <c r="K5" s="246"/>
      <c r="L5" s="246"/>
      <c r="M5" s="246"/>
      <c r="N5" s="246"/>
      <c r="O5" s="246"/>
      <c r="P5" s="246"/>
      <c r="Q5" s="246"/>
      <c r="R5" s="65"/>
      <c r="S5" s="64"/>
      <c r="T5" s="64"/>
      <c r="U5" s="64"/>
      <c r="V5" s="64"/>
      <c r="W5" s="64"/>
      <c r="X5" s="64"/>
      <c r="Y5" s="64"/>
      <c r="Z5" s="64"/>
      <c r="AA5" s="64"/>
      <c r="AB5" s="246"/>
      <c r="AC5" s="246"/>
      <c r="AD5" s="246"/>
      <c r="AE5" s="246"/>
      <c r="AF5" s="246"/>
      <c r="AG5" s="246"/>
      <c r="AH5" s="65"/>
      <c r="AI5" s="64"/>
      <c r="AJ5" s="64"/>
      <c r="AK5" s="64"/>
      <c r="AL5" s="64"/>
      <c r="AM5" s="64"/>
      <c r="AN5" s="64"/>
      <c r="AO5" s="64"/>
      <c r="AP5" s="64"/>
      <c r="AQ5" s="64"/>
      <c r="AR5" s="246"/>
      <c r="AS5" s="246"/>
      <c r="AT5" s="246"/>
      <c r="AU5" s="246"/>
      <c r="AV5" s="246"/>
      <c r="AW5" s="246"/>
      <c r="AX5" s="65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246"/>
      <c r="BJ5" s="246"/>
      <c r="BK5" s="246"/>
      <c r="BL5" s="246"/>
      <c r="BM5" s="246"/>
      <c r="BN5" s="65"/>
      <c r="BO5" s="64"/>
      <c r="BP5" s="64"/>
      <c r="BQ5" s="64"/>
      <c r="BR5" s="64"/>
      <c r="BS5" s="64"/>
      <c r="BT5" s="64"/>
      <c r="BU5" s="64"/>
      <c r="BV5" s="64"/>
      <c r="BW5" s="64"/>
      <c r="BX5" s="246"/>
      <c r="BY5" s="246"/>
      <c r="BZ5" s="246"/>
      <c r="CA5" s="246"/>
      <c r="CB5" s="246"/>
      <c r="CC5" s="246"/>
      <c r="CD5" s="65"/>
      <c r="CE5" s="64"/>
      <c r="CF5" s="64"/>
      <c r="CG5" s="64"/>
      <c r="CH5" s="64"/>
      <c r="CI5" s="64"/>
      <c r="CJ5" s="64"/>
      <c r="CK5" s="64"/>
      <c r="CL5" s="64"/>
      <c r="CM5" s="64"/>
      <c r="CN5" s="246"/>
      <c r="CO5" s="246"/>
      <c r="CP5" s="246"/>
      <c r="CQ5" s="246"/>
      <c r="CR5" s="246"/>
      <c r="CS5" s="246"/>
      <c r="CT5" s="65"/>
      <c r="CU5" s="64"/>
      <c r="CV5" s="64"/>
      <c r="CW5" s="64"/>
      <c r="CX5" s="64"/>
      <c r="CY5" s="64"/>
      <c r="CZ5" s="64"/>
      <c r="DA5" s="64"/>
      <c r="DB5" s="64"/>
      <c r="DC5" s="64"/>
      <c r="DD5" s="246"/>
      <c r="DE5" s="246"/>
      <c r="DF5" s="246"/>
      <c r="DG5" s="246"/>
      <c r="DH5" s="246"/>
      <c r="DI5" s="246"/>
      <c r="DJ5" s="65"/>
      <c r="DK5" s="64"/>
      <c r="DL5" s="64"/>
      <c r="DM5" s="64"/>
      <c r="DN5" s="64"/>
      <c r="DO5" s="64"/>
      <c r="DP5" s="64"/>
      <c r="DQ5" s="64"/>
      <c r="DR5" s="64"/>
      <c r="DS5" s="64"/>
      <c r="DT5" s="246"/>
      <c r="DU5" s="246"/>
      <c r="DV5" s="246"/>
      <c r="DW5" s="246"/>
      <c r="DX5" s="246"/>
      <c r="DY5" s="246"/>
      <c r="DZ5" s="65"/>
      <c r="EA5" s="64"/>
      <c r="EB5" s="64"/>
      <c r="EC5" s="64"/>
      <c r="ED5" s="64"/>
      <c r="EE5" s="64"/>
      <c r="EF5" s="64"/>
      <c r="EG5" s="64"/>
      <c r="EH5" s="64"/>
      <c r="EI5" s="246"/>
      <c r="EJ5" s="246"/>
      <c r="EK5" s="246"/>
      <c r="EL5" s="246"/>
      <c r="EM5" s="246"/>
      <c r="EN5" s="246"/>
      <c r="EO5" s="65"/>
      <c r="EP5" s="64"/>
      <c r="EQ5" s="64"/>
      <c r="ER5" s="64"/>
      <c r="ES5" s="63"/>
      <c r="ET5" s="63"/>
      <c r="EU5" s="63"/>
      <c r="EV5" s="63"/>
      <c r="EW5" s="63"/>
      <c r="EX5" s="633"/>
      <c r="EY5" s="246"/>
      <c r="EZ5" s="246"/>
      <c r="FA5" s="246"/>
      <c r="FB5" s="246"/>
      <c r="FC5" s="246"/>
      <c r="FD5" s="65"/>
      <c r="FE5" s="64"/>
      <c r="FF5" s="64"/>
      <c r="FG5" s="64"/>
      <c r="FH5" s="63"/>
      <c r="FI5" s="63"/>
      <c r="FJ5" s="63"/>
      <c r="FK5" s="63"/>
      <c r="FL5" s="63"/>
      <c r="FM5" s="246"/>
      <c r="FN5" s="246"/>
      <c r="FO5" s="246"/>
      <c r="FP5" s="246"/>
      <c r="FQ5" s="246"/>
      <c r="FR5" s="246"/>
      <c r="FS5" s="65"/>
      <c r="FT5" s="64"/>
      <c r="FU5" s="64"/>
      <c r="FV5" s="64"/>
      <c r="FW5" s="63"/>
      <c r="FX5" s="63"/>
      <c r="FY5" s="63"/>
      <c r="FZ5" s="63"/>
      <c r="GA5" s="63"/>
      <c r="GB5" s="246"/>
      <c r="GC5" s="246"/>
      <c r="GD5" s="246"/>
      <c r="GE5" s="246"/>
      <c r="GF5" s="246"/>
      <c r="GG5" s="246"/>
      <c r="GH5" s="65"/>
      <c r="GI5" s="64"/>
      <c r="GJ5" s="64"/>
      <c r="GK5" s="64"/>
      <c r="GL5" s="64"/>
      <c r="GM5" s="63"/>
      <c r="GN5" s="64"/>
      <c r="GO5" s="64"/>
      <c r="GP5" s="64"/>
      <c r="GQ5" s="64"/>
      <c r="GR5" s="246"/>
      <c r="GS5" s="246"/>
      <c r="GT5" s="246"/>
      <c r="GU5" s="246"/>
      <c r="GV5" s="246"/>
      <c r="GW5" s="246"/>
      <c r="GX5" s="65"/>
      <c r="GY5" s="64"/>
      <c r="GZ5" s="64"/>
      <c r="HA5" s="64"/>
      <c r="HB5" s="64"/>
      <c r="HC5" s="64"/>
      <c r="HD5" s="64"/>
      <c r="HE5" s="64"/>
      <c r="HF5" s="64"/>
      <c r="HG5" s="246"/>
      <c r="HH5" s="246"/>
      <c r="HI5" s="246"/>
      <c r="HJ5" s="246"/>
      <c r="HK5" s="246"/>
      <c r="HL5" s="246"/>
      <c r="HM5" s="65"/>
      <c r="HN5" s="64"/>
      <c r="HO5" s="64"/>
      <c r="HP5" s="64"/>
      <c r="HQ5" s="64"/>
      <c r="HR5" s="64"/>
      <c r="HS5" s="64"/>
      <c r="HT5" s="64"/>
      <c r="HU5" s="64"/>
      <c r="HV5" s="246"/>
      <c r="HW5" s="246"/>
      <c r="HX5" s="246"/>
      <c r="HY5" s="246"/>
      <c r="HZ5" s="246"/>
      <c r="IA5" s="246"/>
    </row>
    <row r="6" spans="1:235" s="156" customFormat="1">
      <c r="A6" s="54" t="s">
        <v>0</v>
      </c>
      <c r="B6" s="50">
        <v>4663.0744222791309</v>
      </c>
      <c r="C6" s="50">
        <v>4845.776330519484</v>
      </c>
      <c r="D6" s="50">
        <v>5105.7228271570793</v>
      </c>
      <c r="E6" s="50">
        <v>5309.2699018946014</v>
      </c>
      <c r="F6" s="50">
        <v>5779.6298115036107</v>
      </c>
      <c r="G6" s="50">
        <v>6093.2149055443861</v>
      </c>
      <c r="H6" s="50">
        <v>6393.8512681732973</v>
      </c>
      <c r="I6" s="50">
        <v>6663.4197627689673</v>
      </c>
      <c r="J6" s="50">
        <v>7660.0057767540484</v>
      </c>
      <c r="K6" s="33">
        <v>8612.6139889033857</v>
      </c>
      <c r="L6" s="33">
        <v>9276.4975128396618</v>
      </c>
      <c r="M6" s="33">
        <v>9997.5096197420426</v>
      </c>
      <c r="N6" s="33">
        <v>11164.737209476087</v>
      </c>
      <c r="O6" s="33">
        <v>12078.933431003776</v>
      </c>
      <c r="P6" s="33">
        <v>12767.963126238781</v>
      </c>
      <c r="Q6" s="33">
        <v>12073.838377908281</v>
      </c>
      <c r="R6" s="49">
        <v>5292.6957017429686</v>
      </c>
      <c r="S6" s="50">
        <v>5187.0985694054471</v>
      </c>
      <c r="T6" s="50">
        <v>5812.1288163758463</v>
      </c>
      <c r="U6" s="50">
        <v>6445.1186935786445</v>
      </c>
      <c r="V6" s="50">
        <v>7115.4552450454548</v>
      </c>
      <c r="W6" s="50">
        <v>7660.1819063950425</v>
      </c>
      <c r="X6" s="50">
        <v>8255.0901883043462</v>
      </c>
      <c r="Y6" s="50">
        <v>8946.0744805623235</v>
      </c>
      <c r="Z6" s="50">
        <v>10093.340948256853</v>
      </c>
      <c r="AA6" s="50">
        <v>11528.620415519972</v>
      </c>
      <c r="AB6" s="33">
        <v>11888.126241948918</v>
      </c>
      <c r="AC6" s="33">
        <v>14847.545293206647</v>
      </c>
      <c r="AD6" s="33">
        <v>15776.971909241385</v>
      </c>
      <c r="AE6" s="33">
        <v>16873.250674578929</v>
      </c>
      <c r="AF6" s="33">
        <v>17789.336568703606</v>
      </c>
      <c r="AG6" s="33">
        <v>15968.372026251433</v>
      </c>
      <c r="AH6" s="49">
        <v>3909.6533662406819</v>
      </c>
      <c r="AI6" s="50">
        <v>5066.4668940420688</v>
      </c>
      <c r="AJ6" s="50">
        <v>5348.011189102459</v>
      </c>
      <c r="AK6" s="50">
        <v>5858.2511236760765</v>
      </c>
      <c r="AL6" s="50">
        <v>6088.4807202929123</v>
      </c>
      <c r="AM6" s="50">
        <v>6334.5338862895223</v>
      </c>
      <c r="AN6" s="50">
        <v>6699.0080693126438</v>
      </c>
      <c r="AO6" s="50">
        <v>7278.2726861726787</v>
      </c>
      <c r="AP6" s="50">
        <v>8365.3413972320759</v>
      </c>
      <c r="AQ6" s="50">
        <v>9365.4462962033595</v>
      </c>
      <c r="AR6" s="33">
        <v>9520.5581933252342</v>
      </c>
      <c r="AS6" s="33">
        <v>9676.3283590910432</v>
      </c>
      <c r="AT6" s="33">
        <v>10870.147739594016</v>
      </c>
      <c r="AU6" s="33">
        <v>11876.491501744476</v>
      </c>
      <c r="AV6" s="33">
        <v>12546.260281764746</v>
      </c>
      <c r="AW6" s="33">
        <v>12721.904930615898</v>
      </c>
      <c r="AX6" s="49">
        <v>4191.0878064457256</v>
      </c>
      <c r="AY6" s="50">
        <v>4277.807019458417</v>
      </c>
      <c r="AZ6" s="50">
        <v>3882.8192603455168</v>
      </c>
      <c r="BA6" s="50">
        <v>4349.5295029321023</v>
      </c>
      <c r="BB6" s="50">
        <v>4578.8122214272462</v>
      </c>
      <c r="BC6" s="50">
        <v>6761.0427802831127</v>
      </c>
      <c r="BD6" s="50">
        <v>6836.0674612767061</v>
      </c>
      <c r="BE6" s="50">
        <v>7402.6341928568818</v>
      </c>
      <c r="BF6" s="50">
        <v>5081.3949763482915</v>
      </c>
      <c r="BG6" s="50">
        <v>5493.787536466717</v>
      </c>
      <c r="BH6" s="50">
        <v>6032.0988141561265</v>
      </c>
      <c r="BI6" s="33">
        <v>5904.5349559706337</v>
      </c>
      <c r="BJ6" s="33">
        <v>6940.9841627173091</v>
      </c>
      <c r="BK6" s="33">
        <v>7415.514356327295</v>
      </c>
      <c r="BL6" s="33">
        <v>7775.3927298912377</v>
      </c>
      <c r="BM6" s="33">
        <v>7727.9232999646765</v>
      </c>
      <c r="BN6" s="49">
        <v>4552.1833494499679</v>
      </c>
      <c r="BO6" s="50">
        <v>5007.1649342256233</v>
      </c>
      <c r="BP6" s="50">
        <v>5162.4952197004895</v>
      </c>
      <c r="BQ6" s="50">
        <v>3897.6124186232569</v>
      </c>
      <c r="BR6" s="50">
        <v>4387.1355155805595</v>
      </c>
      <c r="BS6" s="50">
        <v>2693.6656000525304</v>
      </c>
      <c r="BT6" s="50">
        <v>2747.7117868054188</v>
      </c>
      <c r="BU6" s="50">
        <v>1879.802506178848</v>
      </c>
      <c r="BV6" s="50">
        <v>5890.4658048507536</v>
      </c>
      <c r="BW6" s="50">
        <v>6587.8600907702757</v>
      </c>
      <c r="BX6" s="33">
        <v>6506.9375031504715</v>
      </c>
      <c r="BY6" s="33">
        <v>7023.506365966884</v>
      </c>
      <c r="BZ6" s="33">
        <v>7653.2302216476637</v>
      </c>
      <c r="CA6" s="33">
        <v>8097.6506811148438</v>
      </c>
      <c r="CB6" s="33">
        <v>7774.5280698287106</v>
      </c>
      <c r="CC6" s="33">
        <v>7707.1383695345448</v>
      </c>
      <c r="CD6" s="49">
        <v>3461.6190896247217</v>
      </c>
      <c r="CE6" s="50">
        <v>3781.8225468646156</v>
      </c>
      <c r="CF6" s="50">
        <v>3577.8861827574583</v>
      </c>
      <c r="CG6" s="50">
        <v>4499.2477330734255</v>
      </c>
      <c r="CH6" s="50">
        <v>4771.1573651748877</v>
      </c>
      <c r="CI6" s="50">
        <v>4682.5150409408689</v>
      </c>
      <c r="CJ6" s="50">
        <v>4568.4806475711357</v>
      </c>
      <c r="CK6" s="50">
        <v>4650.2628560447283</v>
      </c>
      <c r="CL6" s="50">
        <v>4657.4201595786008</v>
      </c>
      <c r="CM6" s="50">
        <v>4723.7874452242413</v>
      </c>
      <c r="CN6" s="33">
        <v>5079.4448994448994</v>
      </c>
      <c r="CO6" s="33">
        <v>5504.9863558559746</v>
      </c>
      <c r="CP6" s="33">
        <v>6380.2283660391749</v>
      </c>
      <c r="CQ6" s="33">
        <v>7325.228455063806</v>
      </c>
      <c r="CR6" s="33">
        <v>8126.8352318506768</v>
      </c>
      <c r="CS6" s="33">
        <v>8554.5671886940963</v>
      </c>
      <c r="CT6" s="49">
        <v>2554.6457621856566</v>
      </c>
      <c r="CU6" s="50">
        <v>2950.8132726089784</v>
      </c>
      <c r="CV6" s="50">
        <v>3497.214753700558</v>
      </c>
      <c r="CW6" s="50">
        <v>3701.7529157937524</v>
      </c>
      <c r="CX6" s="50">
        <v>4208.7847571716156</v>
      </c>
      <c r="CY6" s="50">
        <v>4248.6088675428164</v>
      </c>
      <c r="CZ6" s="50">
        <v>4464.301703307292</v>
      </c>
      <c r="DA6" s="50">
        <v>4285.6699601788559</v>
      </c>
      <c r="DB6" s="50">
        <v>4342.71523760525</v>
      </c>
      <c r="DC6" s="50">
        <v>4930.4137444891812</v>
      </c>
      <c r="DD6" s="33">
        <v>4866.381096535486</v>
      </c>
      <c r="DE6" s="33">
        <v>5371.8566661221448</v>
      </c>
      <c r="DF6" s="33">
        <v>5197.7546479075445</v>
      </c>
      <c r="DG6" s="33">
        <v>5962.8406226090883</v>
      </c>
      <c r="DH6" s="33">
        <v>6721.8689945618844</v>
      </c>
      <c r="DI6" s="33">
        <v>7130.0264144512612</v>
      </c>
      <c r="DJ6" s="49">
        <v>1683.2771604051725</v>
      </c>
      <c r="DK6" s="50">
        <v>1937.6970828385197</v>
      </c>
      <c r="DL6" s="50">
        <v>2081.1189340740534</v>
      </c>
      <c r="DM6" s="50">
        <v>2401.7802884128255</v>
      </c>
      <c r="DN6" s="50">
        <v>2458.7384350311472</v>
      </c>
      <c r="DO6" s="50">
        <v>1878.7184044158632</v>
      </c>
      <c r="DP6" s="50">
        <v>2620.2467408624752</v>
      </c>
      <c r="DQ6" s="50">
        <v>2481.4976505732461</v>
      </c>
      <c r="DR6" s="50">
        <v>2678.4924869560964</v>
      </c>
      <c r="DS6" s="50">
        <v>3177.9444144681288</v>
      </c>
      <c r="DT6" s="33">
        <v>3194.9003605670523</v>
      </c>
      <c r="DU6" s="33">
        <v>3358.8140894587132</v>
      </c>
      <c r="DV6" s="33">
        <v>3628.4667527709121</v>
      </c>
      <c r="DW6" s="33">
        <v>3811.9682552173504</v>
      </c>
      <c r="DX6" s="33">
        <v>3833.4192048199411</v>
      </c>
      <c r="DY6" s="33">
        <v>3988.3744195003883</v>
      </c>
      <c r="DZ6" s="49" t="s">
        <v>16</v>
      </c>
      <c r="EA6" s="50" t="s">
        <v>16</v>
      </c>
      <c r="EB6" s="50" t="s">
        <v>16</v>
      </c>
      <c r="EC6" s="50" t="s">
        <v>16</v>
      </c>
      <c r="ED6" s="50" t="s">
        <v>16</v>
      </c>
      <c r="EE6" s="50" t="s">
        <v>16</v>
      </c>
      <c r="EF6" s="50" t="s">
        <v>16</v>
      </c>
      <c r="EG6" s="50" t="s">
        <v>16</v>
      </c>
      <c r="EH6" s="50" t="s">
        <v>16</v>
      </c>
      <c r="EI6" s="50" t="s">
        <v>16</v>
      </c>
      <c r="EJ6" s="50" t="s">
        <v>16</v>
      </c>
      <c r="EK6" s="33" t="s">
        <v>16</v>
      </c>
      <c r="EL6" s="33" t="s">
        <v>16</v>
      </c>
      <c r="EM6" s="33" t="s">
        <v>16</v>
      </c>
      <c r="EN6" s="33" t="s">
        <v>16</v>
      </c>
      <c r="EO6" s="49">
        <v>1936.1934871196913</v>
      </c>
      <c r="EP6" s="50">
        <v>2006.6267135617159</v>
      </c>
      <c r="EQ6" s="50">
        <v>2534.959997957626</v>
      </c>
      <c r="ER6" s="50">
        <v>2750.226600663786</v>
      </c>
      <c r="ES6" s="50">
        <v>2346.0255878534331</v>
      </c>
      <c r="ET6" s="50">
        <v>3012.4341525909049</v>
      </c>
      <c r="EU6" s="50">
        <v>2656.1848436389982</v>
      </c>
      <c r="EV6" s="50">
        <v>3299.7234175980793</v>
      </c>
      <c r="EW6" s="50">
        <v>3083.0304553296828</v>
      </c>
      <c r="EX6" s="634">
        <v>3284.6420934171097</v>
      </c>
      <c r="EY6" s="33">
        <v>3433.9055427018288</v>
      </c>
      <c r="EZ6" s="33">
        <v>3564.4953580712036</v>
      </c>
      <c r="FA6" s="33">
        <v>3814.3091480371268</v>
      </c>
      <c r="FB6" s="33">
        <v>3691.5025949928472</v>
      </c>
      <c r="FC6" s="33">
        <v>4007.6134662440504</v>
      </c>
      <c r="FD6" s="49">
        <v>1924.1195478302718</v>
      </c>
      <c r="FE6" s="50">
        <v>2115.7811537955427</v>
      </c>
      <c r="FF6" s="50">
        <v>2326.8415777993214</v>
      </c>
      <c r="FG6" s="50">
        <v>2048.0817695127839</v>
      </c>
      <c r="FH6" s="50">
        <v>1662.5358739441019</v>
      </c>
      <c r="FI6" s="50">
        <v>2291.3639205860186</v>
      </c>
      <c r="FJ6" s="50">
        <v>2414.1719299335714</v>
      </c>
      <c r="FK6" s="50">
        <v>2705.7728952810503</v>
      </c>
      <c r="FL6" s="50">
        <v>3144.0484153082266</v>
      </c>
      <c r="FM6" s="33">
        <v>3119.0238722605286</v>
      </c>
      <c r="FN6" s="33">
        <v>3274.7693912358618</v>
      </c>
      <c r="FO6" s="33">
        <v>3606.5405095939541</v>
      </c>
      <c r="FP6" s="33">
        <v>3758.6109996897017</v>
      </c>
      <c r="FQ6" s="33">
        <v>3786.9965814594616</v>
      </c>
      <c r="FR6" s="33">
        <v>3943.2403423147921</v>
      </c>
      <c r="FS6" s="49">
        <v>1977.4338367742828</v>
      </c>
      <c r="FT6" s="50">
        <v>2013.8587753317147</v>
      </c>
      <c r="FU6" s="50">
        <v>2551.6180137403658</v>
      </c>
      <c r="FV6" s="50">
        <v>3397.4558013754868</v>
      </c>
      <c r="FW6" s="50">
        <v>2081.2997419964745</v>
      </c>
      <c r="FX6" s="50">
        <v>3152.3009713918673</v>
      </c>
      <c r="FY6" s="50">
        <v>2502.3171626305852</v>
      </c>
      <c r="FZ6" s="50">
        <v>2632.6228853987004</v>
      </c>
      <c r="GA6" s="50">
        <v>3164.9126302840859</v>
      </c>
      <c r="GB6" s="33">
        <v>3256.6776472195656</v>
      </c>
      <c r="GC6" s="33">
        <v>3487.7401154783347</v>
      </c>
      <c r="GD6" s="33">
        <v>3899.5037132721668</v>
      </c>
      <c r="GE6" s="33">
        <v>3998.5669732350871</v>
      </c>
      <c r="GF6" s="33">
        <v>4215.761530116748</v>
      </c>
      <c r="GG6" s="33">
        <v>4134.1651955528541</v>
      </c>
      <c r="GH6" s="49">
        <v>1751.6187468838291</v>
      </c>
      <c r="GI6" s="50">
        <v>1869.1314754280013</v>
      </c>
      <c r="GJ6" s="50">
        <v>2269.8605736877525</v>
      </c>
      <c r="GK6" s="50">
        <v>2351.1498625714107</v>
      </c>
      <c r="GL6" s="50">
        <v>2440.3005323716297</v>
      </c>
      <c r="GM6" s="50">
        <v>1753.6645548516171</v>
      </c>
      <c r="GN6" s="50">
        <v>2381.5606060281025</v>
      </c>
      <c r="GO6" s="50">
        <v>2330.9244723585357</v>
      </c>
      <c r="GP6" s="50">
        <v>2989.1843382660227</v>
      </c>
      <c r="GQ6" s="50">
        <v>3235.1315071550598</v>
      </c>
      <c r="GR6" s="33">
        <v>3123.5651163871926</v>
      </c>
      <c r="GS6" s="33">
        <v>3177.2920894809681</v>
      </c>
      <c r="GT6" s="33">
        <v>4144.7496668018775</v>
      </c>
      <c r="GU6" s="33">
        <v>3846.0415265722468</v>
      </c>
      <c r="GV6" s="33">
        <v>3839.4603259452415</v>
      </c>
      <c r="GW6" s="33">
        <v>4097.8605494726944</v>
      </c>
      <c r="GX6" s="49">
        <v>1839.9685455460492</v>
      </c>
      <c r="GY6" s="50">
        <v>2550.8418183996168</v>
      </c>
      <c r="GZ6" s="50">
        <v>2251.4879613584044</v>
      </c>
      <c r="HA6" s="50">
        <v>2363.6027713625867</v>
      </c>
      <c r="HB6" s="50">
        <v>1437.564404020568</v>
      </c>
      <c r="HC6" s="50">
        <v>2459.9810561056106</v>
      </c>
      <c r="HD6" s="50">
        <v>2114.3022697150432</v>
      </c>
      <c r="HE6" s="50">
        <v>2714.5992709070133</v>
      </c>
      <c r="HF6" s="50">
        <v>3099.7240782389422</v>
      </c>
      <c r="HG6" s="33">
        <v>2991.9173059516866</v>
      </c>
      <c r="HH6" s="33">
        <v>3003.8270817340717</v>
      </c>
      <c r="HI6" s="33">
        <v>3646.4052077671822</v>
      </c>
      <c r="HJ6" s="33">
        <v>3628.1162319232326</v>
      </c>
      <c r="HK6" s="33">
        <v>3898.0992067597863</v>
      </c>
      <c r="HL6" s="33">
        <v>4089.4995427716349</v>
      </c>
      <c r="HM6" s="49">
        <v>1884.9929002788565</v>
      </c>
      <c r="HN6" s="50">
        <v>2183.9903353346026</v>
      </c>
      <c r="HO6" s="50">
        <v>2467.2371740604053</v>
      </c>
      <c r="HP6" s="50">
        <v>2490.7096100939193</v>
      </c>
      <c r="HQ6" s="50">
        <v>1956.6544983904689</v>
      </c>
      <c r="HR6" s="50">
        <v>2331.422263056093</v>
      </c>
      <c r="HS6" s="50">
        <v>2471.2878462033923</v>
      </c>
      <c r="HT6" s="50">
        <v>3167.6197295147176</v>
      </c>
      <c r="HU6" s="50">
        <v>3317.3770587261288</v>
      </c>
      <c r="HV6" s="33">
        <v>3206.0650746833048</v>
      </c>
      <c r="HW6" s="33">
        <v>3293.2446222402268</v>
      </c>
      <c r="HX6" s="33">
        <v>3692.8276037041737</v>
      </c>
      <c r="HY6" s="33">
        <v>3981.1628062883383</v>
      </c>
      <c r="HZ6" s="33">
        <v>3803.8197358767429</v>
      </c>
      <c r="IA6" s="33">
        <v>4103.5283178360105</v>
      </c>
    </row>
    <row r="7" spans="1:235" s="156" customFormat="1">
      <c r="A7" s="54" t="s">
        <v>1</v>
      </c>
      <c r="B7" s="50">
        <v>3502.6381691173819</v>
      </c>
      <c r="C7" s="50">
        <v>3815.0768755073773</v>
      </c>
      <c r="D7" s="50">
        <v>4104.2988066766429</v>
      </c>
      <c r="E7" s="50">
        <v>4420.1905703440725</v>
      </c>
      <c r="F7" s="50">
        <v>4826.5958392915109</v>
      </c>
      <c r="G7" s="50">
        <v>5385.0456316765712</v>
      </c>
      <c r="H7" s="50">
        <v>5504.1202409915195</v>
      </c>
      <c r="I7" s="50">
        <v>5654.4178505831023</v>
      </c>
      <c r="J7" s="50">
        <v>6211.7701636692291</v>
      </c>
      <c r="K7" s="33">
        <v>6499.1908157174712</v>
      </c>
      <c r="L7" s="33">
        <v>6740.0947641456478</v>
      </c>
      <c r="M7" s="33">
        <v>7173.1895904599187</v>
      </c>
      <c r="N7" s="33">
        <v>7383.3205720615852</v>
      </c>
      <c r="O7" s="33">
        <v>7801.4983111259662</v>
      </c>
      <c r="P7" s="33">
        <v>8343.267507683453</v>
      </c>
      <c r="Q7" s="33">
        <v>8750.1387052315822</v>
      </c>
      <c r="R7" s="49"/>
      <c r="S7" s="50"/>
      <c r="T7" s="50"/>
      <c r="U7" s="50">
        <v>5865.5867945234204</v>
      </c>
      <c r="V7" s="50">
        <v>6396.031000919892</v>
      </c>
      <c r="W7" s="50">
        <v>6772.4871055050553</v>
      </c>
      <c r="X7" s="50">
        <v>6252.4732202193545</v>
      </c>
      <c r="Y7" s="50">
        <v>6656.8453563296353</v>
      </c>
      <c r="Z7" s="50">
        <v>7332.9088233796901</v>
      </c>
      <c r="AA7" s="50">
        <v>7476.5213757113788</v>
      </c>
      <c r="AB7" s="33">
        <v>5855.9081449310643</v>
      </c>
      <c r="AC7" s="33">
        <v>8711.0382982518095</v>
      </c>
      <c r="AD7" s="33">
        <v>8754.3808200989188</v>
      </c>
      <c r="AE7" s="33">
        <v>9527.3591777935453</v>
      </c>
      <c r="AF7" s="33">
        <v>10341.385651527586</v>
      </c>
      <c r="AG7" s="33">
        <v>10951.579648743016</v>
      </c>
      <c r="AH7" s="49">
        <v>4727.5680940819211</v>
      </c>
      <c r="AI7" s="50">
        <v>5007.1591426787336</v>
      </c>
      <c r="AJ7" s="50">
        <v>5514.0535378964059</v>
      </c>
      <c r="AK7" s="50"/>
      <c r="AL7" s="50"/>
      <c r="AM7" s="50"/>
      <c r="AN7" s="50"/>
      <c r="AO7" s="50"/>
      <c r="AP7" s="50"/>
      <c r="AQ7" s="50"/>
      <c r="AR7" s="33"/>
      <c r="AS7" s="33"/>
      <c r="AT7" s="33"/>
      <c r="AU7" s="33">
        <v>7835.2726626285057</v>
      </c>
      <c r="AV7" s="33">
        <v>8496.6810074767127</v>
      </c>
      <c r="AW7" s="33">
        <v>8852.7552047882364</v>
      </c>
      <c r="AX7" s="49">
        <v>3379.3788942696519</v>
      </c>
      <c r="AY7" s="50">
        <v>3724.7150026918571</v>
      </c>
      <c r="AZ7" s="50">
        <v>3942.9744428040103</v>
      </c>
      <c r="BA7" s="50">
        <v>4253.0155651723035</v>
      </c>
      <c r="BB7" s="50">
        <v>4688.311637427908</v>
      </c>
      <c r="BC7" s="50">
        <v>5359.4966657036211</v>
      </c>
      <c r="BD7" s="50">
        <v>5604.3935571511747</v>
      </c>
      <c r="BE7" s="50">
        <v>5883.4276076884198</v>
      </c>
      <c r="BF7" s="50">
        <v>6514.5353968495265</v>
      </c>
      <c r="BG7" s="50">
        <v>6651.6137689192301</v>
      </c>
      <c r="BH7" s="50">
        <v>6793.022917467606</v>
      </c>
      <c r="BI7" s="33">
        <v>6904.0822906835401</v>
      </c>
      <c r="BJ7" s="33">
        <v>7124.4087542181833</v>
      </c>
      <c r="BK7" s="33">
        <v>7257.0352462255987</v>
      </c>
      <c r="BL7" s="33">
        <v>7586.3882324202286</v>
      </c>
      <c r="BM7" s="33">
        <v>7748.3599043204786</v>
      </c>
      <c r="BN7" s="49" t="s">
        <v>16</v>
      </c>
      <c r="BO7" s="50" t="s">
        <v>16</v>
      </c>
      <c r="BP7" s="50" t="s">
        <v>16</v>
      </c>
      <c r="BQ7" s="50" t="s">
        <v>16</v>
      </c>
      <c r="BR7" s="50">
        <v>3852.3183557285633</v>
      </c>
      <c r="BS7" s="50">
        <v>4418.7641906448071</v>
      </c>
      <c r="BT7" s="50">
        <v>4760.3930716266132</v>
      </c>
      <c r="BU7" s="50">
        <v>5030.7324553760363</v>
      </c>
      <c r="BV7" s="50">
        <v>5319.9391119320208</v>
      </c>
      <c r="BW7" s="50">
        <v>6081.5513376771187</v>
      </c>
      <c r="BX7" s="33">
        <v>6387.8300779038091</v>
      </c>
      <c r="BY7" s="33">
        <v>6898.1402707503103</v>
      </c>
      <c r="BZ7" s="33">
        <v>7087.5970392133277</v>
      </c>
      <c r="CA7" s="33">
        <v>7530.9854889106136</v>
      </c>
      <c r="CB7" s="33">
        <v>7818.7526675379249</v>
      </c>
      <c r="CC7" s="33">
        <v>8715.7755844621606</v>
      </c>
      <c r="CD7" s="49">
        <v>2521.1517457138893</v>
      </c>
      <c r="CE7" s="50">
        <v>2798.4087233720325</v>
      </c>
      <c r="CF7" s="50">
        <v>3057.1194397901913</v>
      </c>
      <c r="CG7" s="50">
        <v>3538.3109059620519</v>
      </c>
      <c r="CH7" s="50">
        <v>2069.7280762112837</v>
      </c>
      <c r="CI7" s="50">
        <v>2346.0188883405422</v>
      </c>
      <c r="CJ7" s="50">
        <v>2692.1877728652407</v>
      </c>
      <c r="CK7" s="50">
        <v>4676.234743574918</v>
      </c>
      <c r="CL7" s="50">
        <v>5010.9452004854802</v>
      </c>
      <c r="CM7" s="50">
        <v>5972.9649800225898</v>
      </c>
      <c r="CN7" s="33">
        <v>5804.3260521388156</v>
      </c>
      <c r="CO7" s="33">
        <v>6235.329135430944</v>
      </c>
      <c r="CP7" s="33">
        <v>6568.7663325668827</v>
      </c>
      <c r="CQ7" s="33">
        <v>6814.7033616242306</v>
      </c>
      <c r="CR7" s="33">
        <v>7166.5133504488585</v>
      </c>
      <c r="CS7" s="33">
        <v>7485.7482165627043</v>
      </c>
      <c r="CT7" s="49">
        <v>2818.3901629375609</v>
      </c>
      <c r="CU7" s="50">
        <v>3199.9481746669589</v>
      </c>
      <c r="CV7" s="50">
        <v>3325.7308957779373</v>
      </c>
      <c r="CW7" s="50">
        <v>3281.1834010316165</v>
      </c>
      <c r="CX7" s="50">
        <v>6224.8829292792398</v>
      </c>
      <c r="CY7" s="50">
        <v>6916.1863210166421</v>
      </c>
      <c r="CZ7" s="50">
        <v>8159.4007941493583</v>
      </c>
      <c r="DA7" s="50">
        <v>4206.0804739468567</v>
      </c>
      <c r="DB7" s="50">
        <v>4713.5865896691748</v>
      </c>
      <c r="DC7" s="50">
        <v>4859.3690909403549</v>
      </c>
      <c r="DD7" s="33">
        <v>4967.8632147973103</v>
      </c>
      <c r="DE7" s="33">
        <v>5355.3083972574841</v>
      </c>
      <c r="DF7" s="33">
        <v>5538.3721572599216</v>
      </c>
      <c r="DG7" s="33">
        <v>5500.7983264268496</v>
      </c>
      <c r="DH7" s="33">
        <v>5908.091347541118</v>
      </c>
      <c r="DI7" s="33">
        <v>6258.4838618730882</v>
      </c>
      <c r="DJ7" s="49">
        <v>1433.7118704103993</v>
      </c>
      <c r="DK7" s="50">
        <v>1634.8264245420914</v>
      </c>
      <c r="DL7" s="50">
        <v>1699.7091949522262</v>
      </c>
      <c r="DM7" s="50">
        <v>1886.85660149515</v>
      </c>
      <c r="DN7" s="50">
        <v>2025.490052964205</v>
      </c>
      <c r="DO7" s="50">
        <v>2368.3293524961996</v>
      </c>
      <c r="DP7" s="50">
        <v>2583.4204478616516</v>
      </c>
      <c r="DQ7" s="50">
        <v>2648.6230056651266</v>
      </c>
      <c r="DR7" s="50">
        <v>2886.3832891198554</v>
      </c>
      <c r="DS7" s="50">
        <v>3038.8578691661328</v>
      </c>
      <c r="DT7" s="33">
        <v>3050.8597280040103</v>
      </c>
      <c r="DU7" s="33">
        <v>3154.4504788097775</v>
      </c>
      <c r="DV7" s="33">
        <v>3352.6204951188743</v>
      </c>
      <c r="DW7" s="33">
        <v>3694.3423786453759</v>
      </c>
      <c r="DX7" s="33">
        <v>3736.6755327131655</v>
      </c>
      <c r="DY7" s="33">
        <v>3905.7325713448827</v>
      </c>
      <c r="DZ7" s="49" t="s">
        <v>16</v>
      </c>
      <c r="EA7" s="50">
        <v>2172.3953603632408</v>
      </c>
      <c r="EB7" s="50">
        <v>2229.0533786048409</v>
      </c>
      <c r="EC7" s="50">
        <v>2300.020322383753</v>
      </c>
      <c r="ED7" s="50">
        <v>2726.9276385127473</v>
      </c>
      <c r="EE7" s="50">
        <v>3225.5812745362359</v>
      </c>
      <c r="EF7" s="50" t="s">
        <v>16</v>
      </c>
      <c r="EG7" s="50" t="s">
        <v>16</v>
      </c>
      <c r="EH7" s="50" t="s">
        <v>16</v>
      </c>
      <c r="EI7" s="50" t="s">
        <v>16</v>
      </c>
      <c r="EJ7" s="50" t="s">
        <v>16</v>
      </c>
      <c r="EK7" s="33" t="s">
        <v>16</v>
      </c>
      <c r="EL7" s="33" t="s">
        <v>16</v>
      </c>
      <c r="EM7" s="33" t="s">
        <v>16</v>
      </c>
      <c r="EN7" s="33" t="s">
        <v>16</v>
      </c>
      <c r="EO7" s="49" t="s">
        <v>16</v>
      </c>
      <c r="EP7" s="50" t="s">
        <v>16</v>
      </c>
      <c r="EQ7" s="50" t="s">
        <v>16</v>
      </c>
      <c r="ER7" s="50" t="s">
        <v>16</v>
      </c>
      <c r="ES7" s="50">
        <v>2541.8184211912162</v>
      </c>
      <c r="ET7" s="50">
        <v>2654.0698033676867</v>
      </c>
      <c r="EU7" s="50">
        <v>2835.8842728840391</v>
      </c>
      <c r="EV7" s="50">
        <v>3411.1476150793092</v>
      </c>
      <c r="EW7" s="50">
        <v>3106.9681775166318</v>
      </c>
      <c r="EX7" s="634">
        <v>3583.9451571612458</v>
      </c>
      <c r="EY7" s="33">
        <v>3506.8833638907649</v>
      </c>
      <c r="EZ7" s="33">
        <v>3746.3568858734043</v>
      </c>
      <c r="FA7" s="33">
        <v>3942.850936359308</v>
      </c>
      <c r="FB7" s="33">
        <v>4369.4608949464537</v>
      </c>
      <c r="FC7" s="33">
        <v>4555.0082377486324</v>
      </c>
      <c r="FD7" s="49">
        <v>1926.331671507975</v>
      </c>
      <c r="FE7" s="50">
        <v>1969.1235464221991</v>
      </c>
      <c r="FF7" s="50">
        <v>2146.9443929945874</v>
      </c>
      <c r="FG7" s="50">
        <v>2264.6702578967665</v>
      </c>
      <c r="FH7" s="50">
        <v>2744.6315111698004</v>
      </c>
      <c r="FI7" s="50">
        <v>3009.8422624018708</v>
      </c>
      <c r="FJ7" s="50">
        <v>3155.6808528914889</v>
      </c>
      <c r="FK7" s="50">
        <v>3367.2645490077525</v>
      </c>
      <c r="FL7" s="50">
        <v>3336.2180868796454</v>
      </c>
      <c r="FM7" s="33">
        <v>2777.3158565390354</v>
      </c>
      <c r="FN7" s="33">
        <v>2870.3609430419365</v>
      </c>
      <c r="FO7" s="33">
        <v>3020.7866888743083</v>
      </c>
      <c r="FP7" s="33">
        <v>3228.4342895017862</v>
      </c>
      <c r="FQ7" s="33">
        <v>3255.0567020741796</v>
      </c>
      <c r="FR7" s="33">
        <v>3497.1851450257518</v>
      </c>
      <c r="FS7" s="49">
        <v>1442.1629013286361</v>
      </c>
      <c r="FT7" s="50">
        <v>1479.95000671907</v>
      </c>
      <c r="FU7" s="50">
        <v>1690.7707367550327</v>
      </c>
      <c r="FV7" s="50">
        <v>1841.9012824735964</v>
      </c>
      <c r="FW7" s="50">
        <v>2129.6840621476008</v>
      </c>
      <c r="FX7" s="50">
        <v>2278.1761110193293</v>
      </c>
      <c r="FY7" s="50">
        <v>2429.5298430265248</v>
      </c>
      <c r="FZ7" s="50">
        <v>2665.0015431010161</v>
      </c>
      <c r="GA7" s="50">
        <v>2781.3407963432146</v>
      </c>
      <c r="GB7" s="33">
        <v>2822.4404160403433</v>
      </c>
      <c r="GC7" s="33">
        <v>3015.1123740308021</v>
      </c>
      <c r="GD7" s="33">
        <v>3188.4718429226778</v>
      </c>
      <c r="GE7" s="33">
        <v>3657.4269319469727</v>
      </c>
      <c r="GF7" s="33">
        <v>3481.1009928994436</v>
      </c>
      <c r="GG7" s="33">
        <v>3650.6539058224512</v>
      </c>
      <c r="GH7" s="49" t="s">
        <v>43</v>
      </c>
      <c r="GI7" s="50" t="s">
        <v>43</v>
      </c>
      <c r="GJ7" s="50" t="s">
        <v>43</v>
      </c>
      <c r="GK7" s="50" t="s">
        <v>43</v>
      </c>
      <c r="GL7" s="50" t="s">
        <v>43</v>
      </c>
      <c r="GM7" s="50" t="s">
        <v>43</v>
      </c>
      <c r="GN7" s="50" t="s">
        <v>43</v>
      </c>
      <c r="GO7" s="50" t="s">
        <v>43</v>
      </c>
      <c r="GP7" s="50" t="s">
        <v>43</v>
      </c>
      <c r="GQ7" s="50" t="s">
        <v>43</v>
      </c>
      <c r="GR7" s="50" t="s">
        <v>43</v>
      </c>
      <c r="GS7" s="50" t="s">
        <v>43</v>
      </c>
      <c r="GT7" s="33" t="s">
        <v>43</v>
      </c>
      <c r="GU7" s="33" t="s">
        <v>43</v>
      </c>
      <c r="GV7" s="33" t="s">
        <v>43</v>
      </c>
      <c r="GW7" s="33" t="s">
        <v>43</v>
      </c>
      <c r="GX7" s="49" t="s">
        <v>43</v>
      </c>
      <c r="GY7" s="50" t="s">
        <v>43</v>
      </c>
      <c r="GZ7" s="50" t="s">
        <v>43</v>
      </c>
      <c r="HA7" s="50" t="s">
        <v>43</v>
      </c>
      <c r="HB7" s="50" t="s">
        <v>43</v>
      </c>
      <c r="HC7" s="50" t="s">
        <v>43</v>
      </c>
      <c r="HD7" s="50" t="s">
        <v>43</v>
      </c>
      <c r="HE7" s="50" t="s">
        <v>43</v>
      </c>
      <c r="HF7" s="50" t="s">
        <v>43</v>
      </c>
      <c r="HG7" s="50" t="s">
        <v>43</v>
      </c>
      <c r="HH7" s="50" t="s">
        <v>43</v>
      </c>
      <c r="HI7" s="33" t="s">
        <v>43</v>
      </c>
      <c r="HJ7" s="33" t="s">
        <v>43</v>
      </c>
      <c r="HK7" s="33" t="s">
        <v>43</v>
      </c>
      <c r="HL7" s="33" t="s">
        <v>43</v>
      </c>
      <c r="HM7" s="49" t="s">
        <v>43</v>
      </c>
      <c r="HN7" s="50" t="s">
        <v>43</v>
      </c>
      <c r="HO7" s="50" t="s">
        <v>43</v>
      </c>
      <c r="HP7" s="50" t="s">
        <v>43</v>
      </c>
      <c r="HQ7" s="50" t="s">
        <v>43</v>
      </c>
      <c r="HR7" s="50" t="s">
        <v>43</v>
      </c>
      <c r="HS7" s="50" t="s">
        <v>43</v>
      </c>
      <c r="HT7" s="50" t="s">
        <v>43</v>
      </c>
      <c r="HU7" s="50" t="s">
        <v>43</v>
      </c>
      <c r="HV7" s="50" t="s">
        <v>43</v>
      </c>
      <c r="HW7" s="50" t="s">
        <v>43</v>
      </c>
      <c r="HX7" s="50" t="s">
        <v>43</v>
      </c>
      <c r="HY7" s="50" t="s">
        <v>43</v>
      </c>
      <c r="HZ7" s="50" t="s">
        <v>43</v>
      </c>
      <c r="IA7" s="50" t="s">
        <v>43</v>
      </c>
    </row>
    <row r="8" spans="1:235" s="156" customFormat="1">
      <c r="A8" s="54" t="s">
        <v>19</v>
      </c>
      <c r="B8" s="50">
        <v>9649.128688834744</v>
      </c>
      <c r="C8" s="50">
        <v>10251.275474513828</v>
      </c>
      <c r="D8" s="50">
        <v>10745.955883188735</v>
      </c>
      <c r="E8" s="50">
        <v>11550.813277096773</v>
      </c>
      <c r="F8" s="50">
        <v>12294.309029283244</v>
      </c>
      <c r="G8" s="50">
        <v>13522.734763692417</v>
      </c>
      <c r="H8" s="50">
        <v>14252.371163711638</v>
      </c>
      <c r="I8" s="50">
        <v>15260.905918864826</v>
      </c>
      <c r="J8" s="50">
        <v>15883.187642780731</v>
      </c>
      <c r="K8" s="33">
        <v>17636.963697533443</v>
      </c>
      <c r="L8" s="33">
        <v>19134.108663915486</v>
      </c>
      <c r="M8" s="33">
        <v>21588.169024893279</v>
      </c>
      <c r="N8" s="33">
        <v>21976.473829143564</v>
      </c>
      <c r="O8" s="33">
        <v>23139.731151881195</v>
      </c>
      <c r="P8" s="33">
        <v>23742.801127632079</v>
      </c>
      <c r="Q8" s="33">
        <v>23720.298769909594</v>
      </c>
      <c r="R8" s="49">
        <v>10450.270960597052</v>
      </c>
      <c r="S8" s="50">
        <v>10957.586374171293</v>
      </c>
      <c r="T8" s="50">
        <v>11583.538430786544</v>
      </c>
      <c r="U8" s="50">
        <v>12431.484843826147</v>
      </c>
      <c r="V8" s="50">
        <v>12868.446127661337</v>
      </c>
      <c r="W8" s="50">
        <v>14043.363516521513</v>
      </c>
      <c r="X8" s="50">
        <v>15259.094456802184</v>
      </c>
      <c r="Y8" s="50">
        <v>15867.930609233457</v>
      </c>
      <c r="Z8" s="50">
        <v>17340.020550055608</v>
      </c>
      <c r="AA8" s="50">
        <v>21392.740292634098</v>
      </c>
      <c r="AB8" s="33">
        <v>23468.495186174674</v>
      </c>
      <c r="AC8" s="33">
        <v>24529.676034553151</v>
      </c>
      <c r="AD8" s="33">
        <v>25407.459701512355</v>
      </c>
      <c r="AE8" s="33">
        <v>25439.802871016956</v>
      </c>
      <c r="AF8" s="33">
        <v>26103.144545591163</v>
      </c>
      <c r="AG8" s="33">
        <v>26259.810832614468</v>
      </c>
      <c r="AH8" s="49"/>
      <c r="AI8" s="50"/>
      <c r="AJ8" s="50"/>
      <c r="AK8" s="50"/>
      <c r="AL8" s="50"/>
      <c r="AM8" s="50"/>
      <c r="AN8" s="50"/>
      <c r="AO8" s="50"/>
      <c r="AP8" s="50"/>
      <c r="AQ8" s="50"/>
      <c r="AR8" s="33"/>
      <c r="AS8" s="33"/>
      <c r="AT8" s="33"/>
      <c r="AU8" s="33"/>
      <c r="AV8" s="33"/>
      <c r="AW8" s="33"/>
      <c r="AX8" s="49" t="s">
        <v>16</v>
      </c>
      <c r="AY8" s="50" t="s">
        <v>16</v>
      </c>
      <c r="AZ8" s="50" t="s">
        <v>16</v>
      </c>
      <c r="BA8" s="50" t="s">
        <v>16</v>
      </c>
      <c r="BB8" s="50" t="s">
        <v>16</v>
      </c>
      <c r="BC8" s="50" t="s">
        <v>16</v>
      </c>
      <c r="BD8" s="50" t="s">
        <v>16</v>
      </c>
      <c r="BE8" s="50" t="s">
        <v>16</v>
      </c>
      <c r="BF8" s="50" t="s">
        <v>16</v>
      </c>
      <c r="BG8" s="50" t="s">
        <v>16</v>
      </c>
      <c r="BH8" s="50" t="s">
        <v>16</v>
      </c>
      <c r="BI8" s="33">
        <v>11798.360922515816</v>
      </c>
      <c r="BJ8" s="33">
        <v>11272.984095225542</v>
      </c>
      <c r="BK8" s="33">
        <v>11929.92969781399</v>
      </c>
      <c r="BL8" s="33">
        <v>11968.875291765953</v>
      </c>
      <c r="BM8" s="33">
        <v>11200.674310404063</v>
      </c>
      <c r="BN8" s="49">
        <v>5014.695983963069</v>
      </c>
      <c r="BO8" s="50">
        <v>5716.9550173010384</v>
      </c>
      <c r="BP8" s="50">
        <v>5576.2687913736318</v>
      </c>
      <c r="BQ8" s="50">
        <v>6106.3934046643371</v>
      </c>
      <c r="BR8" s="50">
        <v>8324.2491808757604</v>
      </c>
      <c r="BS8" s="50">
        <v>10255.999113070589</v>
      </c>
      <c r="BT8" s="50">
        <v>9176.7241057874144</v>
      </c>
      <c r="BU8" s="50">
        <v>11468.207113852708</v>
      </c>
      <c r="BV8" s="50">
        <v>8046.0368929138003</v>
      </c>
      <c r="BW8" s="50">
        <v>8436.6313823624587</v>
      </c>
      <c r="BX8" s="33">
        <v>8513.0398109804119</v>
      </c>
      <c r="BY8" s="33" t="s">
        <v>16</v>
      </c>
      <c r="BZ8" s="33" t="s">
        <v>16</v>
      </c>
      <c r="CA8" s="33" t="s">
        <v>16</v>
      </c>
      <c r="CB8" s="33" t="s">
        <v>16</v>
      </c>
      <c r="CC8" s="33" t="s">
        <v>16</v>
      </c>
      <c r="CD8" s="49" t="s">
        <v>16</v>
      </c>
      <c r="CE8" s="50" t="s">
        <v>16</v>
      </c>
      <c r="CF8" s="50" t="s">
        <v>16</v>
      </c>
      <c r="CG8" s="50" t="s">
        <v>16</v>
      </c>
      <c r="CH8" s="50" t="s">
        <v>16</v>
      </c>
      <c r="CI8" s="50" t="s">
        <v>16</v>
      </c>
      <c r="CJ8" s="50" t="s">
        <v>16</v>
      </c>
      <c r="CK8" s="50" t="s">
        <v>16</v>
      </c>
      <c r="CL8" s="50" t="s">
        <v>16</v>
      </c>
      <c r="CM8" s="50" t="s">
        <v>16</v>
      </c>
      <c r="CN8" s="50" t="s">
        <v>16</v>
      </c>
      <c r="CO8" s="50" t="s">
        <v>16</v>
      </c>
      <c r="CP8" s="33" t="s">
        <v>16</v>
      </c>
      <c r="CQ8" s="33" t="s">
        <v>16</v>
      </c>
      <c r="CR8" s="33" t="s">
        <v>16</v>
      </c>
      <c r="CS8" s="33" t="s">
        <v>16</v>
      </c>
      <c r="CT8" s="49" t="s">
        <v>16</v>
      </c>
      <c r="CU8" s="50" t="s">
        <v>16</v>
      </c>
      <c r="CV8" s="50" t="s">
        <v>16</v>
      </c>
      <c r="CW8" s="50" t="s">
        <v>16</v>
      </c>
      <c r="CX8" s="50" t="s">
        <v>16</v>
      </c>
      <c r="CY8" s="50" t="s">
        <v>16</v>
      </c>
      <c r="CZ8" s="50" t="s">
        <v>16</v>
      </c>
      <c r="DA8" s="50" t="s">
        <v>16</v>
      </c>
      <c r="DB8" s="50" t="s">
        <v>16</v>
      </c>
      <c r="DC8" s="50" t="s">
        <v>16</v>
      </c>
      <c r="DD8" s="50" t="s">
        <v>16</v>
      </c>
      <c r="DE8" s="50" t="s">
        <v>16</v>
      </c>
      <c r="DF8" s="33" t="s">
        <v>16</v>
      </c>
      <c r="DG8" s="33" t="s">
        <v>16</v>
      </c>
      <c r="DH8" s="33" t="s">
        <v>16</v>
      </c>
      <c r="DI8" s="33" t="s">
        <v>16</v>
      </c>
      <c r="DJ8" s="49">
        <v>2288.6296144818266</v>
      </c>
      <c r="DK8" s="50">
        <v>2419.8203064139184</v>
      </c>
      <c r="DL8" s="50">
        <v>2719.8379858585031</v>
      </c>
      <c r="DM8" s="50">
        <v>2539.4349174288177</v>
      </c>
      <c r="DN8" s="50">
        <v>2761.1350718646854</v>
      </c>
      <c r="DO8" s="50">
        <v>3048.4898141596213</v>
      </c>
      <c r="DP8" s="50">
        <v>2832.6807527832416</v>
      </c>
      <c r="DQ8" s="50">
        <v>3320.6369569422804</v>
      </c>
      <c r="DR8" s="50">
        <v>3880.0872520110488</v>
      </c>
      <c r="DS8" s="50">
        <v>3696.3607246766578</v>
      </c>
      <c r="DT8" s="33">
        <v>3779.8450650511354</v>
      </c>
      <c r="DU8" s="33">
        <v>3609.8151670034476</v>
      </c>
      <c r="DV8" s="33">
        <v>4381.5912810248446</v>
      </c>
      <c r="DW8" s="33">
        <v>4638.3182035355949</v>
      </c>
      <c r="DX8" s="33">
        <v>4736.4126049063907</v>
      </c>
      <c r="DY8" s="33">
        <v>5190.9470446055811</v>
      </c>
      <c r="DZ8" s="49" t="s">
        <v>16</v>
      </c>
      <c r="EA8" s="50" t="s">
        <v>16</v>
      </c>
      <c r="EB8" s="50" t="s">
        <v>16</v>
      </c>
      <c r="EC8" s="50" t="s">
        <v>16</v>
      </c>
      <c r="ED8" s="50" t="s">
        <v>16</v>
      </c>
      <c r="EE8" s="50" t="s">
        <v>16</v>
      </c>
      <c r="EF8" s="50" t="s">
        <v>16</v>
      </c>
      <c r="EG8" s="50" t="s">
        <v>16</v>
      </c>
      <c r="EH8" s="50" t="s">
        <v>16</v>
      </c>
      <c r="EI8" s="50" t="s">
        <v>16</v>
      </c>
      <c r="EJ8" s="50" t="s">
        <v>16</v>
      </c>
      <c r="EK8" s="33" t="s">
        <v>16</v>
      </c>
      <c r="EL8" s="33" t="s">
        <v>16</v>
      </c>
      <c r="EM8" s="33" t="s">
        <v>16</v>
      </c>
      <c r="EN8" s="33" t="s">
        <v>16</v>
      </c>
      <c r="EO8" s="49" t="s">
        <v>16</v>
      </c>
      <c r="EP8" s="50" t="s">
        <v>16</v>
      </c>
      <c r="EQ8" s="50" t="s">
        <v>16</v>
      </c>
      <c r="ER8" s="50" t="s">
        <v>16</v>
      </c>
      <c r="ES8" s="50" t="s">
        <v>16</v>
      </c>
      <c r="ET8" s="50" t="s">
        <v>16</v>
      </c>
      <c r="EU8" s="50" t="s">
        <v>16</v>
      </c>
      <c r="EV8" s="50" t="s">
        <v>16</v>
      </c>
      <c r="EW8" s="50" t="s">
        <v>16</v>
      </c>
      <c r="EX8" s="50">
        <v>3879.033745159506</v>
      </c>
      <c r="EY8" s="33">
        <v>3854.0050205385674</v>
      </c>
      <c r="EZ8" s="33">
        <v>4489.087780138977</v>
      </c>
      <c r="FA8" s="33">
        <v>4755.619635193133</v>
      </c>
      <c r="FB8" s="33"/>
      <c r="FC8" s="33"/>
      <c r="FD8" s="49">
        <v>2404.5424044734391</v>
      </c>
      <c r="FE8" s="50">
        <v>2790.8025088848144</v>
      </c>
      <c r="FF8" s="50">
        <v>2572.6463912247664</v>
      </c>
      <c r="FG8" s="50">
        <v>2830.0528800998418</v>
      </c>
      <c r="FH8" s="50">
        <v>3204.2417184129854</v>
      </c>
      <c r="FI8" s="50">
        <v>2903.8872853842931</v>
      </c>
      <c r="FJ8" s="50">
        <v>3386.0924320752515</v>
      </c>
      <c r="FK8" s="50">
        <v>3057.5572893800754</v>
      </c>
      <c r="FL8" s="50">
        <v>2946.0398278770685</v>
      </c>
      <c r="FM8" s="33">
        <v>2179.5375230215309</v>
      </c>
      <c r="FN8" s="33">
        <v>2005.2246487067036</v>
      </c>
      <c r="FO8" s="33">
        <v>4284.4980364218718</v>
      </c>
      <c r="FP8" s="33">
        <v>4530.831955855152</v>
      </c>
      <c r="FQ8" s="33">
        <v>4736.4126049063907</v>
      </c>
      <c r="FR8" s="33">
        <v>5190.9470446055811</v>
      </c>
      <c r="FS8" s="49">
        <v>2497.6360759493673</v>
      </c>
      <c r="FT8" s="50">
        <v>2369.7104261150048</v>
      </c>
      <c r="FU8" s="50">
        <v>2377.7097733741357</v>
      </c>
      <c r="FV8" s="50">
        <v>2448.0360065466448</v>
      </c>
      <c r="FW8" s="50">
        <v>2454.1650059784774</v>
      </c>
      <c r="FX8" s="50">
        <v>2545.2727999709209</v>
      </c>
      <c r="FY8" s="50">
        <v>3080.4810800532423</v>
      </c>
      <c r="FZ8" s="50" t="s">
        <v>16</v>
      </c>
      <c r="GA8" s="50" t="s">
        <v>16</v>
      </c>
      <c r="GB8" s="50" t="s">
        <v>16</v>
      </c>
      <c r="GC8" s="50" t="s">
        <v>16</v>
      </c>
      <c r="GD8" s="33" t="s">
        <v>16</v>
      </c>
      <c r="GE8" s="33" t="s">
        <v>16</v>
      </c>
      <c r="GF8" s="33" t="s">
        <v>16</v>
      </c>
      <c r="GG8" s="33" t="s">
        <v>16</v>
      </c>
      <c r="GH8" s="49" t="s">
        <v>16</v>
      </c>
      <c r="GI8" s="50" t="s">
        <v>16</v>
      </c>
      <c r="GJ8" s="50" t="s">
        <v>16</v>
      </c>
      <c r="GK8" s="50" t="s">
        <v>16</v>
      </c>
      <c r="GL8" s="50" t="s">
        <v>16</v>
      </c>
      <c r="GM8" s="50" t="s">
        <v>16</v>
      </c>
      <c r="GN8" s="50" t="s">
        <v>16</v>
      </c>
      <c r="GO8" s="50" t="s">
        <v>16</v>
      </c>
      <c r="GP8" s="50" t="s">
        <v>16</v>
      </c>
      <c r="GQ8" s="50" t="s">
        <v>16</v>
      </c>
      <c r="GR8" s="50" t="s">
        <v>16</v>
      </c>
      <c r="GS8" s="50" t="s">
        <v>16</v>
      </c>
      <c r="GT8" s="33" t="s">
        <v>16</v>
      </c>
      <c r="GU8" s="33" t="s">
        <v>16</v>
      </c>
      <c r="GV8" s="33" t="s">
        <v>16</v>
      </c>
      <c r="GW8" s="33" t="s">
        <v>16</v>
      </c>
      <c r="GX8" s="49" t="s">
        <v>16</v>
      </c>
      <c r="GY8" s="50" t="s">
        <v>16</v>
      </c>
      <c r="GZ8" s="50" t="s">
        <v>16</v>
      </c>
      <c r="HA8" s="50" t="s">
        <v>16</v>
      </c>
      <c r="HB8" s="50" t="s">
        <v>16</v>
      </c>
      <c r="HC8" s="50" t="s">
        <v>16</v>
      </c>
      <c r="HD8" s="50" t="s">
        <v>16</v>
      </c>
      <c r="HE8" s="50" t="s">
        <v>16</v>
      </c>
      <c r="HF8" s="50" t="s">
        <v>16</v>
      </c>
      <c r="HG8" s="50" t="s">
        <v>16</v>
      </c>
      <c r="HH8" s="50" t="s">
        <v>16</v>
      </c>
      <c r="HI8" s="33" t="s">
        <v>16</v>
      </c>
      <c r="HJ8" s="33" t="s">
        <v>16</v>
      </c>
      <c r="HK8" s="33" t="s">
        <v>16</v>
      </c>
      <c r="HL8" s="33" t="s">
        <v>16</v>
      </c>
      <c r="HM8" s="49" t="s">
        <v>16</v>
      </c>
      <c r="HN8" s="50" t="s">
        <v>16</v>
      </c>
      <c r="HO8" s="50" t="s">
        <v>16</v>
      </c>
      <c r="HP8" s="50" t="s">
        <v>16</v>
      </c>
      <c r="HQ8" s="50" t="s">
        <v>16</v>
      </c>
      <c r="HR8" s="50" t="s">
        <v>16</v>
      </c>
      <c r="HS8" s="50" t="s">
        <v>16</v>
      </c>
      <c r="HT8" s="50" t="s">
        <v>16</v>
      </c>
      <c r="HU8" s="50" t="s">
        <v>16</v>
      </c>
      <c r="HV8" s="50" t="s">
        <v>16</v>
      </c>
      <c r="HW8" s="50" t="s">
        <v>16</v>
      </c>
      <c r="HX8" s="50" t="s">
        <v>16</v>
      </c>
      <c r="HY8" s="50" t="s">
        <v>16</v>
      </c>
      <c r="HZ8" s="50" t="s">
        <v>16</v>
      </c>
      <c r="IA8" s="50" t="s">
        <v>16</v>
      </c>
    </row>
    <row r="9" spans="1:235" s="156" customFormat="1">
      <c r="A9" s="54" t="s">
        <v>2</v>
      </c>
      <c r="B9" s="50">
        <v>2382.3625926967838</v>
      </c>
      <c r="C9" s="50">
        <v>2566.0336269087775</v>
      </c>
      <c r="D9" s="50">
        <v>2633.9945169457692</v>
      </c>
      <c r="E9" s="50">
        <v>2812.241441191612</v>
      </c>
      <c r="F9" s="50">
        <v>3223.4126261532592</v>
      </c>
      <c r="G9" s="50">
        <v>3500.2004927156227</v>
      </c>
      <c r="H9" s="50">
        <v>3588.0299267741793</v>
      </c>
      <c r="I9" s="50">
        <v>3588.7206144025413</v>
      </c>
      <c r="J9" s="50">
        <v>3601.2545217380903</v>
      </c>
      <c r="K9" s="33">
        <v>3950.9835428888</v>
      </c>
      <c r="L9" s="33">
        <v>4184.5300244864875</v>
      </c>
      <c r="M9" s="33">
        <v>4513.7667320062174</v>
      </c>
      <c r="N9" s="33">
        <v>5429.5620704762523</v>
      </c>
      <c r="O9" s="33">
        <v>5628.7946187296438</v>
      </c>
      <c r="P9" s="33">
        <v>5676.2718879315089</v>
      </c>
      <c r="Q9" s="33">
        <v>5896.6037176249156</v>
      </c>
      <c r="R9" s="49">
        <v>2382.5317467428777</v>
      </c>
      <c r="S9" s="50">
        <v>2550.6392865458083</v>
      </c>
      <c r="T9" s="50">
        <v>2605.1634876089001</v>
      </c>
      <c r="U9" s="50">
        <v>2862.1169353912505</v>
      </c>
      <c r="V9" s="50">
        <v>3295.5907873684623</v>
      </c>
      <c r="W9" s="50">
        <v>3540.7233320847531</v>
      </c>
      <c r="X9" s="50">
        <v>3519.2324462717033</v>
      </c>
      <c r="Y9" s="50">
        <v>3548.7545565031342</v>
      </c>
      <c r="Z9" s="50">
        <v>3557.1616055292498</v>
      </c>
      <c r="AA9" s="50">
        <v>3975.2975959260543</v>
      </c>
      <c r="AB9" s="33">
        <v>4556.0088869524443</v>
      </c>
      <c r="AC9" s="33">
        <v>4556.0088869524452</v>
      </c>
      <c r="AD9" s="33">
        <v>5530.0541132647149</v>
      </c>
      <c r="AE9" s="33">
        <v>5647.9086751840987</v>
      </c>
      <c r="AF9" s="33">
        <v>5669.4112586159463</v>
      </c>
      <c r="AG9" s="33">
        <v>5922.1652042805408</v>
      </c>
      <c r="AH9" s="49">
        <v>2266.7202067276235</v>
      </c>
      <c r="AI9" s="50">
        <v>2491.1270250947618</v>
      </c>
      <c r="AJ9" s="50">
        <v>2571.3938610740879</v>
      </c>
      <c r="AK9" s="50">
        <v>2685.7960089437938</v>
      </c>
      <c r="AL9" s="50">
        <v>3143.9684330704181</v>
      </c>
      <c r="AM9" s="50">
        <v>3376.064402716268</v>
      </c>
      <c r="AN9" s="50">
        <v>3576.4852532278414</v>
      </c>
      <c r="AO9" s="50">
        <v>3584.9125987067291</v>
      </c>
      <c r="AP9" s="50">
        <v>3712.5917975039279</v>
      </c>
      <c r="AQ9" s="50">
        <v>3810.322842333735</v>
      </c>
      <c r="AR9" s="33">
        <v>3885.9346414478773</v>
      </c>
      <c r="AS9" s="33">
        <v>4066.7835262643925</v>
      </c>
      <c r="AT9" s="33">
        <v>4782.983858833878</v>
      </c>
      <c r="AU9" s="33"/>
      <c r="AV9" s="33"/>
      <c r="AW9" s="33"/>
      <c r="AX9" s="49">
        <v>2682.4110194539812</v>
      </c>
      <c r="AY9" s="50">
        <v>2799.1701669188787</v>
      </c>
      <c r="AZ9" s="50">
        <v>2914.5897322356886</v>
      </c>
      <c r="BA9" s="50">
        <v>3014.2350415466249</v>
      </c>
      <c r="BB9" s="50">
        <v>3167.8255042497985</v>
      </c>
      <c r="BC9" s="50">
        <v>3648.8317420560861</v>
      </c>
      <c r="BD9" s="50">
        <v>3872.3719386724179</v>
      </c>
      <c r="BE9" s="50">
        <v>3718.7587315033056</v>
      </c>
      <c r="BF9" s="50">
        <v>3781.6213496658752</v>
      </c>
      <c r="BG9" s="50">
        <v>3929.9047525175524</v>
      </c>
      <c r="BH9" s="50">
        <v>3967.3559228195336</v>
      </c>
      <c r="BI9" s="33">
        <v>4460.2164764109084</v>
      </c>
      <c r="BJ9" s="33">
        <v>5221.0890116817436</v>
      </c>
      <c r="BK9" s="33">
        <v>5555.2898319731703</v>
      </c>
      <c r="BL9" s="33">
        <v>5892.4982039856222</v>
      </c>
      <c r="BM9" s="33">
        <v>5905.8921853240818</v>
      </c>
      <c r="BN9" s="49" t="s">
        <v>16</v>
      </c>
      <c r="BO9" s="50" t="s">
        <v>16</v>
      </c>
      <c r="BP9" s="50" t="s">
        <v>16</v>
      </c>
      <c r="BQ9" s="50" t="s">
        <v>16</v>
      </c>
      <c r="BR9" s="50" t="s">
        <v>16</v>
      </c>
      <c r="BS9" s="50" t="s">
        <v>16</v>
      </c>
      <c r="BT9" s="50" t="s">
        <v>16</v>
      </c>
      <c r="BU9" s="50">
        <v>3779.9804387119962</v>
      </c>
      <c r="BV9" s="50">
        <v>3533.5480169318112</v>
      </c>
      <c r="BW9" s="50">
        <v>3610.4011821096728</v>
      </c>
      <c r="BX9" s="33">
        <v>3560.7797725482196</v>
      </c>
      <c r="BY9" s="33">
        <v>4686.27178947418</v>
      </c>
      <c r="BZ9" s="33">
        <v>5391.9692942178499</v>
      </c>
      <c r="CA9" s="33">
        <v>5359.5488028713471</v>
      </c>
      <c r="CB9" s="33">
        <v>5140.2942626244212</v>
      </c>
      <c r="CC9" s="33">
        <v>5339.3068098804679</v>
      </c>
      <c r="CD9" s="49">
        <v>2340.7907019309969</v>
      </c>
      <c r="CE9" s="50">
        <v>2296.1650289982949</v>
      </c>
      <c r="CF9" s="50">
        <v>2133.838544769399</v>
      </c>
      <c r="CG9" s="50">
        <v>2142.6163396405923</v>
      </c>
      <c r="CH9" s="50">
        <v>2953.675984926223</v>
      </c>
      <c r="CI9" s="50">
        <v>3494.9974908773256</v>
      </c>
      <c r="CJ9" s="50">
        <v>3778.1335943182594</v>
      </c>
      <c r="CK9" s="50" t="s">
        <v>16</v>
      </c>
      <c r="CL9" s="50" t="s">
        <v>16</v>
      </c>
      <c r="CM9" s="50" t="s">
        <v>16</v>
      </c>
      <c r="CN9" s="50" t="s">
        <v>16</v>
      </c>
      <c r="CO9" s="50" t="s">
        <v>16</v>
      </c>
      <c r="CP9" s="33" t="s">
        <v>16</v>
      </c>
      <c r="CQ9" s="33" t="s">
        <v>16</v>
      </c>
      <c r="CR9" s="33" t="s">
        <v>16</v>
      </c>
      <c r="CS9" s="33" t="s">
        <v>16</v>
      </c>
      <c r="CT9" s="49" t="s">
        <v>16</v>
      </c>
      <c r="CU9" s="50">
        <v>4281.3242882562272</v>
      </c>
      <c r="CV9" s="50">
        <v>4642.2859851905368</v>
      </c>
      <c r="CW9" s="50">
        <v>4818.0757389162563</v>
      </c>
      <c r="CX9" s="50">
        <v>5182.674626104691</v>
      </c>
      <c r="CY9" s="50">
        <v>5236.9686907020869</v>
      </c>
      <c r="CZ9" s="50">
        <v>4897.122924354243</v>
      </c>
      <c r="DA9" s="50">
        <v>4690.7670498679508</v>
      </c>
      <c r="DB9" s="50">
        <v>4966.3448122309637</v>
      </c>
      <c r="DC9" s="50">
        <v>5842.643154420206</v>
      </c>
      <c r="DD9" s="33">
        <v>5498.7864884393066</v>
      </c>
      <c r="DE9" s="33">
        <v>5774.7468803176407</v>
      </c>
      <c r="DF9" s="33">
        <v>6417.1730255259472</v>
      </c>
      <c r="DG9" s="33">
        <v>6726.4496541288363</v>
      </c>
      <c r="DH9" s="33">
        <v>6579.2112481910272</v>
      </c>
      <c r="DI9" s="33">
        <v>6144.1534463894977</v>
      </c>
      <c r="DJ9" s="49">
        <v>1725.180835842121</v>
      </c>
      <c r="DK9" s="50">
        <v>1816.9907415346688</v>
      </c>
      <c r="DL9" s="50">
        <v>1794.3904142622775</v>
      </c>
      <c r="DM9" s="50">
        <v>1863.3416898162293</v>
      </c>
      <c r="DN9" s="50">
        <v>1927.2244179170461</v>
      </c>
      <c r="DO9" s="50">
        <v>2073.4895617691591</v>
      </c>
      <c r="DP9" s="50">
        <v>2280.8600078014729</v>
      </c>
      <c r="DQ9" s="50">
        <v>1811.1931126112372</v>
      </c>
      <c r="DR9" s="50">
        <v>1989.2145532123577</v>
      </c>
      <c r="DS9" s="50">
        <v>2256.3113131592759</v>
      </c>
      <c r="DT9" s="33">
        <v>2275.0854316870732</v>
      </c>
      <c r="DU9" s="33">
        <v>2363.2172483502277</v>
      </c>
      <c r="DV9" s="33">
        <v>2430.3251117297723</v>
      </c>
      <c r="DW9" s="33">
        <v>2472.3709690446026</v>
      </c>
      <c r="DX9" s="33">
        <v>2501.2658707220285</v>
      </c>
      <c r="DY9" s="33">
        <v>2467.4762531404963</v>
      </c>
      <c r="DZ9" s="49" t="s">
        <v>16</v>
      </c>
      <c r="EA9" s="50" t="s">
        <v>16</v>
      </c>
      <c r="EB9" s="50" t="s">
        <v>16</v>
      </c>
      <c r="EC9" s="50">
        <v>2082.0149527989638</v>
      </c>
      <c r="ED9" s="50">
        <v>2199.5830603370832</v>
      </c>
      <c r="EE9" s="50">
        <v>2378.1317397472649</v>
      </c>
      <c r="EF9" s="50">
        <v>1787.1662720931006</v>
      </c>
      <c r="EG9" s="50">
        <v>1977.3898209894596</v>
      </c>
      <c r="EH9" s="50">
        <v>2254.2156127558787</v>
      </c>
      <c r="EI9" s="33">
        <v>2269.5390332132201</v>
      </c>
      <c r="EJ9" s="33">
        <v>2342.1138195413023</v>
      </c>
      <c r="EK9" s="33">
        <v>2464.1049869357712</v>
      </c>
      <c r="EL9" s="33">
        <v>2461.5383486020746</v>
      </c>
      <c r="EM9" s="33">
        <v>2526.4379103015872</v>
      </c>
      <c r="EN9" s="33">
        <v>2495.643687448679</v>
      </c>
      <c r="EO9" s="49">
        <v>1852.8968344909215</v>
      </c>
      <c r="EP9" s="50">
        <v>1824.9276556179605</v>
      </c>
      <c r="EQ9" s="50">
        <v>1892.8652616345041</v>
      </c>
      <c r="ER9" s="50">
        <v>1909.9220782508548</v>
      </c>
      <c r="ES9" s="50">
        <v>2060.8884108193583</v>
      </c>
      <c r="ET9" s="50">
        <v>2281.0979264442335</v>
      </c>
      <c r="EU9" s="50">
        <v>1838.357981650292</v>
      </c>
      <c r="EV9" s="50">
        <v>2283.6245823490967</v>
      </c>
      <c r="EW9" s="50">
        <v>1912.8879084802022</v>
      </c>
      <c r="EX9" s="634">
        <v>2315.7667453672416</v>
      </c>
      <c r="EY9" s="33">
        <v>2408.3618414606785</v>
      </c>
      <c r="EZ9" s="33">
        <v>2413.0846844915163</v>
      </c>
      <c r="FA9" s="33">
        <v>2519.6450194997806</v>
      </c>
      <c r="FB9" s="33">
        <v>2421.7693160393387</v>
      </c>
      <c r="FC9" s="33">
        <v>2360.7398238986043</v>
      </c>
      <c r="FD9" s="49">
        <v>1558.1520837472865</v>
      </c>
      <c r="FE9" s="50">
        <v>1536.9720132213236</v>
      </c>
      <c r="FF9" s="50">
        <v>1662.3415961610435</v>
      </c>
      <c r="FG9" s="50">
        <v>1712.6543137526028</v>
      </c>
      <c r="FH9" s="50">
        <v>1886.4970402271426</v>
      </c>
      <c r="FI9" s="50">
        <v>2087.7766888861652</v>
      </c>
      <c r="FJ9" s="50">
        <v>1672.0311045688843</v>
      </c>
      <c r="FK9" s="50">
        <v>1817.8261910838689</v>
      </c>
      <c r="FL9" s="50">
        <v>1917.6851660959242</v>
      </c>
      <c r="FM9" s="33">
        <v>1892.2600476747409</v>
      </c>
      <c r="FN9" s="33">
        <v>2053.6447092838357</v>
      </c>
      <c r="FO9" s="33">
        <v>1992.7687717957062</v>
      </c>
      <c r="FP9" s="33">
        <v>2301.400384142582</v>
      </c>
      <c r="FQ9" s="33">
        <v>2039.9365132429652</v>
      </c>
      <c r="FR9" s="33">
        <v>2087.9826765988769</v>
      </c>
      <c r="FS9" s="49">
        <v>1675.1625314132427</v>
      </c>
      <c r="FT9" s="50">
        <v>1850.7155095261699</v>
      </c>
      <c r="FU9" s="50">
        <v>1772.9746992167691</v>
      </c>
      <c r="FV9" s="50">
        <v>1926.5542109456808</v>
      </c>
      <c r="FW9" s="50">
        <v>2194.664939594586</v>
      </c>
      <c r="FX9" s="50">
        <v>2334.5345209596499</v>
      </c>
      <c r="FY9" s="50">
        <v>1870.9884763555874</v>
      </c>
      <c r="FZ9" s="50">
        <v>1932.8927382061743</v>
      </c>
      <c r="GA9" s="50">
        <v>2374.9745002963045</v>
      </c>
      <c r="GB9" s="33">
        <v>2290.5591254392889</v>
      </c>
      <c r="GC9" s="33">
        <v>2314.4658520829926</v>
      </c>
      <c r="GD9" s="33">
        <v>2522.2241874557817</v>
      </c>
      <c r="GE9" s="33">
        <v>2430.1845389903219</v>
      </c>
      <c r="GF9" s="33">
        <v>2565.690281479518</v>
      </c>
      <c r="GG9" s="33">
        <v>2503.7452441689375</v>
      </c>
      <c r="GH9" s="49" t="s">
        <v>43</v>
      </c>
      <c r="GI9" s="50" t="s">
        <v>43</v>
      </c>
      <c r="GJ9" s="50" t="s">
        <v>43</v>
      </c>
      <c r="GK9" s="50" t="s">
        <v>43</v>
      </c>
      <c r="GL9" s="50" t="s">
        <v>43</v>
      </c>
      <c r="GM9" s="50" t="s">
        <v>43</v>
      </c>
      <c r="GN9" s="50" t="s">
        <v>43</v>
      </c>
      <c r="GO9" s="50" t="s">
        <v>43</v>
      </c>
      <c r="GP9" s="50" t="s">
        <v>43</v>
      </c>
      <c r="GQ9" s="50" t="s">
        <v>43</v>
      </c>
      <c r="GR9" s="50" t="s">
        <v>43</v>
      </c>
      <c r="GS9" s="50" t="s">
        <v>43</v>
      </c>
      <c r="GT9" s="33" t="s">
        <v>43</v>
      </c>
      <c r="GU9" s="33" t="s">
        <v>43</v>
      </c>
      <c r="GV9" s="33" t="s">
        <v>43</v>
      </c>
      <c r="GW9" s="33" t="s">
        <v>43</v>
      </c>
      <c r="GX9" s="49" t="s">
        <v>43</v>
      </c>
      <c r="GY9" s="50" t="s">
        <v>43</v>
      </c>
      <c r="GZ9" s="50" t="s">
        <v>43</v>
      </c>
      <c r="HA9" s="50" t="s">
        <v>43</v>
      </c>
      <c r="HB9" s="50" t="s">
        <v>43</v>
      </c>
      <c r="HC9" s="50" t="s">
        <v>43</v>
      </c>
      <c r="HD9" s="50" t="s">
        <v>43</v>
      </c>
      <c r="HE9" s="50" t="s">
        <v>43</v>
      </c>
      <c r="HF9" s="50" t="s">
        <v>43</v>
      </c>
      <c r="HG9" s="50" t="s">
        <v>43</v>
      </c>
      <c r="HH9" s="50" t="s">
        <v>43</v>
      </c>
      <c r="HI9" s="33" t="s">
        <v>43</v>
      </c>
      <c r="HJ9" s="33" t="s">
        <v>43</v>
      </c>
      <c r="HK9" s="33" t="s">
        <v>43</v>
      </c>
      <c r="HL9" s="33" t="s">
        <v>43</v>
      </c>
      <c r="HM9" s="49" t="s">
        <v>43</v>
      </c>
      <c r="HN9" s="50" t="s">
        <v>43</v>
      </c>
      <c r="HO9" s="50" t="s">
        <v>43</v>
      </c>
      <c r="HP9" s="50" t="s">
        <v>43</v>
      </c>
      <c r="HQ9" s="50" t="s">
        <v>43</v>
      </c>
      <c r="HR9" s="50" t="s">
        <v>43</v>
      </c>
      <c r="HS9" s="50" t="s">
        <v>43</v>
      </c>
      <c r="HT9" s="50" t="s">
        <v>43</v>
      </c>
      <c r="HU9" s="50" t="s">
        <v>43</v>
      </c>
      <c r="HV9" s="50" t="s">
        <v>43</v>
      </c>
      <c r="HW9" s="50" t="s">
        <v>43</v>
      </c>
      <c r="HX9" s="50" t="s">
        <v>43</v>
      </c>
      <c r="HY9" s="50" t="s">
        <v>43</v>
      </c>
      <c r="HZ9" s="50" t="s">
        <v>43</v>
      </c>
      <c r="IA9" s="50" t="s">
        <v>43</v>
      </c>
    </row>
    <row r="10" spans="1:235" s="156" customFormat="1">
      <c r="A10" s="54"/>
      <c r="B10" s="50"/>
      <c r="C10" s="50"/>
      <c r="D10" s="50"/>
      <c r="E10" s="50"/>
      <c r="F10" s="50"/>
      <c r="G10" s="50"/>
      <c r="H10" s="50"/>
      <c r="I10" s="50"/>
      <c r="J10" s="50"/>
      <c r="K10" s="33"/>
      <c r="L10" s="33"/>
      <c r="M10" s="33"/>
      <c r="N10" s="33"/>
      <c r="O10" s="33"/>
      <c r="P10" s="33"/>
      <c r="Q10" s="33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33"/>
      <c r="AC10" s="33"/>
      <c r="AD10" s="33"/>
      <c r="AE10" s="33"/>
      <c r="AF10" s="33"/>
      <c r="AG10" s="33"/>
      <c r="AH10" s="49"/>
      <c r="AI10" s="50"/>
      <c r="AJ10" s="50"/>
      <c r="AK10" s="50"/>
      <c r="AL10" s="50"/>
      <c r="AM10" s="50"/>
      <c r="AN10" s="50"/>
      <c r="AO10" s="50"/>
      <c r="AP10" s="50"/>
      <c r="AQ10" s="50"/>
      <c r="AR10" s="33"/>
      <c r="AS10" s="33"/>
      <c r="AT10" s="33"/>
      <c r="AU10" s="33"/>
      <c r="AV10" s="33"/>
      <c r="AW10" s="33"/>
      <c r="AX10" s="49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33"/>
      <c r="BJ10" s="33"/>
      <c r="BK10" s="33"/>
      <c r="BL10" s="33"/>
      <c r="BM10" s="33"/>
      <c r="BN10" s="49"/>
      <c r="BO10" s="50"/>
      <c r="BP10" s="50"/>
      <c r="BQ10" s="50"/>
      <c r="BR10" s="50"/>
      <c r="BS10" s="50"/>
      <c r="BT10" s="50"/>
      <c r="BU10" s="50"/>
      <c r="BV10" s="50"/>
      <c r="BW10" s="50"/>
      <c r="BX10" s="33"/>
      <c r="BY10" s="33"/>
      <c r="BZ10" s="33"/>
      <c r="CA10" s="33"/>
      <c r="CB10" s="33"/>
      <c r="CC10" s="33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33"/>
      <c r="CO10" s="33"/>
      <c r="CP10" s="33"/>
      <c r="CQ10" s="33"/>
      <c r="CR10" s="33"/>
      <c r="CS10" s="33"/>
      <c r="CT10" s="49"/>
      <c r="CU10" s="50"/>
      <c r="CV10" s="50"/>
      <c r="CW10" s="50"/>
      <c r="CX10" s="50"/>
      <c r="CY10" s="50"/>
      <c r="CZ10" s="50"/>
      <c r="DA10" s="50"/>
      <c r="DB10" s="50"/>
      <c r="DC10" s="50"/>
      <c r="DD10" s="33"/>
      <c r="DE10" s="33"/>
      <c r="DF10" s="33"/>
      <c r="DG10" s="33"/>
      <c r="DH10" s="33"/>
      <c r="DI10" s="33"/>
      <c r="DJ10" s="49"/>
      <c r="DK10" s="50"/>
      <c r="DL10" s="50"/>
      <c r="DM10" s="50"/>
      <c r="DN10" s="50"/>
      <c r="DO10" s="50"/>
      <c r="DP10" s="50"/>
      <c r="DQ10" s="50"/>
      <c r="DR10" s="50"/>
      <c r="DS10" s="50"/>
      <c r="DT10" s="33"/>
      <c r="DU10" s="33"/>
      <c r="DV10" s="33"/>
      <c r="DW10" s="33"/>
      <c r="DX10" s="33"/>
      <c r="DY10" s="33"/>
      <c r="DZ10" s="49"/>
      <c r="EA10" s="50"/>
      <c r="EB10" s="50"/>
      <c r="EC10" s="50"/>
      <c r="ED10" s="50"/>
      <c r="EE10" s="50"/>
      <c r="EF10" s="50"/>
      <c r="EG10" s="50"/>
      <c r="EH10" s="50"/>
      <c r="EI10" s="33"/>
      <c r="EJ10" s="33"/>
      <c r="EK10" s="33"/>
      <c r="EL10" s="33"/>
      <c r="EM10" s="33"/>
      <c r="EN10" s="33"/>
      <c r="EO10" s="49"/>
      <c r="EP10" s="50"/>
      <c r="EQ10" s="50"/>
      <c r="ER10" s="50"/>
      <c r="ES10" s="50"/>
      <c r="ET10" s="50"/>
      <c r="EU10" s="50"/>
      <c r="EV10" s="50"/>
      <c r="EW10" s="50"/>
      <c r="EX10" s="634"/>
      <c r="EY10" s="33"/>
      <c r="EZ10" s="33"/>
      <c r="FA10" s="33"/>
      <c r="FB10" s="33"/>
      <c r="FC10" s="33"/>
      <c r="FD10" s="49"/>
      <c r="FE10" s="50"/>
      <c r="FF10" s="50"/>
      <c r="FG10" s="50"/>
      <c r="FH10" s="50"/>
      <c r="FI10" s="50"/>
      <c r="FJ10" s="50"/>
      <c r="FK10" s="50"/>
      <c r="FL10" s="50"/>
      <c r="FM10" s="33"/>
      <c r="FN10" s="33"/>
      <c r="FO10" s="33"/>
      <c r="FP10" s="33"/>
      <c r="FQ10" s="33"/>
      <c r="FR10" s="33"/>
      <c r="FS10" s="49"/>
      <c r="FT10" s="50"/>
      <c r="FU10" s="50"/>
      <c r="FV10" s="50"/>
      <c r="FW10" s="50"/>
      <c r="FX10" s="50"/>
      <c r="FY10" s="50"/>
      <c r="FZ10" s="50"/>
      <c r="GA10" s="50"/>
      <c r="GB10" s="33"/>
      <c r="GC10" s="33"/>
      <c r="GD10" s="33"/>
      <c r="GE10" s="33"/>
      <c r="GF10" s="33"/>
      <c r="GG10" s="33"/>
      <c r="GH10" s="49"/>
      <c r="GI10" s="50"/>
      <c r="GJ10" s="50"/>
      <c r="GK10" s="50"/>
      <c r="GL10" s="50"/>
      <c r="GM10" s="50"/>
      <c r="GN10" s="50"/>
      <c r="GO10" s="50"/>
      <c r="GP10" s="50"/>
      <c r="GQ10" s="50"/>
      <c r="GR10" s="33"/>
      <c r="GS10" s="33"/>
      <c r="GT10" s="33"/>
      <c r="GU10" s="33"/>
      <c r="GV10" s="33"/>
      <c r="GW10" s="33"/>
      <c r="GX10" s="49"/>
      <c r="GY10" s="50"/>
      <c r="GZ10" s="50"/>
      <c r="HA10" s="50"/>
      <c r="HB10" s="50"/>
      <c r="HC10" s="50"/>
      <c r="HD10" s="50"/>
      <c r="HE10" s="50"/>
      <c r="HF10" s="50"/>
      <c r="HG10" s="33"/>
      <c r="HH10" s="33"/>
      <c r="HI10" s="33"/>
      <c r="HJ10" s="33"/>
      <c r="HK10" s="33"/>
      <c r="HL10" s="33"/>
      <c r="HM10" s="49"/>
      <c r="HN10" s="50"/>
      <c r="HO10" s="50"/>
      <c r="HP10" s="50"/>
      <c r="HQ10" s="50"/>
      <c r="HR10" s="50"/>
      <c r="HS10" s="50"/>
      <c r="HT10" s="50"/>
      <c r="HU10" s="50"/>
      <c r="HV10" s="33"/>
      <c r="HW10" s="33"/>
      <c r="HX10" s="33"/>
      <c r="HY10" s="33"/>
      <c r="HZ10" s="33"/>
      <c r="IA10" s="33"/>
    </row>
    <row r="11" spans="1:235" s="156" customFormat="1">
      <c r="A11" s="54" t="s">
        <v>3</v>
      </c>
      <c r="B11" s="50">
        <v>3155.5083486346848</v>
      </c>
      <c r="C11" s="50">
        <v>3460.0219573386589</v>
      </c>
      <c r="D11" s="50">
        <v>3568.8518028775334</v>
      </c>
      <c r="E11" s="50">
        <v>4003.1857966130056</v>
      </c>
      <c r="F11" s="50">
        <v>3660.6147594313375</v>
      </c>
      <c r="G11" s="50">
        <v>3840.3496213961366</v>
      </c>
      <c r="H11" s="50">
        <v>4177.0265114393333</v>
      </c>
      <c r="I11" s="50">
        <v>4419.3848437059787</v>
      </c>
      <c r="J11" s="50">
        <v>4780.3409557251607</v>
      </c>
      <c r="K11" s="33">
        <v>5598.7060971562059</v>
      </c>
      <c r="L11" s="33">
        <v>6271.2756845452177</v>
      </c>
      <c r="M11" s="33">
        <v>7170.744625669834</v>
      </c>
      <c r="N11" s="33">
        <v>7333.587710430761</v>
      </c>
      <c r="O11" s="33">
        <v>7540.7470372412699</v>
      </c>
      <c r="P11" s="33">
        <v>7610.3641297335171</v>
      </c>
      <c r="Q11" s="33">
        <v>8171.0421496655354</v>
      </c>
      <c r="R11" s="49">
        <v>3541.3041806501683</v>
      </c>
      <c r="S11" s="50">
        <v>3819.3623795026383</v>
      </c>
      <c r="T11" s="50">
        <v>3948.1750521469221</v>
      </c>
      <c r="U11" s="50">
        <v>4475.6277881919359</v>
      </c>
      <c r="V11" s="50">
        <v>4118.2894060685785</v>
      </c>
      <c r="W11" s="50">
        <v>4389.5246994266327</v>
      </c>
      <c r="X11" s="50">
        <v>4897.6679067014566</v>
      </c>
      <c r="Y11" s="50">
        <v>5177.643895821825</v>
      </c>
      <c r="Z11" s="50">
        <v>5575.6471799053888</v>
      </c>
      <c r="AA11" s="50">
        <v>6409.2630174811966</v>
      </c>
      <c r="AB11" s="33">
        <v>8359.0306640863782</v>
      </c>
      <c r="AC11" s="33">
        <v>8359.0306640863782</v>
      </c>
      <c r="AD11" s="33">
        <v>8868.7349178036311</v>
      </c>
      <c r="AE11" s="33">
        <v>9114.2528641963945</v>
      </c>
      <c r="AF11" s="33">
        <v>9105.070205405631</v>
      </c>
      <c r="AG11" s="33">
        <v>9925.8445520685491</v>
      </c>
      <c r="AH11" s="49">
        <v>5512.7837190670598</v>
      </c>
      <c r="AI11" s="50">
        <v>6485.8226859000388</v>
      </c>
      <c r="AJ11" s="50">
        <v>7121.6596795830674</v>
      </c>
      <c r="AK11" s="50">
        <v>8434.1141980249013</v>
      </c>
      <c r="AL11" s="50">
        <v>5866.4803850749067</v>
      </c>
      <c r="AM11" s="50">
        <v>6278.6644273299989</v>
      </c>
      <c r="AN11" s="50">
        <v>6707.2120414367182</v>
      </c>
      <c r="AO11" s="50">
        <v>7303.1992805353302</v>
      </c>
      <c r="AP11" s="50">
        <v>7892.286341846193</v>
      </c>
      <c r="AQ11" s="50">
        <v>9061.6353710842504</v>
      </c>
      <c r="AR11" s="33">
        <v>10169.41679738956</v>
      </c>
      <c r="AS11" s="33">
        <v>11726.135684691384</v>
      </c>
      <c r="AT11" s="33">
        <v>13141.270577498279</v>
      </c>
      <c r="AU11" s="33">
        <v>13714.053016033316</v>
      </c>
      <c r="AV11" s="33">
        <v>14833.983436742739</v>
      </c>
      <c r="AW11" s="33">
        <v>15692.679211437122</v>
      </c>
      <c r="AX11" s="49">
        <v>2350.1909801739585</v>
      </c>
      <c r="AY11" s="50">
        <v>2445.8217049865875</v>
      </c>
      <c r="AZ11" s="50">
        <v>2391.4535569013069</v>
      </c>
      <c r="BA11" s="50">
        <v>2575.5520294061848</v>
      </c>
      <c r="BB11" s="50">
        <v>2744.5344753860286</v>
      </c>
      <c r="BC11" s="50">
        <v>2878.9458451231617</v>
      </c>
      <c r="BD11" s="50">
        <v>3074.7625590689945</v>
      </c>
      <c r="BE11" s="50">
        <v>3294.0553632937031</v>
      </c>
      <c r="BF11" s="50">
        <v>3616.1061028556737</v>
      </c>
      <c r="BG11" s="50">
        <v>4545.1302310763431</v>
      </c>
      <c r="BH11" s="50">
        <v>5353.230550767058</v>
      </c>
      <c r="BI11" s="33">
        <v>5642.8424798526285</v>
      </c>
      <c r="BJ11" s="33">
        <v>6141.2093673259023</v>
      </c>
      <c r="BK11" s="33">
        <v>6211.2400163751399</v>
      </c>
      <c r="BL11" s="33">
        <v>6043.1790159805723</v>
      </c>
      <c r="BM11" s="33">
        <v>6576.1675530093771</v>
      </c>
      <c r="BN11" s="49">
        <v>2196.5806526379856</v>
      </c>
      <c r="BO11" s="50">
        <v>2581.8958423664308</v>
      </c>
      <c r="BP11" s="50">
        <v>2608.2866344748286</v>
      </c>
      <c r="BQ11" s="50">
        <v>2827.8521063650246</v>
      </c>
      <c r="BR11" s="50">
        <v>3054.6416536884376</v>
      </c>
      <c r="BS11" s="50">
        <v>3243.235002676488</v>
      </c>
      <c r="BT11" s="50">
        <v>3470.0372400824517</v>
      </c>
      <c r="BU11" s="50">
        <v>3606.8775859857515</v>
      </c>
      <c r="BV11" s="50">
        <v>3954.1873151144905</v>
      </c>
      <c r="BW11" s="50">
        <v>4594.2460583073398</v>
      </c>
      <c r="BX11" s="33">
        <v>5260.495379034418</v>
      </c>
      <c r="BY11" s="33">
        <v>6050.9285044990411</v>
      </c>
      <c r="BZ11" s="33">
        <v>5647.7099918618323</v>
      </c>
      <c r="CA11" s="33">
        <v>5809.0202668566599</v>
      </c>
      <c r="CB11" s="33">
        <v>5796.3981039863302</v>
      </c>
      <c r="CC11" s="33">
        <v>5972.8563757266238</v>
      </c>
      <c r="CD11" s="49">
        <v>2254.6423314497592</v>
      </c>
      <c r="CE11" s="50">
        <v>2444.7160126523922</v>
      </c>
      <c r="CF11" s="50">
        <v>2332.1312432380973</v>
      </c>
      <c r="CG11" s="50">
        <v>2557.3456483541249</v>
      </c>
      <c r="CH11" s="50">
        <v>2763.4100556167496</v>
      </c>
      <c r="CI11" s="50">
        <v>2930.0839760171593</v>
      </c>
      <c r="CJ11" s="50">
        <v>3130.8144710999527</v>
      </c>
      <c r="CK11" s="50">
        <v>3284.7003167349644</v>
      </c>
      <c r="CL11" s="50">
        <v>3523.9505427088247</v>
      </c>
      <c r="CM11" s="50">
        <v>4270.1999089503779</v>
      </c>
      <c r="CN11" s="33">
        <v>4721.812546266272</v>
      </c>
      <c r="CO11" s="33">
        <v>5416.1677358320521</v>
      </c>
      <c r="CP11" s="33">
        <v>5259.556554708839</v>
      </c>
      <c r="CQ11" s="33">
        <v>5372.3995287341268</v>
      </c>
      <c r="CR11" s="33">
        <v>5509.0703520319476</v>
      </c>
      <c r="CS11" s="33">
        <v>5703.4641240610254</v>
      </c>
      <c r="CT11" s="49">
        <v>3315.5012496178656</v>
      </c>
      <c r="CU11" s="50">
        <v>2325.3230743230556</v>
      </c>
      <c r="CV11" s="50">
        <v>2369.6178457616315</v>
      </c>
      <c r="CW11" s="50">
        <v>2422.2946787673995</v>
      </c>
      <c r="CX11" s="50">
        <v>2962.5822229565365</v>
      </c>
      <c r="CY11" s="50">
        <v>2662.5267844818127</v>
      </c>
      <c r="CZ11" s="50">
        <v>2895.9884162183307</v>
      </c>
      <c r="DA11" s="50">
        <v>2831.1743644401672</v>
      </c>
      <c r="DB11" s="50">
        <v>3068.2170106253575</v>
      </c>
      <c r="DC11" s="50">
        <v>3705.3360479173971</v>
      </c>
      <c r="DD11" s="33">
        <v>3446.734447622453</v>
      </c>
      <c r="DE11" s="33">
        <v>4320.1952295678175</v>
      </c>
      <c r="DF11" s="33">
        <v>3950.6569784290332</v>
      </c>
      <c r="DG11" s="33">
        <v>3953.3402613304979</v>
      </c>
      <c r="DH11" s="33">
        <v>4084.3002835258762</v>
      </c>
      <c r="DI11" s="33">
        <v>4449.4784875929718</v>
      </c>
      <c r="DJ11" s="49">
        <v>1758.9158360260938</v>
      </c>
      <c r="DK11" s="50">
        <v>1715.2181458483594</v>
      </c>
      <c r="DL11" s="50">
        <v>1790.08149486655</v>
      </c>
      <c r="DM11" s="50">
        <v>1856.4447987771132</v>
      </c>
      <c r="DN11" s="50">
        <v>2011.0293356341674</v>
      </c>
      <c r="DO11" s="50">
        <v>2133.734897735822</v>
      </c>
      <c r="DP11" s="50">
        <v>2292.2653982586262</v>
      </c>
      <c r="DQ11" s="50">
        <v>2335.8875035655151</v>
      </c>
      <c r="DR11" s="50">
        <v>2451.0624941819069</v>
      </c>
      <c r="DS11" s="50">
        <v>2964.1750076073877</v>
      </c>
      <c r="DT11" s="33">
        <v>3062.4301471355525</v>
      </c>
      <c r="DU11" s="33">
        <v>3427.7724916183524</v>
      </c>
      <c r="DV11" s="33">
        <v>3347.4225145690293</v>
      </c>
      <c r="DW11" s="33">
        <v>3469.3758262437136</v>
      </c>
      <c r="DX11" s="33">
        <v>3719.2328770698755</v>
      </c>
      <c r="DY11" s="33">
        <v>3756.831434893566</v>
      </c>
      <c r="DZ11" s="49">
        <v>1605.7758557005664</v>
      </c>
      <c r="EA11" s="50">
        <v>1612.9291452044779</v>
      </c>
      <c r="EB11" s="50">
        <v>1841.0810032583163</v>
      </c>
      <c r="EC11" s="50">
        <v>2077.3449941135482</v>
      </c>
      <c r="ED11" s="50">
        <v>2005.9975477721744</v>
      </c>
      <c r="EE11" s="50">
        <v>2119.5135773317593</v>
      </c>
      <c r="EF11" s="50">
        <v>2244.9288373800409</v>
      </c>
      <c r="EG11" s="50">
        <v>2457.1304893827537</v>
      </c>
      <c r="EH11" s="50">
        <v>2876.1190929495565</v>
      </c>
      <c r="EI11" s="33">
        <v>3028.4954556047537</v>
      </c>
      <c r="EJ11" s="33">
        <v>3387.159664494211</v>
      </c>
      <c r="EK11" s="33">
        <v>3480.748784933171</v>
      </c>
      <c r="EL11" s="33">
        <v>3690.6462137072722</v>
      </c>
      <c r="EM11" s="33">
        <v>3685.6132633667621</v>
      </c>
      <c r="EN11" s="33">
        <v>3816.9152955139989</v>
      </c>
      <c r="EO11" s="49">
        <v>1860.8000532521642</v>
      </c>
      <c r="EP11" s="50">
        <v>2054.2399884955685</v>
      </c>
      <c r="EQ11" s="50">
        <v>2198.0695818345325</v>
      </c>
      <c r="ER11" s="50">
        <v>2186.0927250790201</v>
      </c>
      <c r="ES11" s="50">
        <v>2424.0483822078331</v>
      </c>
      <c r="ET11" s="50">
        <v>2448.2276043450447</v>
      </c>
      <c r="EU11" s="50">
        <v>2583.3083444135209</v>
      </c>
      <c r="EV11" s="50">
        <v>3292.8180692759338</v>
      </c>
      <c r="EW11" s="50">
        <v>2745.4640757663037</v>
      </c>
      <c r="EX11" s="634">
        <v>3332.9590705298169</v>
      </c>
      <c r="EY11" s="33">
        <v>3642.0291132789393</v>
      </c>
      <c r="EZ11" s="33">
        <v>3442.218621646372</v>
      </c>
      <c r="FA11" s="33">
        <v>3652.1918270066708</v>
      </c>
      <c r="FB11" s="33">
        <v>4116.4490040989203</v>
      </c>
      <c r="FC11" s="33">
        <v>3981.3117721360486</v>
      </c>
      <c r="FD11" s="49">
        <v>1541.8362551584587</v>
      </c>
      <c r="FE11" s="50">
        <v>1581.2870857084886</v>
      </c>
      <c r="FF11" s="50">
        <v>1550.5580395140473</v>
      </c>
      <c r="FG11" s="50">
        <v>1931.3885790869645</v>
      </c>
      <c r="FH11" s="50">
        <v>1993.9511045180143</v>
      </c>
      <c r="FI11" s="50">
        <v>2245.5672596535464</v>
      </c>
      <c r="FJ11" s="50">
        <v>2187.8816737679417</v>
      </c>
      <c r="FK11" s="50">
        <v>2332.8455323460271</v>
      </c>
      <c r="FL11" s="50">
        <v>2757.2019507824211</v>
      </c>
      <c r="FM11" s="33">
        <v>2915.557178451757</v>
      </c>
      <c r="FN11" s="33">
        <v>3327.5650525853962</v>
      </c>
      <c r="FO11" s="33">
        <v>3199.8132335288983</v>
      </c>
      <c r="FP11" s="33">
        <v>3208.9691156144572</v>
      </c>
      <c r="FQ11" s="33">
        <v>3378.9229138500436</v>
      </c>
      <c r="FR11" s="33">
        <v>3524.1630239552132</v>
      </c>
      <c r="FS11" s="49">
        <v>1781.1316107788452</v>
      </c>
      <c r="FT11" s="50">
        <v>1772.4408438636863</v>
      </c>
      <c r="FU11" s="50">
        <v>1798.6576190925546</v>
      </c>
      <c r="FV11" s="50">
        <v>1794.3640814285484</v>
      </c>
      <c r="FW11" s="50">
        <v>1951.3710651954279</v>
      </c>
      <c r="FX11" s="50">
        <v>2156.9064640153792</v>
      </c>
      <c r="FY11" s="50">
        <v>2333.4554549318336</v>
      </c>
      <c r="FZ11" s="50">
        <v>2426.361378173463</v>
      </c>
      <c r="GA11" s="50">
        <v>2899.5235772750316</v>
      </c>
      <c r="GB11" s="33">
        <v>2745.9794219570576</v>
      </c>
      <c r="GC11" s="33">
        <v>3014.6992098977157</v>
      </c>
      <c r="GD11" s="33" t="s">
        <v>16</v>
      </c>
      <c r="GE11" s="33" t="s">
        <v>16</v>
      </c>
      <c r="GF11" s="33" t="s">
        <v>16</v>
      </c>
      <c r="GG11" s="33" t="s">
        <v>16</v>
      </c>
      <c r="GH11" s="49">
        <v>1460.8351033930473</v>
      </c>
      <c r="GI11" s="50">
        <v>1103.6321630621032</v>
      </c>
      <c r="GJ11" s="50">
        <v>1032.4709942150289</v>
      </c>
      <c r="GK11" s="50">
        <v>1232.4134820689278</v>
      </c>
      <c r="GL11" s="50">
        <v>1481.3973263963485</v>
      </c>
      <c r="GM11" s="50">
        <v>1543.6800512852776</v>
      </c>
      <c r="GN11" s="50">
        <v>2120.6690302996376</v>
      </c>
      <c r="GO11" s="50">
        <v>2004.1685327425482</v>
      </c>
      <c r="GP11" s="50">
        <v>2666.6462615025384</v>
      </c>
      <c r="GQ11" s="50">
        <v>2925.5187590151904</v>
      </c>
      <c r="GR11" s="33">
        <v>2506.8744004408518</v>
      </c>
      <c r="GS11" s="33">
        <v>2808.5557333604584</v>
      </c>
      <c r="GT11" s="33">
        <v>3412.4252127027398</v>
      </c>
      <c r="GU11" s="33">
        <v>3359.7059680083594</v>
      </c>
      <c r="GV11" s="33">
        <v>3796.0766442029658</v>
      </c>
      <c r="GW11" s="33">
        <v>3296.7261091444889</v>
      </c>
      <c r="GX11" s="49">
        <v>1099.6937578666891</v>
      </c>
      <c r="GY11" s="50">
        <v>1023.8447731479666</v>
      </c>
      <c r="GZ11" s="50">
        <v>1229.6895611372383</v>
      </c>
      <c r="HA11" s="50">
        <v>1478.6642681704298</v>
      </c>
      <c r="HB11" s="50">
        <v>1541.9493840705773</v>
      </c>
      <c r="HC11" s="50">
        <v>2119.8787607487925</v>
      </c>
      <c r="HD11" s="50">
        <v>2004.7843978866174</v>
      </c>
      <c r="HE11" s="50">
        <v>2655.2740973094001</v>
      </c>
      <c r="HF11" s="50">
        <v>2886.0966880818742</v>
      </c>
      <c r="HG11" s="33">
        <v>2506.8744004408518</v>
      </c>
      <c r="HH11" s="33">
        <v>2808.5557333604584</v>
      </c>
      <c r="HI11" s="33">
        <v>3373.8060234285736</v>
      </c>
      <c r="HJ11" s="33">
        <v>3359.7059680083594</v>
      </c>
      <c r="HK11" s="33">
        <v>3796.0766442029658</v>
      </c>
      <c r="HL11" s="33">
        <v>3296.7261091444889</v>
      </c>
      <c r="HM11" s="49">
        <v>1220.6207427856955</v>
      </c>
      <c r="HN11" s="50">
        <v>1307.6343107738626</v>
      </c>
      <c r="HO11" s="50">
        <v>1321.9267429193901</v>
      </c>
      <c r="HP11" s="50">
        <v>1572.7592606031701</v>
      </c>
      <c r="HQ11" s="50">
        <v>1583.5562883032942</v>
      </c>
      <c r="HR11" s="50">
        <v>2158.5167355195526</v>
      </c>
      <c r="HS11" s="50">
        <v>1994.8646604732694</v>
      </c>
      <c r="HT11" s="50">
        <v>3043.2535414812878</v>
      </c>
      <c r="HU11" s="50">
        <v>7502.3896567164184</v>
      </c>
      <c r="HV11" s="50" t="s">
        <v>16</v>
      </c>
      <c r="HW11" s="50" t="s">
        <v>16</v>
      </c>
      <c r="HX11" s="50" t="s">
        <v>16</v>
      </c>
      <c r="HY11" s="50" t="s">
        <v>16</v>
      </c>
      <c r="HZ11" s="50" t="s">
        <v>16</v>
      </c>
      <c r="IA11" s="50" t="s">
        <v>16</v>
      </c>
    </row>
    <row r="12" spans="1:235" s="156" customFormat="1">
      <c r="A12" s="54" t="s">
        <v>4</v>
      </c>
      <c r="B12" s="50">
        <v>4983.1840268709184</v>
      </c>
      <c r="C12" s="50">
        <v>4897.925403380028</v>
      </c>
      <c r="D12" s="50">
        <v>4921.0971186392544</v>
      </c>
      <c r="E12" s="50">
        <v>5425.0590948227391</v>
      </c>
      <c r="F12" s="50">
        <v>6366.7933932821015</v>
      </c>
      <c r="G12" s="50">
        <v>7204.0417343741028</v>
      </c>
      <c r="H12" s="50">
        <v>7182.3977359068485</v>
      </c>
      <c r="I12" s="50">
        <v>8871.2430854083032</v>
      </c>
      <c r="J12" s="50">
        <v>9404.0829616970368</v>
      </c>
      <c r="K12" s="33">
        <v>9608.1436496075294</v>
      </c>
      <c r="L12" s="33">
        <v>10586.562797979794</v>
      </c>
      <c r="M12" s="33">
        <v>11205.490443700595</v>
      </c>
      <c r="N12" s="33">
        <v>11832.84406410181</v>
      </c>
      <c r="O12" s="33">
        <v>12346.287639408563</v>
      </c>
      <c r="P12" s="33">
        <v>13005.368992985952</v>
      </c>
      <c r="Q12" s="33">
        <v>13342.114048301421</v>
      </c>
      <c r="R12" s="49">
        <v>6195.7437690637298</v>
      </c>
      <c r="S12" s="50">
        <v>6411.7486759949534</v>
      </c>
      <c r="T12" s="50">
        <v>6492.5835198518016</v>
      </c>
      <c r="U12" s="50">
        <v>7078.9581464451594</v>
      </c>
      <c r="V12" s="50">
        <v>8396.3925074402705</v>
      </c>
      <c r="W12" s="50">
        <v>9310.2733250850142</v>
      </c>
      <c r="X12" s="50">
        <v>9158.6924267339564</v>
      </c>
      <c r="Y12" s="50">
        <v>10928.991525601283</v>
      </c>
      <c r="Z12" s="50">
        <v>11284.439850964638</v>
      </c>
      <c r="AA12" s="50">
        <v>11413.340343313794</v>
      </c>
      <c r="AB12" s="33">
        <v>12555.613446379801</v>
      </c>
      <c r="AC12" s="33">
        <v>13456.27545785636</v>
      </c>
      <c r="AD12" s="33">
        <v>14347.311798312567</v>
      </c>
      <c r="AE12" s="33">
        <v>14848.665943890319</v>
      </c>
      <c r="AF12" s="33">
        <v>15609.741617726833</v>
      </c>
      <c r="AG12" s="33">
        <v>15959.636074034855</v>
      </c>
      <c r="AH12" s="49">
        <v>5748.1345622800891</v>
      </c>
      <c r="AI12" s="50">
        <v>6737.0353537662495</v>
      </c>
      <c r="AJ12" s="50">
        <v>6504.1649768283296</v>
      </c>
      <c r="AK12" s="50">
        <v>6894.4481183858798</v>
      </c>
      <c r="AL12" s="50">
        <v>7763.8889995839636</v>
      </c>
      <c r="AM12" s="50">
        <v>8536.69905743036</v>
      </c>
      <c r="AN12" s="50">
        <v>8209.0939901866041</v>
      </c>
      <c r="AO12" s="50"/>
      <c r="AP12" s="50"/>
      <c r="AQ12" s="50"/>
      <c r="AR12" s="33"/>
      <c r="AS12" s="33"/>
      <c r="AT12" s="33"/>
      <c r="AU12" s="33"/>
      <c r="AV12" s="33"/>
      <c r="AW12" s="33"/>
      <c r="AX12" s="49">
        <v>3210.5076442942359</v>
      </c>
      <c r="AY12" s="50">
        <v>3549.0422247099928</v>
      </c>
      <c r="AZ12" s="50">
        <v>3679.3037771403269</v>
      </c>
      <c r="BA12" s="50">
        <v>4175.6307568706825</v>
      </c>
      <c r="BB12" s="50">
        <v>5016.6625818514694</v>
      </c>
      <c r="BC12" s="50">
        <v>5891.3849565787295</v>
      </c>
      <c r="BD12" s="50">
        <v>6209.0387624616842</v>
      </c>
      <c r="BE12" s="50">
        <v>7691.2837864197563</v>
      </c>
      <c r="BF12" s="50">
        <v>8302.6911699119282</v>
      </c>
      <c r="BG12" s="50">
        <v>8385.885973598537</v>
      </c>
      <c r="BH12" s="50">
        <v>9101.8902871192586</v>
      </c>
      <c r="BI12" s="33">
        <v>9672.9804692271737</v>
      </c>
      <c r="BJ12" s="33">
        <v>10124.388469899035</v>
      </c>
      <c r="BK12" s="33">
        <v>10745.273642920411</v>
      </c>
      <c r="BL12" s="33">
        <v>11292.614077561109</v>
      </c>
      <c r="BM12" s="33">
        <v>11552.150714990248</v>
      </c>
      <c r="BN12" s="49">
        <v>8945.0463305646281</v>
      </c>
      <c r="BO12" s="50">
        <v>4558.9198662103081</v>
      </c>
      <c r="BP12" s="50">
        <v>4371.8532461997447</v>
      </c>
      <c r="BQ12" s="50">
        <v>4973.2052938559918</v>
      </c>
      <c r="BR12" s="50">
        <v>5822.7703177478525</v>
      </c>
      <c r="BS12" s="50">
        <v>6478.8210286866615</v>
      </c>
      <c r="BT12" s="50">
        <v>6204.3610530016385</v>
      </c>
      <c r="BU12" s="50">
        <v>7467.3325820956952</v>
      </c>
      <c r="BV12" s="50">
        <v>8202.7381358738239</v>
      </c>
      <c r="BW12" s="50">
        <v>8949.7225915133349</v>
      </c>
      <c r="BX12" s="33">
        <v>9729.2782194520096</v>
      </c>
      <c r="BY12" s="33">
        <v>10241.804548280719</v>
      </c>
      <c r="BZ12" s="33">
        <v>10654.982813173856</v>
      </c>
      <c r="CA12" s="33">
        <v>10160.922199786199</v>
      </c>
      <c r="CB12" s="33">
        <v>10237.03216778993</v>
      </c>
      <c r="CC12" s="33">
        <v>11836.950173337356</v>
      </c>
      <c r="CD12" s="49" t="s">
        <v>16</v>
      </c>
      <c r="CE12" s="50" t="s">
        <v>16</v>
      </c>
      <c r="CF12" s="50" t="s">
        <v>16</v>
      </c>
      <c r="CG12" s="50">
        <v>5565.013393944314</v>
      </c>
      <c r="CH12" s="50">
        <v>5910.0477057000935</v>
      </c>
      <c r="CI12" s="50">
        <v>7052.7442208269404</v>
      </c>
      <c r="CJ12" s="50">
        <v>6368.7385304113832</v>
      </c>
      <c r="CK12" s="50">
        <v>7707.0130667536514</v>
      </c>
      <c r="CL12" s="50">
        <v>8159.793026248658</v>
      </c>
      <c r="CM12" s="50" t="s">
        <v>16</v>
      </c>
      <c r="CN12" s="50" t="s">
        <v>16</v>
      </c>
      <c r="CO12" s="50" t="s">
        <v>16</v>
      </c>
      <c r="CP12" s="33" t="s">
        <v>16</v>
      </c>
      <c r="CQ12" s="33" t="s">
        <v>16</v>
      </c>
      <c r="CR12" s="33" t="s">
        <v>16</v>
      </c>
      <c r="CS12" s="33" t="s">
        <v>16</v>
      </c>
      <c r="CT12" s="49">
        <v>4150.6604480152519</v>
      </c>
      <c r="CU12" s="50">
        <v>4561.7507827796735</v>
      </c>
      <c r="CV12" s="50">
        <v>5341.6382540390114</v>
      </c>
      <c r="CW12" s="50" t="s">
        <v>16</v>
      </c>
      <c r="CX12" s="50" t="s">
        <v>16</v>
      </c>
      <c r="CY12" s="50" t="s">
        <v>16</v>
      </c>
      <c r="CZ12" s="50" t="s">
        <v>16</v>
      </c>
      <c r="DA12" s="50" t="s">
        <v>16</v>
      </c>
      <c r="DB12" s="50" t="s">
        <v>16</v>
      </c>
      <c r="DC12" s="50" t="s">
        <v>16</v>
      </c>
      <c r="DD12" s="50" t="s">
        <v>16</v>
      </c>
      <c r="DE12" s="50" t="s">
        <v>16</v>
      </c>
      <c r="DF12" s="33" t="s">
        <v>16</v>
      </c>
      <c r="DG12" s="33" t="s">
        <v>16</v>
      </c>
      <c r="DH12" s="33" t="s">
        <v>16</v>
      </c>
      <c r="DI12" s="33" t="s">
        <v>16</v>
      </c>
      <c r="DJ12" s="49">
        <v>1791.8870768482259</v>
      </c>
      <c r="DK12" s="50">
        <v>1817.7732596855708</v>
      </c>
      <c r="DL12" s="50">
        <v>2405.8709060344845</v>
      </c>
      <c r="DM12" s="50">
        <v>2363.9443443431437</v>
      </c>
      <c r="DN12" s="50">
        <v>2767.6877295819854</v>
      </c>
      <c r="DO12" s="50">
        <v>2991.083795933167</v>
      </c>
      <c r="DP12" s="50">
        <v>3327.5046791261479</v>
      </c>
      <c r="DQ12" s="50">
        <v>3583.8180702997438</v>
      </c>
      <c r="DR12" s="50">
        <v>3632.296515214809</v>
      </c>
      <c r="DS12" s="50">
        <v>3447.0634442424043</v>
      </c>
      <c r="DT12" s="33">
        <v>3911.2838400738847</v>
      </c>
      <c r="DU12" s="33">
        <v>3962.6540249707077</v>
      </c>
      <c r="DV12" s="33">
        <v>4208.7010056742856</v>
      </c>
      <c r="DW12" s="33">
        <v>4160.584764630391</v>
      </c>
      <c r="DX12" s="33">
        <v>4242.0175598219985</v>
      </c>
      <c r="DY12" s="33">
        <v>4594.5499374832025</v>
      </c>
      <c r="DZ12" s="49" t="s">
        <v>16</v>
      </c>
      <c r="EA12" s="50" t="s">
        <v>16</v>
      </c>
      <c r="EB12" s="50" t="s">
        <v>16</v>
      </c>
      <c r="EC12" s="50" t="s">
        <v>16</v>
      </c>
      <c r="ED12" s="50" t="s">
        <v>16</v>
      </c>
      <c r="EE12" s="50" t="s">
        <v>16</v>
      </c>
      <c r="EF12" s="50" t="s">
        <v>16</v>
      </c>
      <c r="EG12" s="50" t="s">
        <v>16</v>
      </c>
      <c r="EH12" s="50" t="s">
        <v>16</v>
      </c>
      <c r="EI12" s="50" t="s">
        <v>16</v>
      </c>
      <c r="EJ12" s="33" t="s">
        <v>16</v>
      </c>
      <c r="EK12" s="33" t="s">
        <v>16</v>
      </c>
      <c r="EL12" s="33" t="s">
        <v>16</v>
      </c>
      <c r="EM12" s="33" t="s">
        <v>16</v>
      </c>
      <c r="EN12" s="33" t="s">
        <v>16</v>
      </c>
      <c r="EO12" s="49" t="s">
        <v>43</v>
      </c>
      <c r="EP12" s="50" t="s">
        <v>43</v>
      </c>
      <c r="EQ12" s="50" t="s">
        <v>43</v>
      </c>
      <c r="ER12" s="50" t="s">
        <v>43</v>
      </c>
      <c r="ES12" s="50"/>
      <c r="ET12" s="50">
        <v>3294.7170774820779</v>
      </c>
      <c r="EU12" s="50">
        <v>3672.8424677791436</v>
      </c>
      <c r="EV12" s="50">
        <v>3624.8297815898841</v>
      </c>
      <c r="EW12" s="50">
        <v>3624.8297815898841</v>
      </c>
      <c r="EX12" s="634">
        <v>3957.680379694782</v>
      </c>
      <c r="EY12" s="33">
        <v>4069.2289348890813</v>
      </c>
      <c r="EZ12" s="33">
        <v>4286.1734455352971</v>
      </c>
      <c r="FA12" s="33">
        <v>4391.2016148691127</v>
      </c>
      <c r="FB12" s="33">
        <v>4430.748345494655</v>
      </c>
      <c r="FC12" s="33">
        <v>4685.6314289611009</v>
      </c>
      <c r="FD12" s="49" t="s">
        <v>43</v>
      </c>
      <c r="FE12" s="50" t="s">
        <v>43</v>
      </c>
      <c r="FF12" s="50" t="s">
        <v>43</v>
      </c>
      <c r="FG12" s="50" t="s">
        <v>43</v>
      </c>
      <c r="FH12" s="50"/>
      <c r="FI12" s="50">
        <v>3328.3143132477494</v>
      </c>
      <c r="FJ12" s="50">
        <v>3521.5071423071549</v>
      </c>
      <c r="FK12" s="50">
        <v>3652.9962684343914</v>
      </c>
      <c r="FL12" s="50">
        <v>3351.9538684928275</v>
      </c>
      <c r="FM12" s="33">
        <v>3906.9751880276572</v>
      </c>
      <c r="FN12" s="33">
        <v>3916.8416503033764</v>
      </c>
      <c r="FO12" s="33">
        <v>4166.0067735490475</v>
      </c>
      <c r="FP12" s="33">
        <v>4058.8318309496954</v>
      </c>
      <c r="FQ12" s="33">
        <v>4158.2589297918521</v>
      </c>
      <c r="FR12" s="33">
        <v>4546.6748607974214</v>
      </c>
      <c r="FS12" s="49" t="s">
        <v>43</v>
      </c>
      <c r="FT12" s="50" t="s">
        <v>43</v>
      </c>
      <c r="FU12" s="50" t="s">
        <v>43</v>
      </c>
      <c r="FV12" s="50" t="s">
        <v>43</v>
      </c>
      <c r="FW12" s="50"/>
      <c r="FX12" s="50">
        <v>3425.9976322181624</v>
      </c>
      <c r="FY12" s="50">
        <v>3604.9596290008699</v>
      </c>
      <c r="FZ12" s="50">
        <v>3895.625</v>
      </c>
      <c r="GA12" s="50">
        <v>3370.0578448327274</v>
      </c>
      <c r="GB12" s="33">
        <v>3725.8426770666483</v>
      </c>
      <c r="GC12" s="33">
        <v>3751.2621718515088</v>
      </c>
      <c r="GD12" s="33">
        <v>4268.4426765760345</v>
      </c>
      <c r="GE12" s="33">
        <v>3891.8006800807916</v>
      </c>
      <c r="GF12" s="33">
        <v>4040.6933821575171</v>
      </c>
      <c r="GG12" s="33">
        <v>4661.85138496133</v>
      </c>
      <c r="GH12" s="49">
        <v>1257.2800046406405</v>
      </c>
      <c r="GI12" s="50">
        <v>1838.7078342792217</v>
      </c>
      <c r="GJ12" s="50">
        <v>2061.3306614970638</v>
      </c>
      <c r="GK12" s="50">
        <v>3145.4279793281812</v>
      </c>
      <c r="GL12" s="50">
        <v>2982.0585763237859</v>
      </c>
      <c r="GM12" s="50">
        <v>2773.0651910666934</v>
      </c>
      <c r="GN12" s="50">
        <v>3521.3268769699089</v>
      </c>
      <c r="GO12" s="50">
        <v>3310.8133555529107</v>
      </c>
      <c r="GP12" s="50">
        <v>3595.3155942002595</v>
      </c>
      <c r="GQ12" s="50">
        <v>3308.3759446128784</v>
      </c>
      <c r="GR12" s="33">
        <v>3930.766713927364</v>
      </c>
      <c r="GS12" s="33">
        <v>4189.8602922859754</v>
      </c>
      <c r="GT12" s="33">
        <v>4448.3264206271633</v>
      </c>
      <c r="GU12" s="33">
        <v>3692.6281336011307</v>
      </c>
      <c r="GV12" s="33">
        <v>4237.3661432251147</v>
      </c>
      <c r="GW12" s="33">
        <v>4410.3945944842508</v>
      </c>
      <c r="GX12" s="49" t="s">
        <v>43</v>
      </c>
      <c r="GY12" s="50" t="s">
        <v>43</v>
      </c>
      <c r="GZ12" s="50" t="s">
        <v>43</v>
      </c>
      <c r="HA12" s="50" t="s">
        <v>43</v>
      </c>
      <c r="HB12" s="50"/>
      <c r="HC12" s="50">
        <v>3631.6074227009281</v>
      </c>
      <c r="HD12" s="50">
        <v>3310.8133555529107</v>
      </c>
      <c r="HE12" s="50">
        <v>3595.3155942002595</v>
      </c>
      <c r="HF12" s="50">
        <v>3308.3759446128784</v>
      </c>
      <c r="HG12" s="33">
        <v>3930.766713927364</v>
      </c>
      <c r="HH12" s="33">
        <v>4189.8602922859754</v>
      </c>
      <c r="HI12" s="33">
        <v>4448.3264206271633</v>
      </c>
      <c r="HJ12" s="33">
        <v>3692.6281336011307</v>
      </c>
      <c r="HK12" s="33">
        <v>4237.3661432251147</v>
      </c>
      <c r="HL12" s="33">
        <v>4410.3945944842508</v>
      </c>
      <c r="HM12" s="49" t="s">
        <v>43</v>
      </c>
      <c r="HN12" s="50" t="s">
        <v>43</v>
      </c>
      <c r="HO12" s="50" t="s">
        <v>43</v>
      </c>
      <c r="HP12" s="50" t="s">
        <v>43</v>
      </c>
      <c r="HQ12" s="50"/>
      <c r="HR12" s="50">
        <v>3391.0901559883669</v>
      </c>
      <c r="HS12" s="50" t="s">
        <v>16</v>
      </c>
      <c r="HT12" s="50" t="s">
        <v>16</v>
      </c>
      <c r="HU12" s="50" t="s">
        <v>16</v>
      </c>
      <c r="HV12" s="50" t="s">
        <v>16</v>
      </c>
      <c r="HW12" s="50" t="s">
        <v>16</v>
      </c>
      <c r="HX12" s="50" t="s">
        <v>16</v>
      </c>
      <c r="HY12" s="50" t="s">
        <v>16</v>
      </c>
      <c r="HZ12" s="50" t="s">
        <v>16</v>
      </c>
      <c r="IA12" s="50" t="s">
        <v>16</v>
      </c>
    </row>
    <row r="13" spans="1:235" s="156" customFormat="1">
      <c r="A13" s="54" t="s">
        <v>5</v>
      </c>
      <c r="B13" s="50">
        <v>2742.9027629876691</v>
      </c>
      <c r="C13" s="50">
        <v>2839.5692728883996</v>
      </c>
      <c r="D13" s="50">
        <v>2894.1829267183566</v>
      </c>
      <c r="E13" s="50">
        <v>3196.4505771734184</v>
      </c>
      <c r="F13" s="50">
        <v>3478.796710041649</v>
      </c>
      <c r="G13" s="50">
        <v>3618.6540978513813</v>
      </c>
      <c r="H13" s="50">
        <v>3966.243314146991</v>
      </c>
      <c r="I13" s="50">
        <v>4072.3272271975356</v>
      </c>
      <c r="J13" s="50">
        <v>4821.0150483445104</v>
      </c>
      <c r="K13" s="33">
        <v>4577.8632299194505</v>
      </c>
      <c r="L13" s="33">
        <v>4780.1576641271458</v>
      </c>
      <c r="M13" s="33">
        <v>5643.0132558200967</v>
      </c>
      <c r="N13" s="33">
        <v>6445.147948841347</v>
      </c>
      <c r="O13" s="33">
        <v>7278.7369752886489</v>
      </c>
      <c r="P13" s="33">
        <v>7894.680415508722</v>
      </c>
      <c r="Q13" s="33">
        <v>8206.5702517033915</v>
      </c>
      <c r="R13" s="49">
        <v>3761.0310326554945</v>
      </c>
      <c r="S13" s="50">
        <v>3679.4345617813174</v>
      </c>
      <c r="T13" s="50">
        <v>3779.5986566274182</v>
      </c>
      <c r="U13" s="50">
        <v>4144.1310092811036</v>
      </c>
      <c r="V13" s="50">
        <v>4447.725828819137</v>
      </c>
      <c r="W13" s="50">
        <v>5136.6547099283589</v>
      </c>
      <c r="X13" s="50">
        <v>5303.9585663941425</v>
      </c>
      <c r="Y13" s="50">
        <v>5472.0589313321634</v>
      </c>
      <c r="Z13" s="50">
        <v>6506.9594466153176</v>
      </c>
      <c r="AA13" s="50">
        <v>6228.7212797664843</v>
      </c>
      <c r="AB13" s="33">
        <v>8088.1135117041404</v>
      </c>
      <c r="AC13" s="33">
        <v>8088.1135117041404</v>
      </c>
      <c r="AD13" s="33">
        <v>9140.9707121211432</v>
      </c>
      <c r="AE13" s="33">
        <v>10522.052416819313</v>
      </c>
      <c r="AF13" s="33">
        <v>11168.057125136656</v>
      </c>
      <c r="AG13" s="33">
        <v>11676.083030992409</v>
      </c>
      <c r="AH13" s="49">
        <v>2874.5848970627271</v>
      </c>
      <c r="AI13" s="50">
        <v>2802.6376695953854</v>
      </c>
      <c r="AJ13" s="50">
        <v>2932.0136232668256</v>
      </c>
      <c r="AK13" s="50">
        <v>3120.5064126053499</v>
      </c>
      <c r="AL13" s="50">
        <v>3448.3974422213628</v>
      </c>
      <c r="AM13" s="50">
        <v>3171.1236471971088</v>
      </c>
      <c r="AN13" s="50">
        <v>3903.8588152028365</v>
      </c>
      <c r="AO13" s="50">
        <v>3995.385326235109</v>
      </c>
      <c r="AP13" s="50">
        <v>4914.1067135710018</v>
      </c>
      <c r="AQ13" s="50">
        <v>4535.3663413472541</v>
      </c>
      <c r="AR13" s="33">
        <v>4654.9472782390321</v>
      </c>
      <c r="AS13" s="33">
        <v>5192.725840535034</v>
      </c>
      <c r="AT13" s="33">
        <v>5888.9978370360095</v>
      </c>
      <c r="AU13" s="33">
        <v>6614.4533584684496</v>
      </c>
      <c r="AV13" s="33">
        <v>7146.8281475960948</v>
      </c>
      <c r="AW13" s="33">
        <v>7325.4034851736023</v>
      </c>
      <c r="AX13" s="49">
        <v>2336.9652836059799</v>
      </c>
      <c r="AY13" s="50">
        <v>2557.5662315109598</v>
      </c>
      <c r="AZ13" s="50">
        <v>2662.8001976308692</v>
      </c>
      <c r="BA13" s="50">
        <v>2939.4925231123166</v>
      </c>
      <c r="BB13" s="50">
        <v>3218.9487144654104</v>
      </c>
      <c r="BC13" s="50">
        <v>3106.8460943734262</v>
      </c>
      <c r="BD13" s="50">
        <v>3280.4652553646765</v>
      </c>
      <c r="BE13" s="50">
        <v>3402.6594880320035</v>
      </c>
      <c r="BF13" s="50">
        <v>3992.0405200503278</v>
      </c>
      <c r="BG13" s="50">
        <v>3860.7182146151176</v>
      </c>
      <c r="BH13" s="50">
        <v>3828.146194943331</v>
      </c>
      <c r="BI13" s="33">
        <v>4753.5820199140535</v>
      </c>
      <c r="BJ13" s="33">
        <v>5519.0929764005523</v>
      </c>
      <c r="BK13" s="33">
        <v>6047.5297198189746</v>
      </c>
      <c r="BL13" s="33">
        <v>6575.0659375502546</v>
      </c>
      <c r="BM13" s="33">
        <v>7036.728636299953</v>
      </c>
      <c r="BN13" s="49">
        <v>2293.1978907819957</v>
      </c>
      <c r="BO13" s="50">
        <v>2487.831239496189</v>
      </c>
      <c r="BP13" s="50">
        <v>2488.658660752159</v>
      </c>
      <c r="BQ13" s="50">
        <v>2882.7743969299413</v>
      </c>
      <c r="BR13" s="50">
        <v>3048.297382702915</v>
      </c>
      <c r="BS13" s="50">
        <v>3197.0338903044353</v>
      </c>
      <c r="BT13" s="50">
        <v>3468.5935684555861</v>
      </c>
      <c r="BU13" s="50">
        <v>3552.1163523436303</v>
      </c>
      <c r="BV13" s="50">
        <v>3991.2873461227859</v>
      </c>
      <c r="BW13" s="50">
        <v>3823.0044755078861</v>
      </c>
      <c r="BX13" s="33">
        <v>3786.247718624375</v>
      </c>
      <c r="BY13" s="33">
        <v>4734.1528717431993</v>
      </c>
      <c r="BZ13" s="33">
        <v>5361.5168848200938</v>
      </c>
      <c r="CA13" s="33">
        <v>6092.7825358971704</v>
      </c>
      <c r="CB13" s="33">
        <v>6804.0489148606966</v>
      </c>
      <c r="CC13" s="33">
        <v>6840.636020406283</v>
      </c>
      <c r="CD13" s="49">
        <v>2143.8480882794515</v>
      </c>
      <c r="CE13" s="50">
        <v>2433.1657827991698</v>
      </c>
      <c r="CF13" s="50">
        <v>2192.4412729414089</v>
      </c>
      <c r="CG13" s="50">
        <v>2400.0684387328183</v>
      </c>
      <c r="CH13" s="50">
        <v>2701.6959246143383</v>
      </c>
      <c r="CI13" s="50">
        <v>1805.6814793138526</v>
      </c>
      <c r="CJ13" s="50">
        <v>2949.3059033989266</v>
      </c>
      <c r="CK13" s="50">
        <v>2697.4382773343236</v>
      </c>
      <c r="CL13" s="50" t="s">
        <v>16</v>
      </c>
      <c r="CM13" s="50" t="s">
        <v>16</v>
      </c>
      <c r="CN13" s="50" t="s">
        <v>16</v>
      </c>
      <c r="CO13" s="50" t="s">
        <v>16</v>
      </c>
      <c r="CP13" s="33" t="s">
        <v>16</v>
      </c>
      <c r="CQ13" s="33">
        <v>4794.8647056405762</v>
      </c>
      <c r="CR13" s="33">
        <v>5018.3916797256152</v>
      </c>
      <c r="CS13" s="33">
        <v>5676.3145452283188</v>
      </c>
      <c r="CT13" s="49" t="s">
        <v>16</v>
      </c>
      <c r="CU13" s="50" t="s">
        <v>16</v>
      </c>
      <c r="CV13" s="50" t="s">
        <v>16</v>
      </c>
      <c r="CW13" s="50" t="s">
        <v>16</v>
      </c>
      <c r="CX13" s="50" t="s">
        <v>16</v>
      </c>
      <c r="CY13" s="50" t="s">
        <v>16</v>
      </c>
      <c r="CZ13" s="50" t="s">
        <v>16</v>
      </c>
      <c r="DA13" s="50" t="s">
        <v>16</v>
      </c>
      <c r="DB13" s="50" t="s">
        <v>16</v>
      </c>
      <c r="DC13" s="50" t="s">
        <v>16</v>
      </c>
      <c r="DD13" s="50">
        <v>4372.1235664731703</v>
      </c>
      <c r="DE13" s="33">
        <v>5150.8814050918463</v>
      </c>
      <c r="DF13" s="33">
        <v>5286.469291886563</v>
      </c>
      <c r="DG13" s="33">
        <v>5998.4440605629507</v>
      </c>
      <c r="DH13" s="33">
        <v>5771.2549444594961</v>
      </c>
      <c r="DI13" s="33">
        <v>5854.6333760978978</v>
      </c>
      <c r="DJ13" s="49">
        <v>1784.1550610049767</v>
      </c>
      <c r="DK13" s="50">
        <v>1676.4224385584657</v>
      </c>
      <c r="DL13" s="50">
        <v>1623.2893897838928</v>
      </c>
      <c r="DM13" s="50">
        <v>2111.4420734880814</v>
      </c>
      <c r="DN13" s="50">
        <v>2302.877817708822</v>
      </c>
      <c r="DO13" s="50">
        <v>2021.5034694413221</v>
      </c>
      <c r="DP13" s="50">
        <v>2694.9490673060054</v>
      </c>
      <c r="DQ13" s="50">
        <v>2576.0322172456154</v>
      </c>
      <c r="DR13" s="50">
        <v>2698.8161079301854</v>
      </c>
      <c r="DS13" s="50">
        <v>2614.3133852498122</v>
      </c>
      <c r="DT13" s="33">
        <v>2464.4640202609703</v>
      </c>
      <c r="DU13" s="33">
        <v>3231.0397215437183</v>
      </c>
      <c r="DV13" s="33">
        <v>3309.5849754521491</v>
      </c>
      <c r="DW13" s="33">
        <v>3581.8303044734766</v>
      </c>
      <c r="DX13" s="33">
        <v>4076.3912499919029</v>
      </c>
      <c r="DY13" s="33">
        <v>4357.9524280619689</v>
      </c>
      <c r="DZ13" s="49" t="s">
        <v>16</v>
      </c>
      <c r="EA13" s="50" t="s">
        <v>16</v>
      </c>
      <c r="EB13" s="50" t="s">
        <v>16</v>
      </c>
      <c r="EC13" s="50">
        <v>3538.8322012731874</v>
      </c>
      <c r="ED13" s="50">
        <v>3339.5948451696645</v>
      </c>
      <c r="EE13" s="50">
        <v>3756.0073818897636</v>
      </c>
      <c r="EF13" s="50">
        <v>3950.5406902281143</v>
      </c>
      <c r="EG13" s="50">
        <v>4388.6336579155632</v>
      </c>
      <c r="EH13" s="50">
        <v>4231.6389887878149</v>
      </c>
      <c r="EI13" s="33" t="s">
        <v>16</v>
      </c>
      <c r="EJ13" s="33" t="s">
        <v>16</v>
      </c>
      <c r="EK13" s="33" t="s">
        <v>16</v>
      </c>
      <c r="EL13" s="33" t="s">
        <v>16</v>
      </c>
      <c r="EM13" s="33" t="s">
        <v>16</v>
      </c>
      <c r="EN13" s="33" t="s">
        <v>16</v>
      </c>
      <c r="EO13" s="49">
        <v>2018.121607791933</v>
      </c>
      <c r="EP13" s="50">
        <v>1894.3753414257012</v>
      </c>
      <c r="EQ13" s="50">
        <v>2315.0354270066746</v>
      </c>
      <c r="ER13" s="50">
        <v>2359.7114063085678</v>
      </c>
      <c r="ES13" s="50">
        <v>1876.4464379383367</v>
      </c>
      <c r="ET13" s="50">
        <v>3307.4801705810364</v>
      </c>
      <c r="EU13" s="50">
        <v>2841.7373775941069</v>
      </c>
      <c r="EV13" s="50">
        <v>2671.804013495424</v>
      </c>
      <c r="EW13" s="50">
        <v>2929.9139787508452</v>
      </c>
      <c r="EX13" s="634">
        <v>2724.341960726877</v>
      </c>
      <c r="EY13" s="33">
        <v>3371.9894533795928</v>
      </c>
      <c r="EZ13" s="33">
        <v>3582.3382210068485</v>
      </c>
      <c r="FA13" s="33">
        <v>3851.9154348027478</v>
      </c>
      <c r="FB13" s="33">
        <v>4246.7373366818283</v>
      </c>
      <c r="FC13" s="33">
        <v>4650.0437769885502</v>
      </c>
      <c r="FD13" s="49">
        <v>1222.7105713897986</v>
      </c>
      <c r="FE13" s="50">
        <v>1423.9388225761213</v>
      </c>
      <c r="FF13" s="50">
        <v>2035.4438131059751</v>
      </c>
      <c r="FG13" s="50">
        <v>2132.7308025047373</v>
      </c>
      <c r="FH13" s="50">
        <v>2330.0102128996778</v>
      </c>
      <c r="FI13" s="50">
        <v>2538.8594164456235</v>
      </c>
      <c r="FJ13" s="50">
        <v>2152.0316884996369</v>
      </c>
      <c r="FK13" s="50">
        <v>2624.5949307453125</v>
      </c>
      <c r="FL13" s="50">
        <v>2298.2902048387414</v>
      </c>
      <c r="FM13" s="33">
        <v>2482.8874809544445</v>
      </c>
      <c r="FN13" s="33">
        <v>3237.8615735062199</v>
      </c>
      <c r="FO13" s="33">
        <v>2887.1928203270631</v>
      </c>
      <c r="FP13" s="33">
        <v>3176.4866829462212</v>
      </c>
      <c r="FQ13" s="33">
        <v>3626.8672094166645</v>
      </c>
      <c r="FR13" s="33">
        <v>3678.2660748595117</v>
      </c>
      <c r="FS13" s="49">
        <v>1892.3006489751333</v>
      </c>
      <c r="FT13" s="50">
        <v>1440.252225445214</v>
      </c>
      <c r="FU13" s="50">
        <v>1839.9075239663021</v>
      </c>
      <c r="FV13" s="50">
        <v>2025.0733164665983</v>
      </c>
      <c r="FW13" s="50">
        <v>1124.1819784066997</v>
      </c>
      <c r="FX13" s="50">
        <v>1683.9403600435817</v>
      </c>
      <c r="FY13" s="50">
        <v>2461.0818319677701</v>
      </c>
      <c r="FZ13" s="50">
        <v>2360.1896593018382</v>
      </c>
      <c r="GA13" s="50">
        <v>2361.1347727107095</v>
      </c>
      <c r="GB13" s="33">
        <v>1793.8149168629561</v>
      </c>
      <c r="GC13" s="33">
        <v>2750.7496743156184</v>
      </c>
      <c r="GD13" s="33">
        <v>2837.9507761501704</v>
      </c>
      <c r="GE13" s="33">
        <v>2924.1093011035209</v>
      </c>
      <c r="GF13" s="33">
        <v>4060.0207983071482</v>
      </c>
      <c r="GG13" s="33">
        <v>4261.2824622081753</v>
      </c>
      <c r="GH13" s="49">
        <v>404.92623618018496</v>
      </c>
      <c r="GI13" s="50">
        <v>388.63089836946244</v>
      </c>
      <c r="GJ13" s="50">
        <v>996.69096434845949</v>
      </c>
      <c r="GK13" s="50">
        <v>777.70840193401932</v>
      </c>
      <c r="GL13" s="50">
        <v>1031.1008780757672</v>
      </c>
      <c r="GM13" s="50">
        <v>908.7085910477573</v>
      </c>
      <c r="GN13" s="50">
        <v>1441.8701184468075</v>
      </c>
      <c r="GO13" s="50">
        <v>1219.0712764900843</v>
      </c>
      <c r="GP13" s="50">
        <v>1117.0944841849141</v>
      </c>
      <c r="GQ13" s="50">
        <v>945.4916853535392</v>
      </c>
      <c r="GR13" s="33">
        <v>800.1011890554455</v>
      </c>
      <c r="GS13" s="33">
        <v>1579.6562304326192</v>
      </c>
      <c r="GT13" s="33">
        <v>1937.6051014883151</v>
      </c>
      <c r="GU13" s="33">
        <v>1947.5487274598572</v>
      </c>
      <c r="GV13" s="33">
        <v>2982.7879609454671</v>
      </c>
      <c r="GW13" s="33">
        <v>3120.7091689547897</v>
      </c>
      <c r="GX13" s="49" t="s">
        <v>16</v>
      </c>
      <c r="GY13" s="50" t="s">
        <v>16</v>
      </c>
      <c r="GZ13" s="50">
        <v>853.7379522279648</v>
      </c>
      <c r="HA13" s="50">
        <v>819.32857248030632</v>
      </c>
      <c r="HB13" s="50">
        <v>621.82679359182725</v>
      </c>
      <c r="HC13" s="50">
        <v>2021.5669143292491</v>
      </c>
      <c r="HD13" s="50">
        <v>2054.7083757607329</v>
      </c>
      <c r="HE13" s="50">
        <v>2059.9090348090417</v>
      </c>
      <c r="HF13" s="50">
        <v>1862.7255674712949</v>
      </c>
      <c r="HG13" s="33">
        <v>800.1011890554455</v>
      </c>
      <c r="HH13" s="33">
        <v>1579.6562304326192</v>
      </c>
      <c r="HI13" s="33">
        <v>1999.1634874506276</v>
      </c>
      <c r="HJ13" s="33">
        <v>1947.5487274598572</v>
      </c>
      <c r="HK13" s="33">
        <v>2982.7879609454671</v>
      </c>
      <c r="HL13" s="33">
        <v>3120.7091689547897</v>
      </c>
      <c r="HM13" s="49" t="s">
        <v>16</v>
      </c>
      <c r="HN13" s="50" t="s">
        <v>16</v>
      </c>
      <c r="HO13" s="50">
        <v>1386.3296238854664</v>
      </c>
      <c r="HP13" s="50">
        <v>1374.4008367350104</v>
      </c>
      <c r="HQ13" s="50">
        <v>1693.335845994035</v>
      </c>
      <c r="HR13" s="50">
        <v>1729.9004689083765</v>
      </c>
      <c r="HS13" s="50">
        <v>1878.9217598711896</v>
      </c>
      <c r="HT13" s="50">
        <v>1771.5956947893881</v>
      </c>
      <c r="HU13" s="50">
        <v>1854.8111175421116</v>
      </c>
      <c r="HV13" s="50" t="s">
        <v>16</v>
      </c>
      <c r="HW13" s="50" t="s">
        <v>16</v>
      </c>
      <c r="HX13" s="50" t="s">
        <v>16</v>
      </c>
      <c r="HY13" s="50" t="s">
        <v>16</v>
      </c>
      <c r="HZ13" s="50" t="s">
        <v>16</v>
      </c>
      <c r="IA13" s="50" t="s">
        <v>16</v>
      </c>
    </row>
    <row r="14" spans="1:235" s="156" customFormat="1">
      <c r="A14" s="54" t="s">
        <v>6</v>
      </c>
      <c r="B14" s="50">
        <v>5625.8717304724942</v>
      </c>
      <c r="C14" s="50">
        <v>5890.1471359510997</v>
      </c>
      <c r="D14" s="50">
        <v>6441.2849187115207</v>
      </c>
      <c r="E14" s="50">
        <v>7594.7829893181388</v>
      </c>
      <c r="F14" s="50">
        <v>8217.6610141380115</v>
      </c>
      <c r="G14" s="50">
        <v>8608.1549223170096</v>
      </c>
      <c r="H14" s="50">
        <v>8949.4078499731913</v>
      </c>
      <c r="I14" s="50">
        <v>8845.9965443992678</v>
      </c>
      <c r="J14" s="50">
        <v>9112.3491345914317</v>
      </c>
      <c r="K14" s="33">
        <v>9521.9043962257583</v>
      </c>
      <c r="L14" s="33">
        <v>9411.7556590806817</v>
      </c>
      <c r="M14" s="33">
        <v>10100.005694712821</v>
      </c>
      <c r="N14" s="33">
        <v>10427.281668336216</v>
      </c>
      <c r="O14" s="33">
        <v>10711.972094816552</v>
      </c>
      <c r="P14" s="33">
        <v>11154.811557566376</v>
      </c>
      <c r="Q14" s="33">
        <v>11567.795164608762</v>
      </c>
      <c r="R14" s="49">
        <v>6739.4926149904431</v>
      </c>
      <c r="S14" s="50">
        <v>7180.7163635821162</v>
      </c>
      <c r="T14" s="50">
        <v>8012.6922364924812</v>
      </c>
      <c r="U14" s="50">
        <v>9608.7432638330847</v>
      </c>
      <c r="V14" s="50">
        <v>10340.398361262483</v>
      </c>
      <c r="W14" s="50">
        <v>10991.898233729928</v>
      </c>
      <c r="X14" s="50">
        <v>11433.854595694507</v>
      </c>
      <c r="Y14" s="50">
        <v>11235.709832113254</v>
      </c>
      <c r="Z14" s="50">
        <v>11951.085862010774</v>
      </c>
      <c r="AA14" s="50">
        <v>12755.663658949099</v>
      </c>
      <c r="AB14" s="33">
        <v>13606.316734019825</v>
      </c>
      <c r="AC14" s="33">
        <v>13822.416726984486</v>
      </c>
      <c r="AD14" s="33">
        <v>14363.295724474559</v>
      </c>
      <c r="AE14" s="33">
        <v>14823.504720267194</v>
      </c>
      <c r="AF14" s="33">
        <v>15668.147124718816</v>
      </c>
      <c r="AG14" s="33">
        <v>16190.54134681779</v>
      </c>
      <c r="AH14" s="49">
        <v>5276.8481990311229</v>
      </c>
      <c r="AI14" s="50">
        <v>5588.0433417198155</v>
      </c>
      <c r="AJ14" s="50">
        <v>6284.7002464223933</v>
      </c>
      <c r="AK14" s="50">
        <v>7328.8910572080522</v>
      </c>
      <c r="AL14" s="50">
        <v>7924.2969036508184</v>
      </c>
      <c r="AM14" s="50">
        <v>8352.9748073648589</v>
      </c>
      <c r="AN14" s="50">
        <v>9323.5632605069586</v>
      </c>
      <c r="AO14" s="50">
        <v>8576.9108590273372</v>
      </c>
      <c r="AP14" s="50">
        <v>8507.5636736967826</v>
      </c>
      <c r="AQ14" s="50">
        <v>8864.13914939202</v>
      </c>
      <c r="AR14" s="33">
        <v>8036.2192874650036</v>
      </c>
      <c r="AS14" s="33">
        <v>8646.943839863332</v>
      </c>
      <c r="AT14" s="33">
        <v>8572.3301473128467</v>
      </c>
      <c r="AU14" s="33">
        <v>9091.651184196553</v>
      </c>
      <c r="AV14" s="33">
        <v>9485.7117783533213</v>
      </c>
      <c r="AW14" s="33">
        <v>9456.8039070542363</v>
      </c>
      <c r="AX14" s="49">
        <v>5274.0806802395891</v>
      </c>
      <c r="AY14" s="50">
        <v>5342.8001326835238</v>
      </c>
      <c r="AZ14" s="50">
        <v>5727.2166817364659</v>
      </c>
      <c r="BA14" s="50">
        <v>6696.5522296720219</v>
      </c>
      <c r="BB14" s="50">
        <v>7244.0607048599277</v>
      </c>
      <c r="BC14" s="50">
        <v>7473.9176257834806</v>
      </c>
      <c r="BD14" s="50">
        <v>7566.4208439732729</v>
      </c>
      <c r="BE14" s="50">
        <v>7610.782535746991</v>
      </c>
      <c r="BF14" s="50">
        <v>7765.7353077317393</v>
      </c>
      <c r="BG14" s="50">
        <v>7823.9840693626556</v>
      </c>
      <c r="BH14" s="50">
        <v>8063.8134177511783</v>
      </c>
      <c r="BI14" s="33">
        <v>8439.6513694747664</v>
      </c>
      <c r="BJ14" s="33">
        <v>8745.7506627776893</v>
      </c>
      <c r="BK14" s="33">
        <v>8666.4435107378249</v>
      </c>
      <c r="BL14" s="33">
        <v>8744.9470333686768</v>
      </c>
      <c r="BM14" s="33">
        <v>9216.7372281998396</v>
      </c>
      <c r="BN14" s="49">
        <v>4876.0981602853399</v>
      </c>
      <c r="BO14" s="50">
        <v>5058.927849700106</v>
      </c>
      <c r="BP14" s="50">
        <v>5432.7170834697308</v>
      </c>
      <c r="BQ14" s="50">
        <v>6157.8436822671474</v>
      </c>
      <c r="BR14" s="50">
        <v>6825.9946759496261</v>
      </c>
      <c r="BS14" s="50">
        <v>7036.5305285245286</v>
      </c>
      <c r="BT14" s="50">
        <v>7021.4397625261608</v>
      </c>
      <c r="BU14" s="50">
        <v>6935.7675633125727</v>
      </c>
      <c r="BV14" s="50">
        <v>6986.4925092598705</v>
      </c>
      <c r="BW14" s="50">
        <v>7311.3575572651289</v>
      </c>
      <c r="BX14" s="33">
        <v>7322.0829053124999</v>
      </c>
      <c r="BY14" s="33">
        <v>8101.2668584165058</v>
      </c>
      <c r="BZ14" s="33">
        <v>8449.6591565142808</v>
      </c>
      <c r="CA14" s="33">
        <v>8639.6799139816685</v>
      </c>
      <c r="CB14" s="33">
        <v>8911.5329660785592</v>
      </c>
      <c r="CC14" s="33">
        <v>9412.259494887805</v>
      </c>
      <c r="CD14" s="49">
        <v>3250.6331389510015</v>
      </c>
      <c r="CE14" s="50">
        <v>3525.3484934500157</v>
      </c>
      <c r="CF14" s="50">
        <v>3754.9413965685412</v>
      </c>
      <c r="CG14" s="50">
        <v>5195.6666393240912</v>
      </c>
      <c r="CH14" s="50">
        <v>4830.5000629658043</v>
      </c>
      <c r="CI14" s="50">
        <v>4876.0507901504943</v>
      </c>
      <c r="CJ14" s="50" t="s">
        <v>16</v>
      </c>
      <c r="CK14" s="50" t="s">
        <v>16</v>
      </c>
      <c r="CL14" s="50" t="s">
        <v>16</v>
      </c>
      <c r="CM14" s="50" t="s">
        <v>16</v>
      </c>
      <c r="CN14" s="50" t="s">
        <v>16</v>
      </c>
      <c r="CO14" s="33">
        <v>4757.8194779326968</v>
      </c>
      <c r="CP14" s="33">
        <v>5205.3492008757084</v>
      </c>
      <c r="CQ14" s="33">
        <v>5579.257083465136</v>
      </c>
      <c r="CR14" s="33">
        <v>5986.1228263843677</v>
      </c>
      <c r="CS14" s="33">
        <v>6531.9602785659017</v>
      </c>
      <c r="CT14" s="49">
        <v>7593.7360369369553</v>
      </c>
      <c r="CU14" s="50">
        <v>7635.2718757602788</v>
      </c>
      <c r="CV14" s="50">
        <v>7638.9114206128133</v>
      </c>
      <c r="CW14" s="50">
        <v>9008.2815918324832</v>
      </c>
      <c r="CX14" s="50">
        <v>9784.8806383872325</v>
      </c>
      <c r="CY14" s="50">
        <v>10932.468155227816</v>
      </c>
      <c r="CZ14" s="50">
        <v>11580.90112702803</v>
      </c>
      <c r="DA14" s="50">
        <v>12245.959627380036</v>
      </c>
      <c r="DB14" s="50">
        <v>12401.405501286277</v>
      </c>
      <c r="DC14" s="50">
        <v>13247.755840660746</v>
      </c>
      <c r="DD14" s="33">
        <v>13180.100144431717</v>
      </c>
      <c r="DE14" s="33">
        <v>13273.950874317956</v>
      </c>
      <c r="DF14" s="33">
        <v>14060.060000076825</v>
      </c>
      <c r="DG14" s="33">
        <v>14670.281466343969</v>
      </c>
      <c r="DH14" s="33">
        <v>13862.47762583232</v>
      </c>
      <c r="DI14" s="33">
        <v>13279.262389272433</v>
      </c>
      <c r="DJ14" s="49">
        <v>3041.5059636411775</v>
      </c>
      <c r="DK14" s="50">
        <v>3623.5054163958653</v>
      </c>
      <c r="DL14" s="50">
        <v>3629.4266335957859</v>
      </c>
      <c r="DM14" s="50">
        <v>3823.242662078927</v>
      </c>
      <c r="DN14" s="50">
        <v>3995.6057219257832</v>
      </c>
      <c r="DO14" s="50">
        <v>4032.1348746816848</v>
      </c>
      <c r="DP14" s="50">
        <v>4238.1950566283276</v>
      </c>
      <c r="DQ14" s="50">
        <v>4439.5616732555436</v>
      </c>
      <c r="DR14" s="50">
        <v>4193.3215069736762</v>
      </c>
      <c r="DS14" s="50">
        <v>4473.1081276967871</v>
      </c>
      <c r="DT14" s="33">
        <v>4263.1179761050289</v>
      </c>
      <c r="DU14" s="33">
        <v>4502.3793155850599</v>
      </c>
      <c r="DV14" s="33">
        <v>4536.581883517827</v>
      </c>
      <c r="DW14" s="33">
        <v>4756.2205270246741</v>
      </c>
      <c r="DX14" s="33">
        <v>4600.1205236368705</v>
      </c>
      <c r="DY14" s="33">
        <v>5090.3340339898896</v>
      </c>
      <c r="DZ14" s="49" t="s">
        <v>16</v>
      </c>
      <c r="EA14" s="50" t="s">
        <v>16</v>
      </c>
      <c r="EB14" s="50" t="s">
        <v>16</v>
      </c>
      <c r="EC14" s="50" t="s">
        <v>16</v>
      </c>
      <c r="ED14" s="50" t="s">
        <v>16</v>
      </c>
      <c r="EE14" s="50" t="s">
        <v>16</v>
      </c>
      <c r="EF14" s="50" t="s">
        <v>16</v>
      </c>
      <c r="EG14" s="50" t="s">
        <v>16</v>
      </c>
      <c r="EH14" s="50" t="s">
        <v>16</v>
      </c>
      <c r="EI14" s="50" t="s">
        <v>16</v>
      </c>
      <c r="EJ14" s="33" t="s">
        <v>16</v>
      </c>
      <c r="EK14" s="33" t="s">
        <v>16</v>
      </c>
      <c r="EL14" s="33" t="s">
        <v>16</v>
      </c>
      <c r="EM14" s="33" t="s">
        <v>16</v>
      </c>
      <c r="EN14" s="33" t="s">
        <v>16</v>
      </c>
      <c r="EO14" s="49">
        <v>3568.2778010748893</v>
      </c>
      <c r="EP14" s="50">
        <v>3489.5291713628421</v>
      </c>
      <c r="EQ14" s="50">
        <v>3770.1137478049604</v>
      </c>
      <c r="ER14" s="50">
        <v>4017.6144944289276</v>
      </c>
      <c r="ES14" s="50">
        <v>4068.7935758007834</v>
      </c>
      <c r="ET14" s="50">
        <v>4258.9904779765138</v>
      </c>
      <c r="EU14" s="50">
        <v>4507.3571007468117</v>
      </c>
      <c r="EV14" s="50">
        <v>4265.9961825353339</v>
      </c>
      <c r="EW14" s="50">
        <v>3769.2117245598688</v>
      </c>
      <c r="EX14" s="634">
        <v>4227.9321662425482</v>
      </c>
      <c r="EY14" s="33">
        <v>4598.6467620872882</v>
      </c>
      <c r="EZ14" s="33">
        <v>4423.9086561456943</v>
      </c>
      <c r="FA14" s="33">
        <v>4831.9166063458415</v>
      </c>
      <c r="FB14" s="33">
        <v>4514.4290946050487</v>
      </c>
      <c r="FC14" s="33">
        <v>4924.4723389967903</v>
      </c>
      <c r="FD14" s="49">
        <v>3355.0874305435941</v>
      </c>
      <c r="FE14" s="50">
        <v>3566.677783329445</v>
      </c>
      <c r="FF14" s="50">
        <v>3621.9441354085666</v>
      </c>
      <c r="FG14" s="50">
        <v>3710.9165022331181</v>
      </c>
      <c r="FH14" s="50">
        <v>3807.1170246629063</v>
      </c>
      <c r="FI14" s="50">
        <v>4241.4465271526342</v>
      </c>
      <c r="FJ14" s="50">
        <v>4435.7049750336455</v>
      </c>
      <c r="FK14" s="50">
        <v>4523.3053357948756</v>
      </c>
      <c r="FL14" s="50">
        <v>4777.4128014957159</v>
      </c>
      <c r="FM14" s="33">
        <v>4342.7359302177701</v>
      </c>
      <c r="FN14" s="33">
        <v>4211.3203689702104</v>
      </c>
      <c r="FO14" s="33">
        <v>4846.3075226254205</v>
      </c>
      <c r="FP14" s="33">
        <v>4493.0708152741163</v>
      </c>
      <c r="FQ14" s="33">
        <v>4800.0593544663716</v>
      </c>
      <c r="FR14" s="33">
        <v>5558.214778282826</v>
      </c>
      <c r="FS14" s="49">
        <v>4409.7566746805014</v>
      </c>
      <c r="FT14" s="50">
        <v>4350.3874482123683</v>
      </c>
      <c r="FU14" s="50">
        <v>4406.1732187249963</v>
      </c>
      <c r="FV14" s="50">
        <v>4402.5576466699858</v>
      </c>
      <c r="FW14" s="50">
        <v>4280.4743432585783</v>
      </c>
      <c r="FX14" s="50">
        <v>4103.7733893146387</v>
      </c>
      <c r="FY14" s="50">
        <v>4070.6470385120051</v>
      </c>
      <c r="FZ14" s="50">
        <v>4021.5370264508551</v>
      </c>
      <c r="GA14" s="50">
        <v>4784.3698603881112</v>
      </c>
      <c r="GB14" s="33">
        <v>4386.9925956471379</v>
      </c>
      <c r="GC14" s="33">
        <v>4611.885475942202</v>
      </c>
      <c r="GD14" s="33">
        <v>4933.8494864033546</v>
      </c>
      <c r="GE14" s="33">
        <v>4945.7407448007334</v>
      </c>
      <c r="GF14" s="33">
        <v>5119.7939605363572</v>
      </c>
      <c r="GG14" s="33">
        <v>5779.9152621087305</v>
      </c>
      <c r="GH14" s="49" t="s">
        <v>16</v>
      </c>
      <c r="GI14" s="50" t="s">
        <v>16</v>
      </c>
      <c r="GJ14" s="50" t="s">
        <v>16</v>
      </c>
      <c r="GK14" s="50" t="s">
        <v>16</v>
      </c>
      <c r="GL14" s="50" t="s">
        <v>16</v>
      </c>
      <c r="GM14" s="50" t="s">
        <v>16</v>
      </c>
      <c r="GN14" s="50" t="s">
        <v>16</v>
      </c>
      <c r="GO14" s="50" t="s">
        <v>16</v>
      </c>
      <c r="GP14" s="50" t="s">
        <v>16</v>
      </c>
      <c r="GQ14" s="50" t="s">
        <v>16</v>
      </c>
      <c r="GR14" s="50" t="s">
        <v>16</v>
      </c>
      <c r="GS14" s="50" t="s">
        <v>16</v>
      </c>
      <c r="GT14" s="33" t="s">
        <v>16</v>
      </c>
      <c r="GU14" s="33" t="s">
        <v>16</v>
      </c>
      <c r="GV14" s="33" t="s">
        <v>16</v>
      </c>
      <c r="GW14" s="33" t="s">
        <v>16</v>
      </c>
      <c r="GX14" s="49" t="s">
        <v>16</v>
      </c>
      <c r="GY14" s="50" t="s">
        <v>16</v>
      </c>
      <c r="GZ14" s="50" t="s">
        <v>16</v>
      </c>
      <c r="HA14" s="50" t="s">
        <v>16</v>
      </c>
      <c r="HB14" s="50" t="s">
        <v>16</v>
      </c>
      <c r="HC14" s="50" t="s">
        <v>16</v>
      </c>
      <c r="HD14" s="50" t="s">
        <v>16</v>
      </c>
      <c r="HE14" s="50" t="s">
        <v>16</v>
      </c>
      <c r="HF14" s="50" t="s">
        <v>16</v>
      </c>
      <c r="HH14" s="50" t="s">
        <v>16</v>
      </c>
      <c r="HI14" s="33" t="s">
        <v>16</v>
      </c>
      <c r="HJ14" s="33" t="s">
        <v>16</v>
      </c>
      <c r="HK14" s="33" t="s">
        <v>16</v>
      </c>
      <c r="HL14" s="33" t="s">
        <v>16</v>
      </c>
      <c r="HM14" s="49" t="s">
        <v>16</v>
      </c>
      <c r="HN14" s="50" t="s">
        <v>16</v>
      </c>
      <c r="HO14" s="50" t="s">
        <v>16</v>
      </c>
      <c r="HP14" s="50" t="s">
        <v>16</v>
      </c>
      <c r="HQ14" s="50" t="s">
        <v>16</v>
      </c>
      <c r="HR14" s="50" t="s">
        <v>16</v>
      </c>
      <c r="HS14" s="50" t="s">
        <v>16</v>
      </c>
      <c r="HT14" s="50" t="s">
        <v>16</v>
      </c>
      <c r="HU14" s="50" t="s">
        <v>16</v>
      </c>
      <c r="HV14" s="50" t="s">
        <v>16</v>
      </c>
      <c r="HW14" s="50" t="s">
        <v>16</v>
      </c>
      <c r="HX14" s="50" t="s">
        <v>16</v>
      </c>
      <c r="HY14" s="50" t="s">
        <v>16</v>
      </c>
      <c r="HZ14" s="50" t="s">
        <v>16</v>
      </c>
      <c r="IA14" s="50" t="s">
        <v>16</v>
      </c>
    </row>
    <row r="15" spans="1:235" s="156" customFormat="1">
      <c r="A15" s="54"/>
      <c r="B15" s="50"/>
      <c r="C15" s="50"/>
      <c r="D15" s="50"/>
      <c r="E15" s="50"/>
      <c r="F15" s="50"/>
      <c r="G15" s="50"/>
      <c r="H15" s="50"/>
      <c r="I15" s="50"/>
      <c r="J15" s="50"/>
      <c r="K15" s="33"/>
      <c r="L15" s="33"/>
      <c r="M15" s="33"/>
      <c r="N15" s="33"/>
      <c r="O15" s="33"/>
      <c r="P15" s="33"/>
      <c r="Q15" s="33"/>
      <c r="R15" s="49"/>
      <c r="S15" s="50"/>
      <c r="T15" s="50"/>
      <c r="U15" s="50"/>
      <c r="V15" s="50"/>
      <c r="W15" s="50"/>
      <c r="X15" s="50"/>
      <c r="Y15" s="50"/>
      <c r="Z15" s="50"/>
      <c r="AA15" s="50"/>
      <c r="AB15" s="33"/>
      <c r="AC15" s="33"/>
      <c r="AD15" s="33"/>
      <c r="AE15" s="33"/>
      <c r="AF15" s="33"/>
      <c r="AG15" s="33"/>
      <c r="AH15" s="49"/>
      <c r="AI15" s="50"/>
      <c r="AJ15" s="50"/>
      <c r="AK15" s="50"/>
      <c r="AL15" s="50"/>
      <c r="AM15" s="50"/>
      <c r="AN15" s="50"/>
      <c r="AO15" s="50"/>
      <c r="AP15" s="50"/>
      <c r="AQ15" s="50"/>
      <c r="AR15" s="33"/>
      <c r="AS15" s="33"/>
      <c r="AT15" s="33"/>
      <c r="AU15" s="33"/>
      <c r="AV15" s="33"/>
      <c r="AW15" s="33"/>
      <c r="AX15" s="49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33"/>
      <c r="BJ15" s="33"/>
      <c r="BK15" s="33"/>
      <c r="BL15" s="33"/>
      <c r="BM15" s="33"/>
      <c r="BN15" s="49"/>
      <c r="BO15" s="50"/>
      <c r="BP15" s="50"/>
      <c r="BQ15" s="50"/>
      <c r="BR15" s="50"/>
      <c r="BS15" s="50"/>
      <c r="BT15" s="50"/>
      <c r="BU15" s="50"/>
      <c r="BV15" s="50"/>
      <c r="BW15" s="50"/>
      <c r="BX15" s="33"/>
      <c r="BY15" s="33"/>
      <c r="BZ15" s="33"/>
      <c r="CA15" s="33"/>
      <c r="CB15" s="33"/>
      <c r="CC15" s="33"/>
      <c r="CD15" s="49"/>
      <c r="CE15" s="50"/>
      <c r="CF15" s="50"/>
      <c r="CG15" s="50"/>
      <c r="CH15" s="50"/>
      <c r="CI15" s="50"/>
      <c r="CJ15" s="50"/>
      <c r="CK15" s="50"/>
      <c r="CL15" s="50"/>
      <c r="CM15" s="50"/>
      <c r="CN15" s="33"/>
      <c r="CO15" s="33"/>
      <c r="CP15" s="33"/>
      <c r="CQ15" s="33"/>
      <c r="CR15" s="33"/>
      <c r="CS15" s="33"/>
      <c r="CT15" s="49"/>
      <c r="CU15" s="50"/>
      <c r="CV15" s="50"/>
      <c r="CW15" s="50"/>
      <c r="CX15" s="50"/>
      <c r="CY15" s="50"/>
      <c r="CZ15" s="50"/>
      <c r="DA15" s="50"/>
      <c r="DB15" s="50"/>
      <c r="DC15" s="50"/>
      <c r="DD15" s="33"/>
      <c r="DE15" s="33"/>
      <c r="DF15" s="33"/>
      <c r="DG15" s="33"/>
      <c r="DH15" s="33"/>
      <c r="DI15" s="33"/>
      <c r="DJ15" s="49"/>
      <c r="DK15" s="50"/>
      <c r="DL15" s="50"/>
      <c r="DM15" s="50"/>
      <c r="DN15" s="50"/>
      <c r="DO15" s="50"/>
      <c r="DP15" s="50"/>
      <c r="DQ15" s="50"/>
      <c r="DR15" s="50"/>
      <c r="DS15" s="50"/>
      <c r="DT15" s="33"/>
      <c r="DU15" s="33"/>
      <c r="DV15" s="33"/>
      <c r="DW15" s="33"/>
      <c r="DX15" s="33"/>
      <c r="DY15" s="33"/>
      <c r="DZ15" s="49"/>
      <c r="EA15" s="50"/>
      <c r="EB15" s="50"/>
      <c r="EC15" s="50"/>
      <c r="ED15" s="50"/>
      <c r="EE15" s="50"/>
      <c r="EF15" s="50"/>
      <c r="EG15" s="50"/>
      <c r="EH15" s="50"/>
      <c r="EI15" s="33"/>
      <c r="EJ15" s="33"/>
      <c r="EK15" s="33"/>
      <c r="EL15" s="33"/>
      <c r="EM15" s="33"/>
      <c r="EN15" s="33"/>
      <c r="EO15" s="49"/>
      <c r="EP15" s="50"/>
      <c r="EQ15" s="50"/>
      <c r="ER15" s="50"/>
      <c r="ES15" s="50"/>
      <c r="ET15" s="50"/>
      <c r="EU15" s="50"/>
      <c r="EV15" s="50"/>
      <c r="EW15" s="50"/>
      <c r="EX15" s="634"/>
      <c r="EY15" s="33"/>
      <c r="EZ15" s="33"/>
      <c r="FA15" s="33"/>
      <c r="FB15" s="33"/>
      <c r="FC15" s="33"/>
      <c r="FD15" s="49"/>
      <c r="FE15" s="50"/>
      <c r="FF15" s="50"/>
      <c r="FG15" s="50"/>
      <c r="FH15" s="50"/>
      <c r="FI15" s="50"/>
      <c r="FJ15" s="50"/>
      <c r="FK15" s="50"/>
      <c r="FL15" s="50"/>
      <c r="FM15" s="33"/>
      <c r="FN15" s="33"/>
      <c r="FO15" s="33"/>
      <c r="FP15" s="33"/>
      <c r="FQ15" s="33"/>
      <c r="FR15" s="33"/>
      <c r="FS15" s="49"/>
      <c r="FT15" s="50"/>
      <c r="FU15" s="50"/>
      <c r="FV15" s="50"/>
      <c r="FW15" s="50"/>
      <c r="FX15" s="50"/>
      <c r="FY15" s="50"/>
      <c r="FZ15" s="50"/>
      <c r="GA15" s="50"/>
      <c r="GB15" s="33"/>
      <c r="GC15" s="33"/>
      <c r="GD15" s="33"/>
      <c r="GE15" s="33"/>
      <c r="GF15" s="33"/>
      <c r="GG15" s="33"/>
      <c r="GH15" s="49"/>
      <c r="GI15" s="50"/>
      <c r="GJ15" s="50"/>
      <c r="GK15" s="50"/>
      <c r="GL15" s="50"/>
      <c r="GM15" s="50"/>
      <c r="GN15" s="50"/>
      <c r="GO15" s="50"/>
      <c r="GP15" s="50"/>
      <c r="GQ15" s="50"/>
      <c r="GR15" s="33"/>
      <c r="GS15" s="33"/>
      <c r="GT15" s="33"/>
      <c r="GU15" s="33"/>
      <c r="GV15" s="33"/>
      <c r="GW15" s="33"/>
      <c r="GX15" s="49"/>
      <c r="GY15" s="50"/>
      <c r="GZ15" s="50"/>
      <c r="HA15" s="50"/>
      <c r="HB15" s="50"/>
      <c r="HC15" s="50"/>
      <c r="HD15" s="50"/>
      <c r="HE15" s="50"/>
      <c r="HF15" s="50"/>
      <c r="HH15" s="33"/>
      <c r="HI15" s="33"/>
      <c r="HJ15" s="33"/>
      <c r="HK15" s="33"/>
      <c r="HL15" s="33"/>
      <c r="HM15" s="49"/>
      <c r="HN15" s="50"/>
      <c r="HO15" s="50"/>
      <c r="HP15" s="50"/>
      <c r="HQ15" s="50"/>
      <c r="HR15" s="50"/>
      <c r="HS15" s="50"/>
      <c r="HT15" s="50"/>
      <c r="HU15" s="50"/>
      <c r="HV15" s="33"/>
      <c r="HW15" s="33"/>
      <c r="HX15" s="33"/>
      <c r="HY15" s="33"/>
      <c r="HZ15" s="33"/>
      <c r="IA15" s="33"/>
    </row>
    <row r="16" spans="1:235" s="156" customFormat="1">
      <c r="A16" s="54" t="s">
        <v>7</v>
      </c>
      <c r="B16" s="50">
        <v>3744.0691888001111</v>
      </c>
      <c r="C16" s="50">
        <v>4244.4401203023672</v>
      </c>
      <c r="D16" s="50">
        <v>5353.3543035170505</v>
      </c>
      <c r="E16" s="50">
        <v>5484.5013654970953</v>
      </c>
      <c r="F16" s="50">
        <v>5778.5918369856436</v>
      </c>
      <c r="G16" s="50">
        <v>6051.1463194138232</v>
      </c>
      <c r="H16" s="50">
        <v>6482.3586608617261</v>
      </c>
      <c r="I16" s="50">
        <v>6462.1064011637445</v>
      </c>
      <c r="J16" s="50">
        <v>6700.9274185201111</v>
      </c>
      <c r="K16" s="33">
        <v>6700.9128499211174</v>
      </c>
      <c r="L16" s="33">
        <v>7076.8418827730902</v>
      </c>
      <c r="M16" s="33">
        <v>7701.0966885422686</v>
      </c>
      <c r="N16" s="33">
        <v>8480.7031916080741</v>
      </c>
      <c r="O16" s="33">
        <v>8951.5633345431197</v>
      </c>
      <c r="P16" s="33">
        <v>9536.95555138907</v>
      </c>
      <c r="Q16" s="33">
        <v>10145.359142660962</v>
      </c>
      <c r="R16" s="49">
        <v>4292.3544962653132</v>
      </c>
      <c r="S16" s="50">
        <v>4278.0136105527272</v>
      </c>
      <c r="T16" s="50">
        <v>5088.5105008811779</v>
      </c>
      <c r="U16" s="50">
        <v>5297.8725632083961</v>
      </c>
      <c r="V16" s="50">
        <v>5613.5575984086199</v>
      </c>
      <c r="W16" s="50">
        <v>5792.179268046536</v>
      </c>
      <c r="X16" s="50">
        <v>6320.8630592295367</v>
      </c>
      <c r="Y16" s="50">
        <v>6276.245362822383</v>
      </c>
      <c r="Z16" s="50">
        <v>6633.8124325200224</v>
      </c>
      <c r="AA16" s="50">
        <v>6462.4215413361544</v>
      </c>
      <c r="AB16" s="33">
        <v>7699.886539677228</v>
      </c>
      <c r="AC16" s="33">
        <v>7710.4842209146072</v>
      </c>
      <c r="AD16" s="33">
        <v>8254.7603559827803</v>
      </c>
      <c r="AE16" s="33">
        <v>8774.8996611594812</v>
      </c>
      <c r="AF16" s="33">
        <v>9416.4188856881901</v>
      </c>
      <c r="AG16" s="33">
        <v>10344.547019086991</v>
      </c>
      <c r="AH16" s="49">
        <v>3871.5483076493551</v>
      </c>
      <c r="AI16" s="50">
        <v>5194.9854136212325</v>
      </c>
      <c r="AJ16" s="50">
        <v>6152.1597967408143</v>
      </c>
      <c r="AK16" s="50">
        <v>6209.5450157659952</v>
      </c>
      <c r="AL16" s="50">
        <v>6320.132032435512</v>
      </c>
      <c r="AM16" s="50">
        <v>6645.2840586167868</v>
      </c>
      <c r="AN16" s="50">
        <v>7395.0299321976545</v>
      </c>
      <c r="AO16" s="50">
        <v>7323.1996678384066</v>
      </c>
      <c r="AP16" s="50">
        <v>7243.5792785139856</v>
      </c>
      <c r="AQ16" s="50">
        <v>7519.237021571631</v>
      </c>
      <c r="AR16" s="33">
        <v>7710.5913300130478</v>
      </c>
      <c r="AS16" s="33">
        <v>8477.785316349642</v>
      </c>
      <c r="AT16" s="33">
        <v>9460.7500612311342</v>
      </c>
      <c r="AU16" s="33">
        <v>10061.295280475466</v>
      </c>
      <c r="AV16" s="33">
        <v>10732.147509087685</v>
      </c>
      <c r="AW16" s="33">
        <v>11241.105349547986</v>
      </c>
      <c r="AX16" s="49">
        <v>3217.1438569478951</v>
      </c>
      <c r="AY16" s="50">
        <v>3761.3129887622381</v>
      </c>
      <c r="AZ16" s="50">
        <v>4784.9896761039327</v>
      </c>
      <c r="BA16" s="50">
        <v>5309.4966469511264</v>
      </c>
      <c r="BB16" s="50" t="s">
        <v>16</v>
      </c>
      <c r="BC16" s="50" t="s">
        <v>16</v>
      </c>
      <c r="BD16" s="50" t="s">
        <v>16</v>
      </c>
      <c r="BE16" s="50" t="s">
        <v>16</v>
      </c>
      <c r="BF16" s="50" t="s">
        <v>16</v>
      </c>
      <c r="BG16" s="50" t="s">
        <v>16</v>
      </c>
      <c r="BH16" s="50" t="s">
        <v>16</v>
      </c>
      <c r="BI16" s="50" t="s">
        <v>16</v>
      </c>
      <c r="BJ16" s="50" t="s">
        <v>16</v>
      </c>
      <c r="BK16" s="50" t="s">
        <v>16</v>
      </c>
      <c r="BL16" s="50" t="s">
        <v>16</v>
      </c>
      <c r="BM16" s="50" t="s">
        <v>16</v>
      </c>
      <c r="BN16" s="49">
        <v>2965.913652171987</v>
      </c>
      <c r="BO16" s="50">
        <v>3376.98812491748</v>
      </c>
      <c r="BP16" s="50">
        <v>4161.3174651071204</v>
      </c>
      <c r="BQ16" s="50">
        <v>4062.8398915504954</v>
      </c>
      <c r="BR16" s="50">
        <v>4484.453466463543</v>
      </c>
      <c r="BS16" s="50">
        <v>4868.0296519311396</v>
      </c>
      <c r="BT16" s="50">
        <v>5234.5859184722294</v>
      </c>
      <c r="BU16" s="50">
        <v>5313.1789075789075</v>
      </c>
      <c r="BV16" s="50">
        <v>5814.4580254505099</v>
      </c>
      <c r="BW16" s="50">
        <v>5761.5095454042066</v>
      </c>
      <c r="BX16" s="33">
        <v>5948.4021046801445</v>
      </c>
      <c r="BY16" s="33">
        <v>6147.8410579019437</v>
      </c>
      <c r="BZ16" s="33">
        <v>7002.0066524015101</v>
      </c>
      <c r="CA16" s="33">
        <v>6828.5427508249668</v>
      </c>
      <c r="CB16" s="33">
        <v>6942.7431067346797</v>
      </c>
      <c r="CC16" s="33">
        <v>6634.2205721413529</v>
      </c>
      <c r="CD16" s="49">
        <v>3114.5963234512806</v>
      </c>
      <c r="CE16" s="50">
        <v>3501.2897911554237</v>
      </c>
      <c r="CF16" s="50">
        <v>4121.513325075035</v>
      </c>
      <c r="CG16" s="50">
        <v>4177.4151106137961</v>
      </c>
      <c r="CH16" s="50">
        <v>4331.5316597215169</v>
      </c>
      <c r="CI16" s="50">
        <v>4363.6369597090725</v>
      </c>
      <c r="CJ16" s="50">
        <v>5168.0872474854514</v>
      </c>
      <c r="CK16" s="50">
        <v>5286.066184721476</v>
      </c>
      <c r="CL16" s="50">
        <v>5917.438136581628</v>
      </c>
      <c r="CM16" s="50">
        <v>5734.4816231774194</v>
      </c>
      <c r="CN16" s="33">
        <v>5692.1408152191725</v>
      </c>
      <c r="CO16" s="33">
        <v>5854.8745013639673</v>
      </c>
      <c r="CP16" s="33">
        <v>6978.7046791416442</v>
      </c>
      <c r="CQ16" s="33">
        <v>7479.0441605204733</v>
      </c>
      <c r="CR16" s="33">
        <v>7260.3753235982449</v>
      </c>
      <c r="CS16" s="33">
        <v>7560.8171525899206</v>
      </c>
      <c r="CT16" s="49" t="s">
        <v>16</v>
      </c>
      <c r="CU16" s="50" t="s">
        <v>16</v>
      </c>
      <c r="CV16" s="50" t="s">
        <v>16</v>
      </c>
      <c r="CW16" s="50" t="s">
        <v>16</v>
      </c>
      <c r="CX16" s="50" t="s">
        <v>16</v>
      </c>
      <c r="CY16" s="50" t="s">
        <v>16</v>
      </c>
      <c r="CZ16" s="50" t="s">
        <v>16</v>
      </c>
      <c r="DA16" s="50" t="s">
        <v>16</v>
      </c>
      <c r="DB16" s="50" t="s">
        <v>16</v>
      </c>
      <c r="DC16" s="50" t="s">
        <v>16</v>
      </c>
      <c r="DD16" s="50" t="s">
        <v>16</v>
      </c>
      <c r="DE16" s="50" t="s">
        <v>16</v>
      </c>
      <c r="DF16" s="33" t="s">
        <v>16</v>
      </c>
      <c r="DG16" s="33" t="s">
        <v>16</v>
      </c>
      <c r="DH16" s="33" t="s">
        <v>16</v>
      </c>
      <c r="DI16" s="33" t="s">
        <v>16</v>
      </c>
      <c r="DJ16" s="49">
        <v>1436.1909838738902</v>
      </c>
      <c r="DK16" s="50">
        <v>1671.9130595057493</v>
      </c>
      <c r="DL16" s="50">
        <v>1846.6375199630636</v>
      </c>
      <c r="DM16" s="50">
        <v>1757.9278764814176</v>
      </c>
      <c r="DN16" s="50">
        <v>2025.11199315607</v>
      </c>
      <c r="DO16" s="50">
        <v>2114.5611219004622</v>
      </c>
      <c r="DP16" s="50">
        <v>2229.6047143771079</v>
      </c>
      <c r="DQ16" s="50">
        <v>2224.8422346183097</v>
      </c>
      <c r="DR16" s="50">
        <v>2303.4212658227848</v>
      </c>
      <c r="DS16" s="50">
        <v>2652.9503215841764</v>
      </c>
      <c r="DT16" s="33">
        <v>2663.5432846079325</v>
      </c>
      <c r="DU16" s="33">
        <v>2748.0304170066784</v>
      </c>
      <c r="DV16" s="33">
        <v>2836.3428191634762</v>
      </c>
      <c r="DW16" s="33">
        <v>3007.673736275613</v>
      </c>
      <c r="DX16" s="33">
        <v>2954.081789154985</v>
      </c>
      <c r="DY16" s="33">
        <v>3001.7799393860541</v>
      </c>
      <c r="DZ16" s="49" t="s">
        <v>16</v>
      </c>
      <c r="EA16" s="50" t="s">
        <v>16</v>
      </c>
      <c r="EB16" s="50" t="s">
        <v>16</v>
      </c>
      <c r="EC16" s="50" t="s">
        <v>16</v>
      </c>
      <c r="ED16" s="50" t="s">
        <v>16</v>
      </c>
      <c r="EE16" s="50" t="s">
        <v>16</v>
      </c>
      <c r="EF16" s="50" t="s">
        <v>16</v>
      </c>
      <c r="EG16" s="50" t="s">
        <v>16</v>
      </c>
      <c r="EH16" s="50" t="s">
        <v>16</v>
      </c>
      <c r="EI16" s="50" t="s">
        <v>16</v>
      </c>
      <c r="EJ16" s="33" t="s">
        <v>16</v>
      </c>
      <c r="EK16" s="33" t="s">
        <v>16</v>
      </c>
      <c r="EL16" s="33" t="s">
        <v>16</v>
      </c>
      <c r="EM16" s="33" t="s">
        <v>16</v>
      </c>
      <c r="EN16" s="33" t="s">
        <v>16</v>
      </c>
      <c r="EO16" s="49">
        <v>1762.7162107147758</v>
      </c>
      <c r="EP16" s="50">
        <v>2028.7922751026902</v>
      </c>
      <c r="EQ16" s="50">
        <v>1936.6631478182801</v>
      </c>
      <c r="ER16" s="50">
        <v>2185.5897518753604</v>
      </c>
      <c r="ES16" s="50">
        <v>2186.2627521617269</v>
      </c>
      <c r="ET16" s="50">
        <v>2316.322990040992</v>
      </c>
      <c r="EU16" s="50">
        <v>2336.0594741082546</v>
      </c>
      <c r="EV16" s="50">
        <v>2586.2664423707838</v>
      </c>
      <c r="EW16" s="50">
        <v>2662.3103308412292</v>
      </c>
      <c r="EX16" s="634">
        <v>2561.893886018288</v>
      </c>
      <c r="EY16" s="33">
        <v>2653.3637594336874</v>
      </c>
      <c r="EZ16" s="33">
        <v>2676.6686234765093</v>
      </c>
      <c r="FA16" s="33">
        <v>2940.1639792758347</v>
      </c>
      <c r="FB16" s="33">
        <v>3016.2270683566617</v>
      </c>
      <c r="FC16" s="33">
        <v>3118.3301620045172</v>
      </c>
      <c r="FD16" s="49">
        <v>1626.6523346249267</v>
      </c>
      <c r="FE16" s="50">
        <v>1771.3210551374882</v>
      </c>
      <c r="FF16" s="50">
        <v>1679.6904798359808</v>
      </c>
      <c r="FG16" s="50">
        <v>1927.0772973570718</v>
      </c>
      <c r="FH16" s="50">
        <v>2070.259912843841</v>
      </c>
      <c r="FI16" s="50">
        <v>2182.9038895423355</v>
      </c>
      <c r="FJ16" s="50">
        <v>2160.6034449480799</v>
      </c>
      <c r="FK16" s="50">
        <v>2262.447811296584</v>
      </c>
      <c r="FL16" s="50">
        <v>2706.4528868135658</v>
      </c>
      <c r="FM16" s="33">
        <v>2759.9922096748414</v>
      </c>
      <c r="FN16" s="33">
        <v>2858.9904021031653</v>
      </c>
      <c r="FO16" s="33">
        <v>2999.080479222413</v>
      </c>
      <c r="FP16" s="33">
        <v>3058.7997780381857</v>
      </c>
      <c r="FQ16" s="33">
        <v>2900.0616461250552</v>
      </c>
      <c r="FR16" s="33">
        <v>2892.793494699341</v>
      </c>
      <c r="FS16" s="49">
        <v>1673.4859903381644</v>
      </c>
      <c r="FT16" s="50">
        <v>1769.2377081945372</v>
      </c>
      <c r="FU16" s="50">
        <v>1749.3815472009283</v>
      </c>
      <c r="FV16" s="50">
        <v>1944.356306523403</v>
      </c>
      <c r="FW16" s="50">
        <v>2099.2714444189046</v>
      </c>
      <c r="FX16" s="50">
        <v>2146.9275735658375</v>
      </c>
      <c r="FY16" s="50">
        <v>2173.2377970944017</v>
      </c>
      <c r="FZ16" s="50">
        <v>2574.5317155780403</v>
      </c>
      <c r="GA16" s="50">
        <v>2750.2008697261285</v>
      </c>
      <c r="GB16" s="33">
        <v>2704.6577203584079</v>
      </c>
      <c r="GC16" s="33">
        <v>2613.2325728672713</v>
      </c>
      <c r="GD16" s="33">
        <v>2786.1323393172402</v>
      </c>
      <c r="GE16" s="33">
        <v>3135.958517261985</v>
      </c>
      <c r="GF16" s="33">
        <v>2899.3271545165308</v>
      </c>
      <c r="GG16" s="33">
        <v>2976.2795359628767</v>
      </c>
      <c r="GH16" s="49" t="s">
        <v>16</v>
      </c>
      <c r="GI16" s="50" t="s">
        <v>16</v>
      </c>
      <c r="GJ16" s="50" t="s">
        <v>16</v>
      </c>
      <c r="GK16" s="50" t="s">
        <v>16</v>
      </c>
      <c r="GL16" s="50" t="s">
        <v>16</v>
      </c>
      <c r="GM16" s="50" t="s">
        <v>16</v>
      </c>
      <c r="GN16" s="50" t="s">
        <v>16</v>
      </c>
      <c r="GO16" s="50" t="s">
        <v>16</v>
      </c>
      <c r="GP16" s="50" t="s">
        <v>16</v>
      </c>
      <c r="GQ16" s="50" t="s">
        <v>16</v>
      </c>
      <c r="GR16" s="50" t="s">
        <v>16</v>
      </c>
      <c r="GS16" s="50" t="s">
        <v>16</v>
      </c>
      <c r="GT16" s="33" t="s">
        <v>16</v>
      </c>
      <c r="GU16" s="33" t="s">
        <v>16</v>
      </c>
      <c r="GV16" s="33" t="s">
        <v>16</v>
      </c>
      <c r="GW16" s="33" t="s">
        <v>16</v>
      </c>
      <c r="GX16" s="49" t="s">
        <v>16</v>
      </c>
      <c r="GY16" s="50" t="s">
        <v>16</v>
      </c>
      <c r="GZ16" s="50" t="s">
        <v>16</v>
      </c>
      <c r="HA16" s="50" t="s">
        <v>16</v>
      </c>
      <c r="HB16" s="50" t="s">
        <v>16</v>
      </c>
      <c r="HC16" s="50" t="s">
        <v>16</v>
      </c>
      <c r="HD16" s="50" t="s">
        <v>16</v>
      </c>
      <c r="HE16" s="50" t="s">
        <v>16</v>
      </c>
      <c r="HF16" s="50" t="s">
        <v>16</v>
      </c>
      <c r="HH16" s="50" t="s">
        <v>16</v>
      </c>
      <c r="HI16" s="33" t="s">
        <v>16</v>
      </c>
      <c r="HJ16" s="33" t="s">
        <v>16</v>
      </c>
      <c r="HK16" s="33" t="s">
        <v>16</v>
      </c>
      <c r="HL16" s="33" t="s">
        <v>16</v>
      </c>
      <c r="HM16" s="49" t="s">
        <v>16</v>
      </c>
      <c r="HN16" s="50" t="s">
        <v>16</v>
      </c>
      <c r="HO16" s="50" t="s">
        <v>16</v>
      </c>
      <c r="HP16" s="50" t="s">
        <v>16</v>
      </c>
      <c r="HQ16" s="50" t="s">
        <v>16</v>
      </c>
      <c r="HR16" s="50" t="s">
        <v>16</v>
      </c>
      <c r="HS16" s="50" t="s">
        <v>16</v>
      </c>
      <c r="HT16" s="50" t="s">
        <v>16</v>
      </c>
      <c r="HU16" s="50" t="s">
        <v>16</v>
      </c>
      <c r="HV16" s="50" t="s">
        <v>16</v>
      </c>
      <c r="HW16" s="50" t="s">
        <v>16</v>
      </c>
      <c r="HX16" s="50" t="s">
        <v>16</v>
      </c>
      <c r="HY16" s="50" t="s">
        <v>16</v>
      </c>
      <c r="HZ16" s="50" t="s">
        <v>16</v>
      </c>
      <c r="IA16" s="50" t="s">
        <v>16</v>
      </c>
    </row>
    <row r="17" spans="1:235" s="156" customFormat="1">
      <c r="A17" s="54" t="s">
        <v>8</v>
      </c>
      <c r="B17" s="50">
        <v>2329.2636887728659</v>
      </c>
      <c r="C17" s="50">
        <v>2641.4654501524133</v>
      </c>
      <c r="D17" s="50">
        <v>3814.3700596722756</v>
      </c>
      <c r="E17" s="50">
        <v>4044.6112674398</v>
      </c>
      <c r="F17" s="50">
        <v>4274.6314828137183</v>
      </c>
      <c r="G17" s="50">
        <v>4345.6848988648098</v>
      </c>
      <c r="H17" s="50">
        <v>4727.8210804697346</v>
      </c>
      <c r="I17" s="50">
        <v>4913.1496364866853</v>
      </c>
      <c r="J17" s="50">
        <v>5007.3280611318469</v>
      </c>
      <c r="K17" s="33">
        <v>5020.9618283287209</v>
      </c>
      <c r="L17" s="33">
        <v>4680.7134603711356</v>
      </c>
      <c r="M17" s="33">
        <v>5917.1599850894736</v>
      </c>
      <c r="N17" s="33">
        <v>6140.4698653178466</v>
      </c>
      <c r="O17" s="33">
        <v>7078.6032610801694</v>
      </c>
      <c r="P17" s="33">
        <v>7452.9738302361093</v>
      </c>
      <c r="Q17" s="33">
        <v>7836.4225209976676</v>
      </c>
      <c r="R17" s="49">
        <v>3126.6045924897549</v>
      </c>
      <c r="S17" s="50">
        <v>3579.9318667826956</v>
      </c>
      <c r="T17" s="50">
        <v>5436.0803069607546</v>
      </c>
      <c r="U17" s="50">
        <v>5939.1338253908243</v>
      </c>
      <c r="V17" s="50">
        <v>6358.940319127315</v>
      </c>
      <c r="W17" s="50">
        <v>6122.61917436571</v>
      </c>
      <c r="X17" s="50">
        <v>6673.6537324797373</v>
      </c>
      <c r="Y17" s="50">
        <v>6924.6743452015862</v>
      </c>
      <c r="Z17" s="50">
        <v>7230.8335837161221</v>
      </c>
      <c r="AA17" s="50">
        <v>7317.6166661495799</v>
      </c>
      <c r="AB17" s="33">
        <v>5050.5646526466007</v>
      </c>
      <c r="AC17" s="33">
        <v>7960.8784910252934</v>
      </c>
      <c r="AD17" s="33">
        <v>8297.3529363981888</v>
      </c>
      <c r="AE17" s="33">
        <v>8869.2697602834996</v>
      </c>
      <c r="AF17" s="33">
        <v>9511.5205291722777</v>
      </c>
      <c r="AG17" s="33">
        <v>9818.0275710772385</v>
      </c>
      <c r="AH17" s="49">
        <v>2055.1683154534799</v>
      </c>
      <c r="AI17" s="50">
        <v>2267.6520026610401</v>
      </c>
      <c r="AJ17" s="50">
        <v>3304.7083808434036</v>
      </c>
      <c r="AK17" s="50">
        <v>3328.9801259910741</v>
      </c>
      <c r="AL17" s="50">
        <v>3515.9553806397139</v>
      </c>
      <c r="AM17" s="50">
        <v>3599.8910353486517</v>
      </c>
      <c r="AN17" s="50">
        <v>4193.7744406454922</v>
      </c>
      <c r="AO17" s="50">
        <v>4451.4248136478527</v>
      </c>
      <c r="AP17" s="50">
        <v>4325.1712693781938</v>
      </c>
      <c r="AQ17" s="50">
        <v>4459.4249368877536</v>
      </c>
      <c r="AR17" s="33">
        <v>5743.3533421659313</v>
      </c>
      <c r="AS17" s="33">
        <v>5421.918081455854</v>
      </c>
      <c r="AT17" s="33">
        <v>5650.9593312962597</v>
      </c>
      <c r="AU17" s="33">
        <v>6806.0019308620958</v>
      </c>
      <c r="AV17" s="33">
        <v>6823.2724460897552</v>
      </c>
      <c r="AW17" s="33">
        <v>7175.697203337545</v>
      </c>
      <c r="AX17" s="49">
        <v>2074.6767277844051</v>
      </c>
      <c r="AY17" s="50">
        <v>2346.1253638890798</v>
      </c>
      <c r="AZ17" s="50">
        <v>3278.8950334585124</v>
      </c>
      <c r="BA17" s="50">
        <v>3438.7167503172441</v>
      </c>
      <c r="BB17" s="50">
        <v>3624.4446485480435</v>
      </c>
      <c r="BC17" s="50">
        <v>3864.5437621267401</v>
      </c>
      <c r="BD17" s="50">
        <v>4127.0592988676872</v>
      </c>
      <c r="BE17" s="50">
        <v>4255.6924069936958</v>
      </c>
      <c r="BF17" s="50">
        <v>4339.7362195348551</v>
      </c>
      <c r="BG17" s="50">
        <v>4297.9245666867664</v>
      </c>
      <c r="BH17" s="50">
        <v>3929.2980177823674</v>
      </c>
      <c r="BI17" s="33">
        <v>4727.6248393973965</v>
      </c>
      <c r="BJ17" s="33">
        <v>4880.2722533409778</v>
      </c>
      <c r="BK17" s="33">
        <v>5425.5384285892933</v>
      </c>
      <c r="BL17" s="33">
        <v>5663.1932651853695</v>
      </c>
      <c r="BM17" s="33">
        <v>6004.8042398061843</v>
      </c>
      <c r="BN17" s="49">
        <v>1889.0124915850101</v>
      </c>
      <c r="BO17" s="50">
        <v>2092.4378173678492</v>
      </c>
      <c r="BP17" s="50">
        <v>2001.8802218708968</v>
      </c>
      <c r="BQ17" s="50">
        <v>2304.0865719302742</v>
      </c>
      <c r="BR17" s="50">
        <v>2376.1132468310075</v>
      </c>
      <c r="BS17" s="50">
        <v>2579.8239106002757</v>
      </c>
      <c r="BT17" s="50">
        <v>2652.6502461340433</v>
      </c>
      <c r="BU17" s="50">
        <v>2979.0945125008575</v>
      </c>
      <c r="BV17" s="50">
        <v>2868.3270128475233</v>
      </c>
      <c r="BW17" s="50">
        <v>2809.8161505461626</v>
      </c>
      <c r="BX17" s="33">
        <v>3978.5373537310643</v>
      </c>
      <c r="BY17" s="33">
        <v>3191.2842252164355</v>
      </c>
      <c r="BZ17" s="33">
        <v>2869.0123714248912</v>
      </c>
      <c r="CA17" s="33">
        <v>3475.1912505274149</v>
      </c>
      <c r="CB17" s="33">
        <v>3391.9624214277505</v>
      </c>
      <c r="CC17" s="33">
        <v>3609.9025947300547</v>
      </c>
      <c r="CD17" s="49">
        <v>1149.8245315265453</v>
      </c>
      <c r="CE17" s="50">
        <v>1539.8525339222717</v>
      </c>
      <c r="CF17" s="50">
        <v>2125.6609908366581</v>
      </c>
      <c r="CG17" s="50">
        <v>2221.9280051353448</v>
      </c>
      <c r="CH17" s="50">
        <v>2458.105490616706</v>
      </c>
      <c r="CI17" s="50">
        <v>2512.5239408435509</v>
      </c>
      <c r="CJ17" s="50">
        <v>3012.5526690763891</v>
      </c>
      <c r="CK17" s="50">
        <v>2986.6464098662536</v>
      </c>
      <c r="CL17" s="50">
        <v>3059.3193003698971</v>
      </c>
      <c r="CM17" s="50">
        <v>3065.5415484516939</v>
      </c>
      <c r="CN17" s="33">
        <v>3873.4736973046565</v>
      </c>
      <c r="CO17" s="33">
        <v>3290.5623396011206</v>
      </c>
      <c r="CP17" s="33">
        <v>3340.7080458950018</v>
      </c>
      <c r="CQ17" s="33">
        <v>3957.6513481301513</v>
      </c>
      <c r="CR17" s="33">
        <v>3968.9169028761498</v>
      </c>
      <c r="CS17" s="33">
        <v>4955.961512995339</v>
      </c>
      <c r="CT17" s="49">
        <v>1450.4177464776083</v>
      </c>
      <c r="CU17" s="50">
        <v>1713.9036650130033</v>
      </c>
      <c r="CV17" s="50">
        <v>2401.4099234462874</v>
      </c>
      <c r="CW17" s="50">
        <v>2713.6310572810844</v>
      </c>
      <c r="CX17" s="50">
        <v>2974.534894356535</v>
      </c>
      <c r="CY17" s="50">
        <v>2793.2590444492816</v>
      </c>
      <c r="CZ17" s="50">
        <v>3631.5839389988337</v>
      </c>
      <c r="DA17" s="50">
        <v>3919.5810490767949</v>
      </c>
      <c r="DB17" s="50">
        <v>3978.9922156577341</v>
      </c>
      <c r="DC17" s="50">
        <v>3395.9824426446944</v>
      </c>
      <c r="DD17" s="33">
        <v>4694.2729318701295</v>
      </c>
      <c r="DE17" s="33">
        <v>4206.9529493254095</v>
      </c>
      <c r="DF17" s="33">
        <v>4356.8070029515438</v>
      </c>
      <c r="DG17" s="33">
        <v>4838.9125345727834</v>
      </c>
      <c r="DH17" s="33">
        <v>4762.4942455501014</v>
      </c>
      <c r="DI17" s="33">
        <v>5380.5583600068421</v>
      </c>
      <c r="DJ17" s="49">
        <v>605.13254255117522</v>
      </c>
      <c r="DK17" s="50">
        <v>629.03265649646346</v>
      </c>
      <c r="DL17" s="50">
        <v>725.00974785112089</v>
      </c>
      <c r="DM17" s="50">
        <v>735.01722898501896</v>
      </c>
      <c r="DN17" s="50">
        <v>797.11552476096392</v>
      </c>
      <c r="DO17" s="50">
        <v>789.25049542026079</v>
      </c>
      <c r="DP17" s="50">
        <v>783.03608278330501</v>
      </c>
      <c r="DQ17" s="50">
        <v>793.47805921596535</v>
      </c>
      <c r="DR17" s="50">
        <v>797.79480186590831</v>
      </c>
      <c r="DS17" s="50">
        <v>1449.0591518330407</v>
      </c>
      <c r="DT17" s="33">
        <v>1744.5903284490387</v>
      </c>
      <c r="DU17" s="33">
        <v>1714.8226108258837</v>
      </c>
      <c r="DV17" s="33">
        <v>1752.6794807927502</v>
      </c>
      <c r="DW17" s="33">
        <v>1782.4554018428578</v>
      </c>
      <c r="DX17" s="33">
        <v>1835.2259508561026</v>
      </c>
      <c r="DY17" s="33">
        <v>1913.2584675816734</v>
      </c>
      <c r="DZ17" s="49" t="s">
        <v>16</v>
      </c>
      <c r="EA17" s="50" t="s">
        <v>16</v>
      </c>
      <c r="EB17" s="50" t="s">
        <v>16</v>
      </c>
      <c r="EC17" s="50" t="s">
        <v>16</v>
      </c>
      <c r="ED17" s="50" t="s">
        <v>16</v>
      </c>
      <c r="EE17" s="50" t="s">
        <v>16</v>
      </c>
      <c r="EF17" s="50" t="s">
        <v>16</v>
      </c>
      <c r="EG17" s="50" t="s">
        <v>16</v>
      </c>
      <c r="EH17" s="50" t="s">
        <v>16</v>
      </c>
      <c r="EI17" s="50" t="s">
        <v>16</v>
      </c>
      <c r="EJ17" s="33" t="s">
        <v>16</v>
      </c>
      <c r="EK17" s="33" t="s">
        <v>16</v>
      </c>
      <c r="EL17" s="33" t="s">
        <v>16</v>
      </c>
      <c r="EM17" s="33" t="s">
        <v>16</v>
      </c>
      <c r="EN17" s="33" t="s">
        <v>16</v>
      </c>
      <c r="EO17" s="49" t="s">
        <v>43</v>
      </c>
      <c r="EP17" s="50">
        <v>804.62089131397397</v>
      </c>
      <c r="EQ17" s="50">
        <v>825.29155584818318</v>
      </c>
      <c r="ER17" s="50">
        <v>880.51949430729621</v>
      </c>
      <c r="ES17" s="50">
        <v>852.94631255046841</v>
      </c>
      <c r="ET17" s="50">
        <v>834.24700436862906</v>
      </c>
      <c r="EU17" s="50">
        <v>834.41477015289047</v>
      </c>
      <c r="EV17" s="50">
        <v>1582.9354541814498</v>
      </c>
      <c r="EW17" s="50">
        <v>1041.5745942730903</v>
      </c>
      <c r="EX17" s="634">
        <v>1796.502854698093</v>
      </c>
      <c r="EY17" s="33">
        <v>1824.1673044143586</v>
      </c>
      <c r="EZ17" s="33">
        <v>1813.5412178320635</v>
      </c>
      <c r="FA17" s="33">
        <v>1713.4801545929911</v>
      </c>
      <c r="FB17" s="33">
        <v>1756.2177824510277</v>
      </c>
      <c r="FC17" s="33">
        <v>1829.5088033012144</v>
      </c>
      <c r="FD17" s="49" t="s">
        <v>43</v>
      </c>
      <c r="FE17" s="50">
        <v>703.11920708520665</v>
      </c>
      <c r="FF17" s="50">
        <v>705.41458572003944</v>
      </c>
      <c r="FG17" s="50">
        <v>757.65110474739254</v>
      </c>
      <c r="FH17" s="50">
        <v>751.70468625113324</v>
      </c>
      <c r="FI17" s="50">
        <v>755.9108369371661</v>
      </c>
      <c r="FJ17" s="50">
        <v>764.86176322583958</v>
      </c>
      <c r="FK17" s="50">
        <v>724.68045789346741</v>
      </c>
      <c r="FL17" s="50">
        <v>1353.9964850885658</v>
      </c>
      <c r="FM17" s="33">
        <v>1699.251743862066</v>
      </c>
      <c r="FN17" s="33">
        <v>1659.6192752342422</v>
      </c>
      <c r="FO17" s="33">
        <v>1751.3513678338729</v>
      </c>
      <c r="FP17" s="33">
        <v>1826.7055787950037</v>
      </c>
      <c r="FQ17" s="33">
        <v>1879.6604617506976</v>
      </c>
      <c r="FR17" s="33">
        <v>1970.7182162609395</v>
      </c>
      <c r="FS17" s="49" t="s">
        <v>43</v>
      </c>
      <c r="FT17" s="50">
        <v>613.483547101108</v>
      </c>
      <c r="FU17" s="50">
        <v>603.74773473782716</v>
      </c>
      <c r="FV17" s="50">
        <v>671.09785667893482</v>
      </c>
      <c r="FW17" s="50">
        <v>672.84763081325832</v>
      </c>
      <c r="FX17" s="50">
        <v>666.51719841828719</v>
      </c>
      <c r="FY17" s="50">
        <v>732.7202879800152</v>
      </c>
      <c r="FZ17" s="50">
        <v>644.59615488470058</v>
      </c>
      <c r="GA17" s="50">
        <v>1323.01285661631</v>
      </c>
      <c r="GB17" s="33">
        <v>1711.3185766732563</v>
      </c>
      <c r="GC17" s="33">
        <v>1549.5540048955559</v>
      </c>
      <c r="GD17" s="33">
        <v>1604.1651110398127</v>
      </c>
      <c r="GE17" s="33">
        <v>1863.4331413491816</v>
      </c>
      <c r="GF17" s="33">
        <v>1951.3311861333732</v>
      </c>
      <c r="GG17" s="33">
        <v>2017.9686337547446</v>
      </c>
      <c r="GH17" s="49" t="s">
        <v>16</v>
      </c>
      <c r="GI17" s="50" t="s">
        <v>16</v>
      </c>
      <c r="GJ17" s="50" t="s">
        <v>16</v>
      </c>
      <c r="GK17" s="50" t="s">
        <v>16</v>
      </c>
      <c r="GL17" s="50" t="s">
        <v>16</v>
      </c>
      <c r="GM17" s="50" t="s">
        <v>16</v>
      </c>
      <c r="GN17" s="50" t="s">
        <v>16</v>
      </c>
      <c r="GO17" s="50" t="s">
        <v>16</v>
      </c>
      <c r="GP17" s="50" t="s">
        <v>16</v>
      </c>
      <c r="GQ17" s="50" t="s">
        <v>16</v>
      </c>
      <c r="GR17" s="50" t="s">
        <v>16</v>
      </c>
      <c r="GS17" s="50" t="s">
        <v>16</v>
      </c>
      <c r="GT17" s="33" t="s">
        <v>16</v>
      </c>
      <c r="GU17" s="33" t="s">
        <v>16</v>
      </c>
      <c r="GV17" s="33" t="s">
        <v>16</v>
      </c>
      <c r="GW17" s="33" t="s">
        <v>16</v>
      </c>
      <c r="GX17" s="49" t="s">
        <v>16</v>
      </c>
      <c r="GY17" s="50" t="s">
        <v>16</v>
      </c>
      <c r="GZ17" s="50" t="s">
        <v>16</v>
      </c>
      <c r="HA17" s="50" t="s">
        <v>16</v>
      </c>
      <c r="HB17" s="50" t="s">
        <v>16</v>
      </c>
      <c r="HC17" s="50" t="s">
        <v>16</v>
      </c>
      <c r="HD17" s="50" t="s">
        <v>16</v>
      </c>
      <c r="HE17" s="50" t="s">
        <v>16</v>
      </c>
      <c r="HF17" s="50" t="s">
        <v>16</v>
      </c>
      <c r="HH17" s="50" t="s">
        <v>16</v>
      </c>
      <c r="HI17" s="33" t="s">
        <v>16</v>
      </c>
      <c r="HJ17" s="33" t="s">
        <v>16</v>
      </c>
      <c r="HK17" s="33" t="s">
        <v>16</v>
      </c>
      <c r="HL17" s="33" t="s">
        <v>16</v>
      </c>
      <c r="HM17" s="49" t="s">
        <v>16</v>
      </c>
      <c r="HN17" s="50" t="s">
        <v>16</v>
      </c>
      <c r="HO17" s="50" t="s">
        <v>16</v>
      </c>
      <c r="HP17" s="50" t="s">
        <v>16</v>
      </c>
      <c r="HQ17" s="50" t="s">
        <v>16</v>
      </c>
      <c r="HR17" s="50" t="s">
        <v>16</v>
      </c>
      <c r="HS17" s="50" t="s">
        <v>16</v>
      </c>
      <c r="HT17" s="50" t="s">
        <v>16</v>
      </c>
      <c r="HU17" s="50" t="s">
        <v>16</v>
      </c>
      <c r="HV17" s="50" t="s">
        <v>16</v>
      </c>
      <c r="HW17" s="50" t="s">
        <v>16</v>
      </c>
      <c r="HX17" s="50" t="s">
        <v>16</v>
      </c>
      <c r="HY17" s="50" t="s">
        <v>16</v>
      </c>
      <c r="HZ17" s="50" t="s">
        <v>16</v>
      </c>
      <c r="IA17" s="50" t="s">
        <v>16</v>
      </c>
    </row>
    <row r="18" spans="1:235" s="156" customFormat="1">
      <c r="A18" s="54" t="s">
        <v>9</v>
      </c>
      <c r="B18" s="50">
        <v>2701.4187700554166</v>
      </c>
      <c r="C18" s="50">
        <v>2916.8249469281363</v>
      </c>
      <c r="D18" s="50">
        <v>3032.6903883733885</v>
      </c>
      <c r="E18" s="50">
        <v>3718.8138612535481</v>
      </c>
      <c r="F18" s="50">
        <v>4271.3365275584338</v>
      </c>
      <c r="G18" s="50">
        <v>4807.8295131167351</v>
      </c>
      <c r="H18" s="50">
        <v>5229.5236820868286</v>
      </c>
      <c r="I18" s="50">
        <v>5820.7905418581877</v>
      </c>
      <c r="J18" s="50">
        <v>6539.4850602185697</v>
      </c>
      <c r="K18" s="33">
        <v>6593.3518917015808</v>
      </c>
      <c r="L18" s="33">
        <v>6871.9178247190366</v>
      </c>
      <c r="M18" s="33">
        <v>7009.4026864025755</v>
      </c>
      <c r="N18" s="33">
        <v>7445.0683843062625</v>
      </c>
      <c r="O18" s="33">
        <v>7474.3721357787081</v>
      </c>
      <c r="P18" s="33">
        <v>9833.0762868124766</v>
      </c>
      <c r="Q18" s="33">
        <v>11362.179250324998</v>
      </c>
      <c r="R18" s="49">
        <v>3447.4344661441437</v>
      </c>
      <c r="S18" s="50">
        <v>3521.5205370442168</v>
      </c>
      <c r="T18" s="50">
        <v>3669.4429290522644</v>
      </c>
      <c r="U18" s="50">
        <v>4564.942248899175</v>
      </c>
      <c r="V18" s="50">
        <v>5288.3844730729243</v>
      </c>
      <c r="W18" s="50">
        <v>5969.3797585338298</v>
      </c>
      <c r="X18" s="50">
        <v>6657.6770260448702</v>
      </c>
      <c r="Y18" s="50">
        <v>7428.9230414918065</v>
      </c>
      <c r="Z18" s="50">
        <v>8312.9833392595265</v>
      </c>
      <c r="AA18" s="50">
        <v>8883.0873697653224</v>
      </c>
      <c r="AB18" s="33">
        <v>8872.3654823283632</v>
      </c>
      <c r="AC18" s="33">
        <v>8872.3654823283632</v>
      </c>
      <c r="AD18" s="33">
        <v>8979.7063246351172</v>
      </c>
      <c r="AE18" s="33">
        <v>8547.0861949688551</v>
      </c>
      <c r="AF18" s="33">
        <v>13135.050333951291</v>
      </c>
      <c r="AG18" s="33">
        <v>15934.962711830531</v>
      </c>
      <c r="AH18" s="49"/>
      <c r="AI18" s="50"/>
      <c r="AJ18" s="50"/>
      <c r="AK18" s="50"/>
      <c r="AL18" s="50"/>
      <c r="AM18" s="50"/>
      <c r="AN18" s="50"/>
      <c r="AO18" s="50"/>
      <c r="AP18" s="50"/>
      <c r="AQ18" s="50"/>
      <c r="AR18" s="33"/>
      <c r="AS18" s="33"/>
      <c r="AT18" s="33"/>
      <c r="AU18" s="33"/>
      <c r="AV18" s="33"/>
      <c r="AW18" s="33"/>
      <c r="AX18" s="49">
        <v>2167.5001649803271</v>
      </c>
      <c r="AY18" s="50">
        <v>2301.6366180775663</v>
      </c>
      <c r="AZ18" s="50">
        <v>2377.5244657317253</v>
      </c>
      <c r="BA18" s="50">
        <v>2956.6844062711898</v>
      </c>
      <c r="BB18" s="50">
        <v>3290.6546657650156</v>
      </c>
      <c r="BC18" s="50">
        <v>3466.2454042699719</v>
      </c>
      <c r="BD18" s="50">
        <v>3610.7217697321939</v>
      </c>
      <c r="BE18" s="50">
        <v>4161.6578677475964</v>
      </c>
      <c r="BF18" s="50">
        <v>4744.1931854005988</v>
      </c>
      <c r="BG18" s="50">
        <v>4447.9156929095952</v>
      </c>
      <c r="BH18" s="50">
        <v>4808.4130901687377</v>
      </c>
      <c r="BI18" s="33">
        <v>5319.842039406497</v>
      </c>
      <c r="BJ18" s="33">
        <v>6092.7403457566234</v>
      </c>
      <c r="BK18" s="33">
        <v>6303.6074676721737</v>
      </c>
      <c r="BL18" s="33">
        <v>7134.5078791138731</v>
      </c>
      <c r="BM18" s="33">
        <v>7469.5248563289715</v>
      </c>
      <c r="BN18" s="49">
        <v>1568.1008292099689</v>
      </c>
      <c r="BO18" s="50">
        <v>1931.8719376106305</v>
      </c>
      <c r="BP18" s="50">
        <v>2005.2813826125375</v>
      </c>
      <c r="BQ18" s="50">
        <v>2319.8506168896765</v>
      </c>
      <c r="BR18" s="50">
        <v>2680.4015068274775</v>
      </c>
      <c r="BS18" s="50" t="s">
        <v>16</v>
      </c>
      <c r="BT18" s="50" t="s">
        <v>16</v>
      </c>
      <c r="BU18" s="50" t="s">
        <v>16</v>
      </c>
      <c r="BV18" s="50" t="s">
        <v>16</v>
      </c>
      <c r="BW18" s="50" t="s">
        <v>16</v>
      </c>
      <c r="BX18" s="50" t="s">
        <v>16</v>
      </c>
      <c r="BY18" s="33">
        <v>6601.2931358971628</v>
      </c>
      <c r="BZ18" s="33">
        <v>7110.7511045655383</v>
      </c>
      <c r="CA18" s="33">
        <v>8162.91186277215</v>
      </c>
      <c r="CB18" s="33">
        <v>8511.4023753336678</v>
      </c>
      <c r="CC18" s="33">
        <v>8526.2472719162706</v>
      </c>
      <c r="CD18" s="49">
        <v>2019.9368406291126</v>
      </c>
      <c r="CE18" s="50">
        <v>2286.895532244238</v>
      </c>
      <c r="CF18" s="50">
        <v>2408.643058944579</v>
      </c>
      <c r="CG18" s="50">
        <v>2796.4101697778528</v>
      </c>
      <c r="CH18" s="50">
        <v>3334.9489375127118</v>
      </c>
      <c r="CI18" s="50">
        <v>3744.9065354495642</v>
      </c>
      <c r="CJ18" s="50">
        <v>4135.4664852103415</v>
      </c>
      <c r="CK18" s="50">
        <v>4427.5930288754498</v>
      </c>
      <c r="CL18" s="50">
        <v>4835.1474953966408</v>
      </c>
      <c r="CM18" s="50">
        <v>4657.9637412818702</v>
      </c>
      <c r="CN18" s="33">
        <v>4915.4784451391315</v>
      </c>
      <c r="CO18" s="33">
        <v>4959.900940889228</v>
      </c>
      <c r="CP18" s="33">
        <v>5490.8248052586559</v>
      </c>
      <c r="CQ18" s="33">
        <v>5783.3685596552887</v>
      </c>
      <c r="CR18" s="33">
        <v>6552.3396894210009</v>
      </c>
      <c r="CS18" s="33">
        <v>6864.3582034830433</v>
      </c>
      <c r="CT18" s="49">
        <v>2271.3928413502122</v>
      </c>
      <c r="CU18" s="50">
        <v>2887.7556672386872</v>
      </c>
      <c r="CV18" s="50">
        <v>2857.6556333480266</v>
      </c>
      <c r="CW18" s="50">
        <v>3532.4916997128876</v>
      </c>
      <c r="CX18" s="50">
        <v>3565.3375468095492</v>
      </c>
      <c r="CY18" s="50">
        <v>3852.5266872518746</v>
      </c>
      <c r="CZ18" s="50">
        <v>3725.7167104465548</v>
      </c>
      <c r="DA18" s="50">
        <v>3899.4414304322718</v>
      </c>
      <c r="DB18" s="50">
        <v>4551.5591174300853</v>
      </c>
      <c r="DC18" s="50">
        <v>4577.9266589725112</v>
      </c>
      <c r="DD18" s="33">
        <v>4712.5462132646717</v>
      </c>
      <c r="DE18" s="33">
        <v>5104.3745756515382</v>
      </c>
      <c r="DF18" s="33">
        <v>5440.7157862636814</v>
      </c>
      <c r="DG18" s="33">
        <v>5876.2570389165721</v>
      </c>
      <c r="DH18" s="33">
        <v>6336.0621117384526</v>
      </c>
      <c r="DI18" s="33">
        <v>6697.4759019577368</v>
      </c>
      <c r="DJ18" s="49">
        <v>1402.8163795060916</v>
      </c>
      <c r="DK18" s="50">
        <v>1507.9704529690991</v>
      </c>
      <c r="DL18" s="50">
        <v>1577.129809746298</v>
      </c>
      <c r="DM18" s="50">
        <v>1724.07324411482</v>
      </c>
      <c r="DN18" s="50">
        <v>1950.1422338347058</v>
      </c>
      <c r="DO18" s="50">
        <v>2156.4069568803416</v>
      </c>
      <c r="DP18" s="50">
        <v>2231.0128847925857</v>
      </c>
      <c r="DQ18" s="50">
        <v>2377.8729080766434</v>
      </c>
      <c r="DR18" s="50">
        <v>2625.793704357457</v>
      </c>
      <c r="DS18" s="50">
        <v>2491.6301522221702</v>
      </c>
      <c r="DT18" s="33">
        <v>2632.7744325828858</v>
      </c>
      <c r="DU18" s="33">
        <v>2916.3816613659128</v>
      </c>
      <c r="DV18" s="33">
        <v>3106.0229934184522</v>
      </c>
      <c r="DW18" s="33">
        <v>3284.6829069152773</v>
      </c>
      <c r="DX18" s="33">
        <v>3525.6740667484382</v>
      </c>
      <c r="DY18" s="33">
        <v>3683.878881745351</v>
      </c>
      <c r="DZ18" s="49">
        <v>2029.5945707738408</v>
      </c>
      <c r="EA18" s="50">
        <v>2038.1310158066699</v>
      </c>
      <c r="EB18" s="50">
        <v>2427.5644293779278</v>
      </c>
      <c r="EC18" s="50">
        <v>2730.0689715492358</v>
      </c>
      <c r="ED18" s="50">
        <v>3116.7242341861256</v>
      </c>
      <c r="EE18" s="50" t="s">
        <v>16</v>
      </c>
      <c r="EF18" s="50">
        <v>3170.0780381825221</v>
      </c>
      <c r="EG18" s="50">
        <v>3076.5237089521734</v>
      </c>
      <c r="EH18" s="50">
        <v>2816.4036769853587</v>
      </c>
      <c r="EI18" s="33">
        <v>2951.2629004703845</v>
      </c>
      <c r="EJ18" s="33">
        <v>3126.3288465020823</v>
      </c>
      <c r="EK18" s="33">
        <v>3228.1275227759811</v>
      </c>
      <c r="EL18" s="33">
        <v>3430.5795985173058</v>
      </c>
      <c r="EM18" s="33">
        <v>3778.5675495807268</v>
      </c>
      <c r="EN18" s="33">
        <v>4379.091866359794</v>
      </c>
      <c r="EO18" s="49">
        <v>1408.5457319080754</v>
      </c>
      <c r="EP18" s="50">
        <v>1470.2674294457861</v>
      </c>
      <c r="EQ18" s="50">
        <v>1586.9372462802983</v>
      </c>
      <c r="ER18" s="50">
        <v>1782.8530843437475</v>
      </c>
      <c r="ES18" s="50">
        <v>1915.9286918941709</v>
      </c>
      <c r="ET18" s="50">
        <v>2091.3320163910339</v>
      </c>
      <c r="EU18" s="50">
        <v>2254.7416356345911</v>
      </c>
      <c r="EV18" s="50">
        <v>2314.8066575581452</v>
      </c>
      <c r="EW18" s="50">
        <v>2316.1354518110447</v>
      </c>
      <c r="EX18" s="634">
        <v>2506.5681433995032</v>
      </c>
      <c r="EY18" s="33">
        <v>2763.8862616467459</v>
      </c>
      <c r="EZ18" s="33">
        <v>2827.7692851440565</v>
      </c>
      <c r="FA18" s="33">
        <v>3028.5573313808231</v>
      </c>
      <c r="FB18" s="33">
        <v>3243.302292723653</v>
      </c>
      <c r="FC18" s="33">
        <v>3278.7775070393895</v>
      </c>
      <c r="FD18" s="49">
        <v>1750.2713198254005</v>
      </c>
      <c r="FE18" s="50">
        <v>1819.7704465294021</v>
      </c>
      <c r="FF18" s="50">
        <v>1868.4923304433555</v>
      </c>
      <c r="FG18" s="50">
        <v>2177.6928550500188</v>
      </c>
      <c r="FH18" s="50">
        <v>2419.1929075367784</v>
      </c>
      <c r="FI18" s="50">
        <v>2422.3663068039164</v>
      </c>
      <c r="FJ18" s="50">
        <v>2403.5397677509195</v>
      </c>
      <c r="FK18" s="50">
        <v>2963.9454624830692</v>
      </c>
      <c r="FL18" s="50">
        <v>2813.3676417059705</v>
      </c>
      <c r="FM18" s="33">
        <v>3233.1951752826567</v>
      </c>
      <c r="FN18" s="33">
        <v>3001.7819906245404</v>
      </c>
      <c r="FO18" s="33">
        <v>3450.0125359009367</v>
      </c>
      <c r="FP18" s="33">
        <v>3772.0835145715528</v>
      </c>
      <c r="FQ18" s="33">
        <v>3959.5208458810143</v>
      </c>
      <c r="FR18" s="33">
        <v>4116.2664779989045</v>
      </c>
      <c r="FS18" s="49">
        <v>1320.273347473579</v>
      </c>
      <c r="FT18" s="50">
        <v>1390.6355347720057</v>
      </c>
      <c r="FU18" s="50">
        <v>1623.1479397811306</v>
      </c>
      <c r="FV18" s="50">
        <v>1777.1294177071329</v>
      </c>
      <c r="FW18" s="50">
        <v>2007.7113792275188</v>
      </c>
      <c r="FX18" s="50">
        <v>2207.8106940828366</v>
      </c>
      <c r="FY18" s="50">
        <v>2367.0836492363369</v>
      </c>
      <c r="FZ18" s="50">
        <v>2474.5438583414084</v>
      </c>
      <c r="GA18" s="50">
        <v>2381.8675815322231</v>
      </c>
      <c r="GB18" s="33">
        <v>2543.2513797280926</v>
      </c>
      <c r="GC18" s="33">
        <v>3068.0641213332401</v>
      </c>
      <c r="GD18" s="33">
        <v>3463.7744367703563</v>
      </c>
      <c r="GE18" s="33">
        <v>3531.0710269749288</v>
      </c>
      <c r="GF18" s="33">
        <v>3561.3020836224937</v>
      </c>
      <c r="GG18" s="33">
        <v>3688.7963314794988</v>
      </c>
      <c r="GH18" s="49" t="s">
        <v>43</v>
      </c>
      <c r="GI18" s="50" t="s">
        <v>43</v>
      </c>
      <c r="GJ18" s="50" t="s">
        <v>43</v>
      </c>
      <c r="GK18" s="50" t="s">
        <v>43</v>
      </c>
      <c r="GL18" s="50"/>
      <c r="GM18" s="50"/>
      <c r="GN18" s="50"/>
      <c r="GO18" s="50"/>
      <c r="GP18" s="50"/>
      <c r="GQ18" s="50">
        <v>1016.5999061334077</v>
      </c>
      <c r="GR18" s="33">
        <v>1230.8736473497365</v>
      </c>
      <c r="GS18" s="33">
        <v>1394.7944909388684</v>
      </c>
      <c r="GT18" s="33">
        <v>1427.8898934389845</v>
      </c>
      <c r="GU18" s="33">
        <v>1402.702744792751</v>
      </c>
      <c r="GV18" s="33">
        <v>1559.4856192868076</v>
      </c>
      <c r="GW18" s="33">
        <v>1526.3097801787242</v>
      </c>
      <c r="GX18" s="49" t="s">
        <v>43</v>
      </c>
      <c r="GY18" s="50" t="s">
        <v>43</v>
      </c>
      <c r="GZ18" s="50" t="s">
        <v>43</v>
      </c>
      <c r="HA18" s="50"/>
      <c r="HB18" s="50"/>
      <c r="HC18" s="50"/>
      <c r="HD18" s="50"/>
      <c r="HE18" s="50"/>
      <c r="HF18" s="50">
        <v>1379.3598331141002</v>
      </c>
      <c r="HG18" s="33">
        <v>1190.4318375051851</v>
      </c>
      <c r="HH18" s="33">
        <v>1503.5888135229179</v>
      </c>
      <c r="HI18" s="33">
        <v>1627.8436349497845</v>
      </c>
      <c r="HJ18" s="33">
        <v>1342.496763016886</v>
      </c>
      <c r="HK18" s="33">
        <v>1381.3226259454452</v>
      </c>
      <c r="HL18" s="33">
        <v>1349.3524022807674</v>
      </c>
      <c r="HM18" s="49" t="s">
        <v>43</v>
      </c>
      <c r="HN18" s="50" t="s">
        <v>43</v>
      </c>
      <c r="HO18" s="50" t="s">
        <v>43</v>
      </c>
      <c r="HP18" s="50"/>
      <c r="HQ18" s="50"/>
      <c r="HR18" s="50"/>
      <c r="HS18" s="50"/>
      <c r="HT18" s="50"/>
      <c r="HU18" s="50">
        <v>910.11089183138301</v>
      </c>
      <c r="HV18" s="33">
        <v>1242.1622044487526</v>
      </c>
      <c r="HW18" s="33">
        <v>1365.9813384895008</v>
      </c>
      <c r="HX18" s="33">
        <v>1377.1006380450974</v>
      </c>
      <c r="HY18" s="33">
        <v>1417.1957881570349</v>
      </c>
      <c r="HZ18" s="33">
        <v>1616.3434358653426</v>
      </c>
      <c r="IA18" s="33">
        <v>1584.1515416670306</v>
      </c>
    </row>
    <row r="19" spans="1:235" s="156" customFormat="1">
      <c r="A19" s="54" t="s">
        <v>10</v>
      </c>
      <c r="B19" s="50">
        <v>3429.0829390571284</v>
      </c>
      <c r="C19" s="50">
        <v>4466.8974147435347</v>
      </c>
      <c r="D19" s="50">
        <v>4989.778303085317</v>
      </c>
      <c r="E19" s="50">
        <v>6292.8889646426069</v>
      </c>
      <c r="F19" s="50">
        <v>8538.31249445096</v>
      </c>
      <c r="G19" s="50">
        <v>9690.4176302344731</v>
      </c>
      <c r="H19" s="50">
        <v>10222.960418287665</v>
      </c>
      <c r="I19" s="50">
        <v>10225.370805131053</v>
      </c>
      <c r="J19" s="50">
        <v>11875.007599617344</v>
      </c>
      <c r="K19" s="33">
        <v>12622.826178960368</v>
      </c>
      <c r="L19" s="33">
        <v>13221.433175474926</v>
      </c>
      <c r="M19" s="33">
        <v>13805.201382161773</v>
      </c>
      <c r="N19" s="33">
        <v>14288.094806529925</v>
      </c>
      <c r="O19" s="33">
        <v>14421.251896453141</v>
      </c>
      <c r="P19" s="33">
        <v>15023.796372187258</v>
      </c>
      <c r="Q19" s="33">
        <v>14729.606345098431</v>
      </c>
      <c r="R19" s="49">
        <v>3642.3788229302045</v>
      </c>
      <c r="S19" s="50">
        <v>5108.266786409823</v>
      </c>
      <c r="T19" s="50">
        <v>6010.6838143644736</v>
      </c>
      <c r="U19" s="50">
        <v>7415.7440741336404</v>
      </c>
      <c r="V19" s="50">
        <v>10272.723842071327</v>
      </c>
      <c r="W19" s="50">
        <v>11691.01163239868</v>
      </c>
      <c r="X19" s="50">
        <v>11996.432299001815</v>
      </c>
      <c r="Y19" s="50">
        <v>12162.107198756792</v>
      </c>
      <c r="Z19" s="50">
        <v>14092.429392568865</v>
      </c>
      <c r="AA19" s="50">
        <v>14799.932352261796</v>
      </c>
      <c r="AB19" s="33">
        <v>16053.599974272827</v>
      </c>
      <c r="AC19" s="33">
        <v>16053.599974272825</v>
      </c>
      <c r="AD19" s="33">
        <v>16661.257567152468</v>
      </c>
      <c r="AE19" s="33">
        <v>17313.268540999579</v>
      </c>
      <c r="AF19" s="33">
        <v>18042.489113871638</v>
      </c>
      <c r="AG19" s="33">
        <v>17466.024436358872</v>
      </c>
      <c r="AH19" s="49"/>
      <c r="AI19" s="50"/>
      <c r="AJ19" s="50"/>
      <c r="AK19" s="50"/>
      <c r="AL19" s="50"/>
      <c r="AM19" s="50"/>
      <c r="AN19" s="50"/>
      <c r="AO19" s="50"/>
      <c r="AP19" s="50"/>
      <c r="AQ19" s="50"/>
      <c r="AR19" s="33"/>
      <c r="AS19" s="33"/>
      <c r="AT19" s="33"/>
      <c r="AU19" s="33"/>
      <c r="AV19" s="33"/>
      <c r="AW19" s="33"/>
      <c r="AX19" s="49">
        <v>3088.7304582163156</v>
      </c>
      <c r="AY19" s="50">
        <v>3722.9930246066883</v>
      </c>
      <c r="AZ19" s="50">
        <v>4004.8282508819043</v>
      </c>
      <c r="BA19" s="50">
        <v>6381.3414254313766</v>
      </c>
      <c r="BB19" s="50">
        <v>7605.8769040950892</v>
      </c>
      <c r="BC19" s="50">
        <v>8452.9049082680031</v>
      </c>
      <c r="BD19" s="50">
        <v>9214.7218035396709</v>
      </c>
      <c r="BE19" s="50">
        <v>9223.9496710242056</v>
      </c>
      <c r="BF19" s="50">
        <v>10832.62030745017</v>
      </c>
      <c r="BG19" s="50">
        <v>11670.411449311439</v>
      </c>
      <c r="BH19" s="50">
        <v>12392.844341867254</v>
      </c>
      <c r="BI19" s="33">
        <v>13017.835058056922</v>
      </c>
      <c r="BJ19" s="33">
        <v>13495.515312787327</v>
      </c>
      <c r="BK19" s="33">
        <v>12089.944110510074</v>
      </c>
      <c r="BL19" s="33">
        <v>12217.54713966057</v>
      </c>
      <c r="BM19" s="33">
        <v>12258.401235191292</v>
      </c>
      <c r="BN19" s="49">
        <v>3677.8354789819909</v>
      </c>
      <c r="BO19" s="50">
        <v>4539.9549223807307</v>
      </c>
      <c r="BP19" s="50">
        <v>4882.0227479110335</v>
      </c>
      <c r="BQ19" s="50">
        <v>6598.8558671689689</v>
      </c>
      <c r="BR19" s="50">
        <v>6358.6753971236967</v>
      </c>
      <c r="BS19" s="50">
        <v>7632.395789431931</v>
      </c>
      <c r="BT19" s="50">
        <v>8340.8477853466993</v>
      </c>
      <c r="BU19" s="50">
        <v>8398.9779637155152</v>
      </c>
      <c r="BV19" s="50">
        <v>10088.651417194329</v>
      </c>
      <c r="BW19" s="50">
        <v>11047.805824677498</v>
      </c>
      <c r="BX19" s="33">
        <v>12072.507517564738</v>
      </c>
      <c r="BY19" s="33">
        <v>12506.647815952911</v>
      </c>
      <c r="BZ19" s="33" t="s">
        <v>16</v>
      </c>
      <c r="CA19" s="33" t="s">
        <v>16</v>
      </c>
      <c r="CB19" s="33" t="s">
        <v>16</v>
      </c>
      <c r="CC19" s="33" t="s">
        <v>16</v>
      </c>
      <c r="CD19" s="49">
        <v>2868.4691704734346</v>
      </c>
      <c r="CE19" s="50">
        <v>3669.9472671936428</v>
      </c>
      <c r="CF19" s="50">
        <v>4040.7182248313707</v>
      </c>
      <c r="CG19" s="50">
        <v>4629.7298464009637</v>
      </c>
      <c r="CH19" s="50">
        <v>5916.7766335288597</v>
      </c>
      <c r="CI19" s="50">
        <v>7945.3929819608338</v>
      </c>
      <c r="CJ19" s="50">
        <v>8579.6131654140827</v>
      </c>
      <c r="CK19" s="50">
        <v>8381.2292426209096</v>
      </c>
      <c r="CL19" s="50">
        <v>9857.602312400646</v>
      </c>
      <c r="CM19" s="50">
        <v>10627.698853782549</v>
      </c>
      <c r="CN19" s="33">
        <v>10959.174398052131</v>
      </c>
      <c r="CO19" s="33">
        <v>11623.887340200405</v>
      </c>
      <c r="CP19" s="33">
        <v>11667.824683570228</v>
      </c>
      <c r="CQ19" s="33">
        <v>11784.168178523891</v>
      </c>
      <c r="CR19" s="33">
        <v>12637.161997984562</v>
      </c>
      <c r="CS19" s="33">
        <v>12531.116892011083</v>
      </c>
      <c r="CT19" s="49">
        <v>3033.0224866106241</v>
      </c>
      <c r="CU19" s="50">
        <v>3262.9550471510775</v>
      </c>
      <c r="CV19" s="50">
        <v>3434.3270582724231</v>
      </c>
      <c r="CW19" s="50">
        <v>3933.993397675918</v>
      </c>
      <c r="CX19" s="50">
        <v>7346.0878881048084</v>
      </c>
      <c r="CY19" s="50">
        <v>6763.7253823410965</v>
      </c>
      <c r="CZ19" s="50">
        <v>7404.6277650185202</v>
      </c>
      <c r="DA19" s="50">
        <v>7132.8057473096751</v>
      </c>
      <c r="DB19" s="50">
        <v>8502.0658111090652</v>
      </c>
      <c r="DC19" s="50">
        <v>9058.3382137680837</v>
      </c>
      <c r="DD19" s="33">
        <v>8855.1094309508844</v>
      </c>
      <c r="DE19" s="33">
        <v>9779.3396641436884</v>
      </c>
      <c r="DF19" s="33">
        <v>9909.1707368700936</v>
      </c>
      <c r="DG19" s="33">
        <v>10200.603907250483</v>
      </c>
      <c r="DH19" s="33">
        <v>10346.886817866423</v>
      </c>
      <c r="DI19" s="33">
        <v>10147.081761694395</v>
      </c>
      <c r="DJ19" s="49">
        <v>1388.5895903795565</v>
      </c>
      <c r="DK19" s="50">
        <v>2361.9698466661875</v>
      </c>
      <c r="DL19" s="50">
        <v>2472.489163440473</v>
      </c>
      <c r="DM19" s="50">
        <v>3239.7372474062004</v>
      </c>
      <c r="DN19" s="50">
        <v>3201.2749027720624</v>
      </c>
      <c r="DO19" s="50">
        <v>3562.1362757899205</v>
      </c>
      <c r="DP19" s="50">
        <v>3806.9596407490294</v>
      </c>
      <c r="DQ19" s="50">
        <v>3998.0950154206125</v>
      </c>
      <c r="DR19" s="50">
        <v>4608.9868622112808</v>
      </c>
      <c r="DS19" s="50">
        <v>4930.1469799077458</v>
      </c>
      <c r="DT19" s="33">
        <v>3968.2002490985733</v>
      </c>
      <c r="DU19" s="33">
        <v>4514.7899593160364</v>
      </c>
      <c r="DV19" s="33">
        <v>4810.1966410682617</v>
      </c>
      <c r="DW19" s="33">
        <v>4865.1737962329616</v>
      </c>
      <c r="DX19" s="33">
        <v>4537.2157135996104</v>
      </c>
      <c r="DY19" s="33">
        <v>4823.7283145758583</v>
      </c>
      <c r="DZ19" s="49" t="s">
        <v>16</v>
      </c>
      <c r="EA19" s="50" t="s">
        <v>16</v>
      </c>
      <c r="EB19" s="50" t="s">
        <v>16</v>
      </c>
      <c r="EC19" s="50">
        <v>5344.8372552896972</v>
      </c>
      <c r="ED19" s="50">
        <v>6279.261700236967</v>
      </c>
      <c r="EE19" s="50">
        <v>6769.4248518410577</v>
      </c>
      <c r="EF19" s="50">
        <v>6365.1970158343483</v>
      </c>
      <c r="EG19" s="50" t="s">
        <v>16</v>
      </c>
      <c r="EH19" s="50" t="s">
        <v>16</v>
      </c>
      <c r="EI19" s="50" t="s">
        <v>16</v>
      </c>
      <c r="EJ19" s="33" t="s">
        <v>16</v>
      </c>
      <c r="EK19" s="33" t="s">
        <v>16</v>
      </c>
      <c r="EL19" s="33" t="s">
        <v>16</v>
      </c>
      <c r="EM19" s="33" t="s">
        <v>16</v>
      </c>
      <c r="EN19" s="33" t="s">
        <v>16</v>
      </c>
      <c r="EO19" s="49">
        <v>2395.4218918643724</v>
      </c>
      <c r="EP19" s="50">
        <v>2492.0197052908125</v>
      </c>
      <c r="EQ19" s="50">
        <v>3392.1791440428833</v>
      </c>
      <c r="ER19" s="50">
        <v>3343.6253710803408</v>
      </c>
      <c r="ES19" s="50">
        <v>3582.1333230690752</v>
      </c>
      <c r="ET19" s="50">
        <v>3874.3113712169015</v>
      </c>
      <c r="EU19" s="50">
        <v>4406.1080598956523</v>
      </c>
      <c r="EV19" s="50">
        <v>5263.478797643189</v>
      </c>
      <c r="EW19" s="50">
        <v>4445.335851875172</v>
      </c>
      <c r="EX19" s="634">
        <v>4097.7775352997833</v>
      </c>
      <c r="EY19" s="33">
        <v>4503.1469475908843</v>
      </c>
      <c r="EZ19" s="33">
        <v>4911.0409071113909</v>
      </c>
      <c r="FA19" s="33">
        <v>4849.0687753444899</v>
      </c>
      <c r="FB19" s="33">
        <v>4314.3697780395441</v>
      </c>
      <c r="FC19" s="33">
        <v>4545.3801082237742</v>
      </c>
      <c r="FD19" s="49">
        <v>2347.8362477231331</v>
      </c>
      <c r="FE19" s="50">
        <v>2455.1601691406199</v>
      </c>
      <c r="FF19" s="50">
        <v>3114.3914045532424</v>
      </c>
      <c r="FG19" s="50">
        <v>2781.5488296666508</v>
      </c>
      <c r="FH19" s="50">
        <v>3224.0111895479149</v>
      </c>
      <c r="FI19" s="50">
        <v>3353.7765604452466</v>
      </c>
      <c r="FJ19" s="50">
        <v>3616.0446190107632</v>
      </c>
      <c r="FK19" s="50">
        <v>4366.0946479870281</v>
      </c>
      <c r="FL19" s="50">
        <v>4669.0022292301501</v>
      </c>
      <c r="FM19" s="33">
        <v>3674.5515679681598</v>
      </c>
      <c r="FN19" s="33">
        <v>4473.1878591579834</v>
      </c>
      <c r="FO19" s="33">
        <v>4536.6273521185749</v>
      </c>
      <c r="FP19" s="33">
        <v>4932.9429388533299</v>
      </c>
      <c r="FQ19" s="33">
        <v>5114.6841365165783</v>
      </c>
      <c r="FR19" s="33">
        <v>5488.8376719309026</v>
      </c>
      <c r="FS19" s="49">
        <v>2311.3818310226361</v>
      </c>
      <c r="FT19" s="50">
        <v>2461.4388916789462</v>
      </c>
      <c r="FU19" s="50">
        <v>3160.3408905159999</v>
      </c>
      <c r="FV19" s="50">
        <v>4280.7585956484099</v>
      </c>
      <c r="FW19" s="50">
        <v>4671.254585184879</v>
      </c>
      <c r="FX19" s="50">
        <v>5124.1209886607512</v>
      </c>
      <c r="FY19" s="50">
        <v>3596.5377447625374</v>
      </c>
      <c r="FZ19" s="50">
        <v>4387.5021661552428</v>
      </c>
      <c r="GA19" s="50">
        <v>4755.08390587542</v>
      </c>
      <c r="GB19" s="33">
        <v>4254.286405863666</v>
      </c>
      <c r="GC19" s="33">
        <v>4684.5240192210622</v>
      </c>
      <c r="GD19" s="33">
        <v>4679.76281808986</v>
      </c>
      <c r="GE19" s="33">
        <v>4841.522305358948</v>
      </c>
      <c r="GF19" s="33">
        <v>4915.3809337318353</v>
      </c>
      <c r="GG19" s="33">
        <v>5456.2936996535764</v>
      </c>
      <c r="GH19" s="49" t="s">
        <v>16</v>
      </c>
      <c r="GI19" s="50" t="s">
        <v>16</v>
      </c>
      <c r="GJ19" s="50" t="s">
        <v>16</v>
      </c>
      <c r="GK19" s="50" t="s">
        <v>16</v>
      </c>
      <c r="GL19" s="50" t="s">
        <v>16</v>
      </c>
      <c r="GM19" s="50" t="s">
        <v>16</v>
      </c>
      <c r="GN19" s="50" t="s">
        <v>16</v>
      </c>
      <c r="GO19" s="50" t="s">
        <v>16</v>
      </c>
      <c r="GP19" s="50" t="s">
        <v>16</v>
      </c>
      <c r="GQ19" s="50" t="s">
        <v>16</v>
      </c>
      <c r="GR19" s="50" t="s">
        <v>16</v>
      </c>
      <c r="GS19" s="50" t="s">
        <v>16</v>
      </c>
      <c r="GT19" s="33" t="s">
        <v>16</v>
      </c>
      <c r="GU19" s="33" t="s">
        <v>16</v>
      </c>
      <c r="GV19" s="33" t="s">
        <v>16</v>
      </c>
      <c r="GW19" s="33" t="s">
        <v>16</v>
      </c>
      <c r="GX19" s="49" t="s">
        <v>16</v>
      </c>
      <c r="GY19" s="50" t="s">
        <v>16</v>
      </c>
      <c r="GZ19" s="50" t="s">
        <v>16</v>
      </c>
      <c r="HA19" s="50" t="s">
        <v>16</v>
      </c>
      <c r="HB19" s="50" t="s">
        <v>16</v>
      </c>
      <c r="HC19" s="50" t="s">
        <v>16</v>
      </c>
      <c r="HD19" s="50" t="s">
        <v>16</v>
      </c>
      <c r="HE19" s="50" t="s">
        <v>16</v>
      </c>
      <c r="HF19" s="50" t="s">
        <v>16</v>
      </c>
      <c r="HH19" s="50" t="s">
        <v>16</v>
      </c>
      <c r="HI19" s="33" t="s">
        <v>16</v>
      </c>
      <c r="HJ19" s="33" t="s">
        <v>16</v>
      </c>
      <c r="HK19" s="33" t="s">
        <v>16</v>
      </c>
      <c r="HL19" s="33" t="s">
        <v>16</v>
      </c>
      <c r="HM19" s="49" t="s">
        <v>16</v>
      </c>
      <c r="HN19" s="50" t="s">
        <v>16</v>
      </c>
      <c r="HO19" s="50" t="s">
        <v>16</v>
      </c>
      <c r="HP19" s="50" t="s">
        <v>16</v>
      </c>
      <c r="HQ19" s="50" t="s">
        <v>16</v>
      </c>
      <c r="HR19" s="50" t="s">
        <v>16</v>
      </c>
      <c r="HS19" s="50" t="s">
        <v>16</v>
      </c>
      <c r="HT19" s="50" t="s">
        <v>16</v>
      </c>
      <c r="HU19" s="50" t="s">
        <v>16</v>
      </c>
      <c r="HV19" s="50" t="s">
        <v>16</v>
      </c>
      <c r="HW19" s="50" t="s">
        <v>16</v>
      </c>
      <c r="HX19" s="50" t="s">
        <v>16</v>
      </c>
      <c r="HY19" s="50" t="s">
        <v>16</v>
      </c>
      <c r="HZ19" s="50" t="s">
        <v>16</v>
      </c>
      <c r="IA19" s="50" t="s">
        <v>16</v>
      </c>
    </row>
    <row r="20" spans="1:235" s="156" customFormat="1">
      <c r="A20" s="54"/>
      <c r="B20" s="50"/>
      <c r="C20" s="50"/>
      <c r="D20" s="50"/>
      <c r="E20" s="50"/>
      <c r="F20" s="50"/>
      <c r="G20" s="50"/>
      <c r="H20" s="50"/>
      <c r="I20" s="50"/>
      <c r="J20" s="50"/>
      <c r="K20" s="33"/>
      <c r="L20" s="33"/>
      <c r="M20" s="33"/>
      <c r="N20" s="33"/>
      <c r="O20" s="33"/>
      <c r="P20" s="33"/>
      <c r="Q20" s="33"/>
      <c r="R20" s="49"/>
      <c r="S20" s="50"/>
      <c r="T20" s="50"/>
      <c r="U20" s="50"/>
      <c r="V20" s="50"/>
      <c r="W20" s="50"/>
      <c r="X20" s="50"/>
      <c r="Y20" s="50"/>
      <c r="Z20" s="50"/>
      <c r="AA20" s="50"/>
      <c r="AB20" s="33"/>
      <c r="AC20" s="33"/>
      <c r="AD20" s="33"/>
      <c r="AE20" s="33"/>
      <c r="AF20" s="33"/>
      <c r="AG20" s="33"/>
      <c r="AH20" s="49"/>
      <c r="AI20" s="50"/>
      <c r="AJ20" s="50"/>
      <c r="AK20" s="50"/>
      <c r="AL20" s="50"/>
      <c r="AM20" s="50"/>
      <c r="AN20" s="50"/>
      <c r="AO20" s="50"/>
      <c r="AP20" s="50"/>
      <c r="AQ20" s="50"/>
      <c r="AR20" s="33"/>
      <c r="AS20" s="33"/>
      <c r="AT20" s="33"/>
      <c r="AU20" s="33"/>
      <c r="AV20" s="33"/>
      <c r="AW20" s="33"/>
      <c r="AX20" s="49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33"/>
      <c r="BJ20" s="33"/>
      <c r="BK20" s="33"/>
      <c r="BL20" s="33"/>
      <c r="BM20" s="33"/>
      <c r="BN20" s="49"/>
      <c r="BO20" s="50"/>
      <c r="BP20" s="50"/>
      <c r="BQ20" s="50"/>
      <c r="BR20" s="50"/>
      <c r="BS20" s="50"/>
      <c r="BT20" s="50"/>
      <c r="BU20" s="50"/>
      <c r="BV20" s="50"/>
      <c r="BW20" s="50"/>
      <c r="BX20" s="33"/>
      <c r="BY20" s="33"/>
      <c r="BZ20" s="33"/>
      <c r="CA20" s="33"/>
      <c r="CB20" s="33"/>
      <c r="CC20" s="33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33"/>
      <c r="CO20" s="33"/>
      <c r="CP20" s="33"/>
      <c r="CQ20" s="33"/>
      <c r="CR20" s="33"/>
      <c r="CS20" s="33"/>
      <c r="CT20" s="49"/>
      <c r="CU20" s="50"/>
      <c r="CV20" s="50"/>
      <c r="CW20" s="50"/>
      <c r="CX20" s="50"/>
      <c r="CY20" s="50"/>
      <c r="CZ20" s="50"/>
      <c r="DA20" s="50"/>
      <c r="DB20" s="50"/>
      <c r="DC20" s="50"/>
      <c r="DD20" s="33"/>
      <c r="DE20" s="33"/>
      <c r="DF20" s="33"/>
      <c r="DG20" s="33"/>
      <c r="DH20" s="33"/>
      <c r="DI20" s="33"/>
      <c r="DJ20" s="49"/>
      <c r="DK20" s="50"/>
      <c r="DL20" s="50"/>
      <c r="DM20" s="50"/>
      <c r="DN20" s="50"/>
      <c r="DO20" s="50"/>
      <c r="DP20" s="50"/>
      <c r="DQ20" s="50"/>
      <c r="DR20" s="50"/>
      <c r="DS20" s="50"/>
      <c r="DT20" s="33"/>
      <c r="DU20" s="33"/>
      <c r="DV20" s="33"/>
      <c r="DW20" s="33"/>
      <c r="DX20" s="33"/>
      <c r="DY20" s="33"/>
      <c r="DZ20" s="49"/>
      <c r="EA20" s="50"/>
      <c r="EB20" s="50"/>
      <c r="EC20" s="50"/>
      <c r="ED20" s="50"/>
      <c r="EE20" s="50"/>
      <c r="EF20" s="50"/>
      <c r="EG20" s="50"/>
      <c r="EH20" s="50"/>
      <c r="EI20" s="33"/>
      <c r="EJ20" s="33"/>
      <c r="EK20" s="33"/>
      <c r="EL20" s="33"/>
      <c r="EM20" s="33"/>
      <c r="EN20" s="33"/>
      <c r="EO20" s="49"/>
      <c r="EP20" s="50"/>
      <c r="EQ20" s="50"/>
      <c r="ER20" s="50"/>
      <c r="ES20" s="50"/>
      <c r="ET20" s="50"/>
      <c r="EU20" s="50"/>
      <c r="EV20" s="50"/>
      <c r="EW20" s="50"/>
      <c r="EX20" s="634"/>
      <c r="EY20" s="33"/>
      <c r="EZ20" s="33"/>
      <c r="FA20" s="33"/>
      <c r="FB20" s="33"/>
      <c r="FC20" s="33"/>
      <c r="FD20" s="49"/>
      <c r="FE20" s="50"/>
      <c r="FF20" s="50"/>
      <c r="FG20" s="50"/>
      <c r="FH20" s="50"/>
      <c r="FI20" s="50"/>
      <c r="FJ20" s="50"/>
      <c r="FK20" s="50"/>
      <c r="FL20" s="50"/>
      <c r="FM20" s="33"/>
      <c r="FN20" s="33"/>
      <c r="FO20" s="33"/>
      <c r="FP20" s="33"/>
      <c r="FQ20" s="33"/>
      <c r="FR20" s="33"/>
      <c r="FS20" s="49"/>
      <c r="FT20" s="50"/>
      <c r="FU20" s="50"/>
      <c r="FV20" s="50"/>
      <c r="FW20" s="50"/>
      <c r="FX20" s="50"/>
      <c r="FY20" s="50"/>
      <c r="FZ20" s="50"/>
      <c r="GA20" s="50"/>
      <c r="GB20" s="33"/>
      <c r="GC20" s="33"/>
      <c r="GD20" s="33"/>
      <c r="GE20" s="33"/>
      <c r="GF20" s="33"/>
      <c r="GG20" s="33"/>
      <c r="GH20" s="49"/>
      <c r="GI20" s="50"/>
      <c r="GJ20" s="50"/>
      <c r="GK20" s="50"/>
      <c r="GL20" s="50"/>
      <c r="GM20" s="50"/>
      <c r="GN20" s="50"/>
      <c r="GO20" s="50"/>
      <c r="GP20" s="50"/>
      <c r="GQ20" s="50"/>
      <c r="GR20" s="33"/>
      <c r="GS20" s="33"/>
      <c r="GT20" s="33"/>
      <c r="GU20" s="33"/>
      <c r="GV20" s="33"/>
      <c r="GW20" s="33"/>
      <c r="GX20" s="49"/>
      <c r="GY20" s="50"/>
      <c r="GZ20" s="50"/>
      <c r="HA20" s="50"/>
      <c r="HB20" s="50"/>
      <c r="HC20" s="50"/>
      <c r="HD20" s="50"/>
      <c r="HE20" s="50"/>
      <c r="HF20" s="50"/>
      <c r="HG20" s="33"/>
      <c r="HH20" s="33"/>
      <c r="HI20" s="33"/>
      <c r="HJ20" s="33"/>
      <c r="HK20" s="33"/>
      <c r="HL20" s="33"/>
      <c r="HM20" s="49"/>
      <c r="HN20" s="50"/>
      <c r="HO20" s="50"/>
      <c r="HP20" s="50"/>
      <c r="HQ20" s="50"/>
      <c r="HR20" s="50"/>
      <c r="HS20" s="50"/>
      <c r="HT20" s="50"/>
      <c r="HU20" s="50"/>
      <c r="HV20" s="33"/>
      <c r="HW20" s="33"/>
      <c r="HX20" s="33"/>
      <c r="HY20" s="33"/>
      <c r="HZ20" s="33"/>
      <c r="IA20" s="33"/>
    </row>
    <row r="21" spans="1:235" s="156" customFormat="1">
      <c r="A21" s="54" t="s">
        <v>11</v>
      </c>
      <c r="B21" s="50">
        <v>3829.6869240057822</v>
      </c>
      <c r="C21" s="50">
        <v>4516.4428868579525</v>
      </c>
      <c r="D21" s="50">
        <v>4259.5417333906362</v>
      </c>
      <c r="E21" s="50">
        <v>4629.099235844129</v>
      </c>
      <c r="F21" s="50">
        <v>5022.0101473830773</v>
      </c>
      <c r="G21" s="50">
        <v>5504.7789648952412</v>
      </c>
      <c r="H21" s="50">
        <v>5619.3964798971847</v>
      </c>
      <c r="I21" s="50">
        <v>5943.4797455321959</v>
      </c>
      <c r="J21" s="50">
        <v>6215.056226636767</v>
      </c>
      <c r="K21" s="33">
        <v>6602.6838410551154</v>
      </c>
      <c r="L21" s="33">
        <v>6998.7094346421709</v>
      </c>
      <c r="M21" s="33">
        <v>7715.3572638219603</v>
      </c>
      <c r="N21" s="33">
        <v>8200.8607292125689</v>
      </c>
      <c r="O21" s="33">
        <v>8693.617957000748</v>
      </c>
      <c r="P21" s="33">
        <v>9211.897974036121</v>
      </c>
      <c r="Q21" s="33">
        <v>9639.0166184355967</v>
      </c>
      <c r="R21" s="49">
        <v>5015.1143217872605</v>
      </c>
      <c r="S21" s="50">
        <v>5722.6065188664379</v>
      </c>
      <c r="T21" s="50">
        <v>5137.6157613312498</v>
      </c>
      <c r="U21" s="50">
        <v>5571.6871014047056</v>
      </c>
      <c r="V21" s="50">
        <v>6010.0982704611424</v>
      </c>
      <c r="W21" s="50">
        <v>6685.8932658479252</v>
      </c>
      <c r="X21" s="50">
        <v>6732.7850817416775</v>
      </c>
      <c r="Y21" s="50">
        <v>7046.1909930709016</v>
      </c>
      <c r="Z21" s="50">
        <v>7012.9040709347773</v>
      </c>
      <c r="AA21" s="50">
        <v>7570.0544080320042</v>
      </c>
      <c r="AB21" s="33">
        <v>9536.8505848994046</v>
      </c>
      <c r="AC21" s="33">
        <v>9101.7447525788884</v>
      </c>
      <c r="AD21" s="33">
        <v>9705.5550131001364</v>
      </c>
      <c r="AE21" s="33">
        <v>10323.040502760548</v>
      </c>
      <c r="AF21" s="33">
        <v>10725.162555207411</v>
      </c>
      <c r="AG21" s="33">
        <v>11193.85646646633</v>
      </c>
      <c r="AH21" s="49">
        <v>3971.5987521211541</v>
      </c>
      <c r="AI21" s="50">
        <v>4646.170207457797</v>
      </c>
      <c r="AJ21" s="50">
        <v>4219.9512771132449</v>
      </c>
      <c r="AK21" s="50">
        <v>4780.7294168648723</v>
      </c>
      <c r="AL21" s="50">
        <v>5196.1955166202215</v>
      </c>
      <c r="AM21" s="50">
        <v>5592.6525688498032</v>
      </c>
      <c r="AN21" s="50">
        <v>5836.2007505712481</v>
      </c>
      <c r="AO21" s="50">
        <v>6173.6284479102633</v>
      </c>
      <c r="AP21" s="50"/>
      <c r="AQ21" s="50"/>
      <c r="AR21" s="33">
        <v>7694.5659160828936</v>
      </c>
      <c r="AS21" s="33">
        <v>8552.0372291472231</v>
      </c>
      <c r="AT21" s="33">
        <v>8737.2486243121566</v>
      </c>
      <c r="AU21" s="33">
        <v>9259.1854748876613</v>
      </c>
      <c r="AV21" s="33">
        <v>9142.4832505383692</v>
      </c>
      <c r="AW21" s="33">
        <v>9706.7894076312441</v>
      </c>
      <c r="AX21" s="49">
        <v>3456.6529899891361</v>
      </c>
      <c r="AY21" s="50">
        <v>4168.4506782880317</v>
      </c>
      <c r="AZ21" s="50">
        <v>4124.4068014431641</v>
      </c>
      <c r="BA21" s="50">
        <v>4437.4312374612473</v>
      </c>
      <c r="BB21" s="50">
        <v>4828.2094777661423</v>
      </c>
      <c r="BC21" s="50">
        <v>5294.0418728092409</v>
      </c>
      <c r="BD21" s="50">
        <v>5364.4252592309203</v>
      </c>
      <c r="BE21" s="50">
        <v>5679.2767454704453</v>
      </c>
      <c r="BF21" s="50">
        <v>5839.0421811682372</v>
      </c>
      <c r="BG21" s="50">
        <v>6068.0812437219956</v>
      </c>
      <c r="BH21" s="50">
        <v>6259.7328449854576</v>
      </c>
      <c r="BI21" s="33">
        <v>6816.4018743130609</v>
      </c>
      <c r="BJ21" s="33">
        <v>7253.9228637707301</v>
      </c>
      <c r="BK21" s="33">
        <v>7648.814592496642</v>
      </c>
      <c r="BL21" s="33">
        <v>8078.1632075835923</v>
      </c>
      <c r="BM21" s="33">
        <v>8429.2254468954925</v>
      </c>
      <c r="BN21" s="49">
        <v>2979.2329723295775</v>
      </c>
      <c r="BO21" s="50">
        <v>3631.3642943327318</v>
      </c>
      <c r="BP21" s="50">
        <v>3516.8086618806637</v>
      </c>
      <c r="BQ21" s="50">
        <v>3828.746984726024</v>
      </c>
      <c r="BR21" s="50">
        <v>4186.580210440774</v>
      </c>
      <c r="BS21" s="50">
        <v>4590.7075507216059</v>
      </c>
      <c r="BT21" s="50">
        <v>4757.9099758485772</v>
      </c>
      <c r="BU21" s="50">
        <v>5127.7925085465604</v>
      </c>
      <c r="BV21" s="50">
        <v>5336.0250552547923</v>
      </c>
      <c r="BW21" s="50" t="s">
        <v>16</v>
      </c>
      <c r="BX21" s="50" t="s">
        <v>16</v>
      </c>
      <c r="BY21" s="33" t="s">
        <v>16</v>
      </c>
      <c r="BZ21" s="33" t="s">
        <v>16</v>
      </c>
      <c r="CA21" s="33" t="s">
        <v>16</v>
      </c>
      <c r="CB21" s="33" t="s">
        <v>16</v>
      </c>
      <c r="CC21" s="33" t="s">
        <v>16</v>
      </c>
      <c r="CD21" s="49">
        <v>3184.0769076097454</v>
      </c>
      <c r="CE21" s="50">
        <v>3777.0175641235264</v>
      </c>
      <c r="CF21" s="50">
        <v>3546.7413563442124</v>
      </c>
      <c r="CG21" s="50">
        <v>3813.6343985004587</v>
      </c>
      <c r="CH21" s="50">
        <v>4163.8621395527362</v>
      </c>
      <c r="CI21" s="50">
        <v>4470.1099373788475</v>
      </c>
      <c r="CJ21" s="50">
        <v>4722.3511180282985</v>
      </c>
      <c r="CK21" s="50">
        <v>5023.0508861054841</v>
      </c>
      <c r="CL21" s="50">
        <v>5354.4004488160144</v>
      </c>
      <c r="CM21" s="50">
        <v>5799.6039448274505</v>
      </c>
      <c r="CN21" s="33">
        <v>6081.0257713866595</v>
      </c>
      <c r="CO21" s="33">
        <v>6587.8274348071291</v>
      </c>
      <c r="CP21" s="33">
        <v>7103.8471055251748</v>
      </c>
      <c r="CQ21" s="33">
        <v>7683.1350777883545</v>
      </c>
      <c r="CR21" s="33">
        <v>8295.7001334890283</v>
      </c>
      <c r="CS21" s="33">
        <v>8355.6640817470325</v>
      </c>
      <c r="CT21" s="49" t="s">
        <v>16</v>
      </c>
      <c r="CU21" s="50" t="s">
        <v>16</v>
      </c>
      <c r="CV21" s="50" t="s">
        <v>16</v>
      </c>
      <c r="CW21" s="50" t="s">
        <v>16</v>
      </c>
      <c r="CX21" s="50" t="s">
        <v>16</v>
      </c>
      <c r="CY21" s="50" t="s">
        <v>16</v>
      </c>
      <c r="CZ21" s="50" t="s">
        <v>16</v>
      </c>
      <c r="DA21" s="50" t="s">
        <v>16</v>
      </c>
      <c r="DB21" s="50" t="s">
        <v>16</v>
      </c>
      <c r="DC21" s="50" t="s">
        <v>16</v>
      </c>
      <c r="DD21" s="50" t="s">
        <v>16</v>
      </c>
      <c r="DE21" s="50" t="s">
        <v>16</v>
      </c>
      <c r="DF21" s="33" t="s">
        <v>16</v>
      </c>
      <c r="DG21" s="33" t="s">
        <v>16</v>
      </c>
      <c r="DH21" s="33" t="s">
        <v>16</v>
      </c>
      <c r="DI21" s="33" t="s">
        <v>16</v>
      </c>
      <c r="DJ21" s="49">
        <v>1822.1741860666091</v>
      </c>
      <c r="DK21" s="50">
        <v>2099.7471646610275</v>
      </c>
      <c r="DL21" s="50">
        <v>2090.5077276853485</v>
      </c>
      <c r="DM21" s="50">
        <v>2396.0347003723227</v>
      </c>
      <c r="DN21" s="50">
        <v>2614.556044822401</v>
      </c>
      <c r="DO21" s="50">
        <v>2882.5031831973997</v>
      </c>
      <c r="DP21" s="50">
        <v>3036.2178539929132</v>
      </c>
      <c r="DQ21" s="50">
        <v>3203.1734566857745</v>
      </c>
      <c r="DR21" s="50">
        <v>3397.3634084620003</v>
      </c>
      <c r="DS21" s="50">
        <v>3612.3197610065181</v>
      </c>
      <c r="DT21" s="33">
        <v>3765.9892841435312</v>
      </c>
      <c r="DU21" s="33">
        <v>4029.8029947433338</v>
      </c>
      <c r="DV21" s="33">
        <v>4249.5906891978993</v>
      </c>
      <c r="DW21" s="33">
        <v>4432.308464495668</v>
      </c>
      <c r="DX21" s="33">
        <v>4644.6555134550636</v>
      </c>
      <c r="DY21" s="33">
        <v>4958.0606134144418</v>
      </c>
      <c r="DZ21" s="49" t="s">
        <v>16</v>
      </c>
      <c r="EA21" s="50" t="s">
        <v>16</v>
      </c>
      <c r="EB21" s="50" t="s">
        <v>16</v>
      </c>
      <c r="EC21" s="50" t="s">
        <v>16</v>
      </c>
      <c r="ED21" s="50" t="s">
        <v>16</v>
      </c>
      <c r="EE21" s="50" t="s">
        <v>16</v>
      </c>
      <c r="EF21" s="50" t="s">
        <v>16</v>
      </c>
      <c r="EG21" s="50" t="s">
        <v>16</v>
      </c>
      <c r="EH21" s="50" t="s">
        <v>16</v>
      </c>
      <c r="EI21" s="50" t="s">
        <v>16</v>
      </c>
      <c r="EJ21" s="33" t="s">
        <v>16</v>
      </c>
      <c r="EK21" s="33" t="s">
        <v>16</v>
      </c>
      <c r="EL21" s="33" t="s">
        <v>16</v>
      </c>
      <c r="EM21" s="33" t="s">
        <v>16</v>
      </c>
      <c r="EN21" s="33" t="s">
        <v>16</v>
      </c>
      <c r="EO21" s="49">
        <v>2183.799409221826</v>
      </c>
      <c r="EP21" s="50">
        <v>2208.5332712938375</v>
      </c>
      <c r="EQ21" s="50">
        <v>2506.7226446889317</v>
      </c>
      <c r="ER21" s="50">
        <v>2780.6330369055217</v>
      </c>
      <c r="ES21" s="50">
        <v>3025.5095396809193</v>
      </c>
      <c r="ET21" s="50">
        <v>3231.7517444900877</v>
      </c>
      <c r="EU21" s="50">
        <v>3442.5558825503708</v>
      </c>
      <c r="EV21" s="50">
        <v>3787.420497945001</v>
      </c>
      <c r="EW21" s="50">
        <v>3787.420497945001</v>
      </c>
      <c r="EX21" s="634">
        <v>3798.4608017075848</v>
      </c>
      <c r="EY21" s="33">
        <v>4076.8914584755239</v>
      </c>
      <c r="EZ21" s="33">
        <v>4310.3064210166267</v>
      </c>
      <c r="FA21" s="33">
        <v>4493.2224411175894</v>
      </c>
      <c r="FB21" s="33">
        <v>4663.4815309146461</v>
      </c>
      <c r="FC21" s="33">
        <v>5003.4750657106588</v>
      </c>
      <c r="FD21" s="49">
        <v>2048.8289516732366</v>
      </c>
      <c r="FE21" s="50">
        <v>2023.5887514471999</v>
      </c>
      <c r="FF21" s="50">
        <v>2327.551745437569</v>
      </c>
      <c r="FG21" s="50">
        <v>2521.4795174333822</v>
      </c>
      <c r="FH21" s="50">
        <v>2810.4839689842638</v>
      </c>
      <c r="FI21" s="50">
        <v>2922.4635677866154</v>
      </c>
      <c r="FJ21" s="50">
        <v>3069.9795600648149</v>
      </c>
      <c r="FK21" s="50">
        <v>3301.2719659703421</v>
      </c>
      <c r="FL21" s="50">
        <v>3514.5318728439042</v>
      </c>
      <c r="FM21" s="33">
        <v>3726.9303945384759</v>
      </c>
      <c r="FN21" s="33">
        <v>3971.2872350662515</v>
      </c>
      <c r="FO21" s="33">
        <v>4173.744603918386</v>
      </c>
      <c r="FP21" s="33">
        <v>4355.7506954364335</v>
      </c>
      <c r="FQ21" s="33">
        <v>4621.0881821925195</v>
      </c>
      <c r="FR21" s="33">
        <v>4902.1084154682276</v>
      </c>
      <c r="FS21" s="49">
        <v>2026.8941272888046</v>
      </c>
      <c r="FT21" s="50">
        <v>1967.213036849296</v>
      </c>
      <c r="FU21" s="50">
        <v>2386.7051145849146</v>
      </c>
      <c r="FV21" s="50">
        <v>2464.1778200926451</v>
      </c>
      <c r="FW21" s="50">
        <v>2594.3479985643312</v>
      </c>
      <c r="FX21" s="50">
        <v>2937.741143458436</v>
      </c>
      <c r="FY21" s="50">
        <v>3013.430395515416</v>
      </c>
      <c r="FZ21" s="50">
        <v>3285.4953242016222</v>
      </c>
      <c r="GA21" s="50">
        <v>3507.5018208302986</v>
      </c>
      <c r="GB21" s="33" t="s">
        <v>16</v>
      </c>
      <c r="GC21" s="33" t="s">
        <v>16</v>
      </c>
      <c r="GD21" s="33" t="s">
        <v>16</v>
      </c>
      <c r="GE21" s="33" t="s">
        <v>16</v>
      </c>
      <c r="GF21" s="33" t="s">
        <v>16</v>
      </c>
      <c r="GG21" s="33" t="s">
        <v>16</v>
      </c>
      <c r="GH21" s="49">
        <v>920.20328381548086</v>
      </c>
      <c r="GI21" s="50">
        <v>984.44761516510391</v>
      </c>
      <c r="GJ21" s="50">
        <v>1031.1415759428849</v>
      </c>
      <c r="GK21" s="50">
        <v>1153.5793039148873</v>
      </c>
      <c r="GL21" s="50">
        <v>1289.7449621651658</v>
      </c>
      <c r="GM21" s="50">
        <v>1431.0427032425378</v>
      </c>
      <c r="GN21" s="50">
        <v>1629.2241579449867</v>
      </c>
      <c r="GO21" s="50">
        <v>1722.0882555157668</v>
      </c>
      <c r="GP21" s="50">
        <v>1785.9122587841387</v>
      </c>
      <c r="GQ21" s="50">
        <v>1956.220470014669</v>
      </c>
      <c r="GR21" s="33">
        <v>2023.1759851316738</v>
      </c>
      <c r="GS21" s="33">
        <v>2439.0721913363182</v>
      </c>
      <c r="GT21" s="33">
        <v>2517.4945176459746</v>
      </c>
      <c r="GU21" s="33">
        <v>2542.3203732760244</v>
      </c>
      <c r="GV21" s="33">
        <v>2732.8137119255107</v>
      </c>
      <c r="GW21" s="33">
        <v>2941.9755631846992</v>
      </c>
      <c r="GX21" s="49">
        <v>1085.7426747740062</v>
      </c>
      <c r="GY21" s="50">
        <v>1111.4264789063957</v>
      </c>
      <c r="GZ21" s="50">
        <v>1373.7796997777032</v>
      </c>
      <c r="HA21" s="50" t="s">
        <v>16</v>
      </c>
      <c r="HB21" s="50" t="s">
        <v>16</v>
      </c>
      <c r="HC21" s="50" t="s">
        <v>16</v>
      </c>
      <c r="HD21" s="50" t="s">
        <v>16</v>
      </c>
      <c r="HE21" s="50" t="s">
        <v>16</v>
      </c>
      <c r="HF21" s="50" t="s">
        <v>16</v>
      </c>
      <c r="HG21" s="50" t="s">
        <v>16</v>
      </c>
      <c r="HH21" s="33">
        <v>2061.0815162822219</v>
      </c>
      <c r="HI21" s="33">
        <v>2273.5782934721037</v>
      </c>
      <c r="HJ21" s="33">
        <v>2462.8813994369448</v>
      </c>
      <c r="HK21" s="33">
        <v>2355.1414684686056</v>
      </c>
      <c r="HL21" s="33">
        <v>2664.3419791641304</v>
      </c>
      <c r="HM21" s="49">
        <v>972.54859099768657</v>
      </c>
      <c r="HN21" s="50">
        <v>1022.4499013442036</v>
      </c>
      <c r="HO21" s="50">
        <v>1132.8417357688572</v>
      </c>
      <c r="HP21" s="50">
        <v>1289.7449621651658</v>
      </c>
      <c r="HQ21" s="50">
        <v>1431.0427032425378</v>
      </c>
      <c r="HR21" s="50">
        <v>1629.2241579449867</v>
      </c>
      <c r="HS21" s="50">
        <v>1722.0882555157668</v>
      </c>
      <c r="HT21" s="50">
        <v>1785.9122587841387</v>
      </c>
      <c r="HU21" s="50">
        <v>1724.2798567023588</v>
      </c>
      <c r="HV21" s="33">
        <v>1891.3282905834353</v>
      </c>
      <c r="HW21" s="33">
        <v>2319.9140845753755</v>
      </c>
      <c r="HX21" s="33">
        <v>2542.176402890776</v>
      </c>
      <c r="HY21" s="33">
        <v>2550.7509721076808</v>
      </c>
      <c r="HZ21" s="33">
        <v>2770.6962252484977</v>
      </c>
      <c r="IA21" s="33">
        <v>2968.1701492839638</v>
      </c>
    </row>
    <row r="22" spans="1:235" s="156" customFormat="1">
      <c r="A22" s="54" t="s">
        <v>12</v>
      </c>
      <c r="B22" s="50">
        <v>3487.7950598934126</v>
      </c>
      <c r="C22" s="50">
        <v>3811.4763904104134</v>
      </c>
      <c r="D22" s="50">
        <v>3695.0332900884214</v>
      </c>
      <c r="E22" s="50">
        <v>4062.1386734197386</v>
      </c>
      <c r="F22" s="50">
        <v>4882.7379481893513</v>
      </c>
      <c r="G22" s="50">
        <v>5840.5408188487891</v>
      </c>
      <c r="H22" s="50">
        <v>6282.0188219468946</v>
      </c>
      <c r="I22" s="50">
        <v>6837.2170790106493</v>
      </c>
      <c r="J22" s="50">
        <v>7510.8784747565205</v>
      </c>
      <c r="K22" s="33">
        <v>7930.9917418724726</v>
      </c>
      <c r="L22" s="33">
        <v>8472.5493713368487</v>
      </c>
      <c r="M22" s="33">
        <v>8432.4231669544315</v>
      </c>
      <c r="N22" s="33">
        <v>6844.0944574731384</v>
      </c>
      <c r="O22" s="33">
        <v>6931.5644997892123</v>
      </c>
      <c r="P22" s="33">
        <v>7171.9635863844333</v>
      </c>
      <c r="Q22" s="33">
        <v>7505.321810133024</v>
      </c>
      <c r="R22" s="49">
        <v>4257.4406155727611</v>
      </c>
      <c r="S22" s="50">
        <v>4833.5241985774956</v>
      </c>
      <c r="T22" s="50">
        <v>4442.8261177640852</v>
      </c>
      <c r="U22" s="50">
        <v>4994.6044460651683</v>
      </c>
      <c r="V22" s="50">
        <v>6028.6487340647263</v>
      </c>
      <c r="W22" s="50">
        <v>7366.5850094143289</v>
      </c>
      <c r="X22" s="50">
        <v>7864.6445133865654</v>
      </c>
      <c r="Y22" s="50">
        <v>8298.9953680384169</v>
      </c>
      <c r="Z22" s="50">
        <v>9090.0291518403828</v>
      </c>
      <c r="AA22" s="50">
        <v>9771.5146063814227</v>
      </c>
      <c r="AB22" s="33">
        <v>10177.094445710811</v>
      </c>
      <c r="AC22" s="33">
        <v>10177.094445710814</v>
      </c>
      <c r="AD22" s="33">
        <v>8370.7199394674208</v>
      </c>
      <c r="AE22" s="33">
        <v>8505.6789779516675</v>
      </c>
      <c r="AF22" s="33">
        <v>8666.060315257484</v>
      </c>
      <c r="AG22" s="33">
        <v>9047.1902855703665</v>
      </c>
      <c r="AH22" s="49">
        <v>3674.9996180987428</v>
      </c>
      <c r="AI22" s="50">
        <v>4390.791598185423</v>
      </c>
      <c r="AJ22" s="50">
        <v>4123.4856551763951</v>
      </c>
      <c r="AK22" s="50">
        <v>4423.2624328539241</v>
      </c>
      <c r="AL22" s="50">
        <v>5302.104381351066</v>
      </c>
      <c r="AM22" s="50">
        <v>6173.4870971940272</v>
      </c>
      <c r="AN22" s="50">
        <v>6048.4357886949374</v>
      </c>
      <c r="AO22" s="50">
        <v>6196.677382261857</v>
      </c>
      <c r="AP22" s="50">
        <v>7141.7670395352634</v>
      </c>
      <c r="AQ22" s="50">
        <v>7376.9244578441267</v>
      </c>
      <c r="AR22" s="33">
        <v>7549.1676838829517</v>
      </c>
      <c r="AS22" s="33">
        <v>7624.3318523668568</v>
      </c>
      <c r="AT22" s="33">
        <v>6227.5900823233042</v>
      </c>
      <c r="AU22" s="33">
        <v>5711.4757868937349</v>
      </c>
      <c r="AV22" s="33">
        <v>6155.3120798181562</v>
      </c>
      <c r="AW22" s="33">
        <v>6435.545227697773</v>
      </c>
      <c r="AX22" s="49">
        <v>2746.6827391339339</v>
      </c>
      <c r="AY22" s="50">
        <v>2786.25477070038</v>
      </c>
      <c r="AZ22" s="50">
        <v>2966.6229497562535</v>
      </c>
      <c r="BA22" s="50">
        <v>3197.1984865168379</v>
      </c>
      <c r="BB22" s="50">
        <v>3881.6713241706811</v>
      </c>
      <c r="BC22" s="50">
        <v>4598.1447211728228</v>
      </c>
      <c r="BD22" s="50">
        <v>5016.6053185360443</v>
      </c>
      <c r="BE22" s="50">
        <v>5501.7327611847904</v>
      </c>
      <c r="BF22" s="50">
        <v>5789.7562822100699</v>
      </c>
      <c r="BG22" s="50">
        <v>5987.0924426623278</v>
      </c>
      <c r="BH22" s="50">
        <v>6565.4393167975086</v>
      </c>
      <c r="BI22" s="33">
        <v>6687.9514671245734</v>
      </c>
      <c r="BJ22" s="33">
        <v>5226.7086001238358</v>
      </c>
      <c r="BK22" s="33">
        <v>5416.5714632791305</v>
      </c>
      <c r="BL22" s="33">
        <v>5708.9652652366431</v>
      </c>
      <c r="BM22" s="33">
        <v>5947.2861899832378</v>
      </c>
      <c r="BN22" s="49">
        <v>2568.7401049497653</v>
      </c>
      <c r="BO22" s="50">
        <v>1918.2264779637746</v>
      </c>
      <c r="BP22" s="50">
        <v>2496.420074784548</v>
      </c>
      <c r="BQ22" s="50">
        <v>2903.0919843100255</v>
      </c>
      <c r="BR22" s="50">
        <v>3329.1844017389185</v>
      </c>
      <c r="BS22" s="50">
        <v>3512.9931697570464</v>
      </c>
      <c r="BT22" s="50">
        <v>3957.3796474787036</v>
      </c>
      <c r="BU22" s="50">
        <v>4129.8142016346137</v>
      </c>
      <c r="BV22" s="50">
        <v>5271.5804056758006</v>
      </c>
      <c r="BW22" s="50">
        <v>4979.6467095694443</v>
      </c>
      <c r="BX22" s="33">
        <v>5334.0026929817968</v>
      </c>
      <c r="BY22" s="33">
        <v>5924.3520175978247</v>
      </c>
      <c r="BZ22" s="33">
        <v>4787.4054239652787</v>
      </c>
      <c r="CA22" s="33">
        <v>5124.77016153164</v>
      </c>
      <c r="CB22" s="33">
        <v>5563.947472076652</v>
      </c>
      <c r="CC22" s="33">
        <v>5740.9368974843655</v>
      </c>
      <c r="CD22" s="49">
        <v>2103.2247946788675</v>
      </c>
      <c r="CE22" s="50">
        <v>2468.4230190441599</v>
      </c>
      <c r="CF22" s="50">
        <v>2211.4514120754056</v>
      </c>
      <c r="CG22" s="50">
        <v>2588.32380016568</v>
      </c>
      <c r="CH22" s="50">
        <v>2990.0409845507393</v>
      </c>
      <c r="CI22" s="50">
        <v>3956.9868637409932</v>
      </c>
      <c r="CJ22" s="50">
        <v>4159.2923643540353</v>
      </c>
      <c r="CK22" s="50">
        <v>4576.3282216204625</v>
      </c>
      <c r="CL22" s="50">
        <v>4982.6742476050931</v>
      </c>
      <c r="CM22" s="50">
        <v>5048.9567330344044</v>
      </c>
      <c r="CN22" s="33">
        <v>5338.1148593369207</v>
      </c>
      <c r="CO22" s="33">
        <v>5757.5767731204523</v>
      </c>
      <c r="CP22" s="33">
        <v>5305.4706029725603</v>
      </c>
      <c r="CQ22" s="33">
        <v>5841.2334451956895</v>
      </c>
      <c r="CR22" s="33">
        <v>5705.586058952028</v>
      </c>
      <c r="CS22" s="33">
        <v>6502.2779865898574</v>
      </c>
      <c r="CT22" s="49">
        <v>3107.2855667656545</v>
      </c>
      <c r="CU22" s="50">
        <v>2978.0236878305386</v>
      </c>
      <c r="CV22" s="50">
        <v>2921.5195104090385</v>
      </c>
      <c r="CW22" s="50">
        <v>3158.7037970900806</v>
      </c>
      <c r="CX22" s="50">
        <v>3737.4806081528031</v>
      </c>
      <c r="CY22" s="50">
        <v>5984.0956240392989</v>
      </c>
      <c r="CZ22" s="50">
        <v>6725.9961115565848</v>
      </c>
      <c r="DA22" s="50">
        <v>6925.7830083137733</v>
      </c>
      <c r="DB22" s="50">
        <v>7797.3085627650462</v>
      </c>
      <c r="DC22" s="50">
        <v>7923.3032021447289</v>
      </c>
      <c r="DD22" s="33">
        <v>8890.5224145408665</v>
      </c>
      <c r="DE22" s="33">
        <v>8688.307328966097</v>
      </c>
      <c r="DF22" s="33">
        <v>8182.71355704698</v>
      </c>
      <c r="DG22" s="33">
        <v>8259.4775278482648</v>
      </c>
      <c r="DH22" s="33">
        <v>8502.6536770820949</v>
      </c>
      <c r="DI22" s="33">
        <v>9575.6708509382006</v>
      </c>
      <c r="DJ22" s="49">
        <v>1354.6013019279794</v>
      </c>
      <c r="DK22" s="50">
        <v>1219.0135057010793</v>
      </c>
      <c r="DL22" s="50">
        <v>1505.2070857651572</v>
      </c>
      <c r="DM22" s="50">
        <v>1635.4249250772739</v>
      </c>
      <c r="DN22" s="50">
        <v>1860.235139740249</v>
      </c>
      <c r="DO22" s="50">
        <v>2015.3603468174381</v>
      </c>
      <c r="DP22" s="50">
        <v>2143.3534860615277</v>
      </c>
      <c r="DQ22" s="50">
        <v>2276.1802359494463</v>
      </c>
      <c r="DR22" s="50">
        <v>2345.6644338140031</v>
      </c>
      <c r="DS22" s="50">
        <v>2363.4294509305728</v>
      </c>
      <c r="DT22" s="33">
        <v>2502.1417436248398</v>
      </c>
      <c r="DU22" s="33">
        <v>2465.0349243165792</v>
      </c>
      <c r="DV22" s="33">
        <v>1788.9020577703893</v>
      </c>
      <c r="DW22" s="33">
        <v>1839.8883559163432</v>
      </c>
      <c r="DX22" s="33">
        <v>1840.5679910317101</v>
      </c>
      <c r="DY22" s="33">
        <v>1938.8286335633302</v>
      </c>
      <c r="DZ22" s="49" t="s">
        <v>16</v>
      </c>
      <c r="EA22" s="50" t="s">
        <v>16</v>
      </c>
      <c r="EB22" s="50" t="s">
        <v>16</v>
      </c>
      <c r="EC22" s="50" t="s">
        <v>16</v>
      </c>
      <c r="ED22" s="50" t="s">
        <v>16</v>
      </c>
      <c r="EE22" s="50" t="s">
        <v>16</v>
      </c>
      <c r="EF22" s="50" t="s">
        <v>16</v>
      </c>
      <c r="EG22" s="50">
        <v>2789.9420590707073</v>
      </c>
      <c r="EH22" s="50">
        <v>2826.7636767527547</v>
      </c>
      <c r="EI22" s="33">
        <v>3140.6103086989901</v>
      </c>
      <c r="EJ22" s="33">
        <v>3478.7667395525864</v>
      </c>
      <c r="EK22" s="33">
        <v>1498.2213757419763</v>
      </c>
      <c r="EL22" s="33">
        <v>1526.9631417055962</v>
      </c>
      <c r="EM22" s="33">
        <v>1523.218769535287</v>
      </c>
      <c r="EN22" s="33">
        <v>1471.9884041052105</v>
      </c>
      <c r="EO22" s="49">
        <v>1355.7278599671517</v>
      </c>
      <c r="EP22" s="50">
        <v>1659.2838942344586</v>
      </c>
      <c r="EQ22" s="50">
        <v>1776.4703074030383</v>
      </c>
      <c r="ER22" s="50">
        <v>2022.213200988672</v>
      </c>
      <c r="ES22" s="639">
        <v>2136.2262234127888</v>
      </c>
      <c r="ET22" s="639">
        <v>2261.5411972183588</v>
      </c>
      <c r="EU22" s="639">
        <v>2374.6872674739775</v>
      </c>
      <c r="EV22" s="639">
        <v>2423.1449143325644</v>
      </c>
      <c r="EW22" s="639">
        <v>2425.3379182214208</v>
      </c>
      <c r="EX22" s="634">
        <v>2391.3343975575526</v>
      </c>
      <c r="EY22" s="33">
        <v>2576.0466862036269</v>
      </c>
      <c r="EZ22" s="33">
        <v>1710.6583389226855</v>
      </c>
      <c r="FA22" s="33">
        <v>1920.5551635239713</v>
      </c>
      <c r="FB22" s="33">
        <v>1909.0707138785224</v>
      </c>
      <c r="FC22" s="33">
        <v>2048.3860362092105</v>
      </c>
      <c r="FD22" s="49">
        <v>1017.5784425206748</v>
      </c>
      <c r="FE22" s="50">
        <v>1260.4077535989998</v>
      </c>
      <c r="FF22" s="50">
        <v>1453.2610296251964</v>
      </c>
      <c r="FG22" s="50">
        <v>1700.6881774677699</v>
      </c>
      <c r="FH22" s="639">
        <v>1964.5847793853152</v>
      </c>
      <c r="FI22" s="639">
        <v>2086.3061144695289</v>
      </c>
      <c r="FJ22" s="639">
        <v>2269.7555974356869</v>
      </c>
      <c r="FK22" s="639">
        <v>2138.0691303126982</v>
      </c>
      <c r="FL22" s="639">
        <v>2267.6550018707635</v>
      </c>
      <c r="FM22" s="33">
        <v>2782.3468075298915</v>
      </c>
      <c r="FN22" s="648">
        <v>3065.5913168195643</v>
      </c>
      <c r="FO22" s="648">
        <v>2845.7263694029321</v>
      </c>
      <c r="FP22" s="648">
        <v>2161.318614824605</v>
      </c>
      <c r="FQ22" s="648">
        <v>2168.4501406135823</v>
      </c>
      <c r="FR22" s="648">
        <v>2241.5038210169027</v>
      </c>
      <c r="FS22" s="49">
        <v>1051.2774963056786</v>
      </c>
      <c r="FT22" s="50">
        <v>1484.0085201083855</v>
      </c>
      <c r="FU22" s="50">
        <v>1859.8473661657481</v>
      </c>
      <c r="FV22" s="50">
        <v>1768.3246610287954</v>
      </c>
      <c r="FW22" s="639">
        <v>2107.3063133063738</v>
      </c>
      <c r="FX22" s="639">
        <v>2343.3816868266167</v>
      </c>
      <c r="FY22" s="639">
        <v>2557.9696406029798</v>
      </c>
      <c r="FZ22" s="639">
        <v>2661.1890477945308</v>
      </c>
      <c r="GA22" s="639">
        <v>2802.8689535414737</v>
      </c>
      <c r="GB22" s="33">
        <v>3380.2545471485896</v>
      </c>
      <c r="GC22" s="33">
        <v>3860.0936597707737</v>
      </c>
      <c r="GD22" s="33">
        <v>1786.0368565664612</v>
      </c>
      <c r="GE22" s="33">
        <v>1809.5068990942857</v>
      </c>
      <c r="GF22" s="33">
        <v>2053.553064295867</v>
      </c>
      <c r="GG22" s="33">
        <v>2090.776391461156</v>
      </c>
      <c r="GH22" s="49" t="s">
        <v>16</v>
      </c>
      <c r="GI22" s="50" t="s">
        <v>16</v>
      </c>
      <c r="GJ22" s="50" t="s">
        <v>16</v>
      </c>
      <c r="GK22" s="50" t="s">
        <v>16</v>
      </c>
      <c r="GL22" s="50" t="s">
        <v>16</v>
      </c>
      <c r="GM22" s="50" t="s">
        <v>16</v>
      </c>
      <c r="GN22" s="50" t="s">
        <v>16</v>
      </c>
      <c r="GO22" s="50" t="s">
        <v>16</v>
      </c>
      <c r="GP22" s="50" t="s">
        <v>16</v>
      </c>
      <c r="GQ22" s="50" t="s">
        <v>16</v>
      </c>
      <c r="GR22" s="50" t="s">
        <v>16</v>
      </c>
      <c r="GS22" s="50" t="s">
        <v>16</v>
      </c>
      <c r="GT22" s="33" t="s">
        <v>16</v>
      </c>
      <c r="GU22" s="33" t="s">
        <v>16</v>
      </c>
      <c r="GV22" s="33" t="s">
        <v>16</v>
      </c>
      <c r="GW22" s="33" t="s">
        <v>16</v>
      </c>
      <c r="GX22" s="49" t="s">
        <v>16</v>
      </c>
      <c r="GY22" s="50" t="s">
        <v>16</v>
      </c>
      <c r="GZ22" s="50" t="s">
        <v>16</v>
      </c>
      <c r="HA22" s="50" t="s">
        <v>16</v>
      </c>
      <c r="HB22" s="50" t="s">
        <v>16</v>
      </c>
      <c r="HC22" s="50" t="s">
        <v>16</v>
      </c>
      <c r="HD22" s="50" t="s">
        <v>16</v>
      </c>
      <c r="HE22" s="50" t="s">
        <v>16</v>
      </c>
      <c r="HF22" s="50" t="s">
        <v>16</v>
      </c>
      <c r="HG22" s="50" t="s">
        <v>16</v>
      </c>
      <c r="HH22" s="50" t="s">
        <v>16</v>
      </c>
      <c r="HI22" s="33" t="s">
        <v>16</v>
      </c>
      <c r="HJ22" s="33" t="s">
        <v>16</v>
      </c>
      <c r="HK22" s="33" t="s">
        <v>16</v>
      </c>
      <c r="HL22" s="33" t="s">
        <v>16</v>
      </c>
      <c r="HM22" s="49" t="s">
        <v>16</v>
      </c>
      <c r="HN22" s="50" t="s">
        <v>16</v>
      </c>
      <c r="HO22" s="50" t="s">
        <v>16</v>
      </c>
      <c r="HP22" s="50" t="s">
        <v>16</v>
      </c>
      <c r="HQ22" s="50" t="s">
        <v>16</v>
      </c>
      <c r="HR22" s="50" t="s">
        <v>16</v>
      </c>
      <c r="HS22" s="50" t="s">
        <v>16</v>
      </c>
      <c r="HT22" s="50" t="s">
        <v>16</v>
      </c>
      <c r="HU22" s="50" t="s">
        <v>16</v>
      </c>
      <c r="HV22" s="50" t="s">
        <v>16</v>
      </c>
      <c r="HW22" s="50" t="s">
        <v>16</v>
      </c>
      <c r="HX22" s="50" t="s">
        <v>16</v>
      </c>
      <c r="HY22" s="50" t="s">
        <v>16</v>
      </c>
      <c r="HZ22" s="50" t="s">
        <v>16</v>
      </c>
      <c r="IA22" s="50" t="s">
        <v>16</v>
      </c>
    </row>
    <row r="23" spans="1:235" s="156" customFormat="1">
      <c r="A23" s="54" t="s">
        <v>13</v>
      </c>
      <c r="B23" s="50">
        <v>4308.4308381733508</v>
      </c>
      <c r="C23" s="50">
        <v>4414.7585837673096</v>
      </c>
      <c r="D23" s="50">
        <v>4835.32633256804</v>
      </c>
      <c r="E23" s="50">
        <v>5636.5879767632296</v>
      </c>
      <c r="F23" s="50">
        <v>6217.3454868552099</v>
      </c>
      <c r="G23" s="50">
        <v>6530.5465511574048</v>
      </c>
      <c r="H23" s="50">
        <v>7287.3614745105124</v>
      </c>
      <c r="I23" s="50">
        <v>7372.2067018108546</v>
      </c>
      <c r="J23" s="50">
        <v>7843.1065609966336</v>
      </c>
      <c r="K23" s="33">
        <v>8001.5955659869996</v>
      </c>
      <c r="L23" s="33">
        <v>8790.0276379172337</v>
      </c>
      <c r="M23" s="33">
        <v>10404.185372856753</v>
      </c>
      <c r="N23" s="33">
        <v>10774.038992260681</v>
      </c>
      <c r="O23" s="33">
        <v>10821.777576423607</v>
      </c>
      <c r="P23" s="33">
        <v>11693.172035890851</v>
      </c>
      <c r="Q23" s="33">
        <v>12059.404445669947</v>
      </c>
      <c r="R23" s="49">
        <v>5791.6895229997936</v>
      </c>
      <c r="S23" s="50">
        <v>6094.0173633367995</v>
      </c>
      <c r="T23" s="50">
        <v>6624.7058419329805</v>
      </c>
      <c r="U23" s="50">
        <v>7655.4274580672827</v>
      </c>
      <c r="V23" s="50">
        <v>8280.5356835619586</v>
      </c>
      <c r="W23" s="50">
        <v>8564.1397065942729</v>
      </c>
      <c r="X23" s="50">
        <v>9755.4966424079776</v>
      </c>
      <c r="Y23" s="50">
        <v>8949.4632196228795</v>
      </c>
      <c r="Z23" s="50">
        <v>8763.2189706512363</v>
      </c>
      <c r="AA23" s="50">
        <v>9023.3452701280348</v>
      </c>
      <c r="AB23" s="33">
        <v>11381.229444352388</v>
      </c>
      <c r="AC23" s="33">
        <v>11381.22944435239</v>
      </c>
      <c r="AD23" s="33">
        <v>12263.863807336833</v>
      </c>
      <c r="AE23" s="33">
        <v>12076.212195736556</v>
      </c>
      <c r="AF23" s="33">
        <v>12972.13526685601</v>
      </c>
      <c r="AG23" s="33">
        <v>13316.219417878834</v>
      </c>
      <c r="AH23" s="49">
        <v>4085.2501812823384</v>
      </c>
      <c r="AI23" s="50">
        <v>4099.5115229438743</v>
      </c>
      <c r="AJ23" s="50">
        <v>4546.3131038333149</v>
      </c>
      <c r="AK23" s="50">
        <v>5123.703380932182</v>
      </c>
      <c r="AL23" s="50">
        <v>5789.8830629629119</v>
      </c>
      <c r="AM23" s="50">
        <v>6094.1863165906443</v>
      </c>
      <c r="AN23" s="50">
        <v>6815.6298543364583</v>
      </c>
      <c r="AO23" s="50">
        <v>6495.1295550627892</v>
      </c>
      <c r="AP23" s="50">
        <v>7797.2766889593904</v>
      </c>
      <c r="AQ23" s="50">
        <v>8014.3596784010097</v>
      </c>
      <c r="AR23" s="33">
        <v>9000.0190720333867</v>
      </c>
      <c r="AS23" s="33">
        <v>12170.681277984011</v>
      </c>
      <c r="AT23" s="33">
        <v>11802.631011772437</v>
      </c>
      <c r="AU23" s="33">
        <v>11937.115046178411</v>
      </c>
      <c r="AV23" s="33">
        <v>15455.335949949374</v>
      </c>
      <c r="AW23" s="33">
        <v>16105.678235234189</v>
      </c>
      <c r="AX23" s="49">
        <v>3001.2675651799273</v>
      </c>
      <c r="AY23" s="50">
        <v>3067.2619955402738</v>
      </c>
      <c r="AZ23" s="50">
        <v>3348.9042071945873</v>
      </c>
      <c r="BA23" s="50">
        <v>4300.962249737162</v>
      </c>
      <c r="BB23" s="50">
        <v>4615.5384254998407</v>
      </c>
      <c r="BC23" s="50">
        <v>5266.119009756223</v>
      </c>
      <c r="BD23" s="50">
        <v>5861.3055508636835</v>
      </c>
      <c r="BE23" s="50">
        <v>6329.467803998019</v>
      </c>
      <c r="BF23" s="50">
        <v>7059.9397618914254</v>
      </c>
      <c r="BG23" s="50">
        <v>6903.065432391696</v>
      </c>
      <c r="BH23" s="50">
        <v>7694.3845061812381</v>
      </c>
      <c r="BI23" s="33">
        <v>8060.3397741111739</v>
      </c>
      <c r="BJ23" s="33">
        <v>7647.5952925851652</v>
      </c>
      <c r="BK23" s="33">
        <v>8115.9230442679745</v>
      </c>
      <c r="BL23" s="33">
        <v>8363.0496534827398</v>
      </c>
      <c r="BM23" s="33">
        <v>8613.6902158977209</v>
      </c>
      <c r="BN23" s="49">
        <v>3436.7217001130271</v>
      </c>
      <c r="BO23" s="50">
        <v>3486.6976898556932</v>
      </c>
      <c r="BP23" s="50">
        <v>4002.8753804303919</v>
      </c>
      <c r="BQ23" s="50">
        <v>4268.2440053061791</v>
      </c>
      <c r="BR23" s="50">
        <v>4703.6719506528425</v>
      </c>
      <c r="BS23" s="50">
        <v>4791.0460769156098</v>
      </c>
      <c r="BT23" s="50">
        <v>4930.5957298596359</v>
      </c>
      <c r="BU23" s="50">
        <v>5373.8446342684965</v>
      </c>
      <c r="BV23" s="50">
        <v>5404.0893006192609</v>
      </c>
      <c r="BW23" s="50">
        <v>4145.8488940190055</v>
      </c>
      <c r="BX23" s="33">
        <v>4535.660630512165</v>
      </c>
      <c r="BY23" s="33">
        <v>6956.4558898521163</v>
      </c>
      <c r="BZ23" s="33" t="s">
        <v>16</v>
      </c>
      <c r="CA23" s="33" t="s">
        <v>16</v>
      </c>
      <c r="CB23" s="33" t="s">
        <v>16</v>
      </c>
      <c r="CC23" s="33" t="s">
        <v>16</v>
      </c>
      <c r="CD23" s="49">
        <v>2439.540560927107</v>
      </c>
      <c r="CE23" s="50">
        <v>2592.2888169572934</v>
      </c>
      <c r="CF23" s="50">
        <v>2406.2388077082114</v>
      </c>
      <c r="CG23" s="50">
        <v>3238.9526570369785</v>
      </c>
      <c r="CH23" s="50">
        <v>5264.5056493473758</v>
      </c>
      <c r="CI23" s="50">
        <v>5412.1444328955495</v>
      </c>
      <c r="CJ23" s="50">
        <v>5657.5595826989493</v>
      </c>
      <c r="CK23" s="50">
        <v>5972.3654938682203</v>
      </c>
      <c r="CL23" s="50">
        <v>5765.718613240635</v>
      </c>
      <c r="CM23" s="50">
        <v>8607.5593121498077</v>
      </c>
      <c r="CN23" s="33">
        <v>9503.4514664758372</v>
      </c>
      <c r="CO23" s="33">
        <v>7542.3881977475148</v>
      </c>
      <c r="CP23" s="33">
        <v>6601.4907966534502</v>
      </c>
      <c r="CQ23" s="33">
        <v>6830.2600041223759</v>
      </c>
      <c r="CR23" s="33">
        <v>7518.673123359752</v>
      </c>
      <c r="CS23" s="33">
        <v>8176.0355775592761</v>
      </c>
      <c r="CT23" s="49">
        <v>2964.2889960925786</v>
      </c>
      <c r="CU23" s="50">
        <v>2869.0083992433993</v>
      </c>
      <c r="CV23" s="50">
        <v>4024.3877892078585</v>
      </c>
      <c r="CW23" s="50">
        <v>4588.1110387563094</v>
      </c>
      <c r="CX23" s="50">
        <v>2868.6498468655632</v>
      </c>
      <c r="CY23" s="50">
        <v>3052.3461841391936</v>
      </c>
      <c r="CZ23" s="50">
        <v>3323.9910428531989</v>
      </c>
      <c r="DA23" s="50">
        <v>3422.5015913430934</v>
      </c>
      <c r="DB23" s="50">
        <v>3641.0761558825343</v>
      </c>
      <c r="DC23" s="50">
        <v>3517.7384934213696</v>
      </c>
      <c r="DD23" s="33">
        <v>3980.721232837534</v>
      </c>
      <c r="DE23" s="33">
        <v>4806.4043705279437</v>
      </c>
      <c r="DF23" s="33">
        <v>4236.8116722700006</v>
      </c>
      <c r="DG23" s="33">
        <v>4395.3333088882364</v>
      </c>
      <c r="DH23" s="33">
        <v>4951.3187814368412</v>
      </c>
      <c r="DI23" s="33">
        <v>5157.0049609660427</v>
      </c>
      <c r="DJ23" s="49">
        <v>1471.7457041556729</v>
      </c>
      <c r="DK23" s="50">
        <v>1422.0730180102773</v>
      </c>
      <c r="DL23" s="50">
        <v>1401.3498708799154</v>
      </c>
      <c r="DM23" s="50">
        <v>2151.8119952836742</v>
      </c>
      <c r="DN23" s="50">
        <v>2393.7988970722399</v>
      </c>
      <c r="DO23" s="50">
        <v>2454.6970242287098</v>
      </c>
      <c r="DP23" s="50">
        <v>2609.0421092894276</v>
      </c>
      <c r="DQ23" s="50">
        <v>2935.125663751403</v>
      </c>
      <c r="DR23" s="50">
        <v>3098.0566442968311</v>
      </c>
      <c r="DS23" s="50">
        <v>2972.9143683716097</v>
      </c>
      <c r="DT23" s="33">
        <v>3706.9330210386597</v>
      </c>
      <c r="DU23" s="33">
        <v>3845.0560267190772</v>
      </c>
      <c r="DV23" s="33">
        <v>4297.1679252407757</v>
      </c>
      <c r="DW23" s="33">
        <v>4274.8685925016025</v>
      </c>
      <c r="DX23" s="33">
        <v>4584.2145292275291</v>
      </c>
      <c r="DY23" s="33">
        <v>4813.7612840111033</v>
      </c>
      <c r="DZ23" s="49" t="s">
        <v>16</v>
      </c>
      <c r="EA23" s="50" t="s">
        <v>16</v>
      </c>
      <c r="EB23" s="50" t="s">
        <v>16</v>
      </c>
      <c r="EC23" s="50" t="s">
        <v>16</v>
      </c>
      <c r="ED23" s="50" t="s">
        <v>16</v>
      </c>
      <c r="EE23" s="50" t="s">
        <v>16</v>
      </c>
      <c r="EF23" s="50" t="s">
        <v>16</v>
      </c>
      <c r="EG23" s="50" t="s">
        <v>16</v>
      </c>
      <c r="EH23" s="50" t="s">
        <v>16</v>
      </c>
      <c r="EI23" s="50" t="s">
        <v>16</v>
      </c>
      <c r="EJ23" s="33" t="s">
        <v>16</v>
      </c>
      <c r="EK23" s="33" t="s">
        <v>16</v>
      </c>
      <c r="EL23" s="33" t="s">
        <v>16</v>
      </c>
      <c r="EM23" s="33" t="s">
        <v>16</v>
      </c>
      <c r="EN23" s="33" t="s">
        <v>16</v>
      </c>
      <c r="EO23" s="49" t="s">
        <v>43</v>
      </c>
      <c r="EP23" s="50" t="s">
        <v>43</v>
      </c>
      <c r="EQ23" s="50" t="s">
        <v>43</v>
      </c>
      <c r="ER23" s="50"/>
      <c r="ES23" s="50"/>
      <c r="ET23" s="50"/>
      <c r="EU23" s="50"/>
      <c r="EV23" s="50"/>
      <c r="EW23" s="50"/>
      <c r="EX23" s="33"/>
      <c r="EY23" s="33"/>
      <c r="EZ23" s="263" t="s">
        <v>16</v>
      </c>
      <c r="FA23" s="33" t="s">
        <v>16</v>
      </c>
      <c r="FB23" s="33" t="s">
        <v>16</v>
      </c>
      <c r="FC23" s="674" t="s">
        <v>16</v>
      </c>
      <c r="FD23" s="49" t="s">
        <v>43</v>
      </c>
      <c r="FE23" s="50" t="s">
        <v>43</v>
      </c>
      <c r="FF23" s="50" t="s">
        <v>43</v>
      </c>
      <c r="FG23" s="50" t="s">
        <v>43</v>
      </c>
      <c r="FH23" s="50" t="s">
        <v>43</v>
      </c>
      <c r="FI23" s="50" t="s">
        <v>43</v>
      </c>
      <c r="FJ23" s="50" t="s">
        <v>43</v>
      </c>
      <c r="FK23" s="50" t="s">
        <v>43</v>
      </c>
      <c r="FL23" s="50" t="s">
        <v>43</v>
      </c>
      <c r="FM23" s="50" t="s">
        <v>43</v>
      </c>
      <c r="FN23" s="50" t="s">
        <v>43</v>
      </c>
      <c r="FO23" s="50" t="s">
        <v>43</v>
      </c>
      <c r="FP23" s="50" t="s">
        <v>43</v>
      </c>
      <c r="FQ23" s="50" t="s">
        <v>43</v>
      </c>
      <c r="FR23" s="50" t="s">
        <v>43</v>
      </c>
      <c r="FS23" s="49">
        <v>1773.2405117729277</v>
      </c>
      <c r="FT23" s="50">
        <v>1902.4879035170072</v>
      </c>
      <c r="FU23" s="50">
        <v>2075.8352451964438</v>
      </c>
      <c r="FV23" s="50">
        <v>2436.6016427104723</v>
      </c>
      <c r="FW23" s="639">
        <v>2496.4561855670099</v>
      </c>
      <c r="FX23" s="639">
        <v>2548.8402061855668</v>
      </c>
      <c r="FY23" s="639">
        <v>2920.7974137931033</v>
      </c>
      <c r="FZ23" s="639">
        <v>3098.3365949119375</v>
      </c>
      <c r="GA23" s="639">
        <v>2716.3181953422954</v>
      </c>
      <c r="GB23" s="33">
        <v>413.52634076886568</v>
      </c>
      <c r="GC23" s="33">
        <v>3623.9352640545144</v>
      </c>
      <c r="GD23" s="33">
        <v>3473.9357080799305</v>
      </c>
      <c r="GE23" s="33">
        <v>509.40112346669724</v>
      </c>
      <c r="GF23" s="33">
        <v>499.75302543837989</v>
      </c>
      <c r="GG23" s="33">
        <v>566.45220405155067</v>
      </c>
      <c r="GH23" s="49" t="s">
        <v>16</v>
      </c>
      <c r="GI23" s="50" t="s">
        <v>16</v>
      </c>
      <c r="GJ23" s="50" t="s">
        <v>16</v>
      </c>
      <c r="GK23" s="50" t="s">
        <v>16</v>
      </c>
      <c r="GL23" s="50" t="s">
        <v>16</v>
      </c>
      <c r="GM23" s="50" t="s">
        <v>16</v>
      </c>
      <c r="GN23" s="50" t="s">
        <v>16</v>
      </c>
      <c r="GO23" s="50" t="s">
        <v>16</v>
      </c>
      <c r="GP23" s="50" t="s">
        <v>16</v>
      </c>
      <c r="GQ23" s="50" t="s">
        <v>16</v>
      </c>
      <c r="GR23" s="50" t="s">
        <v>16</v>
      </c>
      <c r="GS23" s="50" t="s">
        <v>16</v>
      </c>
      <c r="GT23" s="33" t="s">
        <v>16</v>
      </c>
      <c r="GU23" s="33" t="s">
        <v>16</v>
      </c>
      <c r="GV23" s="33" t="s">
        <v>16</v>
      </c>
      <c r="GW23" s="33" t="s">
        <v>16</v>
      </c>
      <c r="GX23" s="49" t="s">
        <v>16</v>
      </c>
      <c r="GY23" s="50" t="s">
        <v>16</v>
      </c>
      <c r="GZ23" s="50" t="s">
        <v>16</v>
      </c>
      <c r="HA23" s="50" t="s">
        <v>16</v>
      </c>
      <c r="HB23" s="50" t="s">
        <v>16</v>
      </c>
      <c r="HC23" s="50" t="s">
        <v>16</v>
      </c>
      <c r="HD23" s="50" t="s">
        <v>16</v>
      </c>
      <c r="HE23" s="50" t="s">
        <v>16</v>
      </c>
      <c r="HF23" s="50" t="s">
        <v>16</v>
      </c>
      <c r="HG23" s="50" t="s">
        <v>16</v>
      </c>
      <c r="HH23" s="50" t="s">
        <v>16</v>
      </c>
      <c r="HI23" s="33" t="s">
        <v>16</v>
      </c>
      <c r="HJ23" s="33" t="s">
        <v>16</v>
      </c>
      <c r="HK23" s="33" t="s">
        <v>16</v>
      </c>
      <c r="HL23" s="33" t="s">
        <v>16</v>
      </c>
      <c r="HM23" s="49" t="s">
        <v>16</v>
      </c>
      <c r="HN23" s="50" t="s">
        <v>16</v>
      </c>
      <c r="HO23" s="50" t="s">
        <v>16</v>
      </c>
      <c r="HP23" s="50" t="s">
        <v>16</v>
      </c>
      <c r="HQ23" s="50" t="s">
        <v>16</v>
      </c>
      <c r="HR23" s="50" t="s">
        <v>16</v>
      </c>
      <c r="HS23" s="50" t="s">
        <v>16</v>
      </c>
      <c r="HT23" s="50" t="s">
        <v>16</v>
      </c>
      <c r="HU23" s="50" t="s">
        <v>16</v>
      </c>
      <c r="HV23" s="50" t="s">
        <v>16</v>
      </c>
      <c r="HW23" s="50" t="s">
        <v>16</v>
      </c>
      <c r="HX23" s="50" t="s">
        <v>16</v>
      </c>
      <c r="HY23" s="50" t="s">
        <v>16</v>
      </c>
      <c r="HZ23" s="50" t="s">
        <v>16</v>
      </c>
      <c r="IA23" s="50" t="s">
        <v>16</v>
      </c>
    </row>
    <row r="24" spans="1:235" s="156" customFormat="1">
      <c r="A24" s="55" t="s">
        <v>14</v>
      </c>
      <c r="B24" s="56">
        <v>3393.4432456787258</v>
      </c>
      <c r="C24" s="56">
        <v>3271.6284296801609</v>
      </c>
      <c r="D24" s="56">
        <v>4006.8664949244862</v>
      </c>
      <c r="E24" s="56">
        <v>4505.6310534793029</v>
      </c>
      <c r="F24" s="56">
        <v>5387.248582676164</v>
      </c>
      <c r="G24" s="56">
        <v>5868.2302263164338</v>
      </c>
      <c r="H24" s="56">
        <v>6533.2607632893551</v>
      </c>
      <c r="I24" s="56">
        <v>6847.3391303986355</v>
      </c>
      <c r="J24" s="56">
        <v>7479.8889058159257</v>
      </c>
      <c r="K24" s="263">
        <v>7627.94381150974</v>
      </c>
      <c r="L24" s="263">
        <v>7850.6316843556187</v>
      </c>
      <c r="M24" s="263">
        <v>7752.5607239889468</v>
      </c>
      <c r="N24" s="263">
        <v>8310.3138760221173</v>
      </c>
      <c r="O24" s="263">
        <v>8876.945982627396</v>
      </c>
      <c r="P24" s="263">
        <v>8984.43201441155</v>
      </c>
      <c r="Q24" s="263">
        <v>9995.6318870276755</v>
      </c>
      <c r="R24" s="57">
        <v>4578.4033215613654</v>
      </c>
      <c r="S24" s="56">
        <v>4244.5133777679503</v>
      </c>
      <c r="T24" s="56">
        <v>5357.0895327611424</v>
      </c>
      <c r="U24" s="56">
        <v>5874.5573903954346</v>
      </c>
      <c r="V24" s="56">
        <v>7062.9460944453849</v>
      </c>
      <c r="W24" s="56">
        <v>7609.0822138309031</v>
      </c>
      <c r="X24" s="56">
        <v>8530.9717346503148</v>
      </c>
      <c r="Y24" s="56">
        <v>8813.3377309398475</v>
      </c>
      <c r="Z24" s="56">
        <v>9752.0649608522453</v>
      </c>
      <c r="AA24" s="56">
        <v>9902.2764124712085</v>
      </c>
      <c r="AB24" s="263">
        <v>10592.524873482089</v>
      </c>
      <c r="AC24" s="263">
        <v>9652.3042079513634</v>
      </c>
      <c r="AD24" s="263">
        <v>10213.895919007582</v>
      </c>
      <c r="AE24" s="263">
        <v>10809.258696618217</v>
      </c>
      <c r="AF24" s="263">
        <v>10879.387822095556</v>
      </c>
      <c r="AG24" s="263">
        <v>12406.134402209351</v>
      </c>
      <c r="AH24" s="57"/>
      <c r="AI24" s="56"/>
      <c r="AJ24" s="56"/>
      <c r="AK24" s="56"/>
      <c r="AL24" s="56"/>
      <c r="AM24" s="56"/>
      <c r="AN24" s="56"/>
      <c r="AO24" s="56"/>
      <c r="AP24" s="56"/>
      <c r="AQ24" s="56"/>
      <c r="AR24" s="263"/>
      <c r="AS24" s="263"/>
      <c r="AT24" s="263"/>
      <c r="AU24" s="263"/>
      <c r="AV24" s="263"/>
      <c r="AW24" s="263"/>
      <c r="AX24" s="57">
        <v>3104.407352538637</v>
      </c>
      <c r="AY24" s="56">
        <v>2959.4171837898107</v>
      </c>
      <c r="AZ24" s="56">
        <v>3636.73250637621</v>
      </c>
      <c r="BA24" s="56">
        <v>4108.2303430075362</v>
      </c>
      <c r="BB24" s="56">
        <v>4636.9997221746044</v>
      </c>
      <c r="BC24" s="56">
        <v>5025.3202699037729</v>
      </c>
      <c r="BD24" s="56">
        <v>5477.4665022877407</v>
      </c>
      <c r="BE24" s="56">
        <v>5665.2665006905581</v>
      </c>
      <c r="BF24" s="56">
        <v>6101.9732649658408</v>
      </c>
      <c r="BG24" s="56">
        <v>5788.9632313324428</v>
      </c>
      <c r="BH24" s="56">
        <v>6834.674034422249</v>
      </c>
      <c r="BI24" s="263">
        <v>6974.4155396612368</v>
      </c>
      <c r="BJ24" s="263">
        <v>7565.034356582637</v>
      </c>
      <c r="BK24" s="263">
        <v>7986.9772140732748</v>
      </c>
      <c r="BL24" s="263">
        <v>8696.7870725624762</v>
      </c>
      <c r="BM24" s="263">
        <v>8952.2120813674701</v>
      </c>
      <c r="BN24" s="57" t="s">
        <v>16</v>
      </c>
      <c r="BO24" s="56" t="s">
        <v>16</v>
      </c>
      <c r="BP24" s="56" t="s">
        <v>16</v>
      </c>
      <c r="BQ24" s="56" t="s">
        <v>16</v>
      </c>
      <c r="BR24" s="56" t="s">
        <v>16</v>
      </c>
      <c r="BS24" s="56" t="s">
        <v>16</v>
      </c>
      <c r="BT24" s="56" t="s">
        <v>16</v>
      </c>
      <c r="BU24" s="56" t="s">
        <v>16</v>
      </c>
      <c r="BV24" s="56" t="s">
        <v>16</v>
      </c>
      <c r="BW24" s="56" t="s">
        <v>16</v>
      </c>
      <c r="BX24" s="56" t="s">
        <v>16</v>
      </c>
      <c r="BY24" s="56" t="s">
        <v>16</v>
      </c>
      <c r="BZ24" s="56" t="s">
        <v>16</v>
      </c>
      <c r="CA24" s="56" t="s">
        <v>16</v>
      </c>
      <c r="CB24" s="56" t="s">
        <v>16</v>
      </c>
      <c r="CC24" s="56" t="s">
        <v>16</v>
      </c>
      <c r="CD24" s="57" t="s">
        <v>16</v>
      </c>
      <c r="CE24" s="56" t="s">
        <v>16</v>
      </c>
      <c r="CF24" s="56" t="s">
        <v>16</v>
      </c>
      <c r="CG24" s="56" t="s">
        <v>16</v>
      </c>
      <c r="CH24" s="56" t="s">
        <v>16</v>
      </c>
      <c r="CI24" s="56" t="s">
        <v>16</v>
      </c>
      <c r="CJ24" s="56" t="s">
        <v>16</v>
      </c>
      <c r="CK24" s="56" t="s">
        <v>16</v>
      </c>
      <c r="CL24" s="56">
        <v>4686.3834098725265</v>
      </c>
      <c r="CM24" s="56">
        <v>5763.3773825626495</v>
      </c>
      <c r="CN24" s="263">
        <v>5478.5413672178956</v>
      </c>
      <c r="CO24" s="263">
        <v>5857.2722665326164</v>
      </c>
      <c r="CP24" s="263">
        <v>6140.7610529708909</v>
      </c>
      <c r="CQ24" s="263">
        <v>6514.3331958969247</v>
      </c>
      <c r="CR24" s="263">
        <v>7051.2124126405179</v>
      </c>
      <c r="CS24" s="263">
        <v>7714.9587745776162</v>
      </c>
      <c r="CT24" s="57">
        <v>2834.5582070454898</v>
      </c>
      <c r="CU24" s="56">
        <v>2615.3792459510378</v>
      </c>
      <c r="CV24" s="56">
        <v>3029.3179514663429</v>
      </c>
      <c r="CW24" s="56">
        <v>3384.3477926157952</v>
      </c>
      <c r="CX24" s="56">
        <v>3842.1162679438344</v>
      </c>
      <c r="CY24" s="56">
        <v>4238.9041855963233</v>
      </c>
      <c r="CZ24" s="56">
        <v>4622.1116456796199</v>
      </c>
      <c r="DA24" s="56">
        <v>4886.984120734729</v>
      </c>
      <c r="DB24" s="56">
        <v>5311.266168275497</v>
      </c>
      <c r="DC24" s="56">
        <v>5554.7236206117987</v>
      </c>
      <c r="DD24" s="263">
        <v>5429.7820583059629</v>
      </c>
      <c r="DE24" s="263">
        <v>5574.7369532887415</v>
      </c>
      <c r="DF24" s="263">
        <v>6135.8981158149354</v>
      </c>
      <c r="DG24" s="263">
        <v>6828.0397324602118</v>
      </c>
      <c r="DH24" s="263">
        <v>6512.7152507870633</v>
      </c>
      <c r="DI24" s="263">
        <v>7250.5816644065981</v>
      </c>
      <c r="DJ24" s="57">
        <v>1738.0609590717249</v>
      </c>
      <c r="DK24" s="56">
        <v>1654.0790568998177</v>
      </c>
      <c r="DL24" s="56">
        <v>1960.5124243531864</v>
      </c>
      <c r="DM24" s="56">
        <v>2199.2581030445972</v>
      </c>
      <c r="DN24" s="56">
        <v>2422.2887849654662</v>
      </c>
      <c r="DO24" s="56">
        <v>2497.5378748745416</v>
      </c>
      <c r="DP24" s="56">
        <v>2098.5797797062664</v>
      </c>
      <c r="DQ24" s="56">
        <v>2847.6234772502262</v>
      </c>
      <c r="DR24" s="56">
        <v>2958.3995379728558</v>
      </c>
      <c r="DS24" s="56">
        <v>3386.0643159701954</v>
      </c>
      <c r="DT24" s="263">
        <v>3355.1003164289245</v>
      </c>
      <c r="DU24" s="263">
        <v>3435.0177246691237</v>
      </c>
      <c r="DV24" s="263">
        <v>3852.208745687702</v>
      </c>
      <c r="DW24" s="263">
        <v>4154.0920860628548</v>
      </c>
      <c r="DX24" s="263">
        <v>3956.0390104274588</v>
      </c>
      <c r="DY24" s="263">
        <v>4545.5170374567897</v>
      </c>
      <c r="DZ24" s="57">
        <v>1541.230182436469</v>
      </c>
      <c r="EA24" s="56">
        <v>1929.2619369529639</v>
      </c>
      <c r="EB24" s="56">
        <v>1874.4927685817131</v>
      </c>
      <c r="EC24" s="56">
        <v>2049.953672569678</v>
      </c>
      <c r="ED24" s="56">
        <v>2038.6173817649928</v>
      </c>
      <c r="EE24" s="56">
        <v>1496.7753166092484</v>
      </c>
      <c r="EF24" s="56">
        <v>2178.9865946022828</v>
      </c>
      <c r="EG24" s="56">
        <v>2788.1741794601417</v>
      </c>
      <c r="EH24" s="56">
        <v>3213.8618889593195</v>
      </c>
      <c r="EI24" s="263">
        <v>3077.3647949476272</v>
      </c>
      <c r="EJ24" s="263">
        <v>3013.5057146318809</v>
      </c>
      <c r="EK24" s="263">
        <v>3769.633761878144</v>
      </c>
      <c r="EL24" s="263">
        <v>4282.1319213168172</v>
      </c>
      <c r="EM24" s="263">
        <v>4565.2295313524692</v>
      </c>
      <c r="EN24" s="263">
        <v>4819.7989454622921</v>
      </c>
      <c r="EO24" s="57" t="s">
        <v>16</v>
      </c>
      <c r="EP24" s="56" t="s">
        <v>16</v>
      </c>
      <c r="EQ24" s="56" t="s">
        <v>16</v>
      </c>
      <c r="ER24" s="56" t="s">
        <v>16</v>
      </c>
      <c r="ES24" s="56" t="s">
        <v>16</v>
      </c>
      <c r="ET24" s="56" t="s">
        <v>16</v>
      </c>
      <c r="EU24" s="56" t="s">
        <v>16</v>
      </c>
      <c r="EV24" s="56" t="s">
        <v>16</v>
      </c>
      <c r="EW24" s="56" t="s">
        <v>16</v>
      </c>
      <c r="EX24" s="56" t="s">
        <v>16</v>
      </c>
      <c r="EY24" s="263" t="s">
        <v>16</v>
      </c>
      <c r="EZ24" s="263" t="s">
        <v>16</v>
      </c>
      <c r="FA24" s="263" t="s">
        <v>16</v>
      </c>
      <c r="FB24" s="263" t="s">
        <v>16</v>
      </c>
      <c r="FC24" s="247" t="s">
        <v>16</v>
      </c>
      <c r="FD24" s="57" t="s">
        <v>16</v>
      </c>
      <c r="FE24" s="56" t="s">
        <v>16</v>
      </c>
      <c r="FF24" s="56">
        <v>2731.9671684696273</v>
      </c>
      <c r="FG24" s="56">
        <v>3085.7885615251298</v>
      </c>
      <c r="FH24" s="56">
        <v>2920.0012138131942</v>
      </c>
      <c r="FI24" s="56">
        <v>1847.0916413574541</v>
      </c>
      <c r="FJ24" s="56">
        <v>3584.2192237991853</v>
      </c>
      <c r="FK24" s="56" t="s">
        <v>16</v>
      </c>
      <c r="FL24" s="56" t="s">
        <v>16</v>
      </c>
      <c r="FM24" s="56">
        <v>2779.8855559743979</v>
      </c>
      <c r="FN24" s="263">
        <v>3696.1840940116426</v>
      </c>
      <c r="FO24" s="263">
        <v>3773.471843333617</v>
      </c>
      <c r="FP24" s="263">
        <v>4297.8087265428358</v>
      </c>
      <c r="FQ24" s="263">
        <v>4346.4058484208117</v>
      </c>
      <c r="FR24" s="263">
        <v>5448.4965943563629</v>
      </c>
      <c r="FS24" s="57">
        <v>1715.2492103716152</v>
      </c>
      <c r="FT24" s="56">
        <v>1976.8198700196285</v>
      </c>
      <c r="FU24" s="56">
        <v>2150.1224088175472</v>
      </c>
      <c r="FV24" s="56">
        <v>2370.2337372587626</v>
      </c>
      <c r="FW24" s="56">
        <v>2529.4812892650498</v>
      </c>
      <c r="FX24" s="56">
        <v>2303.7054780524254</v>
      </c>
      <c r="FY24" s="56">
        <v>2894.9537776024749</v>
      </c>
      <c r="FZ24" s="56">
        <v>3016.0335485285618</v>
      </c>
      <c r="GA24" s="56">
        <v>3444.912601005989</v>
      </c>
      <c r="GB24" s="263">
        <v>3594.0463584246295</v>
      </c>
      <c r="GC24" s="263">
        <v>3475.5727174014924</v>
      </c>
      <c r="GD24" s="263">
        <v>3966.512343168085</v>
      </c>
      <c r="GE24" s="263">
        <v>4029.3112236864172</v>
      </c>
      <c r="GF24" s="263">
        <v>3700.8915849184718</v>
      </c>
      <c r="GG24" s="263">
        <v>4172.8930546148458</v>
      </c>
      <c r="GH24" s="57" t="s">
        <v>43</v>
      </c>
      <c r="GI24" s="56" t="s">
        <v>43</v>
      </c>
      <c r="GJ24" s="56" t="s">
        <v>43</v>
      </c>
      <c r="GK24" s="56"/>
      <c r="GL24" s="56" t="s">
        <v>43</v>
      </c>
      <c r="GM24" s="56" t="s">
        <v>43</v>
      </c>
      <c r="GN24" s="56" t="s">
        <v>43</v>
      </c>
      <c r="GO24" s="56" t="s">
        <v>43</v>
      </c>
      <c r="GP24" s="56" t="s">
        <v>43</v>
      </c>
      <c r="GQ24" s="56" t="s">
        <v>43</v>
      </c>
      <c r="GR24" s="56" t="s">
        <v>43</v>
      </c>
      <c r="GS24" s="56" t="s">
        <v>43</v>
      </c>
      <c r="GT24" s="263" t="s">
        <v>43</v>
      </c>
      <c r="GU24" s="263" t="s">
        <v>43</v>
      </c>
      <c r="GV24" s="263" t="s">
        <v>43</v>
      </c>
      <c r="GW24" s="263" t="s">
        <v>43</v>
      </c>
      <c r="GX24" s="57" t="s">
        <v>43</v>
      </c>
      <c r="GY24" s="56" t="s">
        <v>43</v>
      </c>
      <c r="GZ24" s="56" t="s">
        <v>43</v>
      </c>
      <c r="HA24" s="56" t="s">
        <v>43</v>
      </c>
      <c r="HB24" s="56" t="s">
        <v>43</v>
      </c>
      <c r="HC24" s="56" t="s">
        <v>43</v>
      </c>
      <c r="HD24" s="56" t="s">
        <v>43</v>
      </c>
      <c r="HE24" s="56" t="s">
        <v>43</v>
      </c>
      <c r="HF24" s="56" t="s">
        <v>43</v>
      </c>
      <c r="HG24" s="56" t="s">
        <v>43</v>
      </c>
      <c r="HH24" s="56" t="s">
        <v>43</v>
      </c>
      <c r="HI24" s="263" t="s">
        <v>43</v>
      </c>
      <c r="HJ24" s="263" t="s">
        <v>43</v>
      </c>
      <c r="HK24" s="263" t="s">
        <v>43</v>
      </c>
      <c r="HL24" s="263" t="s">
        <v>43</v>
      </c>
      <c r="HM24" s="57" t="s">
        <v>43</v>
      </c>
      <c r="HN24" s="56" t="s">
        <v>43</v>
      </c>
      <c r="HO24" s="56" t="s">
        <v>43</v>
      </c>
      <c r="HP24" s="56" t="s">
        <v>43</v>
      </c>
      <c r="HQ24" s="56" t="s">
        <v>43</v>
      </c>
      <c r="HR24" s="56" t="s">
        <v>43</v>
      </c>
      <c r="HS24" s="56" t="s">
        <v>43</v>
      </c>
      <c r="HT24" s="56" t="s">
        <v>43</v>
      </c>
      <c r="HU24" s="56" t="s">
        <v>43</v>
      </c>
      <c r="HV24" s="56" t="s">
        <v>43</v>
      </c>
      <c r="HW24" s="56" t="s">
        <v>43</v>
      </c>
      <c r="HX24" s="56" t="s">
        <v>43</v>
      </c>
      <c r="HY24" s="56" t="s">
        <v>43</v>
      </c>
      <c r="HZ24" s="56" t="s">
        <v>43</v>
      </c>
      <c r="IA24" s="56" t="s">
        <v>43</v>
      </c>
    </row>
    <row r="25" spans="1:235">
      <c r="C25" s="177"/>
      <c r="D25" s="177"/>
      <c r="E25" s="177"/>
      <c r="F25" s="177"/>
      <c r="G25" s="177"/>
      <c r="H25" s="177"/>
      <c r="I25" s="177"/>
      <c r="J25" s="177"/>
      <c r="K25" s="177"/>
      <c r="L25" s="85"/>
      <c r="M25" s="85"/>
      <c r="N25" s="85"/>
      <c r="O25" s="85"/>
      <c r="P25" s="85"/>
      <c r="Q25" s="85"/>
      <c r="R25" s="177"/>
      <c r="S25" s="177"/>
      <c r="T25" s="177"/>
      <c r="U25" s="177"/>
      <c r="V25" s="177"/>
      <c r="W25" s="177"/>
      <c r="Y25" s="177"/>
      <c r="AB25" s="85"/>
      <c r="AC25" s="85"/>
      <c r="AD25" s="85"/>
      <c r="AE25" s="85"/>
      <c r="AF25" s="85"/>
      <c r="AG25" s="85"/>
      <c r="AH25" s="177"/>
      <c r="AI25" s="177"/>
      <c r="AJ25" s="177"/>
      <c r="AK25" s="177"/>
      <c r="AL25" s="177"/>
      <c r="AM25" s="177"/>
      <c r="AO25" s="177"/>
      <c r="AR25" s="85"/>
      <c r="AS25" s="85"/>
      <c r="AT25" s="85"/>
      <c r="AU25" s="85"/>
      <c r="AV25" s="85"/>
      <c r="AW25" s="85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85"/>
      <c r="BI25" s="85"/>
      <c r="BJ25" s="85"/>
      <c r="BK25" s="85"/>
      <c r="BL25" s="85"/>
      <c r="BM25" s="85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85"/>
      <c r="BY25" s="85"/>
      <c r="BZ25" s="85"/>
      <c r="CA25" s="85"/>
      <c r="CB25" s="85"/>
      <c r="CC25" s="85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85"/>
      <c r="CO25" s="85"/>
      <c r="CP25" s="85"/>
      <c r="CQ25" s="85"/>
      <c r="CR25" s="85"/>
      <c r="CS25" s="85"/>
      <c r="CT25" s="177"/>
      <c r="CU25" s="177"/>
      <c r="CV25" s="177"/>
      <c r="CW25" s="177"/>
      <c r="CX25" s="177"/>
      <c r="CY25" s="177"/>
      <c r="CZ25" s="177"/>
      <c r="DA25" s="177"/>
      <c r="DB25" s="177"/>
      <c r="DD25" s="85"/>
      <c r="DE25" s="85"/>
      <c r="DF25" s="85"/>
      <c r="DG25" s="85"/>
      <c r="DH25" s="85"/>
      <c r="DI25" s="85"/>
      <c r="DJ25" s="59"/>
      <c r="DK25" s="59"/>
      <c r="DL25" s="59"/>
      <c r="DM25" s="59"/>
      <c r="DN25" s="59"/>
      <c r="DO25" s="147"/>
      <c r="DP25" s="147"/>
      <c r="DT25" s="85"/>
      <c r="DU25" s="85"/>
      <c r="DV25" s="85"/>
      <c r="DW25" s="85"/>
      <c r="DX25" s="85"/>
      <c r="DY25" s="85"/>
      <c r="DZ25" s="177"/>
      <c r="EA25" s="177"/>
      <c r="EB25" s="177"/>
      <c r="EC25" s="177"/>
      <c r="ED25" s="177"/>
      <c r="EE25" s="177"/>
      <c r="EF25" s="177"/>
      <c r="EI25" s="85"/>
      <c r="EJ25" s="85"/>
      <c r="EK25" s="85"/>
      <c r="EL25" s="85"/>
      <c r="EM25" s="85"/>
      <c r="EN25" s="85"/>
      <c r="EO25" s="177"/>
      <c r="EP25" s="177"/>
      <c r="EQ25" s="177"/>
      <c r="ER25" s="177"/>
      <c r="ES25" s="177"/>
      <c r="ET25" s="177"/>
      <c r="EU25" s="177"/>
      <c r="EV25" s="177"/>
      <c r="EW25" s="177"/>
      <c r="EX25" s="85"/>
      <c r="EY25" s="85"/>
      <c r="EZ25" s="85"/>
      <c r="FA25" s="85"/>
      <c r="FB25" s="85"/>
      <c r="FC25" s="85"/>
      <c r="FD25" s="177"/>
      <c r="FE25" s="177"/>
      <c r="FF25" s="177"/>
      <c r="FG25" s="177"/>
      <c r="FH25" s="177"/>
      <c r="FI25" s="177"/>
      <c r="FJ25" s="177"/>
      <c r="FK25" s="177"/>
      <c r="FL25" s="177"/>
      <c r="FM25" s="85"/>
      <c r="FN25" s="85"/>
      <c r="FO25" s="85"/>
      <c r="FP25" s="85"/>
      <c r="FQ25" s="85"/>
      <c r="FR25" s="85"/>
      <c r="FS25" s="177"/>
      <c r="FT25" s="177"/>
      <c r="FU25" s="177"/>
      <c r="FV25" s="177"/>
      <c r="FW25" s="177"/>
      <c r="FX25" s="177"/>
      <c r="FY25" s="177"/>
      <c r="FZ25" s="177"/>
      <c r="GA25" s="177"/>
      <c r="GB25" s="85"/>
      <c r="GC25" s="85"/>
      <c r="GD25" s="85"/>
      <c r="GE25" s="85"/>
      <c r="GF25" s="85"/>
      <c r="GG25" s="85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85"/>
      <c r="GS25" s="85"/>
      <c r="GT25" s="85"/>
      <c r="GU25" s="85"/>
      <c r="GV25" s="85"/>
      <c r="GW25" s="85"/>
      <c r="GX25" s="177"/>
      <c r="GY25" s="177"/>
      <c r="GZ25" s="177"/>
      <c r="HA25" s="177"/>
      <c r="HB25" s="177"/>
      <c r="HC25" s="177"/>
      <c r="HD25" s="177"/>
      <c r="HE25" s="177"/>
      <c r="HF25" s="177"/>
      <c r="HG25" s="85"/>
      <c r="HH25" s="85"/>
      <c r="HI25" s="85"/>
      <c r="HJ25" s="85"/>
      <c r="HK25" s="85"/>
      <c r="HL25" s="85"/>
      <c r="HM25" s="177"/>
      <c r="HN25" s="177"/>
      <c r="HO25" s="177"/>
      <c r="HP25" s="177"/>
      <c r="HQ25" s="177"/>
      <c r="HV25" s="85"/>
      <c r="HW25" s="85"/>
      <c r="HX25" s="85"/>
      <c r="HY25" s="85"/>
      <c r="HZ25" s="85"/>
      <c r="IA25" s="85"/>
    </row>
    <row r="26" spans="1:235" ht="15.75">
      <c r="A26" s="426"/>
      <c r="B26" s="631" t="s">
        <v>156</v>
      </c>
      <c r="L26" s="430"/>
      <c r="M26" s="430"/>
      <c r="N26" s="430"/>
      <c r="O26" s="430"/>
      <c r="P26" s="430"/>
      <c r="Q26" s="430"/>
      <c r="AB26" s="430"/>
      <c r="AC26" s="430"/>
      <c r="AD26" s="430"/>
      <c r="AE26" s="430"/>
      <c r="AF26" s="430"/>
      <c r="AG26" s="430"/>
      <c r="AR26" s="430"/>
      <c r="AS26" s="430"/>
      <c r="AT26" s="430"/>
      <c r="AU26" s="430"/>
      <c r="AV26" s="430"/>
      <c r="AW26" s="430"/>
      <c r="BH26" s="430"/>
      <c r="BI26" s="430"/>
      <c r="BJ26" s="430"/>
      <c r="BK26" s="430"/>
      <c r="BL26" s="430"/>
      <c r="BM26" s="430"/>
      <c r="BX26" s="430"/>
      <c r="BY26" s="430"/>
      <c r="BZ26" s="430"/>
      <c r="CA26" s="430"/>
      <c r="CB26" s="430"/>
      <c r="CC26" s="430"/>
      <c r="CN26" s="430"/>
      <c r="CO26" s="430"/>
      <c r="CP26" s="430"/>
      <c r="CQ26" s="430"/>
      <c r="CR26" s="430"/>
      <c r="CS26" s="430"/>
      <c r="DD26" s="430"/>
      <c r="DE26" s="430"/>
      <c r="DF26" s="430"/>
      <c r="DG26" s="430"/>
      <c r="DH26" s="430"/>
      <c r="DI26" s="430"/>
      <c r="DT26" s="430"/>
      <c r="DU26" s="430"/>
      <c r="DV26" s="430"/>
      <c r="DW26" s="430"/>
      <c r="DX26" s="430"/>
      <c r="DY26" s="430"/>
      <c r="EI26" s="430"/>
      <c r="EJ26" s="430"/>
      <c r="EK26" s="430"/>
      <c r="EL26" s="430"/>
      <c r="EM26" s="430"/>
      <c r="EN26" s="430"/>
      <c r="EX26" s="430"/>
      <c r="EY26" s="430"/>
      <c r="EZ26" s="430"/>
      <c r="FA26" s="430"/>
      <c r="FB26" s="430"/>
      <c r="FC26" s="430"/>
      <c r="FM26" s="430"/>
      <c r="FN26" s="430"/>
      <c r="FO26" s="430"/>
      <c r="FP26" s="430"/>
      <c r="FQ26" s="430"/>
      <c r="FR26" s="430"/>
      <c r="GB26" s="430"/>
      <c r="GC26" s="430"/>
      <c r="GD26" s="430"/>
      <c r="GE26" s="430"/>
      <c r="GF26" s="430"/>
      <c r="GG26" s="430"/>
      <c r="GR26" s="430"/>
      <c r="GS26" s="430"/>
      <c r="GT26" s="430"/>
      <c r="GU26" s="430"/>
      <c r="GV26" s="430"/>
      <c r="GW26" s="430"/>
      <c r="GY26" s="177"/>
      <c r="GZ26" s="177"/>
      <c r="HA26" s="177"/>
      <c r="HB26" s="177"/>
      <c r="HG26" s="430"/>
      <c r="HH26" s="430"/>
      <c r="HI26" s="430"/>
      <c r="HJ26" s="430"/>
      <c r="HK26" s="430"/>
      <c r="HL26" s="430"/>
      <c r="HV26" s="430"/>
      <c r="HW26" s="430"/>
      <c r="HX26" s="430"/>
      <c r="HY26" s="430"/>
      <c r="HZ26" s="430"/>
      <c r="IA26" s="430"/>
    </row>
    <row r="27" spans="1:235" ht="15.75">
      <c r="L27" s="430"/>
      <c r="M27" s="430"/>
      <c r="N27" s="430"/>
      <c r="O27" s="430"/>
      <c r="P27" s="430"/>
      <c r="Q27" s="430"/>
      <c r="AB27" s="430"/>
      <c r="AC27" s="430"/>
      <c r="AD27" s="430"/>
      <c r="AE27" s="430"/>
      <c r="AF27" s="430"/>
      <c r="AG27" s="430"/>
      <c r="AR27" s="430"/>
      <c r="AS27" s="430"/>
      <c r="AT27" s="430"/>
      <c r="AU27" s="430"/>
      <c r="AV27" s="430"/>
      <c r="AW27" s="430"/>
      <c r="BH27" s="430"/>
      <c r="BI27" s="430"/>
      <c r="BJ27" s="430"/>
      <c r="BK27" s="430"/>
      <c r="BL27" s="430"/>
      <c r="BM27" s="430"/>
      <c r="BX27" s="430"/>
      <c r="BY27" s="430"/>
      <c r="BZ27" s="430"/>
      <c r="CA27" s="430"/>
      <c r="CB27" s="430"/>
      <c r="CC27" s="430"/>
      <c r="CN27" s="430"/>
      <c r="CO27" s="430"/>
      <c r="CP27" s="430"/>
      <c r="CQ27" s="430"/>
      <c r="CR27" s="430"/>
      <c r="CS27" s="430"/>
      <c r="DD27" s="430"/>
      <c r="DE27" s="430"/>
      <c r="DF27" s="430"/>
      <c r="DG27" s="430"/>
      <c r="DH27" s="430"/>
      <c r="DI27" s="430"/>
      <c r="DT27" s="430"/>
      <c r="DU27" s="430"/>
      <c r="DV27" s="430"/>
      <c r="DW27" s="430"/>
      <c r="DX27" s="430"/>
      <c r="DY27" s="430"/>
      <c r="EI27" s="430"/>
      <c r="EJ27" s="430"/>
      <c r="EK27" s="430"/>
      <c r="EL27" s="430"/>
      <c r="EM27" s="430"/>
      <c r="EN27" s="430"/>
      <c r="EX27" s="430"/>
      <c r="EY27" s="430"/>
      <c r="EZ27" s="430"/>
      <c r="FA27" s="430"/>
      <c r="FB27" s="430"/>
      <c r="FC27" s="430"/>
      <c r="FM27" s="430"/>
      <c r="FN27" s="430"/>
      <c r="FO27" s="430"/>
      <c r="FP27" s="430"/>
      <c r="FQ27" s="430"/>
      <c r="FR27" s="430"/>
      <c r="GB27" s="430"/>
      <c r="GC27" s="430"/>
      <c r="GD27" s="430"/>
      <c r="GE27" s="430"/>
      <c r="GF27" s="430"/>
      <c r="GG27" s="430"/>
      <c r="GR27" s="430"/>
      <c r="GS27" s="430"/>
      <c r="GT27" s="430"/>
      <c r="GU27" s="430"/>
      <c r="GV27" s="430"/>
      <c r="GW27" s="430"/>
      <c r="HG27" s="430"/>
      <c r="HH27" s="430"/>
      <c r="HI27" s="430"/>
      <c r="HJ27" s="430"/>
      <c r="HK27" s="430"/>
      <c r="HL27" s="430"/>
      <c r="HV27" s="430"/>
      <c r="HW27" s="430"/>
      <c r="HX27" s="430"/>
      <c r="HY27" s="430"/>
      <c r="HZ27" s="430"/>
      <c r="IA27" s="430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0000FF"/>
  </sheetPr>
  <dimension ref="A1:IA189"/>
  <sheetViews>
    <sheetView zoomScale="90" zoomScaleNormal="90" zoomScaleSheetLayoutView="100" workbookViewId="0">
      <pane xSplit="1" ySplit="3" topLeftCell="G4" activePane="bottomRight" state="frozen"/>
      <selection activeCell="L23" sqref="L23"/>
      <selection pane="topRight" activeCell="L23" sqref="L23"/>
      <selection pane="bottomLeft" activeCell="L23" sqref="L23"/>
      <selection pane="bottomRight" activeCell="BK32" sqref="BK32"/>
    </sheetView>
  </sheetViews>
  <sheetFormatPr defaultColWidth="10.77734375" defaultRowHeight="12.75"/>
  <cols>
    <col min="1" max="1" width="10.77734375" style="14"/>
    <col min="2" max="2" width="11.44140625" style="15" customWidth="1"/>
    <col min="3" max="6" width="11.44140625" style="14" customWidth="1"/>
    <col min="7" max="7" width="11.44140625" style="143" customWidth="1"/>
    <col min="8" max="11" width="11.44140625" style="142" customWidth="1"/>
    <col min="12" max="17" width="12.88671875" style="142" customWidth="1"/>
    <col min="18" max="20" width="10.77734375" style="15"/>
    <col min="21" max="24" width="11.44140625" style="14" customWidth="1"/>
    <col min="25" max="31" width="11.44140625" style="143" customWidth="1"/>
    <col min="32" max="33" width="12.88671875" style="142" customWidth="1"/>
    <col min="34" max="38" width="10.77734375" style="15"/>
    <col min="39" max="39" width="10.77734375" style="14"/>
    <col min="40" max="47" width="10.77734375" style="143"/>
    <col min="48" max="49" width="12.88671875" style="142" customWidth="1"/>
    <col min="50" max="54" width="10.77734375" style="15"/>
    <col min="55" max="55" width="10.77734375" style="14"/>
    <col min="56" max="63" width="10.77734375" style="143"/>
    <col min="64" max="65" width="12.88671875" style="142" customWidth="1"/>
    <col min="66" max="71" width="10.77734375" style="15"/>
    <col min="72" max="79" width="10.77734375" style="143"/>
    <col min="80" max="81" width="12.88671875" style="142" customWidth="1"/>
    <col min="82" max="87" width="10.77734375" style="15"/>
    <col min="88" max="95" width="10.77734375" style="143"/>
    <col min="96" max="97" width="12.88671875" style="142" customWidth="1"/>
    <col min="98" max="111" width="10.77734375" style="15"/>
    <col min="112" max="113" width="12.88671875" style="142" customWidth="1"/>
    <col min="114" max="119" width="10.77734375" style="15"/>
    <col min="120" max="123" width="11.88671875" style="15" customWidth="1"/>
    <col min="124" max="127" width="11.33203125" style="15" customWidth="1"/>
    <col min="128" max="129" width="12.88671875" style="142" customWidth="1"/>
    <col min="130" max="142" width="10.77734375" style="15"/>
    <col min="143" max="144" width="12.88671875" style="142" customWidth="1"/>
    <col min="145" max="148" width="10.77734375" style="15"/>
    <col min="149" max="149" width="10.77734375" style="14"/>
    <col min="150" max="157" width="10.77734375" style="15"/>
    <col min="158" max="159" width="12.88671875" style="142" customWidth="1"/>
    <col min="160" max="172" width="10.77734375" style="15"/>
    <col min="173" max="174" width="12.88671875" style="142" customWidth="1"/>
    <col min="175" max="187" width="10.77734375" style="15"/>
    <col min="188" max="189" width="12.88671875" style="142" customWidth="1"/>
    <col min="190" max="203" width="10.77734375" style="15"/>
    <col min="204" max="205" width="12.88671875" style="142" customWidth="1"/>
    <col min="206" max="218" width="10.77734375" style="15"/>
    <col min="219" max="220" width="12.88671875" style="142" customWidth="1"/>
    <col min="221" max="233" width="10.77734375" style="15"/>
    <col min="234" max="235" width="12.88671875" style="142" customWidth="1"/>
    <col min="236" max="16384" width="10.77734375" style="15"/>
  </cols>
  <sheetData>
    <row r="1" spans="1:235" s="223" customFormat="1" ht="12.75" customHeight="1">
      <c r="A1" s="213"/>
      <c r="B1" s="529" t="s">
        <v>106</v>
      </c>
      <c r="C1" s="89"/>
      <c r="D1" s="89"/>
      <c r="E1" s="89"/>
      <c r="F1" s="89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89"/>
      <c r="HW1" s="89"/>
      <c r="HZ1" s="215"/>
      <c r="IA1" s="215"/>
    </row>
    <row r="2" spans="1:235" s="223" customFormat="1" ht="12.75" customHeight="1">
      <c r="A2" s="213"/>
      <c r="B2" s="516" t="s">
        <v>15</v>
      </c>
      <c r="C2" s="89"/>
      <c r="D2" s="89"/>
      <c r="E2" s="89"/>
      <c r="F2" s="89"/>
      <c r="G2" s="215"/>
      <c r="H2" s="215"/>
      <c r="I2" s="596"/>
      <c r="J2" s="596"/>
      <c r="K2" s="596"/>
      <c r="L2" s="596"/>
      <c r="M2" s="596"/>
      <c r="N2" s="596"/>
      <c r="O2" s="596"/>
      <c r="P2" s="596"/>
      <c r="Q2" s="596"/>
      <c r="R2" s="516" t="s">
        <v>27</v>
      </c>
      <c r="S2" s="314"/>
      <c r="T2" s="314"/>
      <c r="U2" s="89"/>
      <c r="V2" s="89"/>
      <c r="W2" s="89"/>
      <c r="X2" s="89"/>
      <c r="Y2" s="596"/>
      <c r="Z2" s="596"/>
      <c r="AA2" s="596"/>
      <c r="AB2" s="596"/>
      <c r="AC2" s="596"/>
      <c r="AD2" s="596"/>
      <c r="AE2" s="596"/>
      <c r="AF2" s="596"/>
      <c r="AG2" s="596"/>
      <c r="AH2" s="516" t="s">
        <v>28</v>
      </c>
      <c r="AI2" s="89"/>
      <c r="AJ2" s="89"/>
      <c r="AK2" s="273"/>
      <c r="AL2" s="273"/>
      <c r="AM2" s="273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16" t="s">
        <v>29</v>
      </c>
      <c r="AY2" s="89"/>
      <c r="AZ2" s="89"/>
      <c r="BA2" s="89"/>
      <c r="BB2" s="89"/>
      <c r="BC2" s="89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16" t="s">
        <v>30</v>
      </c>
      <c r="BO2" s="89"/>
      <c r="BP2" s="89"/>
      <c r="BQ2" s="89"/>
      <c r="BR2" s="89"/>
      <c r="BS2" s="89"/>
      <c r="BT2" s="596"/>
      <c r="BU2" s="596"/>
      <c r="BV2" s="596"/>
      <c r="BW2" s="596"/>
      <c r="BX2" s="596"/>
      <c r="BY2" s="596"/>
      <c r="BZ2" s="596"/>
      <c r="CA2" s="596"/>
      <c r="CB2" s="596"/>
      <c r="CC2" s="596"/>
      <c r="CD2" s="516" t="s">
        <v>31</v>
      </c>
      <c r="CE2" s="89"/>
      <c r="CF2" s="89"/>
      <c r="CG2" s="89"/>
      <c r="CH2" s="89"/>
      <c r="CI2" s="89"/>
      <c r="CJ2" s="596"/>
      <c r="CK2" s="596"/>
      <c r="CL2" s="596"/>
      <c r="CM2" s="596"/>
      <c r="CN2" s="596"/>
      <c r="CO2" s="596"/>
      <c r="CP2" s="596"/>
      <c r="CQ2" s="596"/>
      <c r="CR2" s="596"/>
      <c r="CS2" s="596"/>
      <c r="CT2" s="516" t="s">
        <v>32</v>
      </c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596"/>
      <c r="DI2" s="596"/>
      <c r="DJ2" s="597" t="s">
        <v>25</v>
      </c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596"/>
      <c r="DY2" s="596"/>
      <c r="DZ2" s="516" t="s">
        <v>33</v>
      </c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596"/>
      <c r="EN2" s="596"/>
      <c r="EO2" s="516" t="s">
        <v>21</v>
      </c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596"/>
      <c r="FC2" s="596"/>
      <c r="FD2" s="516" t="s">
        <v>34</v>
      </c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596"/>
      <c r="FR2" s="596"/>
      <c r="FS2" s="516" t="s">
        <v>35</v>
      </c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596"/>
      <c r="GG2" s="596"/>
      <c r="GH2" s="271" t="s">
        <v>54</v>
      </c>
      <c r="GI2" s="273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596"/>
      <c r="GW2" s="596"/>
      <c r="GX2" s="516" t="s">
        <v>55</v>
      </c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596"/>
      <c r="HL2" s="596"/>
      <c r="HM2" s="516" t="s">
        <v>56</v>
      </c>
      <c r="HN2" s="89"/>
      <c r="HO2" s="89"/>
      <c r="HP2" s="89"/>
      <c r="HQ2" s="89"/>
      <c r="HR2" s="89"/>
      <c r="HS2" s="89"/>
      <c r="HT2" s="89"/>
      <c r="HU2" s="89"/>
      <c r="HZ2" s="596"/>
      <c r="IA2" s="596"/>
    </row>
    <row r="3" spans="1:235" s="223" customFormat="1">
      <c r="A3" s="213"/>
      <c r="B3" s="598" t="s">
        <v>22</v>
      </c>
      <c r="C3" s="238" t="s">
        <v>23</v>
      </c>
      <c r="D3" s="238" t="s">
        <v>62</v>
      </c>
      <c r="E3" s="238" t="s">
        <v>87</v>
      </c>
      <c r="F3" s="238" t="s">
        <v>93</v>
      </c>
      <c r="G3" s="238" t="s">
        <v>103</v>
      </c>
      <c r="H3" s="238" t="s">
        <v>107</v>
      </c>
      <c r="I3" s="238" t="s">
        <v>109</v>
      </c>
      <c r="J3" s="238" t="s">
        <v>114</v>
      </c>
      <c r="K3" s="238" t="s">
        <v>121</v>
      </c>
      <c r="L3" s="238" t="s">
        <v>131</v>
      </c>
      <c r="M3" s="238" t="s">
        <v>158</v>
      </c>
      <c r="N3" s="665" t="s">
        <v>176</v>
      </c>
      <c r="O3" s="665" t="s">
        <v>177</v>
      </c>
      <c r="P3" s="665" t="s">
        <v>191</v>
      </c>
      <c r="Q3" s="665" t="s">
        <v>192</v>
      </c>
      <c r="R3" s="599" t="s">
        <v>22</v>
      </c>
      <c r="S3" s="238" t="s">
        <v>23</v>
      </c>
      <c r="T3" s="238" t="s">
        <v>62</v>
      </c>
      <c r="U3" s="338" t="s">
        <v>87</v>
      </c>
      <c r="V3" s="338" t="s">
        <v>93</v>
      </c>
      <c r="W3" s="338" t="s">
        <v>103</v>
      </c>
      <c r="X3" s="338" t="s">
        <v>107</v>
      </c>
      <c r="Y3" s="238" t="s">
        <v>109</v>
      </c>
      <c r="Z3" s="238" t="s">
        <v>114</v>
      </c>
      <c r="AA3" s="238" t="s">
        <v>121</v>
      </c>
      <c r="AB3" s="238" t="s">
        <v>131</v>
      </c>
      <c r="AC3" s="238" t="s">
        <v>158</v>
      </c>
      <c r="AD3" s="665" t="s">
        <v>176</v>
      </c>
      <c r="AE3" s="665" t="s">
        <v>177</v>
      </c>
      <c r="AF3" s="665" t="s">
        <v>191</v>
      </c>
      <c r="AG3" s="665" t="s">
        <v>192</v>
      </c>
      <c r="AH3" s="599" t="s">
        <v>22</v>
      </c>
      <c r="AI3" s="238" t="s">
        <v>23</v>
      </c>
      <c r="AJ3" s="338" t="s">
        <v>62</v>
      </c>
      <c r="AK3" s="338" t="s">
        <v>87</v>
      </c>
      <c r="AL3" s="338" t="s">
        <v>93</v>
      </c>
      <c r="AM3" s="338" t="s">
        <v>103</v>
      </c>
      <c r="AN3" s="238" t="s">
        <v>107</v>
      </c>
      <c r="AO3" s="238" t="s">
        <v>109</v>
      </c>
      <c r="AP3" s="238" t="s">
        <v>114</v>
      </c>
      <c r="AQ3" s="238" t="s">
        <v>121</v>
      </c>
      <c r="AR3" s="238" t="s">
        <v>131</v>
      </c>
      <c r="AS3" s="238" t="s">
        <v>158</v>
      </c>
      <c r="AT3" s="665" t="s">
        <v>176</v>
      </c>
      <c r="AU3" s="665" t="s">
        <v>177</v>
      </c>
      <c r="AV3" s="665" t="s">
        <v>191</v>
      </c>
      <c r="AW3" s="665" t="s">
        <v>192</v>
      </c>
      <c r="AX3" s="599" t="s">
        <v>22</v>
      </c>
      <c r="AY3" s="238" t="s">
        <v>23</v>
      </c>
      <c r="AZ3" s="238" t="s">
        <v>62</v>
      </c>
      <c r="BA3" s="338" t="s">
        <v>87</v>
      </c>
      <c r="BB3" s="338" t="s">
        <v>93</v>
      </c>
      <c r="BC3" s="338" t="s">
        <v>103</v>
      </c>
      <c r="BD3" s="238" t="s">
        <v>107</v>
      </c>
      <c r="BE3" s="238" t="s">
        <v>109</v>
      </c>
      <c r="BF3" s="238" t="s">
        <v>114</v>
      </c>
      <c r="BG3" s="238" t="s">
        <v>121</v>
      </c>
      <c r="BH3" s="238" t="s">
        <v>131</v>
      </c>
      <c r="BI3" s="238" t="s">
        <v>158</v>
      </c>
      <c r="BJ3" s="665" t="s">
        <v>176</v>
      </c>
      <c r="BK3" s="665" t="s">
        <v>177</v>
      </c>
      <c r="BL3" s="665" t="s">
        <v>191</v>
      </c>
      <c r="BM3" s="665" t="s">
        <v>192</v>
      </c>
      <c r="BN3" s="599" t="s">
        <v>22</v>
      </c>
      <c r="BO3" s="238" t="s">
        <v>23</v>
      </c>
      <c r="BP3" s="238" t="s">
        <v>62</v>
      </c>
      <c r="BQ3" s="338" t="s">
        <v>87</v>
      </c>
      <c r="BR3" s="338" t="s">
        <v>93</v>
      </c>
      <c r="BS3" s="338" t="s">
        <v>103</v>
      </c>
      <c r="BT3" s="238" t="s">
        <v>107</v>
      </c>
      <c r="BU3" s="238" t="s">
        <v>109</v>
      </c>
      <c r="BV3" s="238" t="s">
        <v>114</v>
      </c>
      <c r="BW3" s="238" t="s">
        <v>121</v>
      </c>
      <c r="BX3" s="238" t="s">
        <v>131</v>
      </c>
      <c r="BY3" s="238" t="s">
        <v>158</v>
      </c>
      <c r="BZ3" s="665" t="s">
        <v>176</v>
      </c>
      <c r="CA3" s="665" t="s">
        <v>177</v>
      </c>
      <c r="CB3" s="665" t="s">
        <v>191</v>
      </c>
      <c r="CC3" s="665" t="s">
        <v>192</v>
      </c>
      <c r="CD3" s="599" t="s">
        <v>22</v>
      </c>
      <c r="CE3" s="238" t="s">
        <v>23</v>
      </c>
      <c r="CF3" s="238" t="s">
        <v>62</v>
      </c>
      <c r="CG3" s="338" t="s">
        <v>87</v>
      </c>
      <c r="CH3" s="338" t="s">
        <v>93</v>
      </c>
      <c r="CI3" s="338" t="s">
        <v>103</v>
      </c>
      <c r="CJ3" s="238" t="s">
        <v>107</v>
      </c>
      <c r="CK3" s="238" t="s">
        <v>109</v>
      </c>
      <c r="CL3" s="238" t="s">
        <v>114</v>
      </c>
      <c r="CM3" s="238" t="s">
        <v>121</v>
      </c>
      <c r="CN3" s="238" t="s">
        <v>131</v>
      </c>
      <c r="CO3" s="238" t="s">
        <v>158</v>
      </c>
      <c r="CP3" s="665" t="s">
        <v>176</v>
      </c>
      <c r="CQ3" s="665" t="s">
        <v>177</v>
      </c>
      <c r="CR3" s="665" t="s">
        <v>191</v>
      </c>
      <c r="CS3" s="665" t="s">
        <v>192</v>
      </c>
      <c r="CT3" s="599" t="s">
        <v>22</v>
      </c>
      <c r="CU3" s="238" t="s">
        <v>23</v>
      </c>
      <c r="CV3" s="238" t="s">
        <v>62</v>
      </c>
      <c r="CW3" s="338" t="s">
        <v>87</v>
      </c>
      <c r="CX3" s="338" t="s">
        <v>93</v>
      </c>
      <c r="CY3" s="338" t="s">
        <v>103</v>
      </c>
      <c r="CZ3" s="338" t="s">
        <v>107</v>
      </c>
      <c r="DA3" s="238" t="s">
        <v>109</v>
      </c>
      <c r="DB3" s="238" t="s">
        <v>114</v>
      </c>
      <c r="DC3" s="238" t="s">
        <v>121</v>
      </c>
      <c r="DD3" s="238" t="s">
        <v>131</v>
      </c>
      <c r="DE3" s="238" t="s">
        <v>158</v>
      </c>
      <c r="DF3" s="665" t="s">
        <v>176</v>
      </c>
      <c r="DG3" s="665" t="s">
        <v>177</v>
      </c>
      <c r="DH3" s="665" t="s">
        <v>191</v>
      </c>
      <c r="DI3" s="665" t="s">
        <v>192</v>
      </c>
      <c r="DJ3" s="600" t="s">
        <v>22</v>
      </c>
      <c r="DK3" s="238" t="s">
        <v>23</v>
      </c>
      <c r="DL3" s="338" t="s">
        <v>62</v>
      </c>
      <c r="DM3" s="338" t="s">
        <v>87</v>
      </c>
      <c r="DN3" s="338" t="s">
        <v>93</v>
      </c>
      <c r="DO3" s="338" t="s">
        <v>103</v>
      </c>
      <c r="DP3" s="238" t="s">
        <v>107</v>
      </c>
      <c r="DQ3" s="238" t="s">
        <v>109</v>
      </c>
      <c r="DR3" s="238" t="s">
        <v>114</v>
      </c>
      <c r="DS3" s="238" t="s">
        <v>121</v>
      </c>
      <c r="DT3" s="238" t="s">
        <v>131</v>
      </c>
      <c r="DU3" s="238" t="s">
        <v>158</v>
      </c>
      <c r="DV3" s="665" t="s">
        <v>176</v>
      </c>
      <c r="DW3" s="665" t="s">
        <v>177</v>
      </c>
      <c r="DX3" s="665" t="s">
        <v>191</v>
      </c>
      <c r="DY3" s="665" t="s">
        <v>192</v>
      </c>
      <c r="DZ3" s="599" t="s">
        <v>23</v>
      </c>
      <c r="EA3" s="238" t="s">
        <v>62</v>
      </c>
      <c r="EB3" s="338" t="s">
        <v>87</v>
      </c>
      <c r="EC3" s="338" t="s">
        <v>93</v>
      </c>
      <c r="ED3" s="338" t="s">
        <v>103</v>
      </c>
      <c r="EE3" s="238" t="s">
        <v>107</v>
      </c>
      <c r="EF3" s="238" t="s">
        <v>109</v>
      </c>
      <c r="EG3" s="238" t="s">
        <v>114</v>
      </c>
      <c r="EH3" s="238" t="s">
        <v>121</v>
      </c>
      <c r="EI3" s="238" t="s">
        <v>131</v>
      </c>
      <c r="EJ3" s="238" t="s">
        <v>158</v>
      </c>
      <c r="EK3" s="665" t="s">
        <v>176</v>
      </c>
      <c r="EL3" s="665" t="s">
        <v>177</v>
      </c>
      <c r="EM3" s="665" t="s">
        <v>191</v>
      </c>
      <c r="EN3" s="665" t="s">
        <v>192</v>
      </c>
      <c r="EO3" s="599" t="s">
        <v>23</v>
      </c>
      <c r="EP3" s="238" t="s">
        <v>62</v>
      </c>
      <c r="EQ3" s="338" t="s">
        <v>87</v>
      </c>
      <c r="ER3" s="338" t="s">
        <v>93</v>
      </c>
      <c r="ES3" s="338" t="s">
        <v>103</v>
      </c>
      <c r="ET3" s="238" t="s">
        <v>107</v>
      </c>
      <c r="EU3" s="238" t="s">
        <v>109</v>
      </c>
      <c r="EV3" s="238" t="s">
        <v>114</v>
      </c>
      <c r="EW3" s="238" t="s">
        <v>121</v>
      </c>
      <c r="EX3" s="238" t="s">
        <v>131</v>
      </c>
      <c r="EY3" s="238" t="s">
        <v>158</v>
      </c>
      <c r="EZ3" s="665" t="s">
        <v>176</v>
      </c>
      <c r="FA3" s="665" t="s">
        <v>222</v>
      </c>
      <c r="FB3" s="665" t="s">
        <v>223</v>
      </c>
      <c r="FC3" s="665" t="s">
        <v>224</v>
      </c>
      <c r="FD3" s="599" t="s">
        <v>23</v>
      </c>
      <c r="FE3" s="238" t="s">
        <v>62</v>
      </c>
      <c r="FF3" s="338" t="s">
        <v>87</v>
      </c>
      <c r="FG3" s="338" t="s">
        <v>93</v>
      </c>
      <c r="FH3" s="338" t="s">
        <v>103</v>
      </c>
      <c r="FI3" s="238" t="s">
        <v>107</v>
      </c>
      <c r="FJ3" s="238" t="s">
        <v>109</v>
      </c>
      <c r="FK3" s="238" t="s">
        <v>114</v>
      </c>
      <c r="FL3" s="238" t="s">
        <v>121</v>
      </c>
      <c r="FM3" s="238" t="s">
        <v>131</v>
      </c>
      <c r="FN3" s="238" t="s">
        <v>158</v>
      </c>
      <c r="FO3" s="665" t="s">
        <v>176</v>
      </c>
      <c r="FP3" s="665" t="s">
        <v>177</v>
      </c>
      <c r="FQ3" s="665" t="s">
        <v>191</v>
      </c>
      <c r="FR3" s="665" t="s">
        <v>192</v>
      </c>
      <c r="FS3" s="599" t="s">
        <v>23</v>
      </c>
      <c r="FT3" s="238" t="s">
        <v>62</v>
      </c>
      <c r="FU3" s="338" t="s">
        <v>87</v>
      </c>
      <c r="FV3" s="338" t="s">
        <v>93</v>
      </c>
      <c r="FW3" s="338" t="s">
        <v>103</v>
      </c>
      <c r="FX3" s="238" t="s">
        <v>107</v>
      </c>
      <c r="FY3" s="238" t="s">
        <v>109</v>
      </c>
      <c r="FZ3" s="238" t="s">
        <v>114</v>
      </c>
      <c r="GA3" s="238" t="s">
        <v>121</v>
      </c>
      <c r="GB3" s="238" t="s">
        <v>131</v>
      </c>
      <c r="GC3" s="238" t="s">
        <v>158</v>
      </c>
      <c r="GD3" s="665" t="s">
        <v>176</v>
      </c>
      <c r="GE3" s="665" t="s">
        <v>177</v>
      </c>
      <c r="GF3" s="665" t="s">
        <v>191</v>
      </c>
      <c r="GG3" s="665" t="s">
        <v>192</v>
      </c>
      <c r="GH3" s="601" t="s">
        <v>22</v>
      </c>
      <c r="GI3" s="238" t="s">
        <v>23</v>
      </c>
      <c r="GJ3" s="338" t="s">
        <v>62</v>
      </c>
      <c r="GK3" s="338" t="s">
        <v>87</v>
      </c>
      <c r="GL3" s="338" t="s">
        <v>93</v>
      </c>
      <c r="GM3" s="338" t="s">
        <v>103</v>
      </c>
      <c r="GN3" s="238" t="s">
        <v>107</v>
      </c>
      <c r="GO3" s="238" t="s">
        <v>109</v>
      </c>
      <c r="GP3" s="238" t="s">
        <v>114</v>
      </c>
      <c r="GQ3" s="238" t="s">
        <v>121</v>
      </c>
      <c r="GR3" s="238" t="s">
        <v>131</v>
      </c>
      <c r="GS3" s="238" t="s">
        <v>158</v>
      </c>
      <c r="GT3" s="665" t="s">
        <v>176</v>
      </c>
      <c r="GU3" s="665" t="s">
        <v>177</v>
      </c>
      <c r="GV3" s="665" t="s">
        <v>191</v>
      </c>
      <c r="GW3" s="665" t="s">
        <v>192</v>
      </c>
      <c r="GX3" s="599" t="s">
        <v>23</v>
      </c>
      <c r="GY3" s="238" t="s">
        <v>62</v>
      </c>
      <c r="GZ3" s="338" t="s">
        <v>87</v>
      </c>
      <c r="HA3" s="338" t="s">
        <v>93</v>
      </c>
      <c r="HB3" s="338" t="s">
        <v>103</v>
      </c>
      <c r="HC3" s="238" t="s">
        <v>107</v>
      </c>
      <c r="HD3" s="238" t="s">
        <v>109</v>
      </c>
      <c r="HE3" s="238" t="s">
        <v>114</v>
      </c>
      <c r="HF3" s="238" t="s">
        <v>121</v>
      </c>
      <c r="HG3" s="238" t="s">
        <v>131</v>
      </c>
      <c r="HH3" s="238" t="s">
        <v>158</v>
      </c>
      <c r="HI3" s="665" t="s">
        <v>176</v>
      </c>
      <c r="HJ3" s="665" t="s">
        <v>177</v>
      </c>
      <c r="HK3" s="665" t="s">
        <v>191</v>
      </c>
      <c r="HL3" s="665" t="s">
        <v>192</v>
      </c>
      <c r="HM3" s="599" t="s">
        <v>23</v>
      </c>
      <c r="HN3" s="238" t="s">
        <v>62</v>
      </c>
      <c r="HO3" s="338" t="s">
        <v>87</v>
      </c>
      <c r="HP3" s="338" t="s">
        <v>93</v>
      </c>
      <c r="HQ3" s="338" t="s">
        <v>103</v>
      </c>
      <c r="HR3" s="338" t="s">
        <v>107</v>
      </c>
      <c r="HS3" s="338" t="s">
        <v>109</v>
      </c>
      <c r="HT3" s="338" t="s">
        <v>114</v>
      </c>
      <c r="HU3" s="338" t="s">
        <v>121</v>
      </c>
      <c r="HV3" s="338" t="s">
        <v>131</v>
      </c>
      <c r="HW3" s="338" t="s">
        <v>158</v>
      </c>
      <c r="HX3" s="673" t="s">
        <v>176</v>
      </c>
      <c r="HY3" s="673" t="s">
        <v>177</v>
      </c>
      <c r="HZ3" s="665" t="s">
        <v>191</v>
      </c>
      <c r="IA3" s="665" t="s">
        <v>192</v>
      </c>
    </row>
    <row r="4" spans="1:235" s="105" customFormat="1" ht="12.75" customHeight="1">
      <c r="A4" s="105" t="s">
        <v>20</v>
      </c>
      <c r="B4" s="602">
        <f>SUM('State General Purpose'!R4,'State Ed Special Purpose'!B4,'Tuition Revenues'!B4)</f>
        <v>18986440373.067894</v>
      </c>
      <c r="C4" s="603">
        <f>SUM('State General Purpose'!S4,'State Ed Special Purpose'!C4,'Tuition Revenues'!C4)</f>
        <v>20057190857</v>
      </c>
      <c r="D4" s="603">
        <f>SUM('State General Purpose'!T4,'State Ed Special Purpose'!D4,'Tuition Revenues'!D4)</f>
        <v>20707706117.580002</v>
      </c>
      <c r="E4" s="603">
        <f>SUM('State General Purpose'!U4,'State Ed Special Purpose'!E4,'Tuition Revenues'!E4)</f>
        <v>21786579194.510002</v>
      </c>
      <c r="F4" s="603">
        <f>SUM('State General Purpose'!V4,'State Ed Special Purpose'!F4,'Tuition Revenues'!F4)</f>
        <v>23490603753.949997</v>
      </c>
      <c r="G4" s="603">
        <f>SUM('State General Purpose'!W4,'State Ed Special Purpose'!G4,'Tuition Revenues'!G4)</f>
        <v>25637683542.341331</v>
      </c>
      <c r="H4" s="603">
        <f>SUM('State General Purpose'!X4,'State Ed Special Purpose'!H4,'Tuition Revenues'!H4)</f>
        <v>27883714356.5</v>
      </c>
      <c r="I4" s="603">
        <f>SUM('State General Purpose'!Y4,'State Ed Special Purpose'!I4,'Tuition Revenues'!I4)</f>
        <v>29984777376.419998</v>
      </c>
      <c r="J4" s="603">
        <f>SUM('State General Purpose'!Z4,'State Ed Special Purpose'!J4,'Tuition Revenues'!J4)</f>
        <v>31091811538.48</v>
      </c>
      <c r="K4" s="603">
        <f>SUM('State General Purpose'!AA4,'State Ed Special Purpose'!K4,'Tuition Revenues'!K4)</f>
        <v>31010771289.976471</v>
      </c>
      <c r="L4" s="603">
        <f>SUM('State General Purpose'!AB4,'State Ed Special Purpose'!L4,'Tuition Revenues'!L4)</f>
        <v>32396489759.374325</v>
      </c>
      <c r="M4" s="603">
        <f>SUM('State General Purpose'!AC4,'State Ed Special Purpose'!M4,'Tuition Revenues'!M4)</f>
        <v>33782286270.315125</v>
      </c>
      <c r="N4" s="603">
        <f>SUM('State General Purpose'!AD4,'State Ed Special Purpose'!N4,'Tuition Revenues'!N4)</f>
        <v>34085476896.148193</v>
      </c>
      <c r="O4" s="603">
        <f>SUM('State General Purpose'!AE4,'State Ed Special Purpose'!O4,'Tuition Revenues'!O4)</f>
        <v>35636839682.232025</v>
      </c>
      <c r="P4" s="603">
        <f>SUM('State General Purpose'!AF4,'State Ed Special Purpose'!P4,'Tuition Revenues'!P4)</f>
        <v>37193205059.367165</v>
      </c>
      <c r="Q4" s="603">
        <f>SUM('State General Purpose'!AG4,'State Ed Special Purpose'!Q4,'Tuition Revenues'!Q4)</f>
        <v>39017093674.304184</v>
      </c>
      <c r="R4" s="602">
        <f>SUM('State General Purpose'!AI4,'State Ed Special Purpose'!R4,'Tuition Revenues'!R4)</f>
        <v>8800098437.7204876</v>
      </c>
      <c r="S4" s="603">
        <f>SUM('State General Purpose'!AJ4,'State Ed Special Purpose'!S4,'Tuition Revenues'!S4)</f>
        <v>9317797760</v>
      </c>
      <c r="T4" s="603">
        <f>SUM('State General Purpose'!AK4,'State Ed Special Purpose'!T4,'Tuition Revenues'!T4)</f>
        <v>9313900368.5799999</v>
      </c>
      <c r="U4" s="603">
        <f>SUM('State General Purpose'!AL4,'State Ed Special Purpose'!U4,'Tuition Revenues'!U4)</f>
        <v>10027141811.869999</v>
      </c>
      <c r="V4" s="603">
        <f>SUM('State General Purpose'!AM4,'State Ed Special Purpose'!V4,'Tuition Revenues'!V4)</f>
        <v>10756871156.990002</v>
      </c>
      <c r="W4" s="603">
        <f>SUM('State General Purpose'!AN4,'State Ed Special Purpose'!W4,'Tuition Revenues'!W4)</f>
        <v>11721786534.169132</v>
      </c>
      <c r="X4" s="603">
        <f>SUM('State General Purpose'!AO4,'State Ed Special Purpose'!X4,'Tuition Revenues'!X4)</f>
        <v>13441302235</v>
      </c>
      <c r="Y4" s="603">
        <f>SUM('State General Purpose'!AP4,'State Ed Special Purpose'!Y4,'Tuition Revenues'!Y4)</f>
        <v>15239892042</v>
      </c>
      <c r="Z4" s="603">
        <f>SUM('State General Purpose'!AQ4,'State Ed Special Purpose'!Z4,'Tuition Revenues'!Z4)</f>
        <v>16534286574.139999</v>
      </c>
      <c r="AA4" s="603">
        <f>SUM('State General Purpose'!AR4,'State Ed Special Purpose'!AA4,'Tuition Revenues'!AA4)</f>
        <v>16591953407.064968</v>
      </c>
      <c r="AB4" s="603">
        <f>SUM('State General Purpose'!AS4,'State Ed Special Purpose'!AB4,'Tuition Revenues'!AB4)</f>
        <v>17623041767.578815</v>
      </c>
      <c r="AC4" s="603">
        <f>SUM('State General Purpose'!AT4,'State Ed Special Purpose'!AC4,'Tuition Revenues'!AC4)</f>
        <v>18114727233.818733</v>
      </c>
      <c r="AD4" s="603">
        <f>SUM('State General Purpose'!AU4,'State Ed Special Purpose'!AD4,'Tuition Revenues'!AD4)</f>
        <v>18336180196.095623</v>
      </c>
      <c r="AE4" s="603">
        <f>SUM('State General Purpose'!AV4,'State Ed Special Purpose'!AE4,'Tuition Revenues'!AE4)</f>
        <v>19893883414.602718</v>
      </c>
      <c r="AF4" s="603">
        <f>SUM('State General Purpose'!AW4,'State Ed Special Purpose'!AF4,'Tuition Revenues'!AF4)</f>
        <v>21245212092.296524</v>
      </c>
      <c r="AG4" s="603">
        <f>SUM('State General Purpose'!AX4,'State Ed Special Purpose'!AG4,'Tuition Revenues'!AG4)</f>
        <v>22341669132.417297</v>
      </c>
      <c r="AH4" s="602">
        <f>SUM('State General Purpose'!AZ4,'State Ed Special Purpose'!AH4,'Tuition Revenues'!AH4)</f>
        <v>3111096070.1673245</v>
      </c>
      <c r="AI4" s="603">
        <f>SUM('State General Purpose'!BA4,'State Ed Special Purpose'!AI4,'Tuition Revenues'!AI4)</f>
        <v>3173610355</v>
      </c>
      <c r="AJ4" s="603">
        <f>SUM('State General Purpose'!BB4,'State Ed Special Purpose'!AJ4,'Tuition Revenues'!AJ4)</f>
        <v>3528631643</v>
      </c>
      <c r="AK4" s="603">
        <f>SUM('State General Purpose'!BC4,'State Ed Special Purpose'!AK4,'Tuition Revenues'!AK4)</f>
        <v>3482285255.9549999</v>
      </c>
      <c r="AL4" s="603">
        <f>SUM('State General Purpose'!BD4,'State Ed Special Purpose'!AL4,'Tuition Revenues'!AL4)</f>
        <v>3883133565.0250001</v>
      </c>
      <c r="AM4" s="603">
        <f>SUM('State General Purpose'!BE4,'State Ed Special Purpose'!AM4,'Tuition Revenues'!AM4)</f>
        <v>4149656468.4212666</v>
      </c>
      <c r="AN4" s="603">
        <f>SUM('State General Purpose'!BF4,'State Ed Special Purpose'!AN4,'Tuition Revenues'!AN4)</f>
        <v>4024013192</v>
      </c>
      <c r="AO4" s="603">
        <f>SUM('State General Purpose'!BG4,'State Ed Special Purpose'!AO4,'Tuition Revenues'!AO4)</f>
        <v>3628924306</v>
      </c>
      <c r="AP4" s="603">
        <f>SUM('State General Purpose'!BH4,'State Ed Special Purpose'!AP4,'Tuition Revenues'!AP4)</f>
        <v>3245004883.7199998</v>
      </c>
      <c r="AQ4" s="603">
        <f>SUM('State General Purpose'!BI4,'State Ed Special Purpose'!AQ4,'Tuition Revenues'!AQ4)</f>
        <v>3162927623.9270511</v>
      </c>
      <c r="AR4" s="603">
        <f>SUM('State General Purpose'!BJ4,'State Ed Special Purpose'!AR4,'Tuition Revenues'!AR4)</f>
        <v>3298415683.7199998</v>
      </c>
      <c r="AS4" s="603">
        <f>SUM('State General Purpose'!BK4,'State Ed Special Purpose'!AS4,'Tuition Revenues'!AS4)</f>
        <v>3908604053.0999999</v>
      </c>
      <c r="AT4" s="603">
        <f>SUM('State General Purpose'!BL4,'State Ed Special Purpose'!AT4,'Tuition Revenues'!AT4)</f>
        <v>3998876239.5819998</v>
      </c>
      <c r="AU4" s="603">
        <f>SUM('State General Purpose'!BM4,'State Ed Special Purpose'!AU4,'Tuition Revenues'!AU4)</f>
        <v>3677764697</v>
      </c>
      <c r="AV4" s="603">
        <f>SUM('State General Purpose'!BN4,'State Ed Special Purpose'!AV4,'Tuition Revenues'!AV4)</f>
        <v>3594197189.4300003</v>
      </c>
      <c r="AW4" s="603">
        <f>SUM('State General Purpose'!BO4,'State Ed Special Purpose'!AW4,'Tuition Revenues'!AW4)</f>
        <v>3758233082.3800001</v>
      </c>
      <c r="AX4" s="602">
        <f>SUM('State General Purpose'!BQ4,'State Ed Special Purpose'!AX4,'Tuition Revenues'!AX4)</f>
        <v>3929430429.4452453</v>
      </c>
      <c r="AY4" s="603">
        <f>SUM('State General Purpose'!BR4,'State Ed Special Purpose'!AY4,'Tuition Revenues'!AY4)</f>
        <v>4242508496</v>
      </c>
      <c r="AZ4" s="603">
        <f>SUM('State General Purpose'!BS4,'State Ed Special Purpose'!AZ4,'Tuition Revenues'!AZ4)</f>
        <v>4522547372</v>
      </c>
      <c r="BA4" s="603">
        <f>SUM('State General Purpose'!BT4,'State Ed Special Purpose'!BA4,'Tuition Revenues'!BA4)</f>
        <v>4785876686.2250004</v>
      </c>
      <c r="BB4" s="603">
        <f>SUM('State General Purpose'!BU4,'State Ed Special Purpose'!BB4,'Tuition Revenues'!BB4)</f>
        <v>5218872279.6499996</v>
      </c>
      <c r="BC4" s="603">
        <f>SUM('State General Purpose'!BV4,'State Ed Special Purpose'!BC4,'Tuition Revenues'!BC4)</f>
        <v>6046259092.1967335</v>
      </c>
      <c r="BD4" s="603">
        <f>SUM('State General Purpose'!BW4,'State Ed Special Purpose'!BD4,'Tuition Revenues'!BD4)</f>
        <v>6296293637.5</v>
      </c>
      <c r="BE4" s="603">
        <f>SUM('State General Purpose'!BX4,'State Ed Special Purpose'!BE4,'Tuition Revenues'!BE4)</f>
        <v>6783965928.4200001</v>
      </c>
      <c r="BF4" s="603">
        <f>SUM('State General Purpose'!BY4,'State Ed Special Purpose'!BF4,'Tuition Revenues'!BF4)</f>
        <v>6876026903</v>
      </c>
      <c r="BG4" s="603">
        <f>SUM('State General Purpose'!BZ4,'State Ed Special Purpose'!BG4,'Tuition Revenues'!BG4)</f>
        <v>7102263038.776473</v>
      </c>
      <c r="BH4" s="603">
        <f>SUM('State General Purpose'!CA4,'State Ed Special Purpose'!BH4,'Tuition Revenues'!BH4)</f>
        <v>7093101952.2526951</v>
      </c>
      <c r="BI4" s="603">
        <f>SUM('State General Purpose'!CB4,'State Ed Special Purpose'!BI4,'Tuition Revenues'!BI4)</f>
        <v>7192578427.8636026</v>
      </c>
      <c r="BJ4" s="603">
        <f>SUM('State General Purpose'!CC4,'State Ed Special Purpose'!BJ4,'Tuition Revenues'!BJ4)</f>
        <v>7754686251.8171043</v>
      </c>
      <c r="BK4" s="603">
        <f>SUM('State General Purpose'!CD4,'State Ed Special Purpose'!BK4,'Tuition Revenues'!BK4)</f>
        <v>7736623192.7521191</v>
      </c>
      <c r="BL4" s="603">
        <f>SUM('State General Purpose'!CE4,'State Ed Special Purpose'!BL4,'Tuition Revenues'!BL4)</f>
        <v>8176712446.7861776</v>
      </c>
      <c r="BM4" s="603">
        <f>SUM('State General Purpose'!CF4,'State Ed Special Purpose'!BM4,'Tuition Revenues'!BM4)</f>
        <v>8604649205.9956551</v>
      </c>
      <c r="BN4" s="602">
        <f>SUM('State General Purpose'!CH4,'State Ed Special Purpose'!BN4,'Tuition Revenues'!BN4)</f>
        <v>1687847652.6309326</v>
      </c>
      <c r="BO4" s="603">
        <f>SUM('State General Purpose'!CI4,'State Ed Special Purpose'!BO4,'Tuition Revenues'!BO4)</f>
        <v>1841018620</v>
      </c>
      <c r="BP4" s="603">
        <f>SUM('State General Purpose'!CJ4,'State Ed Special Purpose'!BP4,'Tuition Revenues'!BP4)</f>
        <v>1849969892</v>
      </c>
      <c r="BQ4" s="603">
        <f>SUM('State General Purpose'!CK4,'State Ed Special Purpose'!BQ4,'Tuition Revenues'!BQ4)</f>
        <v>1972599759.22</v>
      </c>
      <c r="BR4" s="603">
        <f>SUM('State General Purpose'!CL4,'State Ed Special Purpose'!BR4,'Tuition Revenues'!BR4)</f>
        <v>2051940369.3899999</v>
      </c>
      <c r="BS4" s="603">
        <f>SUM('State General Purpose'!CM4,'State Ed Special Purpose'!BS4,'Tuition Revenues'!BS4)</f>
        <v>2048880836.4769335</v>
      </c>
      <c r="BT4" s="603">
        <f>SUM('State General Purpose'!CN4,'State Ed Special Purpose'!BT4,'Tuition Revenues'!BT4)</f>
        <v>2237264403</v>
      </c>
      <c r="BU4" s="603">
        <f>SUM('State General Purpose'!CO4,'State Ed Special Purpose'!BU4,'Tuition Revenues'!BU4)</f>
        <v>2346894578</v>
      </c>
      <c r="BV4" s="603">
        <f>SUM('State General Purpose'!CP4,'State Ed Special Purpose'!BV4,'Tuition Revenues'!BV4)</f>
        <v>2399675692.8999996</v>
      </c>
      <c r="BW4" s="603">
        <f>SUM('State General Purpose'!CQ4,'State Ed Special Purpose'!BW4,'Tuition Revenues'!BW4)</f>
        <v>2173086072.1908436</v>
      </c>
      <c r="BX4" s="603">
        <f>SUM('State General Purpose'!CR4,'State Ed Special Purpose'!BX4,'Tuition Revenues'!BX4)</f>
        <v>2282816836.0099998</v>
      </c>
      <c r="BY4" s="603">
        <f>SUM('State General Purpose'!CS4,'State Ed Special Purpose'!BY4,'Tuition Revenues'!BY4)</f>
        <v>2424916384.6693611</v>
      </c>
      <c r="BZ4" s="603">
        <f>SUM('State General Purpose'!CT4,'State Ed Special Purpose'!BZ4,'Tuition Revenues'!BZ4)</f>
        <v>2008458756.7572</v>
      </c>
      <c r="CA4" s="603">
        <f>SUM('State General Purpose'!CU4,'State Ed Special Purpose'!CA4,'Tuition Revenues'!CA4)</f>
        <v>1946980214.74</v>
      </c>
      <c r="CB4" s="603">
        <f>SUM('State General Purpose'!CV4,'State Ed Special Purpose'!CB4,'Tuition Revenues'!CB4)</f>
        <v>2023830197.6700001</v>
      </c>
      <c r="CC4" s="603">
        <f>SUM('State General Purpose'!CW4,'State Ed Special Purpose'!CC4,'Tuition Revenues'!CC4)</f>
        <v>2087093854.25</v>
      </c>
      <c r="CD4" s="602">
        <f>SUM('State General Purpose'!CY4,'State Ed Special Purpose'!CD4,'Tuition Revenues'!CD4)</f>
        <v>810424584.13527775</v>
      </c>
      <c r="CE4" s="603">
        <f>SUM('State General Purpose'!CZ4,'State Ed Special Purpose'!CE4,'Tuition Revenues'!CE4)</f>
        <v>820376895</v>
      </c>
      <c r="CF4" s="603">
        <f>SUM('State General Purpose'!DA4,'State Ed Special Purpose'!CF4,'Tuition Revenues'!CF4)</f>
        <v>846290059</v>
      </c>
      <c r="CG4" s="603">
        <f>SUM('State General Purpose'!DB4,'State Ed Special Purpose'!CG4,'Tuition Revenues'!CG4)</f>
        <v>883672477.24000001</v>
      </c>
      <c r="CH4" s="603">
        <f>SUM('State General Purpose'!DC4,'State Ed Special Purpose'!CH4,'Tuition Revenues'!CH4)</f>
        <v>924270542.18500006</v>
      </c>
      <c r="CI4" s="603">
        <f>SUM('State General Purpose'!DD4,'State Ed Special Purpose'!CI4,'Tuition Revenues'!CI4)</f>
        <v>1091357755.0772667</v>
      </c>
      <c r="CJ4" s="603">
        <f>SUM('State General Purpose'!DE4,'State Ed Special Purpose'!CJ4,'Tuition Revenues'!CJ4)</f>
        <v>1257311624</v>
      </c>
      <c r="CK4" s="603">
        <f>SUM('State General Purpose'!DF4,'State Ed Special Purpose'!CK4,'Tuition Revenues'!CK4)</f>
        <v>1300601352</v>
      </c>
      <c r="CL4" s="603">
        <f>SUM('State General Purpose'!DG4,'State Ed Special Purpose'!CL4,'Tuition Revenues'!CL4)</f>
        <v>1304746718.72</v>
      </c>
      <c r="CM4" s="603">
        <f>SUM('State General Purpose'!DH4,'State Ed Special Purpose'!CM4,'Tuition Revenues'!CM4)</f>
        <v>1283436444.2371385</v>
      </c>
      <c r="CN4" s="603">
        <f>SUM('State General Purpose'!DI4,'State Ed Special Purpose'!CN4,'Tuition Revenues'!CN4)</f>
        <v>1362704511.1828177</v>
      </c>
      <c r="CO4" s="603">
        <f>SUM('State General Purpose'!DJ4,'State Ed Special Purpose'!CO4,'Tuition Revenues'!CO4)</f>
        <v>1284379036.2440009</v>
      </c>
      <c r="CP4" s="603">
        <f>SUM('State General Purpose'!DK4,'State Ed Special Purpose'!CP4,'Tuition Revenues'!CP4)</f>
        <v>1246323243.5310824</v>
      </c>
      <c r="CQ4" s="603">
        <f>SUM('State General Purpose'!DL4,'State Ed Special Purpose'!CQ4,'Tuition Revenues'!CQ4)</f>
        <v>1254121218.6982088</v>
      </c>
      <c r="CR4" s="603">
        <f>SUM('State General Purpose'!DM4,'State Ed Special Purpose'!CR4,'Tuition Revenues'!CR4)</f>
        <v>1254182327.9344618</v>
      </c>
      <c r="CS4" s="603">
        <f>SUM('State General Purpose'!DN4,'State Ed Special Purpose'!CS4,'Tuition Revenues'!CS4)</f>
        <v>1300169169.2012329</v>
      </c>
      <c r="CT4" s="602">
        <f>SUM('State General Purpose'!DP4,'State Ed Special Purpose'!CT4,'Tuition Revenues'!CT4)</f>
        <v>654522118.45973468</v>
      </c>
      <c r="CU4" s="603">
        <f>SUM('State General Purpose'!DQ4,'State Ed Special Purpose'!CU4,'Tuition Revenues'!CU4)</f>
        <v>661878731</v>
      </c>
      <c r="CV4" s="603">
        <f>SUM('State General Purpose'!DR4,'State Ed Special Purpose'!CV4,'Tuition Revenues'!CV4)</f>
        <v>649832188</v>
      </c>
      <c r="CW4" s="603">
        <f>SUM('State General Purpose'!DS4,'State Ed Special Purpose'!CW4,'Tuition Revenues'!CW4)</f>
        <v>635003205</v>
      </c>
      <c r="CX4" s="603">
        <f>SUM('State General Purpose'!DT4,'State Ed Special Purpose'!CX4,'Tuition Revenues'!CX4)</f>
        <v>655358842.71000004</v>
      </c>
      <c r="CY4" s="603">
        <f>SUM('State General Purpose'!DU4,'State Ed Special Purpose'!CY4,'Tuition Revenues'!CY4)</f>
        <v>613392643</v>
      </c>
      <c r="CZ4" s="603">
        <f>SUM('State General Purpose'!DV4,'State Ed Special Purpose'!CZ4,'Tuition Revenues'!CZ4)</f>
        <v>640616966</v>
      </c>
      <c r="DA4" s="603">
        <f>SUM('State General Purpose'!DW4,'State Ed Special Purpose'!DA4,'Tuition Revenues'!DA4)</f>
        <v>684499170</v>
      </c>
      <c r="DB4" s="603">
        <f>SUM('State General Purpose'!DX4,'State Ed Special Purpose'!DB4,'Tuition Revenues'!DB4)</f>
        <v>732070766</v>
      </c>
      <c r="DC4" s="603">
        <f>SUM('State General Purpose'!DY4,'State Ed Special Purpose'!DC4,'Tuition Revenues'!DC4)</f>
        <v>699868501.77999997</v>
      </c>
      <c r="DD4" s="603">
        <f>SUM('State General Purpose'!DZ4,'State Ed Special Purpose'!DD4,'Tuition Revenues'!DD4)</f>
        <v>736409008.63</v>
      </c>
      <c r="DE4" s="603">
        <f>SUM('State General Purpose'!EA4,'State Ed Special Purpose'!DE4,'Tuition Revenues'!DE4)</f>
        <v>781282115.61942899</v>
      </c>
      <c r="DF4" s="603">
        <f>SUM('State General Purpose'!EB4,'State Ed Special Purpose'!DF4,'Tuition Revenues'!DF4)</f>
        <v>851438828.48959994</v>
      </c>
      <c r="DG4" s="603">
        <f>SUM('State General Purpose'!EC4,'State Ed Special Purpose'!DG4,'Tuition Revenues'!DG4)</f>
        <v>870559119.22000003</v>
      </c>
      <c r="DH4" s="603">
        <f>SUM('State General Purpose'!ED4,'State Ed Special Purpose'!DH4,'Tuition Revenues'!DH4)</f>
        <v>899070808.25</v>
      </c>
      <c r="DI4" s="603">
        <f>SUM('State General Purpose'!EE4,'State Ed Special Purpose'!DI4,'Tuition Revenues'!DI4)</f>
        <v>925279236.05999994</v>
      </c>
      <c r="DJ4" s="604">
        <f>SUM('State General Purpose'!EH4,'State Ed Special Purpose'!DJ4,Local!B4,'Tuition Revenues'!DJ4)</f>
        <v>6932302854.811039</v>
      </c>
      <c r="DK4" s="603">
        <f>SUM('State General Purpose'!EI4,'State Ed Special Purpose'!DK4,Local!C4,'Tuition Revenues'!DK4)</f>
        <v>7387116229.8466663</v>
      </c>
      <c r="DL4" s="603">
        <f>SUM('State General Purpose'!EJ4,'State Ed Special Purpose'!DL4,Local!D4,'Tuition Revenues'!DL4)</f>
        <v>7901914671.2777777</v>
      </c>
      <c r="DM4" s="603">
        <f>SUM('State General Purpose'!EK4,'State Ed Special Purpose'!DM4,Local!E4,'Tuition Revenues'!DM4)</f>
        <v>8474386114.8000011</v>
      </c>
      <c r="DN4" s="603">
        <f>SUM('State General Purpose'!EL4,'State Ed Special Purpose'!DN4,Local!F4,'Tuition Revenues'!DN4)</f>
        <v>9080332839</v>
      </c>
      <c r="DO4" s="603">
        <f>SUM('State General Purpose'!EM4,'State Ed Special Purpose'!DO4,Local!G4,'Tuition Revenues'!DO4)</f>
        <v>9616161710.3400002</v>
      </c>
      <c r="DP4" s="603">
        <f>SUM('State General Purpose'!EN4,'State Ed Special Purpose'!DP4,Local!H4,'Tuition Revenues'!DP4)</f>
        <v>10409157784.579706</v>
      </c>
      <c r="DQ4" s="603">
        <f>SUM('State General Purpose'!EO4,'State Ed Special Purpose'!DQ4,Local!I4,'Tuition Revenues'!DQ4)</f>
        <v>11130555485.93</v>
      </c>
      <c r="DR4" s="603">
        <f>SUM('State General Purpose'!EP4,'State Ed Special Purpose'!DR4,Local!J4,'Tuition Revenues'!DR4)</f>
        <v>11356829587.805416</v>
      </c>
      <c r="DS4" s="603">
        <f>SUM('State General Purpose'!EQ4,'State Ed Special Purpose'!DS4,Local!K4,'Tuition Revenues'!DS4)</f>
        <v>12101109000.6</v>
      </c>
      <c r="DT4" s="603">
        <f>SUM('State General Purpose'!ER4,'State Ed Special Purpose'!DT4,Local!L4,'Tuition Revenues'!DT4)</f>
        <v>12799921920.224009</v>
      </c>
      <c r="DU4" s="603">
        <f>SUM('State General Purpose'!ES4,'State Ed Special Purpose'!DU4,Local!M4,'Tuition Revenues'!DU4)</f>
        <v>12861715126.474236</v>
      </c>
      <c r="DV4" s="603">
        <f>SUM('State General Purpose'!ET4,'State Ed Special Purpose'!DV4,Local!N4,'Tuition Revenues'!DV4)</f>
        <v>12729088270.508154</v>
      </c>
      <c r="DW4" s="603">
        <f>SUM('State General Purpose'!EU4,'State Ed Special Purpose'!DW4,Local!O4,'Tuition Revenues'!DW4)</f>
        <v>12914239617.533031</v>
      </c>
      <c r="DX4" s="603">
        <f>SUM('State General Purpose'!EV4,'State Ed Special Purpose'!DX4,Local!P4,'Tuition Revenues'!DX4)</f>
        <v>12867800550.630434</v>
      </c>
      <c r="DY4" s="603">
        <f>SUM('State General Purpose'!EW4,'State Ed Special Purpose'!DY4,Local!Q4,'Tuition Revenues'!DY4)</f>
        <v>13111021610.980434</v>
      </c>
      <c r="DZ4" s="602">
        <f>SUM('State General Purpose'!EX4,'State Ed Special Purpose'!DZ4,Local!R4,'Tuition Revenues'!DZ4)</f>
        <v>60850178</v>
      </c>
      <c r="EA4" s="603">
        <f>SUM('State General Purpose'!EY4,'State Ed Special Purpose'!EA4,Local!S4,'Tuition Revenues'!EA4)</f>
        <v>91755206</v>
      </c>
      <c r="EB4" s="603">
        <f>SUM('State General Purpose'!EZ4,'State Ed Special Purpose'!EB4,Local!T4,'Tuition Revenues'!EB4)</f>
        <v>101017447</v>
      </c>
      <c r="EC4" s="603">
        <f>SUM('State General Purpose'!FA4,'State Ed Special Purpose'!EC4,Local!U4,'Tuition Revenues'!EC4)</f>
        <v>492567832.32999998</v>
      </c>
      <c r="ED4" s="603">
        <f>SUM('State General Purpose'!FB4,'State Ed Special Purpose'!ED4,Local!V4,'Tuition Revenues'!ED4)</f>
        <v>493026028.55000001</v>
      </c>
      <c r="EE4" s="603">
        <f>SUM('State General Purpose'!FC4,'State Ed Special Purpose'!EE4,Local!W4,'Tuition Revenues'!EE4)</f>
        <v>515937432</v>
      </c>
      <c r="EF4" s="603">
        <f>SUM('State General Purpose'!FD4,'State Ed Special Purpose'!EF4,Local!X4,'Tuition Revenues'!EF4)</f>
        <v>504377339</v>
      </c>
      <c r="EG4" s="603">
        <f>SUM('State General Purpose'!FE4,'State Ed Special Purpose'!EG4,Local!Y4,'Tuition Revenues'!EG4)</f>
        <v>761701585.88</v>
      </c>
      <c r="EH4" s="603">
        <f>SUM('State General Purpose'!FF4,'State Ed Special Purpose'!EH4,Local!Z4,'Tuition Revenues'!EH4)</f>
        <v>883317656</v>
      </c>
      <c r="EI4" s="603">
        <f>SUM('State General Purpose'!FG4,'State Ed Special Purpose'!EI4,Local!AA4,'Tuition Revenues'!EI4)</f>
        <v>1190843358.1500001</v>
      </c>
      <c r="EJ4" s="603">
        <f>SUM('State General Purpose'!FH4,'State Ed Special Purpose'!EJ4,Local!AB4,'Tuition Revenues'!EJ4)</f>
        <v>1212664438.9000001</v>
      </c>
      <c r="EK4" s="603">
        <f>SUM('State General Purpose'!FI4,'State Ed Special Purpose'!EK4,Local!AC4,'Tuition Revenues'!EK4)</f>
        <v>1513662102</v>
      </c>
      <c r="EL4" s="603">
        <f>SUM('State General Purpose'!FJ4,'State Ed Special Purpose'!EL4,Local!AD4,'Tuition Revenues'!EL4)</f>
        <v>1766081112</v>
      </c>
      <c r="EM4" s="603">
        <f>SUM('State General Purpose'!FK4,'State Ed Special Purpose'!EM4,Local!AE4,'Tuition Revenues'!EM4)</f>
        <v>1929373007</v>
      </c>
      <c r="EN4" s="603">
        <f>SUM('State General Purpose'!FL4,'State Ed Special Purpose'!EN4,Local!AF4,'Tuition Revenues'!EN4)</f>
        <v>1954325760.3499999</v>
      </c>
      <c r="EO4" s="602">
        <f>SUM('State General Purpose'!FM4,'State Ed Special Purpose'!EO4,Local!AG4,'Tuition Revenues'!EO4)</f>
        <v>3122585452.29</v>
      </c>
      <c r="EP4" s="603">
        <f>SUM('State General Purpose'!FN4,'State Ed Special Purpose'!EP4,Local!AH4,'Tuition Revenues'!EP4)</f>
        <v>3669166298</v>
      </c>
      <c r="EQ4" s="603">
        <f>SUM('State General Purpose'!FO4,'State Ed Special Purpose'!EQ4,Local!AI4,'Tuition Revenues'!EQ4)</f>
        <v>3916715403.9099998</v>
      </c>
      <c r="ER4" s="603">
        <f>SUM('State General Purpose'!FP4,'State Ed Special Purpose'!ER4,Local!AJ4,'Tuition Revenues'!ER4)</f>
        <v>3912707899</v>
      </c>
      <c r="ES4" s="603">
        <f>SUM('State General Purpose'!FQ4,'State Ed Special Purpose'!ES4,Local!AK4,'Tuition Revenues'!ES4)</f>
        <v>4215142719.2600002</v>
      </c>
      <c r="ET4" s="603">
        <f>SUM('State General Purpose'!FR4,'State Ed Special Purpose'!ET4,Local!AL4,'Tuition Revenues'!ET4)</f>
        <v>4683002966.6800003</v>
      </c>
      <c r="EU4" s="603">
        <f>SUM('State General Purpose'!FS4,'State Ed Special Purpose'!EU4,Local!AM4,'Tuition Revenues'!EU4)</f>
        <v>5040496411.6800003</v>
      </c>
      <c r="EV4" s="603">
        <f>SUM('State General Purpose'!FT4,'State Ed Special Purpose'!EV4,Local!AN4,'Tuition Revenues'!EV4)</f>
        <v>5000319956.1656837</v>
      </c>
      <c r="EW4" s="603">
        <f>SUM('State General Purpose'!FU4,'State Ed Special Purpose'!EW4,Local!AO4,'Tuition Revenues'!EW4)</f>
        <v>5433157877.0500002</v>
      </c>
      <c r="EX4" s="603">
        <f>SUM('State General Purpose'!FV4,'State Ed Special Purpose'!EX4,Local!AP4,'Tuition Revenues'!EX4)</f>
        <v>6074094206.5980988</v>
      </c>
      <c r="EY4" s="603">
        <f>SUM('State General Purpose'!FW4,'State Ed Special Purpose'!EY4,Local!AQ4,'Tuition Revenues'!EY4)</f>
        <v>6271339404.9490471</v>
      </c>
      <c r="EZ4" s="603">
        <f>SUM('State General Purpose'!FX4,'State Ed Special Purpose'!EZ4,Local!AR4,'Tuition Revenues'!EZ4)</f>
        <v>5770402470.826992</v>
      </c>
      <c r="FA4" s="603">
        <f>SUM('State General Purpose'!FY4,'State Ed Special Purpose'!FA4,Local!AS4,'Tuition Revenues'!FA4)</f>
        <v>5641190564.7568588</v>
      </c>
      <c r="FB4" s="603">
        <f>SUM('State General Purpose'!FZ4,'State Ed Special Purpose'!FB4,Local!AT4,'Tuition Revenues'!FB4)</f>
        <v>5243398349.3599205</v>
      </c>
      <c r="FC4" s="603">
        <f>SUM('State General Purpose'!GA4,'State Ed Special Purpose'!FC4,Local!AU4,'Tuition Revenues'!FC4)</f>
        <v>5394264854.7399206</v>
      </c>
      <c r="FD4" s="602">
        <f>SUM('State General Purpose'!GB4,'State Ed Special Purpose'!FD4,Local!AV4,'Tuition Revenues'!FD4)</f>
        <v>1692626388.1800001</v>
      </c>
      <c r="FE4" s="603">
        <f>SUM('State General Purpose'!GC4,'State Ed Special Purpose'!FE4,Local!AW4,'Tuition Revenues'!FE4)</f>
        <v>2173744939.5</v>
      </c>
      <c r="FF4" s="603">
        <f>SUM('State General Purpose'!GD4,'State Ed Special Purpose'!FF4,Local!AX4,'Tuition Revenues'!FF4)</f>
        <v>2411686605.46</v>
      </c>
      <c r="FG4" s="603">
        <f>SUM('State General Purpose'!GE4,'State Ed Special Purpose'!FG4,Local!AY4,'Tuition Revenues'!FG4)</f>
        <v>2520521016.5100002</v>
      </c>
      <c r="FH4" s="603">
        <f>SUM('State General Purpose'!GF4,'State Ed Special Purpose'!FH4,Local!AZ4,'Tuition Revenues'!FH4)</f>
        <v>2635143898.79</v>
      </c>
      <c r="FI4" s="603">
        <f>SUM('State General Purpose'!GG4,'State Ed Special Purpose'!FI4,Local!BA4,'Tuition Revenues'!FI4)</f>
        <v>3072827152.5597053</v>
      </c>
      <c r="FJ4" s="603">
        <f>SUM('State General Purpose'!GH4,'State Ed Special Purpose'!FJ4,Local!BB4,'Tuition Revenues'!FJ4)</f>
        <v>3267735912.7199998</v>
      </c>
      <c r="FK4" s="603">
        <f>SUM('State General Purpose'!GI4,'State Ed Special Purpose'!FK4,Local!BC4,'Tuition Revenues'!FK4)</f>
        <v>3226462111.7597322</v>
      </c>
      <c r="FL4" s="603">
        <f>SUM('State General Purpose'!GJ4,'State Ed Special Purpose'!FL4,Local!BD4,'Tuition Revenues'!FL4)</f>
        <v>3236492712.5900002</v>
      </c>
      <c r="FM4" s="603">
        <f>SUM('State General Purpose'!GK4,'State Ed Special Purpose'!FM4,Local!BE4,'Tuition Revenues'!FM4)</f>
        <v>2930588506.0946074</v>
      </c>
      <c r="FN4" s="603">
        <f>SUM('State General Purpose'!GL4,'State Ed Special Purpose'!FN4,Local!BF4,'Tuition Revenues'!FN4)</f>
        <v>2932988572.3117704</v>
      </c>
      <c r="FO4" s="603">
        <f>SUM('State General Purpose'!GM4,'State Ed Special Purpose'!FO4,Local!BG4,'Tuition Revenues'!FO4)</f>
        <v>2957907747.168179</v>
      </c>
      <c r="FP4" s="603">
        <f>SUM('State General Purpose'!GN4,'State Ed Special Purpose'!FP4,Local!BH4,'Tuition Revenues'!FP4)</f>
        <v>2949204729.4088287</v>
      </c>
      <c r="FQ4" s="603">
        <f>SUM('State General Purpose'!GO4,'State Ed Special Purpose'!FQ4,Local!BI4,'Tuition Revenues'!FQ4)</f>
        <v>3148178818.0285406</v>
      </c>
      <c r="FR4" s="603">
        <f>SUM('State General Purpose'!GP4,'State Ed Special Purpose'!FR4,Local!BJ4,'Tuition Revenues'!FR4)</f>
        <v>3189871570.0485406</v>
      </c>
      <c r="FS4" s="602">
        <f>SUM('State General Purpose'!GQ4,'State Ed Special Purpose'!FS4,Local!BK4,'Tuition Revenues'!FS4)</f>
        <v>768175574.71000004</v>
      </c>
      <c r="FT4" s="603">
        <f>SUM('State General Purpose'!GR4,'State Ed Special Purpose'!FT4,Local!BL4,'Tuition Revenues'!FT4)</f>
        <v>957943007</v>
      </c>
      <c r="FU4" s="603">
        <f>SUM('State General Purpose'!GS4,'State Ed Special Purpose'!FU4,Local!BM4,'Tuition Revenues'!FU4)</f>
        <v>914972819.42999995</v>
      </c>
      <c r="FV4" s="603">
        <f>SUM('State General Purpose'!GT4,'State Ed Special Purpose'!FV4,Local!BN4,'Tuition Revenues'!FV4)</f>
        <v>887940323.15999997</v>
      </c>
      <c r="FW4" s="603">
        <f>SUM('State General Purpose'!GU4,'State Ed Special Purpose'!FW4,Local!BO4,'Tuition Revenues'!FW4)</f>
        <v>923559215.98999989</v>
      </c>
      <c r="FX4" s="603">
        <f>SUM('State General Purpose'!GV4,'State Ed Special Purpose'!FX4,Local!BP4,'Tuition Revenues'!FX4)</f>
        <v>999326414.33999991</v>
      </c>
      <c r="FY4" s="603">
        <f>SUM('State General Purpose'!GW4,'State Ed Special Purpose'!FY4,Local!BQ4,'Tuition Revenues'!FY4)</f>
        <v>1058357934.53</v>
      </c>
      <c r="FZ4" s="603">
        <f>SUM('State General Purpose'!GX4,'State Ed Special Purpose'!FZ4,Local!BR4,'Tuition Revenues'!FZ4)</f>
        <v>1079187569</v>
      </c>
      <c r="GA4" s="603">
        <f>SUM('State General Purpose'!GY4,'State Ed Special Purpose'!GA4,Local!BS4,'Tuition Revenues'!GA4)</f>
        <v>1165834939.96</v>
      </c>
      <c r="GB4" s="603">
        <f>SUM('State General Purpose'!GZ4,'State Ed Special Purpose'!GB4,Local!BT4,'Tuition Revenues'!GB4)</f>
        <v>1099243769.3813024</v>
      </c>
      <c r="GC4" s="603">
        <f>SUM('State General Purpose'!HA4,'State Ed Special Purpose'!GC4,Local!BU4,'Tuition Revenues'!GC4)</f>
        <v>1050631078.3134184</v>
      </c>
      <c r="GD4" s="603">
        <f>SUM('State General Purpose'!HB4,'State Ed Special Purpose'!GD4,Local!BV4,'Tuition Revenues'!GD4)</f>
        <v>1007586607.5129834</v>
      </c>
      <c r="GE4" s="603">
        <f>SUM('State General Purpose'!HC4,'State Ed Special Purpose'!GE4,Local!BW4,'Tuition Revenues'!GE4)</f>
        <v>1040831087.3673456</v>
      </c>
      <c r="GF4" s="603">
        <f>SUM('State General Purpose'!HD4,'State Ed Special Purpose'!GF4,Local!BX4,'Tuition Revenues'!GF4)</f>
        <v>1068919280.0219727</v>
      </c>
      <c r="GG4" s="603">
        <f>SUM('State General Purpose'!HE4,'State Ed Special Purpose'!GG4,Local!BY4,'Tuition Revenues'!GG4)</f>
        <v>1067606020.6219727</v>
      </c>
      <c r="GH4" s="605">
        <f>SUM('State General Purpose'!HG4,'State Ed Special Purpose'!GH4,Local!BZ4,'Tuition Revenues'!GH4)</f>
        <v>523116694</v>
      </c>
      <c r="GI4" s="603">
        <f>SUM('State General Purpose'!HH4,'State Ed Special Purpose'!GI4,Local!CA4,'Tuition Revenues'!GI4)</f>
        <v>562442885.09000003</v>
      </c>
      <c r="GJ4" s="603">
        <f>SUM('State General Purpose'!HI4,'State Ed Special Purpose'!GJ4,Local!CB4,'Tuition Revenues'!GJ4)</f>
        <v>555343751.5</v>
      </c>
      <c r="GK4" s="603">
        <f>SUM('State General Purpose'!HJ4,'State Ed Special Purpose'!GK4,Local!CC4,'Tuition Revenues'!GK4)</f>
        <v>562430034.93000007</v>
      </c>
      <c r="GL4" s="603">
        <f>SUM('State General Purpose'!HK4,'State Ed Special Purpose'!GL4,Local!CD4,'Tuition Revenues'!GL4)</f>
        <v>573966469</v>
      </c>
      <c r="GM4" s="603">
        <f>SUM('State General Purpose'!HL4,'State Ed Special Purpose'!GM4,Local!CE4,'Tuition Revenues'!GM4)</f>
        <v>594613107</v>
      </c>
      <c r="GN4" s="603">
        <f>SUM('State General Purpose'!HM4,'State Ed Special Purpose'!GN4,Local!CF4,'Tuition Revenues'!GN4)</f>
        <v>660039440.09712744</v>
      </c>
      <c r="GO4" s="603">
        <f>SUM('State General Purpose'!HN4,'State Ed Special Purpose'!GO4,Local!CG4,'Tuition Revenues'!GO4)</f>
        <v>701901553.56000006</v>
      </c>
      <c r="GP4" s="603">
        <f>SUM('State General Purpose'!HO4,'State Ed Special Purpose'!GP4,Local!CH4,'Tuition Revenues'!GP4)</f>
        <v>700602473.70000005</v>
      </c>
      <c r="GQ4" s="603">
        <f>SUM('State General Purpose'!HP4,'State Ed Special Purpose'!GR4,Local!CI4,'Tuition Revenues'!GQ4)</f>
        <v>911170148.97462153</v>
      </c>
      <c r="GR4" s="603">
        <f>SUM('State General Purpose'!HQ4,'State Ed Special Purpose'!GX4,Local!CJ4,'Tuition Revenues'!GR4)</f>
        <v>897111991.11599207</v>
      </c>
      <c r="GS4" s="603">
        <f>SUM('State General Purpose'!HR4,'State Ed Special Purpose'!GY4,Local!CK4,'Tuition Revenues'!GS4)</f>
        <v>915094238.73113489</v>
      </c>
      <c r="GT4" s="603">
        <f>SUM('State General Purpose'!HS4,'State Ed Special Purpose'!GZ4,Local!CL4,'Tuition Revenues'!GT4)</f>
        <v>885064647.02504492</v>
      </c>
      <c r="GU4" s="603">
        <f>SUM('State General Purpose'!HT4,'State Ed Special Purpose'!HA4,Local!CM4,'Tuition Revenues'!GU4)</f>
        <v>871639280.70654726</v>
      </c>
      <c r="GV4" s="603">
        <f>SUM('State General Purpose'!HU4,'State Ed Special Purpose'!HB4,Local!CN4,'Tuition Revenues'!GV4)</f>
        <v>910493450.60216582</v>
      </c>
      <c r="GW4" s="603">
        <f>SUM('State General Purpose'!HV4,'State Ed Special Purpose'!HC4,Local!CO4,'Tuition Revenues'!GW4)</f>
        <v>854023325.76956582</v>
      </c>
      <c r="GX4" s="602">
        <f>SUM('State General Purpose'!HW4,'State Ed Special Purpose'!GX4,Local!CP4,'Tuition Revenues'!GX4)</f>
        <v>296688806.63999999</v>
      </c>
      <c r="GY4" s="603">
        <f>SUM('State General Purpose'!HX4,'State Ed Special Purpose'!GY4,Local!CQ4,'Tuition Revenues'!GY4)</f>
        <v>310155545.87</v>
      </c>
      <c r="GZ4" s="603">
        <f>SUM('State General Purpose'!HY4,'State Ed Special Purpose'!GZ4,Local!CR4,'Tuition Revenues'!GZ4)</f>
        <v>368259425.26999998</v>
      </c>
      <c r="HA4" s="603">
        <f>SUM('State General Purpose'!HZ4,'State Ed Special Purpose'!HA4,Local!CS4,'Tuition Revenues'!HA4)</f>
        <v>372247475</v>
      </c>
      <c r="HB4" s="603">
        <f>SUM('State General Purpose'!IA4,'State Ed Special Purpose'!HB4,Local!CT4,'Tuition Revenues'!HB4)</f>
        <v>386460875</v>
      </c>
      <c r="HC4" s="603">
        <f>SUM('State General Purpose'!IB4,'State Ed Special Purpose'!HC4,Local!CU4,'Tuition Revenues'!HC4)</f>
        <v>428482453.25289369</v>
      </c>
      <c r="HD4" s="603">
        <f>SUM('State General Purpose'!IC4,'State Ed Special Purpose'!HD4,Local!CV4,'Tuition Revenues'!HD4)</f>
        <v>467089892.55000001</v>
      </c>
      <c r="HE4" s="603">
        <f>SUM('State General Purpose'!ID4,'State Ed Special Purpose'!HE4,Local!CW4,'Tuition Revenues'!HE4)</f>
        <v>489224067.71000004</v>
      </c>
      <c r="HF4" s="603">
        <f>SUM('State General Purpose'!IE4,'State Ed Special Purpose'!HF4,Local!CX4,'Tuition Revenues'!HF4)</f>
        <v>621670327.68999994</v>
      </c>
      <c r="HG4" s="603">
        <f>SUM('State General Purpose'!IF4,'State Ed Special Purpose'!HG4,Local!CY4,'Tuition Revenues'!HG4)</f>
        <v>684389810.44599211</v>
      </c>
      <c r="HH4" s="603">
        <f>SUM('State General Purpose'!IG4,'State Ed Special Purpose'!HH4,Local!CZ4,'Tuition Revenues'!HH4)</f>
        <v>708513478.38113499</v>
      </c>
      <c r="HI4" s="603">
        <f>SUM('State General Purpose'!IH4,'State Ed Special Purpose'!HI4,Local!DA4,'Tuition Revenues'!HI4)</f>
        <v>677565666.02504492</v>
      </c>
      <c r="HJ4" s="603">
        <f>SUM('State General Purpose'!II4,'State Ed Special Purpose'!HJ4,Local!DB4,'Tuition Revenues'!HJ4)</f>
        <v>650966089.70654726</v>
      </c>
      <c r="HK4" s="603">
        <f>SUM('State General Purpose'!IJ4,'State Ed Special Purpose'!HK4,Local!DC4,'Tuition Revenues'!HK4)</f>
        <v>688112308.78216577</v>
      </c>
      <c r="HL4" s="603">
        <f>SUM('State General Purpose'!IK4,'State Ed Special Purpose'!HL4,Local!DD4,'Tuition Revenues'!HL4)</f>
        <v>637842445.60956573</v>
      </c>
      <c r="HM4" s="602">
        <f>SUM('State General Purpose'!IL4,'State Ed Special Purpose'!HM4,Local!DE4,'Tuition Revenues'!HM4)</f>
        <v>89631064.450000003</v>
      </c>
      <c r="HN4" s="603">
        <f>SUM('State General Purpose'!IM4,'State Ed Special Purpose'!HN4,Local!DF4,'Tuition Revenues'!HN4)</f>
        <v>92149294.629999995</v>
      </c>
      <c r="HO4" s="603">
        <f>SUM('State General Purpose'!IN4,'State Ed Special Purpose'!HO4,Local!DG4,'Tuition Revenues'!HO4)</f>
        <v>85124458.659999996</v>
      </c>
      <c r="HP4" s="603">
        <f>SUM('State General Purpose'!IO4,'State Ed Special Purpose'!HP4,Local!DH4,'Tuition Revenues'!HP4)</f>
        <v>94215295</v>
      </c>
      <c r="HQ4" s="603">
        <f>SUM('State General Purpose'!IP4,'State Ed Special Purpose'!HQ4,Local!DI4,'Tuition Revenues'!HQ4)</f>
        <v>104664803</v>
      </c>
      <c r="HR4" s="603">
        <f>SUM('State General Purpose'!IQ4,'State Ed Special Purpose'!HR4,Local!DJ4,'Tuition Revenues'!HR4)</f>
        <v>141030174.84423384</v>
      </c>
      <c r="HS4" s="603">
        <f>SUM('State General Purpose'!IR4,'State Ed Special Purpose'!HS4,Local!DK4,'Tuition Revenues'!HS4)</f>
        <v>140803982.00999999</v>
      </c>
      <c r="HT4" s="603">
        <f>SUM('State General Purpose'!IS4,'State Ed Special Purpose'!HT4,Local!DL4,'Tuition Revenues'!HT4)</f>
        <v>118038557.99000001</v>
      </c>
      <c r="HU4" s="603">
        <f>SUM('State General Purpose'!IT4,'State Ed Special Purpose'!HU4,Local!DM4,'Tuition Revenues'!HU4)</f>
        <v>216425586.12462166</v>
      </c>
      <c r="HV4" s="603">
        <f>SUM('State General Purpose'!IU4,'State Ed Special Purpose'!HV4,Local!DN4,'Tuition Revenues'!HV4)</f>
        <v>214585125.34</v>
      </c>
      <c r="HW4" s="603">
        <f>SUM('State General Purpose'!IV4,'State Ed Special Purpose'!HW4,Local!DO4,'Tuition Revenues'!HW4)</f>
        <v>208891752.34999999</v>
      </c>
      <c r="HX4" s="603">
        <f>SUM('State General Purpose'!IW4,'State Ed Special Purpose'!HX4,Local!DP4,'Tuition Revenues'!HX4)</f>
        <v>223387922</v>
      </c>
      <c r="HY4" s="603">
        <f>SUM('State General Purpose'!IX4,'State Ed Special Purpose'!HY4,Local!DQ4,'Tuition Revenues'!HY4)</f>
        <v>213515672</v>
      </c>
      <c r="HZ4" s="603">
        <f>SUM('State General Purpose'!IY4,'State Ed Special Purpose'!HZ4,Local!DR4,'Tuition Revenues'!HZ4)</f>
        <v>215423057.81999999</v>
      </c>
      <c r="IA4" s="603">
        <f>SUM('State General Purpose'!IZ4,'State Ed Special Purpose'!IA4,Local!DS4,'Tuition Revenues'!IA4)</f>
        <v>209639848</v>
      </c>
    </row>
    <row r="5" spans="1:235" s="606" customFormat="1" ht="12.75" customHeight="1">
      <c r="B5" s="607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7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7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7"/>
      <c r="AY5" s="608"/>
      <c r="AZ5" s="608"/>
      <c r="BA5" s="608"/>
      <c r="BB5" s="608"/>
      <c r="BC5" s="608"/>
      <c r="BD5" s="608"/>
      <c r="BE5" s="608"/>
      <c r="BF5" s="608"/>
      <c r="BG5" s="608"/>
      <c r="BH5" s="608"/>
      <c r="BI5" s="608"/>
      <c r="BJ5" s="608"/>
      <c r="BK5" s="608"/>
      <c r="BL5" s="608"/>
      <c r="BM5" s="608"/>
      <c r="BN5" s="607"/>
      <c r="BO5" s="608"/>
      <c r="BP5" s="608"/>
      <c r="BQ5" s="608"/>
      <c r="BR5" s="608"/>
      <c r="BS5" s="608"/>
      <c r="BT5" s="608"/>
      <c r="BU5" s="608"/>
      <c r="BV5" s="608"/>
      <c r="BW5" s="608"/>
      <c r="BX5" s="608"/>
      <c r="BY5" s="608"/>
      <c r="BZ5" s="608"/>
      <c r="CA5" s="608"/>
      <c r="CB5" s="608"/>
      <c r="CC5" s="608"/>
      <c r="CD5" s="607"/>
      <c r="CE5" s="608"/>
      <c r="CF5" s="608"/>
      <c r="CG5" s="608"/>
      <c r="CH5" s="608"/>
      <c r="CI5" s="608"/>
      <c r="CJ5" s="608"/>
      <c r="CK5" s="608"/>
      <c r="CL5" s="608"/>
      <c r="CM5" s="608"/>
      <c r="CN5" s="608"/>
      <c r="CO5" s="608"/>
      <c r="CP5" s="608"/>
      <c r="CQ5" s="608"/>
      <c r="CR5" s="608"/>
      <c r="CS5" s="608"/>
      <c r="CT5" s="607"/>
      <c r="CU5" s="608"/>
      <c r="CV5" s="608"/>
      <c r="CW5" s="608"/>
      <c r="CX5" s="608"/>
      <c r="CY5" s="608"/>
      <c r="CZ5" s="608"/>
      <c r="DA5" s="608"/>
      <c r="DB5" s="608"/>
      <c r="DC5" s="608"/>
      <c r="DD5" s="608"/>
      <c r="DE5" s="608"/>
      <c r="DF5" s="608"/>
      <c r="DG5" s="608"/>
      <c r="DH5" s="608"/>
      <c r="DI5" s="608"/>
      <c r="DJ5" s="609"/>
      <c r="DK5" s="608"/>
      <c r="DL5" s="608"/>
      <c r="DM5" s="608"/>
      <c r="DN5" s="608"/>
      <c r="DO5" s="608"/>
      <c r="DP5" s="608"/>
      <c r="DQ5" s="608"/>
      <c r="DR5" s="608"/>
      <c r="DS5" s="608"/>
      <c r="DT5" s="608"/>
      <c r="DU5" s="608"/>
      <c r="DV5" s="608"/>
      <c r="DW5" s="608"/>
      <c r="DX5" s="608"/>
      <c r="DY5" s="608"/>
      <c r="DZ5" s="607"/>
      <c r="EA5" s="608"/>
      <c r="EB5" s="608"/>
      <c r="EC5" s="608"/>
      <c r="ED5" s="608"/>
      <c r="EE5" s="608"/>
      <c r="EF5" s="608"/>
      <c r="EG5" s="608"/>
      <c r="EH5" s="608"/>
      <c r="EI5" s="608"/>
      <c r="EJ5" s="608"/>
      <c r="EK5" s="608"/>
      <c r="EL5" s="608"/>
      <c r="EM5" s="608"/>
      <c r="EN5" s="608"/>
      <c r="EO5" s="607"/>
      <c r="EP5" s="608"/>
      <c r="EQ5" s="608"/>
      <c r="ER5" s="608"/>
      <c r="ES5" s="608"/>
      <c r="ET5" s="608"/>
      <c r="EU5" s="608"/>
      <c r="EV5" s="608"/>
      <c r="EW5" s="608"/>
      <c r="EX5" s="608"/>
      <c r="EY5" s="608"/>
      <c r="EZ5" s="608"/>
      <c r="FA5" s="608"/>
      <c r="FB5" s="608"/>
      <c r="FC5" s="608"/>
      <c r="FD5" s="607"/>
      <c r="FE5" s="608"/>
      <c r="FF5" s="608"/>
      <c r="FG5" s="608"/>
      <c r="FH5" s="608"/>
      <c r="FI5" s="608"/>
      <c r="FJ5" s="608"/>
      <c r="FK5" s="608"/>
      <c r="FL5" s="608"/>
      <c r="FM5" s="608"/>
      <c r="FN5" s="608"/>
      <c r="FO5" s="608"/>
      <c r="FP5" s="608"/>
      <c r="FQ5" s="608"/>
      <c r="FR5" s="608"/>
      <c r="FS5" s="607"/>
      <c r="FT5" s="608"/>
      <c r="FU5" s="608"/>
      <c r="FV5" s="608"/>
      <c r="FW5" s="608"/>
      <c r="FX5" s="608"/>
      <c r="FY5" s="608"/>
      <c r="FZ5" s="608"/>
      <c r="GA5" s="608"/>
      <c r="GB5" s="608"/>
      <c r="GC5" s="608"/>
      <c r="GD5" s="608"/>
      <c r="GE5" s="608"/>
      <c r="GF5" s="608"/>
      <c r="GG5" s="608"/>
      <c r="GH5" s="610"/>
      <c r="GI5" s="608"/>
      <c r="GJ5" s="608"/>
      <c r="GK5" s="608"/>
      <c r="GL5" s="608"/>
      <c r="GM5" s="608"/>
      <c r="GN5" s="608"/>
      <c r="GO5" s="608"/>
      <c r="GP5" s="608"/>
      <c r="GQ5" s="608"/>
      <c r="GR5" s="608"/>
      <c r="GS5" s="608"/>
      <c r="GT5" s="608"/>
      <c r="GU5" s="608"/>
      <c r="GV5" s="608"/>
      <c r="GW5" s="608"/>
      <c r="GX5" s="607"/>
      <c r="GY5" s="608"/>
      <c r="GZ5" s="608"/>
      <c r="HA5" s="608"/>
      <c r="HB5" s="608"/>
      <c r="HC5" s="608"/>
      <c r="HD5" s="608"/>
      <c r="HE5" s="608"/>
      <c r="HF5" s="608"/>
      <c r="HG5" s="608"/>
      <c r="HH5" s="608"/>
      <c r="HI5" s="608"/>
      <c r="HJ5" s="608"/>
      <c r="HK5" s="608"/>
      <c r="HL5" s="608"/>
      <c r="HM5" s="607"/>
      <c r="HN5" s="608"/>
      <c r="HO5" s="608"/>
      <c r="HP5" s="608"/>
      <c r="HQ5" s="608"/>
      <c r="HR5" s="608"/>
      <c r="HS5" s="608"/>
      <c r="HT5" s="608"/>
      <c r="HU5" s="608"/>
      <c r="HV5" s="608"/>
      <c r="HW5" s="608"/>
      <c r="HX5" s="608"/>
      <c r="HY5" s="608"/>
      <c r="HZ5" s="608"/>
      <c r="IA5" s="608"/>
    </row>
    <row r="6" spans="1:235" s="196" customFormat="1" ht="12.75" customHeight="1">
      <c r="A6" s="611" t="s">
        <v>0</v>
      </c>
      <c r="B6" s="612">
        <f>SUM('State General Purpose'!R6,'State Ed Special Purpose'!B6,'Tuition Revenues'!B6)</f>
        <v>1094782162</v>
      </c>
      <c r="C6" s="613">
        <f>SUM('State General Purpose'!S6,'State Ed Special Purpose'!C6,'Tuition Revenues'!C6)</f>
        <v>1114820387</v>
      </c>
      <c r="D6" s="613">
        <f>SUM('State General Purpose'!T6,'State Ed Special Purpose'!D6,'Tuition Revenues'!D6)</f>
        <v>1174659893</v>
      </c>
      <c r="E6" s="613">
        <f>SUM('State General Purpose'!U6,'State Ed Special Purpose'!E6,'Tuition Revenues'!E6)</f>
        <v>1218019777</v>
      </c>
      <c r="F6" s="613">
        <f>SUM('State General Purpose'!V6,'State Ed Special Purpose'!F6,'Tuition Revenues'!F6)</f>
        <v>1309575418</v>
      </c>
      <c r="G6" s="613">
        <f>SUM('State General Purpose'!W6,'State Ed Special Purpose'!G6,'Tuition Revenues'!G6)</f>
        <v>1432361164</v>
      </c>
      <c r="H6" s="613">
        <f>SUM('State General Purpose'!X6,'State Ed Special Purpose'!H6,'Tuition Revenues'!H6)</f>
        <v>1603231291.5</v>
      </c>
      <c r="I6" s="613">
        <f>SUM('State General Purpose'!Y6,'State Ed Special Purpose'!I6,'Tuition Revenues'!I6)</f>
        <v>1763430100</v>
      </c>
      <c r="J6" s="613">
        <f>SUM('State General Purpose'!Z6,'State Ed Special Purpose'!J6,'Tuition Revenues'!J6)</f>
        <v>1712544895</v>
      </c>
      <c r="K6" s="613">
        <f>SUM('State General Purpose'!AA6,'State Ed Special Purpose'!K6,'Tuition Revenues'!K6)</f>
        <v>1776568882</v>
      </c>
      <c r="L6" s="613">
        <f>SUM('State General Purpose'!AB6,'State Ed Special Purpose'!L6,'Tuition Revenues'!L6)</f>
        <v>1899443515</v>
      </c>
      <c r="M6" s="613">
        <f>SUM('State General Purpose'!AC6,'State Ed Special Purpose'!M6,'Tuition Revenues'!M6)</f>
        <v>2050100447</v>
      </c>
      <c r="N6" s="613">
        <f>SUM('State General Purpose'!AD6,'State Ed Special Purpose'!N6,'Tuition Revenues'!N6)</f>
        <v>2136711177</v>
      </c>
      <c r="O6" s="613">
        <f>SUM('State General Purpose'!AE6,'State Ed Special Purpose'!O6,'Tuition Revenues'!O6)</f>
        <v>2239454437</v>
      </c>
      <c r="P6" s="613">
        <f>SUM('State General Purpose'!AF6,'State Ed Special Purpose'!P6,'Tuition Revenues'!P6)</f>
        <v>2348491567</v>
      </c>
      <c r="Q6" s="613">
        <f>SUM('State General Purpose'!AG6,'State Ed Special Purpose'!Q6,'Tuition Revenues'!Q6)</f>
        <v>2301072639</v>
      </c>
      <c r="R6" s="612">
        <f>SUM('State General Purpose'!AI6,'State Ed Special Purpose'!R6,'Tuition Revenues'!R6)</f>
        <v>602989326</v>
      </c>
      <c r="S6" s="613">
        <f>SUM('State General Purpose'!AJ6,'State Ed Special Purpose'!S6,'Tuition Revenues'!S6)</f>
        <v>591658805</v>
      </c>
      <c r="T6" s="613">
        <f>SUM('State General Purpose'!AK6,'State Ed Special Purpose'!T6,'Tuition Revenues'!T6)</f>
        <v>638609957</v>
      </c>
      <c r="U6" s="613">
        <f>SUM('State General Purpose'!AL6,'State Ed Special Purpose'!U6,'Tuition Revenues'!U6)</f>
        <v>678876754</v>
      </c>
      <c r="V6" s="613">
        <f>SUM('State General Purpose'!AM6,'State Ed Special Purpose'!V6,'Tuition Revenues'!V6)</f>
        <v>728560965</v>
      </c>
      <c r="W6" s="613">
        <f>SUM('State General Purpose'!AN6,'State Ed Special Purpose'!W6,'Tuition Revenues'!W6)</f>
        <v>810091925</v>
      </c>
      <c r="X6" s="613">
        <f>SUM('State General Purpose'!AO6,'State Ed Special Purpose'!X6,'Tuition Revenues'!X6)</f>
        <v>916013403</v>
      </c>
      <c r="Y6" s="613">
        <f>SUM('State General Purpose'!AP6,'State Ed Special Purpose'!Y6,'Tuition Revenues'!Y6)</f>
        <v>1052153530</v>
      </c>
      <c r="Z6" s="613">
        <f>SUM('State General Purpose'!AQ6,'State Ed Special Purpose'!Z6,'Tuition Revenues'!Z6)</f>
        <v>998897599</v>
      </c>
      <c r="AA6" s="613">
        <f>SUM('State General Purpose'!AR6,'State Ed Special Purpose'!AA6,'Tuition Revenues'!AA6)</f>
        <v>1055637870</v>
      </c>
      <c r="AB6" s="613">
        <f>SUM('State General Purpose'!AS6,'State Ed Special Purpose'!AB6,'Tuition Revenues'!AB6)</f>
        <v>1140055570</v>
      </c>
      <c r="AC6" s="613">
        <f>SUM('State General Purpose'!AT6,'State Ed Special Purpose'!AC6,'Tuition Revenues'!AC6)</f>
        <v>1117965450</v>
      </c>
      <c r="AD6" s="613">
        <f>SUM('State General Purpose'!AU6,'State Ed Special Purpose'!AD6,'Tuition Revenues'!AD6)</f>
        <v>1180632567</v>
      </c>
      <c r="AE6" s="613">
        <f>SUM('State General Purpose'!AV6,'State Ed Special Purpose'!AE6,'Tuition Revenues'!AE6)</f>
        <v>1262084674</v>
      </c>
      <c r="AF6" s="613">
        <f>SUM('State General Purpose'!AW6,'State Ed Special Purpose'!AF6,'Tuition Revenues'!AF6)</f>
        <v>1339469167</v>
      </c>
      <c r="AG6" s="613">
        <f>SUM('State General Purpose'!AX6,'State Ed Special Purpose'!AG6,'Tuition Revenues'!AG6)</f>
        <v>1277879981</v>
      </c>
      <c r="AH6" s="612">
        <f>SUM('State General Purpose'!AZ6,'State Ed Special Purpose'!AH6,'Tuition Revenues'!AH6)</f>
        <v>54318300</v>
      </c>
      <c r="AI6" s="613">
        <f>SUM('State General Purpose'!BA6,'State Ed Special Purpose'!AI6,'Tuition Revenues'!AI6)</f>
        <v>61557017</v>
      </c>
      <c r="AJ6" s="613">
        <f>SUM('State General Purpose'!BB6,'State Ed Special Purpose'!AJ6,'Tuition Revenues'!AJ6)</f>
        <v>65187355</v>
      </c>
      <c r="AK6" s="613">
        <f>SUM('State General Purpose'!BC6,'State Ed Special Purpose'!AK6,'Tuition Revenues'!AK6)</f>
        <v>69252378</v>
      </c>
      <c r="AL6" s="613">
        <f>SUM('State General Purpose'!BD6,'State Ed Special Purpose'!AL6,'Tuition Revenues'!AL6)</f>
        <v>73092494</v>
      </c>
      <c r="AM6" s="613">
        <f>SUM('State General Purpose'!BE6,'State Ed Special Purpose'!AM6,'Tuition Revenues'!AM6)</f>
        <v>79034256</v>
      </c>
      <c r="AN6" s="613">
        <f>SUM('State General Purpose'!BF6,'State Ed Special Purpose'!AN6,'Tuition Revenues'!AN6)</f>
        <v>88407323</v>
      </c>
      <c r="AO6" s="613">
        <f>SUM('State General Purpose'!BG6,'State Ed Special Purpose'!AO6,'Tuition Revenues'!AO6)</f>
        <v>99957662</v>
      </c>
      <c r="AP6" s="613">
        <f>SUM('State General Purpose'!BH6,'State Ed Special Purpose'!AP6,'Tuition Revenues'!AP6)</f>
        <v>95033344</v>
      </c>
      <c r="AQ6" s="613">
        <f>SUM('State General Purpose'!BI6,'State Ed Special Purpose'!AQ6,'Tuition Revenues'!AQ6)</f>
        <v>100612132</v>
      </c>
      <c r="AR6" s="613">
        <f>SUM('State General Purpose'!BJ6,'State Ed Special Purpose'!AR6,'Tuition Revenues'!AR6)</f>
        <v>102524929</v>
      </c>
      <c r="AS6" s="613">
        <f>SUM('State General Purpose'!BK6,'State Ed Special Purpose'!AS6,'Tuition Revenues'!AS6)</f>
        <v>250213608</v>
      </c>
      <c r="AT6" s="613">
        <f>SUM('State General Purpose'!BL6,'State Ed Special Purpose'!AT6,'Tuition Revenues'!AT6)</f>
        <v>268975355</v>
      </c>
      <c r="AU6" s="613">
        <f>SUM('State General Purpose'!BM6,'State Ed Special Purpose'!AU6,'Tuition Revenues'!AU6)</f>
        <v>273173608</v>
      </c>
      <c r="AV6" s="613">
        <f>SUM('State General Purpose'!BN6,'State Ed Special Purpose'!AV6,'Tuition Revenues'!AV6)</f>
        <v>297345554</v>
      </c>
      <c r="AW6" s="613">
        <f>SUM('State General Purpose'!BO6,'State Ed Special Purpose'!AW6,'Tuition Revenues'!AW6)</f>
        <v>304343290</v>
      </c>
      <c r="AX6" s="612">
        <f>SUM('State General Purpose'!BQ6,'State Ed Special Purpose'!AX6,'Tuition Revenues'!AX6)</f>
        <v>179646466</v>
      </c>
      <c r="AY6" s="613">
        <f>SUM('State General Purpose'!BR6,'State Ed Special Purpose'!AY6,'Tuition Revenues'!AY6)</f>
        <v>185513687</v>
      </c>
      <c r="AZ6" s="613">
        <f>SUM('State General Purpose'!BS6,'State Ed Special Purpose'!AZ6,'Tuition Revenues'!AZ6)</f>
        <v>182101048</v>
      </c>
      <c r="BA6" s="613">
        <f>SUM('State General Purpose'!BT6,'State Ed Special Purpose'!BA6,'Tuition Revenues'!BA6)</f>
        <v>197601348</v>
      </c>
      <c r="BB6" s="613">
        <f>SUM('State General Purpose'!BU6,'State Ed Special Purpose'!BB6,'Tuition Revenues'!BB6)</f>
        <v>208819366</v>
      </c>
      <c r="BC6" s="613">
        <f>SUM('State General Purpose'!BV6,'State Ed Special Purpose'!BC6,'Tuition Revenues'!BC6)</f>
        <v>313700031</v>
      </c>
      <c r="BD6" s="613">
        <f>SUM('State General Purpose'!BW6,'State Ed Special Purpose'!BD6,'Tuition Revenues'!BD6)</f>
        <v>339796920.5</v>
      </c>
      <c r="BE6" s="613">
        <f>SUM('State General Purpose'!BX6,'State Ed Special Purpose'!BE6,'Tuition Revenues'!BE6)</f>
        <v>385146120</v>
      </c>
      <c r="BF6" s="613">
        <f>SUM('State General Purpose'!BY6,'State Ed Special Purpose'!BF6,'Tuition Revenues'!BF6)</f>
        <v>344449077</v>
      </c>
      <c r="BG6" s="613">
        <f>SUM('State General Purpose'!BZ6,'State Ed Special Purpose'!BG6,'Tuition Revenues'!BG6)</f>
        <v>343550606</v>
      </c>
      <c r="BH6" s="613">
        <f>SUM('State General Purpose'!CA6,'State Ed Special Purpose'!BH6,'Tuition Revenues'!BH6)</f>
        <v>368329581</v>
      </c>
      <c r="BI6" s="613">
        <f>SUM('State General Purpose'!CB6,'State Ed Special Purpose'!BI6,'Tuition Revenues'!BI6)</f>
        <v>380386217</v>
      </c>
      <c r="BJ6" s="613">
        <f>SUM('State General Purpose'!CC6,'State Ed Special Purpose'!BJ6,'Tuition Revenues'!BJ6)</f>
        <v>372548617</v>
      </c>
      <c r="BK6" s="613">
        <f>SUM('State General Purpose'!CD6,'State Ed Special Purpose'!BK6,'Tuition Revenues'!BK6)</f>
        <v>394137431</v>
      </c>
      <c r="BL6" s="613">
        <f>SUM('State General Purpose'!CE6,'State Ed Special Purpose'!BL6,'Tuition Revenues'!BL6)</f>
        <v>393465984</v>
      </c>
      <c r="BM6" s="613">
        <f>SUM('State General Purpose'!CF6,'State Ed Special Purpose'!BM6,'Tuition Revenues'!BM6)</f>
        <v>396228675</v>
      </c>
      <c r="BN6" s="612">
        <f>SUM('State General Purpose'!CH6,'State Ed Special Purpose'!BN6,'Tuition Revenues'!BN6)</f>
        <v>157961369</v>
      </c>
      <c r="BO6" s="613">
        <f>SUM('State General Purpose'!CI6,'State Ed Special Purpose'!BO6,'Tuition Revenues'!BO6)</f>
        <v>219791000</v>
      </c>
      <c r="BP6" s="613">
        <f>SUM('State General Purpose'!CJ6,'State Ed Special Purpose'!BP6,'Tuition Revenues'!BP6)</f>
        <v>230517815</v>
      </c>
      <c r="BQ6" s="613">
        <f>SUM('State General Purpose'!CK6,'State Ed Special Purpose'!BQ6,'Tuition Revenues'!BQ6)</f>
        <v>177989593</v>
      </c>
      <c r="BR6" s="613">
        <f>SUM('State General Purpose'!CL6,'State Ed Special Purpose'!BR6,'Tuition Revenues'!BR6)</f>
        <v>230829624</v>
      </c>
      <c r="BS6" s="613">
        <f>SUM('State General Purpose'!CM6,'State Ed Special Purpose'!BS6,'Tuition Revenues'!BS6)</f>
        <v>155083108</v>
      </c>
      <c r="BT6" s="613">
        <f>SUM('State General Purpose'!CN6,'State Ed Special Purpose'!BT6,'Tuition Revenues'!BT6)</f>
        <v>175254969</v>
      </c>
      <c r="BU6" s="613">
        <f>SUM('State General Purpose'!CO6,'State Ed Special Purpose'!BU6,'Tuition Revenues'!BU6)</f>
        <v>132831352</v>
      </c>
      <c r="BV6" s="613">
        <f>SUM('State General Purpose'!CP6,'State Ed Special Purpose'!BV6,'Tuition Revenues'!BV6)</f>
        <v>188364215</v>
      </c>
      <c r="BW6" s="613">
        <f>SUM('State General Purpose'!CQ6,'State Ed Special Purpose'!BW6,'Tuition Revenues'!BW6)</f>
        <v>190578115</v>
      </c>
      <c r="BX6" s="613">
        <f>SUM('State General Purpose'!CR6,'State Ed Special Purpose'!BX6,'Tuition Revenues'!BX6)</f>
        <v>198525956</v>
      </c>
      <c r="BY6" s="613">
        <f>SUM('State General Purpose'!CS6,'State Ed Special Purpose'!BY6,'Tuition Revenues'!BY6)</f>
        <v>206139107</v>
      </c>
      <c r="BZ6" s="613">
        <f>SUM('State General Purpose'!CT6,'State Ed Special Purpose'!BZ6,'Tuition Revenues'!BZ6)</f>
        <v>209204454</v>
      </c>
      <c r="CA6" s="613">
        <f>SUM('State General Purpose'!CU6,'State Ed Special Purpose'!CA6,'Tuition Revenues'!CA6)</f>
        <v>219092993</v>
      </c>
      <c r="CB6" s="613">
        <f>SUM('State General Purpose'!CV6,'State Ed Special Purpose'!CB6,'Tuition Revenues'!CB6)</f>
        <v>210313409</v>
      </c>
      <c r="CC6" s="613">
        <f>SUM('State General Purpose'!CW6,'State Ed Special Purpose'!CC6,'Tuition Revenues'!CC6)</f>
        <v>210337525</v>
      </c>
      <c r="CD6" s="612">
        <f>SUM('State General Purpose'!CY6,'State Ed Special Purpose'!CD6,'Tuition Revenues'!CD6)</f>
        <v>85813040</v>
      </c>
      <c r="CE6" s="613">
        <f>SUM('State General Purpose'!CZ6,'State Ed Special Purpose'!CE6,'Tuition Revenues'!CE6)</f>
        <v>41418836</v>
      </c>
      <c r="CF6" s="613">
        <f>SUM('State General Purpose'!DA6,'State Ed Special Purpose'!CF6,'Tuition Revenues'!CF6)</f>
        <v>41899689</v>
      </c>
      <c r="CG6" s="613">
        <f>SUM('State General Purpose'!DB6,'State Ed Special Purpose'!CG6,'Tuition Revenues'!CG6)</f>
        <v>77119448</v>
      </c>
      <c r="CH6" s="613">
        <f>SUM('State General Purpose'!DC6,'State Ed Special Purpose'!CH6,'Tuition Revenues'!CH6)</f>
        <v>49391387</v>
      </c>
      <c r="CI6" s="613">
        <f>SUM('State General Purpose'!DD6,'State Ed Special Purpose'!CI6,'Tuition Revenues'!CI6)</f>
        <v>53680143</v>
      </c>
      <c r="CJ6" s="613">
        <f>SUM('State General Purpose'!DE6,'State Ed Special Purpose'!CJ6,'Tuition Revenues'!CJ6)</f>
        <v>60039513</v>
      </c>
      <c r="CK6" s="613">
        <f>SUM('State General Purpose'!DF6,'State Ed Special Purpose'!CK6,'Tuition Revenues'!CK6)</f>
        <v>67364064</v>
      </c>
      <c r="CL6" s="613">
        <f>SUM('State General Purpose'!DG6,'State Ed Special Purpose'!CL6,'Tuition Revenues'!CL6)</f>
        <v>61693705</v>
      </c>
      <c r="CM6" s="613">
        <f>SUM('State General Purpose'!DH6,'State Ed Special Purpose'!CM6,'Tuition Revenues'!CM6)</f>
        <v>61302763</v>
      </c>
      <c r="CN6" s="613">
        <f>SUM('State General Purpose'!DI6,'State Ed Special Purpose'!CN6,'Tuition Revenues'!CN6)</f>
        <v>64508289</v>
      </c>
      <c r="CO6" s="613">
        <f>SUM('State General Purpose'!DJ6,'State Ed Special Purpose'!CO6,'Tuition Revenues'!CO6)</f>
        <v>68302639</v>
      </c>
      <c r="CP6" s="613">
        <f>SUM('State General Purpose'!DK6,'State Ed Special Purpose'!CP6,'Tuition Revenues'!CP6)</f>
        <v>71889542</v>
      </c>
      <c r="CQ6" s="613">
        <f>SUM('State General Purpose'!DL6,'State Ed Special Purpose'!CQ6,'Tuition Revenues'!CQ6)</f>
        <v>76497488</v>
      </c>
      <c r="CR6" s="613">
        <f>SUM('State General Purpose'!DM6,'State Ed Special Purpose'!CR6,'Tuition Revenues'!CR6)</f>
        <v>79899700</v>
      </c>
      <c r="CS6" s="613">
        <f>SUM('State General Purpose'!DN6,'State Ed Special Purpose'!CS6,'Tuition Revenues'!CS6)</f>
        <v>83626056</v>
      </c>
      <c r="CT6" s="612">
        <f>SUM('State General Purpose'!DP6,'State Ed Special Purpose'!CT6,'Tuition Revenues'!CT6)</f>
        <v>14053661</v>
      </c>
      <c r="CU6" s="613">
        <f>SUM('State General Purpose'!DQ6,'State Ed Special Purpose'!CU6,'Tuition Revenues'!CU6)</f>
        <v>14881042</v>
      </c>
      <c r="CV6" s="613">
        <f>SUM('State General Purpose'!DR6,'State Ed Special Purpose'!CV6,'Tuition Revenues'!CV6)</f>
        <v>16344029</v>
      </c>
      <c r="CW6" s="613">
        <f>SUM('State General Purpose'!DS6,'State Ed Special Purpose'!CW6,'Tuition Revenues'!CW6)</f>
        <v>17180256</v>
      </c>
      <c r="CX6" s="613">
        <f>SUM('State General Purpose'!DT6,'State Ed Special Purpose'!CX6,'Tuition Revenues'!CX6)</f>
        <v>18881582</v>
      </c>
      <c r="CY6" s="613">
        <f>SUM('State General Purpose'!DU6,'State Ed Special Purpose'!CY6,'Tuition Revenues'!CY6)</f>
        <v>20771701</v>
      </c>
      <c r="CZ6" s="613">
        <f>SUM('State General Purpose'!DV6,'State Ed Special Purpose'!CZ6,'Tuition Revenues'!CZ6)</f>
        <v>23719163</v>
      </c>
      <c r="DA6" s="613">
        <f>SUM('State General Purpose'!DW6,'State Ed Special Purpose'!DA6,'Tuition Revenues'!DA6)</f>
        <v>25977372</v>
      </c>
      <c r="DB6" s="613">
        <f>SUM('State General Purpose'!DX6,'State Ed Special Purpose'!DB6,'Tuition Revenues'!DB6)</f>
        <v>24106955</v>
      </c>
      <c r="DC6" s="613">
        <f>SUM('State General Purpose'!DY6,'State Ed Special Purpose'!DC6,'Tuition Revenues'!DC6)</f>
        <v>24887396</v>
      </c>
      <c r="DD6" s="613">
        <f>SUM('State General Purpose'!DZ6,'State Ed Special Purpose'!DD6,'Tuition Revenues'!DD6)</f>
        <v>25499190</v>
      </c>
      <c r="DE6" s="613">
        <f>SUM('State General Purpose'!EA6,'State Ed Special Purpose'!DE6,'Tuition Revenues'!DE6)</f>
        <v>27093426</v>
      </c>
      <c r="DF6" s="613">
        <f>SUM('State General Purpose'!EB6,'State Ed Special Purpose'!DF6,'Tuition Revenues'!DF6)</f>
        <v>25874664</v>
      </c>
      <c r="DG6" s="613">
        <f>SUM('State General Purpose'!EC6,'State Ed Special Purpose'!DG6,'Tuition Revenues'!DG6)</f>
        <v>27326235</v>
      </c>
      <c r="DH6" s="613">
        <f>SUM('State General Purpose'!ED6,'State Ed Special Purpose'!DH6,'Tuition Revenues'!DH6)</f>
        <v>27997753</v>
      </c>
      <c r="DI6" s="613">
        <f>SUM('State General Purpose'!EE6,'State Ed Special Purpose'!DI6,'Tuition Revenues'!DI6)</f>
        <v>28657112</v>
      </c>
      <c r="DJ6" s="614">
        <f>SUM('State General Purpose'!EH6,'State Ed Special Purpose'!DJ6,Local!B6,'Tuition Revenues'!DJ6)</f>
        <v>284723768</v>
      </c>
      <c r="DK6" s="613">
        <f>SUM('State General Purpose'!EI6,'State Ed Special Purpose'!DK6,Local!C6,'Tuition Revenues'!DK6)</f>
        <v>310640278</v>
      </c>
      <c r="DL6" s="613">
        <f>SUM('State General Purpose'!EJ6,'State Ed Special Purpose'!DL6,Local!D6,'Tuition Revenues'!DL6)</f>
        <v>341603065</v>
      </c>
      <c r="DM6" s="613">
        <f>SUM('State General Purpose'!EK6,'State Ed Special Purpose'!DM6,Local!E6,'Tuition Revenues'!DM6)</f>
        <v>369346828.79999995</v>
      </c>
      <c r="DN6" s="613">
        <f>SUM('State General Purpose'!EL6,'State Ed Special Purpose'!DN6,Local!F6,'Tuition Revenues'!DN6)</f>
        <v>373149389.31999999</v>
      </c>
      <c r="DO6" s="613">
        <f>SUM('State General Purpose'!EM6,'State Ed Special Purpose'!DO6,Local!G6,'Tuition Revenues'!DO6)</f>
        <v>385788437.18000001</v>
      </c>
      <c r="DP6" s="613">
        <f>SUM('State General Purpose'!EN6,'State Ed Special Purpose'!DP6,Local!H6,'Tuition Revenues'!DP6)</f>
        <v>459182743.84000003</v>
      </c>
      <c r="DQ6" s="613">
        <f>SUM('State General Purpose'!EO6,'State Ed Special Purpose'!DQ6,Local!I6,'Tuition Revenues'!DQ6)</f>
        <v>496768241.59000003</v>
      </c>
      <c r="DR6" s="613">
        <f>SUM('State General Purpose'!EP6,'State Ed Special Purpose'!DR6,Local!J6,'Tuition Revenues'!DR6)</f>
        <v>462101138</v>
      </c>
      <c r="DS6" s="613">
        <f>SUM('State General Purpose'!EQ6,'State Ed Special Purpose'!DS6,Local!K6,'Tuition Revenues'!DS6)</f>
        <v>488986891</v>
      </c>
      <c r="DT6" s="613">
        <f>SUM('State General Purpose'!ER6,'State Ed Special Purpose'!DT6,Local!L6,'Tuition Revenues'!DT6)</f>
        <v>523226804.52999997</v>
      </c>
      <c r="DU6" s="613">
        <f>SUM('State General Purpose'!ES6,'State Ed Special Purpose'!DU6,Local!M6,'Tuition Revenues'!DU6)</f>
        <v>523141705.95000005</v>
      </c>
      <c r="DV6" s="613">
        <f>SUM('State General Purpose'!ET6,'State Ed Special Purpose'!DV6,Local!N6,'Tuition Revenues'!DV6)</f>
        <v>512029698</v>
      </c>
      <c r="DW6" s="613">
        <f>SUM('State General Purpose'!EU6,'State Ed Special Purpose'!DW6,Local!O6,'Tuition Revenues'!DW6)</f>
        <v>518632180.00999999</v>
      </c>
      <c r="DX6" s="613">
        <f>SUM('State General Purpose'!EV6,'State Ed Special Purpose'!DX6,Local!P6,'Tuition Revenues'!DX6)</f>
        <v>520108472.53999996</v>
      </c>
      <c r="DY6" s="613">
        <f>SUM('State General Purpose'!EW6,'State Ed Special Purpose'!DY6,Local!Q6,'Tuition Revenues'!DY6)</f>
        <v>525033678.49000001</v>
      </c>
      <c r="DZ6" s="612">
        <f>SUM('State General Purpose'!EX6,'State Ed Special Purpose'!DZ6,Local!R6,'Tuition Revenues'!DZ6)</f>
        <v>0</v>
      </c>
      <c r="EA6" s="613">
        <f>SUM('State General Purpose'!EY6,'State Ed Special Purpose'!EA6,Local!S6,'Tuition Revenues'!EA6)</f>
        <v>0</v>
      </c>
      <c r="EB6" s="613">
        <f>SUM('State General Purpose'!EZ6,'State Ed Special Purpose'!EB6,Local!T6,'Tuition Revenues'!EB6)</f>
        <v>0</v>
      </c>
      <c r="EC6" s="613">
        <f>SUM('State General Purpose'!FA6,'State Ed Special Purpose'!EC6,Local!U6,'Tuition Revenues'!EC6)</f>
        <v>0</v>
      </c>
      <c r="ED6" s="613">
        <f>SUM('State General Purpose'!FB6,'State Ed Special Purpose'!ED6,Local!V6,'Tuition Revenues'!ED6)</f>
        <v>0</v>
      </c>
      <c r="EE6" s="613">
        <f>SUM('State General Purpose'!FC6,'State Ed Special Purpose'!EE6,Local!W6,'Tuition Revenues'!EE6)</f>
        <v>0</v>
      </c>
      <c r="EF6" s="613">
        <f>SUM('State General Purpose'!FD6,'State Ed Special Purpose'!EF6,Local!X6,'Tuition Revenues'!EF6)</f>
        <v>0</v>
      </c>
      <c r="EG6" s="613">
        <f>SUM('State General Purpose'!FE6,'State Ed Special Purpose'!EG6,Local!Y6,'Tuition Revenues'!EG6)</f>
        <v>0</v>
      </c>
      <c r="EH6" s="613">
        <f>SUM('State General Purpose'!FF6,'State Ed Special Purpose'!EH6,Local!Z6,'Tuition Revenues'!EH6)</f>
        <v>0</v>
      </c>
      <c r="EI6" s="613">
        <f>SUM('State General Purpose'!FG6,'State Ed Special Purpose'!EI6,Local!AA6,'Tuition Revenues'!EI6)</f>
        <v>0</v>
      </c>
      <c r="EJ6" s="613">
        <f>SUM('State General Purpose'!FH6,'State Ed Special Purpose'!EJ6,Local!AB6,'Tuition Revenues'!EJ6)</f>
        <v>0</v>
      </c>
      <c r="EK6" s="613">
        <f>SUM('State General Purpose'!FI6,'State Ed Special Purpose'!EK6,Local!AC6,'Tuition Revenues'!EK6)</f>
        <v>0</v>
      </c>
      <c r="EL6" s="613">
        <f>SUM('State General Purpose'!FJ6,'State Ed Special Purpose'!EL6,Local!AD6,'Tuition Revenues'!EL6)</f>
        <v>0</v>
      </c>
      <c r="EM6" s="613">
        <f>SUM('State General Purpose'!FK6,'State Ed Special Purpose'!EM6,Local!AE6,'Tuition Revenues'!EM6)</f>
        <v>0</v>
      </c>
      <c r="EN6" s="613">
        <f>SUM('State General Purpose'!FL6,'State Ed Special Purpose'!EN6,Local!AF6,'Tuition Revenues'!EN6)</f>
        <v>0</v>
      </c>
      <c r="EO6" s="612">
        <f>SUM('State General Purpose'!FM6,'State Ed Special Purpose'!EO6,Local!AG6,'Tuition Revenues'!EO6)</f>
        <v>25828768</v>
      </c>
      <c r="EP6" s="615">
        <f>SUM('State General Purpose'!FN6,'State Ed Special Purpose'!EP6,Local!AH6,'Tuition Revenues'!EP6)</f>
        <v>27619332</v>
      </c>
      <c r="EQ6" s="615">
        <f>SUM('State General Purpose'!FO6,'State Ed Special Purpose'!EQ6,Local!AI6,'Tuition Revenues'!EQ6)</f>
        <v>31669202.91</v>
      </c>
      <c r="ER6" s="615">
        <f>SUM('State General Purpose'!FP6,'State Ed Special Purpose'!ER6,Local!AJ6,'Tuition Revenues'!ER6)</f>
        <v>66987728.380000003</v>
      </c>
      <c r="ES6" s="615">
        <f>SUM('State General Purpose'!FQ6,'State Ed Special Purpose'!ES6,Local!AK6,'Tuition Revenues'!ES6)</f>
        <v>65354598.729999997</v>
      </c>
      <c r="ET6" s="615">
        <f>SUM('State General Purpose'!FR6,'State Ed Special Purpose'!ET6,Local!AL6,'Tuition Revenues'!ET6)</f>
        <v>78450566.680000007</v>
      </c>
      <c r="EU6" s="615">
        <f>SUM('State General Purpose'!FS6,'State Ed Special Purpose'!EU6,Local!AM6,'Tuition Revenues'!EU6)</f>
        <v>83862184.680000007</v>
      </c>
      <c r="EV6" s="615">
        <f>SUM('State General Purpose'!FT6,'State Ed Special Purpose'!EV6,Local!AN6,'Tuition Revenues'!EV6)</f>
        <v>77884176</v>
      </c>
      <c r="EW6" s="615">
        <f>SUM('State General Purpose'!FU6,'State Ed Special Purpose'!EW6,Local!AO6,'Tuition Revenues'!EW6)</f>
        <v>84692733.049999997</v>
      </c>
      <c r="EX6" s="615">
        <f>SUM('State General Purpose'!FV6,'State Ed Special Purpose'!EX6,Local!AP6,'Tuition Revenues'!EX6)</f>
        <v>172599849.25</v>
      </c>
      <c r="EY6" s="615">
        <f>SUM('State General Purpose'!FW6,'State Ed Special Purpose'!EY6,Local!AQ6,'Tuition Revenues'!EY6)</f>
        <v>175080915.17000002</v>
      </c>
      <c r="EZ6" s="615">
        <f>SUM('State General Purpose'!FX6,'State Ed Special Purpose'!EZ6,Local!AR6,'Tuition Revenues'!EZ6)</f>
        <v>169609669</v>
      </c>
      <c r="FA6" s="615">
        <f>SUM('State General Purpose'!FY6,'State Ed Special Purpose'!FA6,Local!AS6,'Tuition Revenues'!FA6)</f>
        <v>138015286.72999999</v>
      </c>
      <c r="FB6" s="615">
        <f>SUM('State General Purpose'!FZ6,'State Ed Special Purpose'!FB6,Local!AT6,'Tuition Revenues'!FB6)</f>
        <v>95519475.060000002</v>
      </c>
      <c r="FC6" s="615">
        <f>SUM('State General Purpose'!GA6,'State Ed Special Purpose'!FC6,Local!AU6,'Tuition Revenues'!FC6)</f>
        <v>99721347</v>
      </c>
      <c r="FD6" s="612">
        <f>SUM('State General Purpose'!GB6,'State Ed Special Purpose'!FD6,Local!AV6,'Tuition Revenues'!FD6)</f>
        <v>206190211</v>
      </c>
      <c r="FE6" s="615">
        <f>SUM('State General Purpose'!GC6,'State Ed Special Purpose'!FE6,Local!AW6,'Tuition Revenues'!FE6)</f>
        <v>227361759</v>
      </c>
      <c r="FF6" s="615">
        <f>SUM('State General Purpose'!GD6,'State Ed Special Purpose'!FF6,Local!AX6,'Tuition Revenues'!FF6)</f>
        <v>237149419.45999998</v>
      </c>
      <c r="FG6" s="615">
        <f>SUM('State General Purpose'!GE6,'State Ed Special Purpose'!FG6,Local!AY6,'Tuition Revenues'!FG6)</f>
        <v>190340280.43000001</v>
      </c>
      <c r="FH6" s="615">
        <f>SUM('State General Purpose'!GF6,'State Ed Special Purpose'!FH6,Local!AZ6,'Tuition Revenues'!FH6)</f>
        <v>204989617.91</v>
      </c>
      <c r="FI6" s="615">
        <f>SUM('State General Purpose'!GG6,'State Ed Special Purpose'!FI6,Local!BA6,'Tuition Revenues'!FI6)</f>
        <v>244654610.31999999</v>
      </c>
      <c r="FJ6" s="615">
        <f>SUM('State General Purpose'!GH6,'State Ed Special Purpose'!FJ6,Local!BB6,'Tuition Revenues'!FJ6)</f>
        <v>293351429.72000003</v>
      </c>
      <c r="FK6" s="615">
        <f>SUM('State General Purpose'!GI6,'State Ed Special Purpose'!FK6,Local!BC6,'Tuition Revenues'!FK6)</f>
        <v>273726874</v>
      </c>
      <c r="FL6" s="615">
        <f>SUM('State General Purpose'!GJ6,'State Ed Special Purpose'!FL6,Local!BD6,'Tuition Revenues'!FL6)</f>
        <v>301678476.42000002</v>
      </c>
      <c r="FM6" s="615">
        <f>SUM('State General Purpose'!GK6,'State Ed Special Purpose'!FM6,Local!BE6,'Tuition Revenues'!FM6)</f>
        <v>274892776.23000002</v>
      </c>
      <c r="FN6" s="615">
        <f>SUM('State General Purpose'!GL6,'State Ed Special Purpose'!FN6,Local!BF6,'Tuition Revenues'!FN6)</f>
        <v>273598746.83000004</v>
      </c>
      <c r="FO6" s="615">
        <f>SUM('State General Purpose'!GM6,'State Ed Special Purpose'!FO6,Local!BG6,'Tuition Revenues'!FO6)</f>
        <v>268351375</v>
      </c>
      <c r="FP6" s="615">
        <f>SUM('State General Purpose'!GN6,'State Ed Special Purpose'!FP6,Local!BH6,'Tuition Revenues'!FP6)</f>
        <v>291258732</v>
      </c>
      <c r="FQ6" s="615">
        <f>SUM('State General Purpose'!GO6,'State Ed Special Purpose'!FQ6,Local!BI6,'Tuition Revenues'!FQ6)</f>
        <v>311472175.89000005</v>
      </c>
      <c r="FR6" s="615">
        <f>SUM('State General Purpose'!GP6,'State Ed Special Purpose'!FR6,Local!BJ6,'Tuition Revenues'!FR6)</f>
        <v>318609153</v>
      </c>
      <c r="FS6" s="612">
        <f>SUM('State General Purpose'!GQ6,'State Ed Special Purpose'!FS6,Local!BK6,'Tuition Revenues'!FS6)</f>
        <v>78621299</v>
      </c>
      <c r="FT6" s="615">
        <f>SUM('State General Purpose'!GR6,'State Ed Special Purpose'!FT6,Local!BL6,'Tuition Revenues'!FT6)</f>
        <v>86621974</v>
      </c>
      <c r="FU6" s="615">
        <f>SUM('State General Purpose'!GS6,'State Ed Special Purpose'!FU6,Local!BM6,'Tuition Revenues'!FU6)</f>
        <v>100528206.42999999</v>
      </c>
      <c r="FV6" s="615">
        <f>SUM('State General Purpose'!GT6,'State Ed Special Purpose'!FV6,Local!BN6,'Tuition Revenues'!FV6)</f>
        <v>115821380.51000001</v>
      </c>
      <c r="FW6" s="615">
        <f>SUM('State General Purpose'!GU6,'State Ed Special Purpose'!FW6,Local!BO6,'Tuition Revenues'!FW6)</f>
        <v>115444220.54000001</v>
      </c>
      <c r="FX6" s="615">
        <f>SUM('State General Purpose'!GV6,'State Ed Special Purpose'!FX6,Local!BP6,'Tuition Revenues'!FX6)</f>
        <v>136077566.84</v>
      </c>
      <c r="FY6" s="615">
        <f>SUM('State General Purpose'!GW6,'State Ed Special Purpose'!FY6,Local!BQ6,'Tuition Revenues'!FY6)</f>
        <v>119554627.19</v>
      </c>
      <c r="FZ6" s="615">
        <f>SUM('State General Purpose'!GX6,'State Ed Special Purpose'!FZ6,Local!BR6,'Tuition Revenues'!FZ6)</f>
        <v>110490088</v>
      </c>
      <c r="GA6" s="615">
        <f>SUM('State General Purpose'!GY6,'State Ed Special Purpose'!GA6,Local!BS6,'Tuition Revenues'!GA6)</f>
        <v>102615681.53</v>
      </c>
      <c r="GB6" s="615">
        <f>SUM('State General Purpose'!GZ6,'State Ed Special Purpose'!GB6,Local!BT6,'Tuition Revenues'!GB6)</f>
        <v>75734179.050000012</v>
      </c>
      <c r="GC6" s="615">
        <f>SUM('State General Purpose'!HA6,'State Ed Special Purpose'!GC6,Local!BU6,'Tuition Revenues'!GC6)</f>
        <v>75180281.950000003</v>
      </c>
      <c r="GD6" s="615">
        <f>SUM('State General Purpose'!HB6,'State Ed Special Purpose'!GD6,Local!BV6,'Tuition Revenues'!GD6)</f>
        <v>74068654</v>
      </c>
      <c r="GE6" s="615">
        <f>SUM('State General Purpose'!HC6,'State Ed Special Purpose'!GE6,Local!BW6,'Tuition Revenues'!GE6)</f>
        <v>89358161.280000001</v>
      </c>
      <c r="GF6" s="615">
        <f>SUM('State General Purpose'!HD6,'State Ed Special Purpose'!GF6,Local!BX6,'Tuition Revenues'!GF6)</f>
        <v>92988387.210000008</v>
      </c>
      <c r="GG6" s="615">
        <f>SUM('State General Purpose'!HE6,'State Ed Special Purpose'!GG6,Local!BY6,'Tuition Revenues'!GG6)</f>
        <v>93147041.25</v>
      </c>
      <c r="GH6" s="616">
        <f>SUM('State General Purpose'!HG6,'State Ed Special Purpose'!GH6,Local!BZ6,'Tuition Revenues'!GH6)</f>
        <v>43301755</v>
      </c>
      <c r="GI6" s="615">
        <f>SUM('State General Purpose'!HH6,'State Ed Special Purpose'!GI6,Local!CA6,'Tuition Revenues'!GI6)</f>
        <v>44999847</v>
      </c>
      <c r="GJ6" s="615">
        <f>SUM('State General Purpose'!HI6,'State Ed Special Purpose'!GJ6,Local!CB6,'Tuition Revenues'!GJ6)</f>
        <v>38904200</v>
      </c>
      <c r="GK6" s="615">
        <f>SUM('State General Purpose'!HJ6,'State Ed Special Purpose'!GK6,Local!CC6,'Tuition Revenues'!GK6)</f>
        <v>39767074.93</v>
      </c>
      <c r="GL6" s="615">
        <f>SUM('State General Purpose'!HK6,'State Ed Special Purpose'!GL6,Local!CD6,'Tuition Revenues'!GL6)</f>
        <v>31530792</v>
      </c>
      <c r="GM6" s="615">
        <f>SUM('State General Purpose'!HL6,'State Ed Special Purpose'!GM6,Local!CE6,'Tuition Revenues'!GM6)</f>
        <v>31962910</v>
      </c>
      <c r="GN6" s="615">
        <f>SUM('State General Purpose'!HM6,'State Ed Special Purpose'!GN6,Local!CF6,'Tuition Revenues'!GN6)</f>
        <v>36286379.359999999</v>
      </c>
      <c r="GO6" s="615">
        <f>SUM('State General Purpose'!HN6,'State Ed Special Purpose'!GO6,Local!CG6,'Tuition Revenues'!GO6)</f>
        <v>39052594.710000001</v>
      </c>
      <c r="GP6" s="615">
        <f>SUM('State General Purpose'!HO6,'State Ed Special Purpose'!GP6,Local!CH6,'Tuition Revenues'!GP6)</f>
        <v>36195577</v>
      </c>
      <c r="GQ6" s="615">
        <f>SUM('State General Purpose'!HP6,'State Ed Special Purpose'!GQ6,Local!CI6,'Tuition Revenues'!GQ6)</f>
        <v>37171541.990000002</v>
      </c>
      <c r="GR6" s="615">
        <f>SUM('State General Purpose'!HQ6,'State Ed Special Purpose'!GR6,Local!CJ6,'Tuition Revenues'!GR6)</f>
        <v>38822029.850000001</v>
      </c>
      <c r="GS6" s="615">
        <f>SUM('State General Purpose'!HR6,'State Ed Special Purpose'!GS6,Local!CK6,'Tuition Revenues'!GS6)</f>
        <v>39760507.289999999</v>
      </c>
      <c r="GT6" s="615">
        <f>SUM('State General Purpose'!HS6,'State Ed Special Purpose'!GT6,Local!CL6,'Tuition Revenues'!GT6)</f>
        <v>38921292</v>
      </c>
      <c r="GU6" s="615">
        <f>SUM('State General Purpose'!HT6,'State Ed Special Purpose'!GU6,Local!CM6,'Tuition Revenues'!GU6)</f>
        <v>39189334</v>
      </c>
      <c r="GV6" s="615">
        <f>SUM('State General Purpose'!HU6,'State Ed Special Purpose'!GV6,Local!CN6,'Tuition Revenues'!GV6)</f>
        <v>38860904.280000001</v>
      </c>
      <c r="GW6" s="615">
        <f>SUM('State General Purpose'!HV6,'State Ed Special Purpose'!GW6,Local!CO6,'Tuition Revenues'!GW6)</f>
        <v>39653555</v>
      </c>
      <c r="GX6" s="612">
        <f>SUM('State General Purpose'!HW6,'State Ed Special Purpose'!GX6,Local!CP6,'Tuition Revenues'!GX6)</f>
        <v>13094468</v>
      </c>
      <c r="GY6" s="615">
        <f>SUM('State General Purpose'!HX6,'State Ed Special Purpose'!GY6,Local!CQ6,'Tuition Revenues'!GY6)</f>
        <v>8924005</v>
      </c>
      <c r="GZ6" s="615">
        <f>SUM('State General Purpose'!HY6,'State Ed Special Purpose'!GZ6,Local!CR6,'Tuition Revenues'!GZ6)</f>
        <v>20994200.27</v>
      </c>
      <c r="HA6" s="615">
        <f>SUM('State General Purpose'!HZ6,'State Ed Special Purpose'!HA6,Local!CS6,'Tuition Revenues'!HA6)</f>
        <v>12599094</v>
      </c>
      <c r="HB6" s="615">
        <f>SUM('State General Purpose'!IA6,'State Ed Special Purpose'!HB6,Local!CT6,'Tuition Revenues'!HB6)</f>
        <v>12199337</v>
      </c>
      <c r="HC6" s="615">
        <f>SUM('State General Purpose'!IB6,'State Ed Special Purpose'!HC6,Local!CU6,'Tuition Revenues'!HC6)</f>
        <v>14968569.199999999</v>
      </c>
      <c r="HD6" s="615">
        <f>SUM('State General Purpose'!IC6,'State Ed Special Purpose'!HD6,Local!CV6,'Tuition Revenues'!HD6)</f>
        <v>15518993.699999999</v>
      </c>
      <c r="HE6" s="615">
        <f>SUM('State General Purpose'!ID6,'State Ed Special Purpose'!HE6,Local!CW6,'Tuition Revenues'!HE6)</f>
        <v>14277847</v>
      </c>
      <c r="HF6" s="615">
        <f>SUM('State General Purpose'!IE6,'State Ed Special Purpose'!HF6,Local!CX6,'Tuition Revenues'!HF6)</f>
        <v>14278657.140000001</v>
      </c>
      <c r="HG6" s="615">
        <f>SUM('State General Purpose'!IF6,'State Ed Special Purpose'!HG6,Local!CY6,'Tuition Revenues'!HG6)</f>
        <v>15230257.51</v>
      </c>
      <c r="HH6" s="615">
        <f>SUM('State General Purpose'!IG6,'State Ed Special Purpose'!HH6,Local!CZ6,'Tuition Revenues'!HH6)</f>
        <v>15470672.940000001</v>
      </c>
      <c r="HI6" s="615">
        <f>SUM('State General Purpose'!IH6,'State Ed Special Purpose'!HI6,Local!DA6,'Tuition Revenues'!HI6)</f>
        <v>14528299</v>
      </c>
      <c r="HJ6" s="615">
        <f>SUM('State General Purpose'!II6,'State Ed Special Purpose'!HJ6,Local!DB6,'Tuition Revenues'!HJ6)</f>
        <v>14240653</v>
      </c>
      <c r="HK6" s="615">
        <f>SUM('State General Purpose'!IJ6,'State Ed Special Purpose'!HK6,Local!DC6,'Tuition Revenues'!HK6)</f>
        <v>14182526.460000001</v>
      </c>
      <c r="HL6" s="615">
        <f>SUM('State General Purpose'!IK6,'State Ed Special Purpose'!HL6,Local!DD6,'Tuition Revenues'!HL6)</f>
        <v>14446671</v>
      </c>
      <c r="HM6" s="612">
        <f>SUM('State General Purpose'!IL6,'State Ed Special Purpose'!HM6,Local!DE6,'Tuition Revenues'!HM6)</f>
        <v>31905379</v>
      </c>
      <c r="HN6" s="615">
        <f>SUM('State General Purpose'!IM6,'State Ed Special Purpose'!HN6,Local!DF6,'Tuition Revenues'!HN6)</f>
        <v>29980195</v>
      </c>
      <c r="HO6" s="615">
        <f>SUM('State General Purpose'!IN6,'State Ed Special Purpose'!HO6,Local!DG6,'Tuition Revenues'!HO6)</f>
        <v>18772874.66</v>
      </c>
      <c r="HP6" s="615">
        <f>SUM('State General Purpose'!IO6,'State Ed Special Purpose'!HP6,Local!DH6,'Tuition Revenues'!HP6)</f>
        <v>18931698</v>
      </c>
      <c r="HQ6" s="615">
        <f>SUM('State General Purpose'!IP6,'State Ed Special Purpose'!HQ6,Local!DI6,'Tuition Revenues'!HQ6)</f>
        <v>19763573</v>
      </c>
      <c r="HR6" s="615">
        <f>SUM('State General Purpose'!IQ6,'State Ed Special Purpose'!HR6,Local!DJ6,'Tuition Revenues'!HR6)</f>
        <v>21317810.16</v>
      </c>
      <c r="HS6" s="615">
        <f>SUM('State General Purpose'!IR6,'State Ed Special Purpose'!HS6,Local!DK6,'Tuition Revenues'!HS6)</f>
        <v>23533601.009999998</v>
      </c>
      <c r="HT6" s="615">
        <f>SUM('State General Purpose'!IS6,'State Ed Special Purpose'!HT6,Local!DL6,'Tuition Revenues'!HT6)</f>
        <v>21917730</v>
      </c>
      <c r="HU6" s="615">
        <f>SUM('State General Purpose'!IT6,'State Ed Special Purpose'!HU6,Local!DM6,'Tuition Revenues'!HU6)</f>
        <v>22892884.850000001</v>
      </c>
      <c r="HV6" s="615">
        <f>SUM('State General Purpose'!IU6,'State Ed Special Purpose'!HV6,Local!DN6,'Tuition Revenues'!HV6)</f>
        <v>23591772.34</v>
      </c>
      <c r="HW6" s="615">
        <f>SUM('State General Purpose'!IV6,'State Ed Special Purpose'!HW6,Local!DO6,'Tuition Revenues'!HW6)</f>
        <v>24289834.350000001</v>
      </c>
      <c r="HX6" s="615">
        <f>SUM('State General Purpose'!IW6,'State Ed Special Purpose'!HX6,Local!DP6,'Tuition Revenues'!HX6)</f>
        <v>38346742</v>
      </c>
      <c r="HY6" s="615">
        <f>SUM('State General Purpose'!IX6,'State Ed Special Purpose'!HY6,Local!DQ6,'Tuition Revenues'!HY6)</f>
        <v>24948681</v>
      </c>
      <c r="HZ6" s="615">
        <f>SUM('State General Purpose'!IY6,'State Ed Special Purpose'!HZ6,Local!DR6,'Tuition Revenues'!HZ6)</f>
        <v>24678377.82</v>
      </c>
      <c r="IA6" s="615">
        <f>SUM('State General Purpose'!IZ6,'State Ed Special Purpose'!IA6,Local!DS6,'Tuition Revenues'!IA6)</f>
        <v>25206884</v>
      </c>
    </row>
    <row r="7" spans="1:235" s="196" customFormat="1" ht="12.75" customHeight="1">
      <c r="A7" s="611" t="s">
        <v>1</v>
      </c>
      <c r="B7" s="612">
        <f>SUM('State General Purpose'!R7,'State Ed Special Purpose'!B7,'Tuition Revenues'!B7)</f>
        <v>569820815</v>
      </c>
      <c r="C7" s="613">
        <f>SUM('State General Purpose'!S7,'State Ed Special Purpose'!C7,'Tuition Revenues'!C7)</f>
        <v>597642953</v>
      </c>
      <c r="D7" s="613">
        <f>SUM('State General Purpose'!T7,'State Ed Special Purpose'!D7,'Tuition Revenues'!D7)</f>
        <v>606515467</v>
      </c>
      <c r="E7" s="613">
        <f>SUM('State General Purpose'!U7,'State Ed Special Purpose'!E7,'Tuition Revenues'!E7)</f>
        <v>659144764</v>
      </c>
      <c r="F7" s="613">
        <f>SUM('State General Purpose'!V7,'State Ed Special Purpose'!F7,'Tuition Revenues'!F7)</f>
        <v>702403907</v>
      </c>
      <c r="G7" s="613">
        <f>SUM('State General Purpose'!W7,'State Ed Special Purpose'!G7,'Tuition Revenues'!G7)</f>
        <v>771584031</v>
      </c>
      <c r="H7" s="613">
        <f>SUM('State General Purpose'!X7,'State Ed Special Purpose'!H7,'Tuition Revenues'!H7)</f>
        <v>811121344</v>
      </c>
      <c r="I7" s="613">
        <f>SUM('State General Purpose'!Y7,'State Ed Special Purpose'!I7,'Tuition Revenues'!I7)</f>
        <v>921453981.41999996</v>
      </c>
      <c r="J7" s="613">
        <f>SUM('State General Purpose'!Z7,'State Ed Special Purpose'!J7,'Tuition Revenues'!J7)</f>
        <v>967712184</v>
      </c>
      <c r="K7" s="613">
        <f>SUM('State General Purpose'!AA7,'State Ed Special Purpose'!K7,'Tuition Revenues'!K7)</f>
        <v>988965905.37</v>
      </c>
      <c r="L7" s="613">
        <f>SUM('State General Purpose'!AB7,'State Ed Special Purpose'!L7,'Tuition Revenues'!L7)</f>
        <v>1043114327</v>
      </c>
      <c r="M7" s="613">
        <f>SUM('State General Purpose'!AC7,'State Ed Special Purpose'!M7,'Tuition Revenues'!M7)</f>
        <v>1102454532.9941258</v>
      </c>
      <c r="N7" s="613">
        <f>SUM('State General Purpose'!AD7,'State Ed Special Purpose'!N7,'Tuition Revenues'!N7)</f>
        <v>1121152655</v>
      </c>
      <c r="O7" s="613">
        <f>SUM('State General Purpose'!AE7,'State Ed Special Purpose'!O7,'Tuition Revenues'!O7)</f>
        <v>1166010855</v>
      </c>
      <c r="P7" s="613">
        <f>SUM('State General Purpose'!AF7,'State Ed Special Purpose'!P7,'Tuition Revenues'!P7)</f>
        <v>1214446265.3</v>
      </c>
      <c r="Q7" s="613">
        <f>SUM('State General Purpose'!AG7,'State Ed Special Purpose'!Q7,'Tuition Revenues'!Q7)</f>
        <v>1252635469.8199999</v>
      </c>
      <c r="R7" s="612">
        <f>SUM('State General Purpose'!AI7,'State Ed Special Purpose'!R7,'Tuition Revenues'!R7)</f>
        <v>0</v>
      </c>
      <c r="S7" s="613">
        <f>SUM('State General Purpose'!AJ7,'State Ed Special Purpose'!S7,'Tuition Revenues'!S7)</f>
        <v>0</v>
      </c>
      <c r="T7" s="613">
        <f>SUM('State General Purpose'!AK7,'State Ed Special Purpose'!T7,'Tuition Revenues'!T7)</f>
        <v>0</v>
      </c>
      <c r="U7" s="613">
        <f>SUM('State General Purpose'!AL7,'State Ed Special Purpose'!U7,'Tuition Revenues'!U7)</f>
        <v>247774235</v>
      </c>
      <c r="V7" s="613">
        <f>SUM('State General Purpose'!AM7,'State Ed Special Purpose'!V7,'Tuition Revenues'!V7)</f>
        <v>261220418</v>
      </c>
      <c r="W7" s="613">
        <f>SUM('State General Purpose'!AN7,'State Ed Special Purpose'!W7,'Tuition Revenues'!W7)</f>
        <v>282670025</v>
      </c>
      <c r="X7" s="613">
        <f>SUM('State General Purpose'!AO7,'State Ed Special Purpose'!X7,'Tuition Revenues'!X7)</f>
        <v>286296298</v>
      </c>
      <c r="Y7" s="613">
        <f>SUM('State General Purpose'!AP7,'State Ed Special Purpose'!Y7,'Tuition Revenues'!Y7)</f>
        <v>313165414</v>
      </c>
      <c r="Z7" s="613">
        <f>SUM('State General Purpose'!AQ7,'State Ed Special Purpose'!Z7,'Tuition Revenues'!Z7)</f>
        <v>329355555</v>
      </c>
      <c r="AA7" s="613">
        <f>SUM('State General Purpose'!AR7,'State Ed Special Purpose'!AA7,'Tuition Revenues'!AA7)</f>
        <v>331938516</v>
      </c>
      <c r="AB7" s="613">
        <f>SUM('State General Purpose'!AS7,'State Ed Special Purpose'!AB7,'Tuition Revenues'!AB7)</f>
        <v>353035546</v>
      </c>
      <c r="AC7" s="613">
        <f>SUM('State General Purpose'!AT7,'State Ed Special Purpose'!AC7,'Tuition Revenues'!AC7)</f>
        <v>386148840.84984988</v>
      </c>
      <c r="AD7" s="613">
        <f>SUM('State General Purpose'!AU7,'State Ed Special Purpose'!AD7,'Tuition Revenues'!AD7)</f>
        <v>399635281</v>
      </c>
      <c r="AE7" s="613">
        <f>SUM('State General Purpose'!AV7,'State Ed Special Purpose'!AE7,'Tuition Revenues'!AE7)</f>
        <v>430085511</v>
      </c>
      <c r="AF7" s="613">
        <f>SUM('State General Purpose'!AW7,'State Ed Special Purpose'!AF7,'Tuition Revenues'!AF7)</f>
        <v>458648942</v>
      </c>
      <c r="AG7" s="613">
        <f>SUM('State General Purpose'!AX7,'State Ed Special Purpose'!AG7,'Tuition Revenues'!AG7)</f>
        <v>476710832</v>
      </c>
      <c r="AH7" s="612">
        <f>SUM('State General Purpose'!AZ7,'State Ed Special Purpose'!AH7,'Tuition Revenues'!AH7)</f>
        <v>219428160</v>
      </c>
      <c r="AI7" s="613">
        <f>SUM('State General Purpose'!BA7,'State Ed Special Purpose'!AI7,'Tuition Revenues'!AI7)</f>
        <v>226160573</v>
      </c>
      <c r="AJ7" s="613">
        <f>SUM('State General Purpose'!BB7,'State Ed Special Purpose'!AJ7,'Tuition Revenues'!AJ7)</f>
        <v>230812817</v>
      </c>
      <c r="AK7" s="613">
        <f>SUM('State General Purpose'!BC7,'State Ed Special Purpose'!AK7,'Tuition Revenues'!AK7)</f>
        <v>0</v>
      </c>
      <c r="AL7" s="613">
        <f>SUM('State General Purpose'!BD7,'State Ed Special Purpose'!AL7,'Tuition Revenues'!AL7)</f>
        <v>0</v>
      </c>
      <c r="AM7" s="613">
        <f>SUM('State General Purpose'!BE7,'State Ed Special Purpose'!AM7,'Tuition Revenues'!AM7)</f>
        <v>0</v>
      </c>
      <c r="AN7" s="613">
        <f>SUM('State General Purpose'!BF7,'State Ed Special Purpose'!AN7,'Tuition Revenues'!AN7)</f>
        <v>0</v>
      </c>
      <c r="AO7" s="613">
        <f>SUM('State General Purpose'!BG7,'State Ed Special Purpose'!AO7,'Tuition Revenues'!AO7)</f>
        <v>0</v>
      </c>
      <c r="AP7" s="613">
        <f>SUM('State General Purpose'!BH7,'State Ed Special Purpose'!AP7,'Tuition Revenues'!AP7)</f>
        <v>0</v>
      </c>
      <c r="AQ7" s="613">
        <f>SUM('State General Purpose'!BI7,'State Ed Special Purpose'!AQ7,'Tuition Revenues'!AQ7)</f>
        <v>0</v>
      </c>
      <c r="AR7" s="613">
        <f>SUM('State General Purpose'!BJ7,'State Ed Special Purpose'!AR7,'Tuition Revenues'!AR7)</f>
        <v>0</v>
      </c>
      <c r="AS7" s="613">
        <f>SUM('State General Purpose'!BK7,'State Ed Special Purpose'!AS7,'Tuition Revenues'!AS7)</f>
        <v>0</v>
      </c>
      <c r="AT7" s="613">
        <f>SUM('State General Purpose'!BL7,'State Ed Special Purpose'!AT7,'Tuition Revenues'!AT7)</f>
        <v>0</v>
      </c>
      <c r="AU7" s="613">
        <f>SUM('State General Purpose'!BM7,'State Ed Special Purpose'!AU7,'Tuition Revenues'!AU7)</f>
        <v>78883601</v>
      </c>
      <c r="AV7" s="613">
        <f>SUM('State General Purpose'!BN7,'State Ed Special Purpose'!AV7,'Tuition Revenues'!AV7)</f>
        <v>138369189</v>
      </c>
      <c r="AW7" s="613">
        <f>SUM('State General Purpose'!BO7,'State Ed Special Purpose'!AW7,'Tuition Revenues'!AW7)</f>
        <v>140835772</v>
      </c>
      <c r="AX7" s="612">
        <f>SUM('State General Purpose'!BQ7,'State Ed Special Purpose'!AX7,'Tuition Revenues'!AX7)</f>
        <v>227740982</v>
      </c>
      <c r="AY7" s="613">
        <f>SUM('State General Purpose'!BR7,'State Ed Special Purpose'!AY7,'Tuition Revenues'!AY7)</f>
        <v>240289757</v>
      </c>
      <c r="AZ7" s="613">
        <f>SUM('State General Purpose'!BS7,'State Ed Special Purpose'!AZ7,'Tuition Revenues'!AZ7)</f>
        <v>241900556</v>
      </c>
      <c r="BA7" s="613">
        <f>SUM('State General Purpose'!BT7,'State Ed Special Purpose'!BA7,'Tuition Revenues'!BA7)</f>
        <v>257445148</v>
      </c>
      <c r="BB7" s="613">
        <f>SUM('State General Purpose'!BU7,'State Ed Special Purpose'!BB7,'Tuition Revenues'!BB7)</f>
        <v>278208796</v>
      </c>
      <c r="BC7" s="613">
        <f>SUM('State General Purpose'!BV7,'State Ed Special Purpose'!BC7,'Tuition Revenues'!BC7)</f>
        <v>308309107</v>
      </c>
      <c r="BD7" s="613">
        <f>SUM('State General Purpose'!BW7,'State Ed Special Purpose'!BD7,'Tuition Revenues'!BD7)</f>
        <v>331696441</v>
      </c>
      <c r="BE7" s="613">
        <f>SUM('State General Purpose'!BX7,'State Ed Special Purpose'!BE7,'Tuition Revenues'!BE7)</f>
        <v>359244822.41999996</v>
      </c>
      <c r="BF7" s="613">
        <f>SUM('State General Purpose'!BY7,'State Ed Special Purpose'!BF7,'Tuition Revenues'!BF7)</f>
        <v>377054035</v>
      </c>
      <c r="BG7" s="613">
        <f>SUM('State General Purpose'!BZ7,'State Ed Special Purpose'!BG7,'Tuition Revenues'!BG7)</f>
        <v>383521772.37</v>
      </c>
      <c r="BH7" s="613">
        <f>SUM('State General Purpose'!CA7,'State Ed Special Purpose'!BH7,'Tuition Revenues'!BH7)</f>
        <v>399757212</v>
      </c>
      <c r="BI7" s="613">
        <f>SUM('State General Purpose'!CB7,'State Ed Special Purpose'!BI7,'Tuition Revenues'!BI7)</f>
        <v>499143066.89543748</v>
      </c>
      <c r="BJ7" s="613">
        <f>SUM('State General Purpose'!CC7,'State Ed Special Purpose'!BJ7,'Tuition Revenues'!BJ7)</f>
        <v>445805834</v>
      </c>
      <c r="BK7" s="613">
        <f>SUM('State General Purpose'!CD7,'State Ed Special Purpose'!BK7,'Tuition Revenues'!BK7)</f>
        <v>435917395.66211891</v>
      </c>
      <c r="BL7" s="613">
        <f>SUM('State General Purpose'!CE7,'State Ed Special Purpose'!BL7,'Tuition Revenues'!BL7)</f>
        <v>389481298.80000001</v>
      </c>
      <c r="BM7" s="613">
        <f>SUM('State General Purpose'!CF7,'State Ed Special Purpose'!BM7,'Tuition Revenues'!BM7)</f>
        <v>397233203.81999999</v>
      </c>
      <c r="BN7" s="612">
        <f>SUM('State General Purpose'!CH7,'State Ed Special Purpose'!BN7,'Tuition Revenues'!BN7)</f>
        <v>0</v>
      </c>
      <c r="BO7" s="613">
        <f>SUM('State General Purpose'!CI7,'State Ed Special Purpose'!BO7,'Tuition Revenues'!BO7)</f>
        <v>0</v>
      </c>
      <c r="BP7" s="613">
        <f>SUM('State General Purpose'!CJ7,'State Ed Special Purpose'!BP7,'Tuition Revenues'!BP7)</f>
        <v>0</v>
      </c>
      <c r="BQ7" s="613">
        <f>SUM('State General Purpose'!CK7,'State Ed Special Purpose'!BQ7,'Tuition Revenues'!BQ7)</f>
        <v>0</v>
      </c>
      <c r="BR7" s="613">
        <f>SUM('State General Purpose'!CL7,'State Ed Special Purpose'!BR7,'Tuition Revenues'!BR7)</f>
        <v>76766553</v>
      </c>
      <c r="BS7" s="613">
        <f>SUM('State General Purpose'!CM7,'State Ed Special Purpose'!BS7,'Tuition Revenues'!BS7)</f>
        <v>87689169</v>
      </c>
      <c r="BT7" s="613">
        <f>SUM('State General Purpose'!CN7,'State Ed Special Purpose'!BT7,'Tuition Revenues'!BT7)</f>
        <v>94268027</v>
      </c>
      <c r="BU7" s="613">
        <f>SUM('State General Purpose'!CO7,'State Ed Special Purpose'!BU7,'Tuition Revenues'!BU7)</f>
        <v>101871275</v>
      </c>
      <c r="BV7" s="613">
        <f>SUM('State General Purpose'!CP7,'State Ed Special Purpose'!BV7,'Tuition Revenues'!BV7)</f>
        <v>108914581</v>
      </c>
      <c r="BW7" s="613">
        <f>SUM('State General Purpose'!CQ7,'State Ed Special Purpose'!BW7,'Tuition Revenues'!BW7)</f>
        <v>114691097</v>
      </c>
      <c r="BX7" s="613">
        <f>SUM('State General Purpose'!CR7,'State Ed Special Purpose'!BX7,'Tuition Revenues'!BX7)</f>
        <v>160524216</v>
      </c>
      <c r="BY7" s="613">
        <f>SUM('State General Purpose'!CS7,'State Ed Special Purpose'!BY7,'Tuition Revenues'!BY7)</f>
        <v>83724049.496264786</v>
      </c>
      <c r="BZ7" s="613">
        <f>SUM('State General Purpose'!CT7,'State Ed Special Purpose'!BZ7,'Tuition Revenues'!BZ7)</f>
        <v>84084451</v>
      </c>
      <c r="CA7" s="613">
        <f>SUM('State General Purpose'!CU7,'State Ed Special Purpose'!CA7,'Tuition Revenues'!CA7)</f>
        <v>86588567</v>
      </c>
      <c r="CB7" s="613">
        <f>SUM('State General Purpose'!CV7,'State Ed Special Purpose'!CB7,'Tuition Revenues'!CB7)</f>
        <v>89059166.5</v>
      </c>
      <c r="CC7" s="613">
        <f>SUM('State General Purpose'!CW7,'State Ed Special Purpose'!CC7,'Tuition Revenues'!CC7)</f>
        <v>96221866</v>
      </c>
      <c r="CD7" s="612">
        <f>SUM('State General Purpose'!CY7,'State Ed Special Purpose'!CD7,'Tuition Revenues'!CD7)</f>
        <v>76851497</v>
      </c>
      <c r="CE7" s="613">
        <f>SUM('State General Purpose'!CZ7,'State Ed Special Purpose'!CE7,'Tuition Revenues'!CE7)</f>
        <v>82973422</v>
      </c>
      <c r="CF7" s="613">
        <f>SUM('State General Purpose'!DA7,'State Ed Special Purpose'!CF7,'Tuition Revenues'!CF7)</f>
        <v>85367219</v>
      </c>
      <c r="CG7" s="613">
        <f>SUM('State General Purpose'!DB7,'State Ed Special Purpose'!CG7,'Tuition Revenues'!CG7)</f>
        <v>98061740</v>
      </c>
      <c r="CH7" s="613">
        <f>SUM('State General Purpose'!DC7,'State Ed Special Purpose'!CH7,'Tuition Revenues'!CH7)</f>
        <v>27952095</v>
      </c>
      <c r="CI7" s="613">
        <f>SUM('State General Purpose'!DD7,'State Ed Special Purpose'!CI7,'Tuition Revenues'!CI7)</f>
        <v>30196765</v>
      </c>
      <c r="CJ7" s="613">
        <f>SUM('State General Purpose'!DE7,'State Ed Special Purpose'!CJ7,'Tuition Revenues'!CJ7)</f>
        <v>46108731</v>
      </c>
      <c r="CK7" s="613">
        <f>SUM('State General Purpose'!DF7,'State Ed Special Purpose'!CK7,'Tuition Revenues'!CK7)</f>
        <v>63394426</v>
      </c>
      <c r="CL7" s="613">
        <f>SUM('State General Purpose'!DG7,'State Ed Special Purpose'!CL7,'Tuition Revenues'!CL7)</f>
        <v>62416460</v>
      </c>
      <c r="CM7" s="613">
        <f>SUM('State General Purpose'!DH7,'State Ed Special Purpose'!CM7,'Tuition Revenues'!CM7)</f>
        <v>65071948</v>
      </c>
      <c r="CN7" s="613">
        <f>SUM('State General Purpose'!DI7,'State Ed Special Purpose'!CN7,'Tuition Revenues'!CN7)</f>
        <v>32408557</v>
      </c>
      <c r="CO7" s="613">
        <f>SUM('State General Purpose'!DJ7,'State Ed Special Purpose'!CO7,'Tuition Revenues'!CO7)</f>
        <v>33743657.792216167</v>
      </c>
      <c r="CP7" s="613">
        <f>SUM('State General Purpose'!DK7,'State Ed Special Purpose'!CP7,'Tuition Revenues'!CP7)</f>
        <v>34297572</v>
      </c>
      <c r="CQ7" s="613">
        <f>SUM('State General Purpose'!DL7,'State Ed Special Purpose'!CQ7,'Tuition Revenues'!CQ7)</f>
        <v>34638935</v>
      </c>
      <c r="CR7" s="613">
        <f>SUM('State General Purpose'!DM7,'State Ed Special Purpose'!CR7,'Tuition Revenues'!CR7)</f>
        <v>35993946</v>
      </c>
      <c r="CS7" s="613">
        <f>SUM('State General Purpose'!DN7,'State Ed Special Purpose'!CS7,'Tuition Revenues'!CS7)</f>
        <v>36511627</v>
      </c>
      <c r="CT7" s="612">
        <f>SUM('State General Purpose'!DP7,'State Ed Special Purpose'!CT7,'Tuition Revenues'!CT7)</f>
        <v>45800176</v>
      </c>
      <c r="CU7" s="613">
        <f>SUM('State General Purpose'!DQ7,'State Ed Special Purpose'!CU7,'Tuition Revenues'!CU7)</f>
        <v>48219201</v>
      </c>
      <c r="CV7" s="613">
        <f>SUM('State General Purpose'!DR7,'State Ed Special Purpose'!CV7,'Tuition Revenues'!CV7)</f>
        <v>48434875</v>
      </c>
      <c r="CW7" s="613">
        <f>SUM('State General Purpose'!DS7,'State Ed Special Purpose'!CW7,'Tuition Revenues'!CW7)</f>
        <v>55863641</v>
      </c>
      <c r="CX7" s="613">
        <f>SUM('State General Purpose'!DT7,'State Ed Special Purpose'!CX7,'Tuition Revenues'!CX7)</f>
        <v>58256045</v>
      </c>
      <c r="CY7" s="613">
        <f>SUM('State General Purpose'!DU7,'State Ed Special Purpose'!CY7,'Tuition Revenues'!CY7)</f>
        <v>62718965</v>
      </c>
      <c r="CZ7" s="613">
        <f>SUM('State General Purpose'!DV7,'State Ed Special Purpose'!CZ7,'Tuition Revenues'!CZ7)</f>
        <v>65839548</v>
      </c>
      <c r="DA7" s="613">
        <f>SUM('State General Purpose'!DW7,'State Ed Special Purpose'!DA7,'Tuition Revenues'!DA7)</f>
        <v>83778044</v>
      </c>
      <c r="DB7" s="613">
        <f>SUM('State General Purpose'!DX7,'State Ed Special Purpose'!DB7,'Tuition Revenues'!DB7)</f>
        <v>89971553</v>
      </c>
      <c r="DC7" s="613">
        <f>SUM('State General Purpose'!DY7,'State Ed Special Purpose'!DC7,'Tuition Revenues'!DC7)</f>
        <v>93742572</v>
      </c>
      <c r="DD7" s="613">
        <f>SUM('State General Purpose'!DZ7,'State Ed Special Purpose'!DD7,'Tuition Revenues'!DD7)</f>
        <v>97388796</v>
      </c>
      <c r="DE7" s="613">
        <f>SUM('State General Purpose'!EA7,'State Ed Special Purpose'!DE7,'Tuition Revenues'!DE7)</f>
        <v>99694917.960357383</v>
      </c>
      <c r="DF7" s="613">
        <f>SUM('State General Purpose'!EB7,'State Ed Special Purpose'!DF7,'Tuition Revenues'!DF7)</f>
        <v>98445014</v>
      </c>
      <c r="DG7" s="613">
        <f>SUM('State General Purpose'!EC7,'State Ed Special Purpose'!DG7,'Tuition Revenues'!DG7)</f>
        <v>97481388</v>
      </c>
      <c r="DH7" s="613">
        <f>SUM('State General Purpose'!ED7,'State Ed Special Purpose'!DH7,'Tuition Revenues'!DH7)</f>
        <v>98805887</v>
      </c>
      <c r="DI7" s="613">
        <f>SUM('State General Purpose'!EE7,'State Ed Special Purpose'!DI7,'Tuition Revenues'!DI7)</f>
        <v>101034333</v>
      </c>
      <c r="DJ7" s="614">
        <f>SUM('State General Purpose'!EH7,'State Ed Special Purpose'!DJ7,Local!B7,'Tuition Revenues'!DJ7)</f>
        <v>170679909</v>
      </c>
      <c r="DK7" s="613">
        <f>SUM('State General Purpose'!EI7,'State Ed Special Purpose'!DK7,Local!C7,'Tuition Revenues'!DK7)</f>
        <v>176069888</v>
      </c>
      <c r="DL7" s="613">
        <f>SUM('State General Purpose'!EJ7,'State Ed Special Purpose'!DL7,Local!D7,'Tuition Revenues'!DL7)</f>
        <v>180339616</v>
      </c>
      <c r="DM7" s="613">
        <f>SUM('State General Purpose'!EK7,'State Ed Special Purpose'!DM7,Local!E7,'Tuition Revenues'!DM7)</f>
        <v>225479863</v>
      </c>
      <c r="DN7" s="613">
        <f>SUM('State General Purpose'!EL7,'State Ed Special Purpose'!DN7,Local!F7,'Tuition Revenues'!DN7)</f>
        <v>234517063</v>
      </c>
      <c r="DO7" s="613">
        <f>SUM('State General Purpose'!EM7,'State Ed Special Purpose'!DO7,Local!G7,'Tuition Revenues'!DO7)</f>
        <v>263658922</v>
      </c>
      <c r="DP7" s="613">
        <f>SUM('State General Purpose'!EN7,'State Ed Special Purpose'!DP7,Local!H7,'Tuition Revenues'!DP7)</f>
        <v>287802517</v>
      </c>
      <c r="DQ7" s="613">
        <f>SUM('State General Purpose'!EO7,'State Ed Special Purpose'!DQ7,Local!I7,'Tuition Revenues'!DQ7)</f>
        <v>268924725.34000003</v>
      </c>
      <c r="DR7" s="613">
        <f>SUM('State General Purpose'!EP7,'State Ed Special Purpose'!DR7,Local!J7,'Tuition Revenues'!DR7)</f>
        <v>286633302.30000001</v>
      </c>
      <c r="DS7" s="613">
        <f>SUM('State General Purpose'!EQ7,'State Ed Special Purpose'!DS7,Local!K7,'Tuition Revenues'!DS7)</f>
        <v>303941885</v>
      </c>
      <c r="DT7" s="613">
        <f>SUM('State General Purpose'!ER7,'State Ed Special Purpose'!DT7,Local!L7,'Tuition Revenues'!DT7)</f>
        <v>323158255.19</v>
      </c>
      <c r="DU7" s="613">
        <f>SUM('State General Purpose'!ES7,'State Ed Special Purpose'!DU7,Local!M7,'Tuition Revenues'!DU7)</f>
        <v>327996747.15897942</v>
      </c>
      <c r="DV7" s="613">
        <f>SUM('State General Purpose'!ET7,'State Ed Special Purpose'!DV7,Local!N7,'Tuition Revenues'!DV7)</f>
        <v>329095182.13999999</v>
      </c>
      <c r="DW7" s="613">
        <f>SUM('State General Purpose'!EU7,'State Ed Special Purpose'!DW7,Local!O7,'Tuition Revenues'!DW7)</f>
        <v>341692506</v>
      </c>
      <c r="DX7" s="613">
        <f>SUM('State General Purpose'!EV7,'State Ed Special Purpose'!DX7,Local!P7,'Tuition Revenues'!DX7)</f>
        <v>331015694.33000004</v>
      </c>
      <c r="DY7" s="613">
        <f>SUM('State General Purpose'!EW7,'State Ed Special Purpose'!DY7,Local!Q7,'Tuition Revenues'!DY7)</f>
        <v>327315078.08000004</v>
      </c>
      <c r="DZ7" s="612">
        <f>SUM('State General Purpose'!EX7,'State Ed Special Purpose'!DZ7,Local!R7,'Tuition Revenues'!DZ7)</f>
        <v>0</v>
      </c>
      <c r="EA7" s="613">
        <f>SUM('State General Purpose'!EY7,'State Ed Special Purpose'!EA7,Local!S7,'Tuition Revenues'!EA7)</f>
        <v>26030399</v>
      </c>
      <c r="EB7" s="613">
        <f>SUM('State General Purpose'!EZ7,'State Ed Special Purpose'!EB7,Local!T7,'Tuition Revenues'!EB7)</f>
        <v>32418341</v>
      </c>
      <c r="EC7" s="613">
        <f>SUM('State General Purpose'!FA7,'State Ed Special Purpose'!EC7,Local!U7,'Tuition Revenues'!EC7)</f>
        <v>34073330</v>
      </c>
      <c r="ED7" s="613">
        <f>SUM('State General Purpose'!FB7,'State Ed Special Purpose'!ED7,Local!V7,'Tuition Revenues'!ED7)</f>
        <v>38685682</v>
      </c>
      <c r="EE7" s="613">
        <f>SUM('State General Purpose'!FC7,'State Ed Special Purpose'!EE7,Local!W7,'Tuition Revenues'!EE7)</f>
        <v>42824782</v>
      </c>
      <c r="EF7" s="613">
        <f>SUM('State General Purpose'!FD7,'State Ed Special Purpose'!EF7,Local!X7,'Tuition Revenues'!EF7)</f>
        <v>0</v>
      </c>
      <c r="EG7" s="613">
        <f>SUM('State General Purpose'!FE7,'State Ed Special Purpose'!EG7,Local!Y7,'Tuition Revenues'!EG7)</f>
        <v>0</v>
      </c>
      <c r="EH7" s="613">
        <f>SUM('State General Purpose'!FF7,'State Ed Special Purpose'!EH7,Local!Z7,'Tuition Revenues'!EH7)</f>
        <v>0</v>
      </c>
      <c r="EI7" s="613">
        <f>SUM('State General Purpose'!FG7,'State Ed Special Purpose'!EI7,Local!AA7,'Tuition Revenues'!EI7)</f>
        <v>0</v>
      </c>
      <c r="EJ7" s="613">
        <f>SUM('State General Purpose'!FH7,'State Ed Special Purpose'!EJ7,Local!AB7,'Tuition Revenues'!EJ7)</f>
        <v>0</v>
      </c>
      <c r="EK7" s="613">
        <f>SUM('State General Purpose'!FI7,'State Ed Special Purpose'!EK7,Local!AC7,'Tuition Revenues'!EK7)</f>
        <v>0</v>
      </c>
      <c r="EL7" s="613">
        <f>SUM('State General Purpose'!FJ7,'State Ed Special Purpose'!EL7,Local!AD7,'Tuition Revenues'!EL7)</f>
        <v>0</v>
      </c>
      <c r="EM7" s="613">
        <f>SUM('State General Purpose'!FK7,'State Ed Special Purpose'!EM7,Local!AE7,'Tuition Revenues'!EM7)</f>
        <v>0</v>
      </c>
      <c r="EN7" s="613">
        <f>SUM('State General Purpose'!FL7,'State Ed Special Purpose'!EN7,Local!AF7,'Tuition Revenues'!EN7)</f>
        <v>0</v>
      </c>
      <c r="EO7" s="612">
        <f>SUM('State General Purpose'!FM7,'State Ed Special Purpose'!EO7,Local!AG7,'Tuition Revenues'!EO7)</f>
        <v>0</v>
      </c>
      <c r="EP7" s="615">
        <f>SUM('State General Purpose'!FN7,'State Ed Special Purpose'!EP7,Local!AH7,'Tuition Revenues'!EP7)</f>
        <v>0</v>
      </c>
      <c r="EQ7" s="615">
        <f>SUM('State General Purpose'!FO7,'State Ed Special Purpose'!EQ7,Local!AI7,'Tuition Revenues'!EQ7)</f>
        <v>0</v>
      </c>
      <c r="ER7" s="615">
        <f>SUM('State General Purpose'!FP7,'State Ed Special Purpose'!ER7,Local!AJ7,'Tuition Revenues'!ER7)</f>
        <v>0</v>
      </c>
      <c r="ES7" s="615">
        <f>SUM('State General Purpose'!FQ7,'State Ed Special Purpose'!ES7,Local!AK7,'Tuition Revenues'!ES7)</f>
        <v>24362876</v>
      </c>
      <c r="ET7" s="615">
        <f>SUM('State General Purpose'!FR7,'State Ed Special Purpose'!ET7,Local!AL7,'Tuition Revenues'!ET7)</f>
        <v>28243072</v>
      </c>
      <c r="EU7" s="615">
        <f>SUM('State General Purpose'!FS7,'State Ed Special Purpose'!EU7,Local!AM7,'Tuition Revenues'!EU7)</f>
        <v>33999267</v>
      </c>
      <c r="EV7" s="615">
        <f>SUM('State General Purpose'!FT7,'State Ed Special Purpose'!EV7,Local!AN7,'Tuition Revenues'!EV7)</f>
        <v>35245571</v>
      </c>
      <c r="EW7" s="615">
        <f>SUM('State General Purpose'!FU7,'State Ed Special Purpose'!EW7,Local!AO7,'Tuition Revenues'!EW7)</f>
        <v>40059280</v>
      </c>
      <c r="EX7" s="615">
        <f>SUM('State General Purpose'!FV7,'State Ed Special Purpose'!EX7,Local!AP7,'Tuition Revenues'!EX7)</f>
        <v>82744151.75</v>
      </c>
      <c r="EY7" s="615">
        <f>SUM('State General Purpose'!FW7,'State Ed Special Purpose'!EY7,Local!AQ7,'Tuition Revenues'!EY7)</f>
        <v>84253213.773461282</v>
      </c>
      <c r="EZ7" s="615">
        <f>SUM('State General Purpose'!FX7,'State Ed Special Purpose'!EZ7,Local!AR7,'Tuition Revenues'!EZ7)</f>
        <v>86667355</v>
      </c>
      <c r="FA7" s="615">
        <f>SUM('State General Purpose'!FY7,'State Ed Special Purpose'!FA7,Local!AS7,'Tuition Revenues'!FA7)</f>
        <v>87974918</v>
      </c>
      <c r="FB7" s="615">
        <f>SUM('State General Purpose'!FZ7,'State Ed Special Purpose'!FB7,Local!AT7,'Tuition Revenues'!FB7)</f>
        <v>87853288.109999999</v>
      </c>
      <c r="FC7" s="615">
        <f>SUM('State General Purpose'!GA7,'State Ed Special Purpose'!FC7,Local!AU7,'Tuition Revenues'!FC7)</f>
        <v>83856463.969999999</v>
      </c>
      <c r="FD7" s="612">
        <f>SUM('State General Purpose'!GB7,'State Ed Special Purpose'!FD7,Local!AV7,'Tuition Revenues'!FD7)</f>
        <v>61609939</v>
      </c>
      <c r="FE7" s="615">
        <f>SUM('State General Purpose'!GC7,'State Ed Special Purpose'!FE7,Local!AW7,'Tuition Revenues'!FE7)</f>
        <v>39221917</v>
      </c>
      <c r="FF7" s="615">
        <f>SUM('State General Purpose'!GD7,'State Ed Special Purpose'!FF7,Local!AX7,'Tuition Revenues'!FF7)</f>
        <v>52632062</v>
      </c>
      <c r="FG7" s="615">
        <f>SUM('State General Purpose'!GE7,'State Ed Special Purpose'!FG7,Local!AY7,'Tuition Revenues'!FG7)</f>
        <v>56271886</v>
      </c>
      <c r="FH7" s="615">
        <f>SUM('State General Purpose'!GF7,'State Ed Special Purpose'!FH7,Local!AZ7,'Tuition Revenues'!FH7)</f>
        <v>41965901</v>
      </c>
      <c r="FI7" s="615">
        <f>SUM('State General Purpose'!GG7,'State Ed Special Purpose'!FI7,Local!BA7,'Tuition Revenues'!FI7)</f>
        <v>47063993</v>
      </c>
      <c r="FJ7" s="615">
        <f>SUM('State General Purpose'!GH7,'State Ed Special Purpose'!FJ7,Local!BB7,'Tuition Revenues'!FJ7)</f>
        <v>52975743</v>
      </c>
      <c r="FK7" s="615">
        <f>SUM('State General Purpose'!GI7,'State Ed Special Purpose'!FK7,Local!BC7,'Tuition Revenues'!FK7)</f>
        <v>57661919.299999997</v>
      </c>
      <c r="FL7" s="615">
        <f>SUM('State General Purpose'!GJ7,'State Ed Special Purpose'!FL7,Local!BD7,'Tuition Revenues'!FL7)</f>
        <v>79174390.570000008</v>
      </c>
      <c r="FM7" s="615">
        <f>SUM('State General Purpose'!GK7,'State Ed Special Purpose'!FM7,Local!BE7,'Tuition Revenues'!FM7)</f>
        <v>44380152</v>
      </c>
      <c r="FN7" s="615">
        <f>SUM('State General Purpose'!GL7,'State Ed Special Purpose'!FN7,Local!BF7,'Tuition Revenues'!FN7)</f>
        <v>45134552.673324123</v>
      </c>
      <c r="FO7" s="615">
        <f>SUM('State General Purpose'!GM7,'State Ed Special Purpose'!FO7,Local!BG7,'Tuition Revenues'!FO7)</f>
        <v>44780645</v>
      </c>
      <c r="FP7" s="615">
        <f>SUM('State General Purpose'!GN7,'State Ed Special Purpose'!FP7,Local!BH7,'Tuition Revenues'!FP7)</f>
        <v>44223346</v>
      </c>
      <c r="FQ7" s="615">
        <f>SUM('State General Purpose'!GO7,'State Ed Special Purpose'!FQ7,Local!BI7,'Tuition Revenues'!FQ7)</f>
        <v>45053261</v>
      </c>
      <c r="FR7" s="615">
        <f>SUM('State General Purpose'!GP7,'State Ed Special Purpose'!FR7,Local!BJ7,'Tuition Revenues'!FR7)</f>
        <v>44530844</v>
      </c>
      <c r="FS7" s="612">
        <f>SUM('State General Purpose'!GQ7,'State Ed Special Purpose'!FS7,Local!BK7,'Tuition Revenues'!FS7)</f>
        <v>114459949</v>
      </c>
      <c r="FT7" s="615">
        <f>SUM('State General Purpose'!GR7,'State Ed Special Purpose'!FT7,Local!BL7,'Tuition Revenues'!FT7)</f>
        <v>115087300</v>
      </c>
      <c r="FU7" s="615">
        <f>SUM('State General Purpose'!GS7,'State Ed Special Purpose'!FU7,Local!BM7,'Tuition Revenues'!FU7)</f>
        <v>140429460</v>
      </c>
      <c r="FV7" s="615">
        <f>SUM('State General Purpose'!GT7,'State Ed Special Purpose'!FV7,Local!BN7,'Tuition Revenues'!FV7)</f>
        <v>144171847</v>
      </c>
      <c r="FW7" s="615">
        <f>SUM('State General Purpose'!GU7,'State Ed Special Purpose'!FW7,Local!BO7,'Tuition Revenues'!FW7)</f>
        <v>158644463</v>
      </c>
      <c r="FX7" s="615">
        <f>SUM('State General Purpose'!GV7,'State Ed Special Purpose'!FX7,Local!BP7,'Tuition Revenues'!FX7)</f>
        <v>169670670</v>
      </c>
      <c r="FY7" s="615">
        <f>SUM('State General Purpose'!GW7,'State Ed Special Purpose'!FY7,Local!BQ7,'Tuition Revenues'!FY7)</f>
        <v>181949715.34</v>
      </c>
      <c r="FZ7" s="615">
        <f>SUM('State General Purpose'!GX7,'State Ed Special Purpose'!FZ7,Local!BR7,'Tuition Revenues'!FZ7)</f>
        <v>193725812</v>
      </c>
      <c r="GA7" s="615">
        <f>SUM('State General Purpose'!GY7,'State Ed Special Purpose'!GA7,Local!BS7,'Tuition Revenues'!GA7)</f>
        <v>184708214.43000001</v>
      </c>
      <c r="GB7" s="615">
        <f>SUM('State General Purpose'!GZ7,'State Ed Special Purpose'!GB7,Local!BT7,'Tuition Revenues'!GB7)</f>
        <v>196033951.44</v>
      </c>
      <c r="GC7" s="615">
        <f>SUM('State General Purpose'!HA7,'State Ed Special Purpose'!GC7,Local!BU7,'Tuition Revenues'!GC7)</f>
        <v>198608980.71219403</v>
      </c>
      <c r="GD7" s="615">
        <f>SUM('State General Purpose'!HB7,'State Ed Special Purpose'!GD7,Local!BV7,'Tuition Revenues'!GD7)</f>
        <v>197647182.13999999</v>
      </c>
      <c r="GE7" s="615">
        <f>SUM('State General Purpose'!HC7,'State Ed Special Purpose'!GE7,Local!BW7,'Tuition Revenues'!GE7)</f>
        <v>209494242</v>
      </c>
      <c r="GF7" s="615">
        <f>SUM('State General Purpose'!HD7,'State Ed Special Purpose'!GF7,Local!BX7,'Tuition Revenues'!GF7)</f>
        <v>199833539.22</v>
      </c>
      <c r="GG7" s="615">
        <f>SUM('State General Purpose'!HE7,'State Ed Special Purpose'!GG7,Local!BY7,'Tuition Revenues'!GG7)</f>
        <v>199681536.11000001</v>
      </c>
      <c r="GH7" s="616">
        <f>SUM('State General Purpose'!HG7,'State Ed Special Purpose'!GH7,Local!BZ7,'Tuition Revenues'!GH7)</f>
        <v>0</v>
      </c>
      <c r="GI7" s="615">
        <f>SUM('State General Purpose'!HH7,'State Ed Special Purpose'!GI7,Local!CA7,'Tuition Revenues'!GI7)</f>
        <v>0</v>
      </c>
      <c r="GJ7" s="615">
        <f>SUM('State General Purpose'!HI7,'State Ed Special Purpose'!GJ7,Local!CB7,'Tuition Revenues'!GJ7)</f>
        <v>0</v>
      </c>
      <c r="GK7" s="615">
        <f>SUM('State General Purpose'!HJ7,'State Ed Special Purpose'!GK7,Local!CC7,'Tuition Revenues'!GK7)</f>
        <v>0</v>
      </c>
      <c r="GL7" s="615">
        <f>SUM('State General Purpose'!HK7,'State Ed Special Purpose'!GL7,Local!CD7,'Tuition Revenues'!GL7)</f>
        <v>0</v>
      </c>
      <c r="GM7" s="615">
        <f>SUM('State General Purpose'!HL7,'State Ed Special Purpose'!GM7,Local!CE7,'Tuition Revenues'!GM7)</f>
        <v>0</v>
      </c>
      <c r="GN7" s="615">
        <f>SUM('State General Purpose'!HM7,'State Ed Special Purpose'!GN7,Local!CF7,'Tuition Revenues'!GN7)</f>
        <v>0</v>
      </c>
      <c r="GO7" s="615">
        <f>SUM('State General Purpose'!HN7,'State Ed Special Purpose'!GO7,Local!CG7,'Tuition Revenues'!GO7)</f>
        <v>0</v>
      </c>
      <c r="GP7" s="615">
        <f>SUM('State General Purpose'!HO7,'State Ed Special Purpose'!GP7,Local!CH7,'Tuition Revenues'!GP7)</f>
        <v>0</v>
      </c>
      <c r="GQ7" s="615">
        <f>SUM('State General Purpose'!HP7,'State Ed Special Purpose'!GQ7,Local!CI7,'Tuition Revenues'!GQ7)</f>
        <v>0</v>
      </c>
      <c r="GR7" s="615">
        <f>SUM('State General Purpose'!HQ7,'State Ed Special Purpose'!GR7,Local!CJ7,'Tuition Revenues'!GR7)</f>
        <v>0</v>
      </c>
      <c r="GS7" s="615">
        <f>SUM('State General Purpose'!HR7,'State Ed Special Purpose'!GS7,Local!CK7,'Tuition Revenues'!GS7)</f>
        <v>0</v>
      </c>
      <c r="GT7" s="615">
        <f>SUM('State General Purpose'!HS7,'State Ed Special Purpose'!GT7,Local!CL7,'Tuition Revenues'!GT7)</f>
        <v>0</v>
      </c>
      <c r="GU7" s="615">
        <f>SUM('State General Purpose'!HT7,'State Ed Special Purpose'!GU7,Local!CM7,'Tuition Revenues'!GU7)</f>
        <v>0</v>
      </c>
      <c r="GV7" s="615">
        <f>SUM('State General Purpose'!HU7,'State Ed Special Purpose'!GV7,Local!CN7,'Tuition Revenues'!GV7)</f>
        <v>0</v>
      </c>
      <c r="GW7" s="615">
        <f>SUM('State General Purpose'!HV7,'State Ed Special Purpose'!GW7,Local!CO7,'Tuition Revenues'!GW7)</f>
        <v>0</v>
      </c>
      <c r="GX7" s="612">
        <f>SUM('State General Purpose'!HW7,'State Ed Special Purpose'!GX7,Local!CP7,'Tuition Revenues'!GX7)</f>
        <v>0</v>
      </c>
      <c r="GY7" s="615">
        <f>SUM('State General Purpose'!HX7,'State Ed Special Purpose'!GY7,Local!CQ7,'Tuition Revenues'!GY7)</f>
        <v>0</v>
      </c>
      <c r="GZ7" s="615">
        <f>SUM('State General Purpose'!HY7,'State Ed Special Purpose'!GZ7,Local!CR7,'Tuition Revenues'!GZ7)</f>
        <v>0</v>
      </c>
      <c r="HA7" s="615">
        <f>SUM('State General Purpose'!HZ7,'State Ed Special Purpose'!HA7,Local!CS7,'Tuition Revenues'!HA7)</f>
        <v>0</v>
      </c>
      <c r="HB7" s="615">
        <f>SUM('State General Purpose'!IA7,'State Ed Special Purpose'!HB7,Local!CT7,'Tuition Revenues'!HB7)</f>
        <v>0</v>
      </c>
      <c r="HC7" s="615">
        <f>SUM('State General Purpose'!IB7,'State Ed Special Purpose'!HC7,Local!CU7,'Tuition Revenues'!HC7)</f>
        <v>0</v>
      </c>
      <c r="HD7" s="615">
        <f>SUM('State General Purpose'!IC7,'State Ed Special Purpose'!HD7,Local!CV7,'Tuition Revenues'!HD7)</f>
        <v>0</v>
      </c>
      <c r="HE7" s="615">
        <f>SUM('State General Purpose'!ID7,'State Ed Special Purpose'!HE7,Local!CW7,'Tuition Revenues'!HE7)</f>
        <v>0</v>
      </c>
      <c r="HF7" s="615">
        <f>SUM('State General Purpose'!IE7,'State Ed Special Purpose'!HF7,Local!CX7,'Tuition Revenues'!HF7)</f>
        <v>0</v>
      </c>
      <c r="HG7" s="615">
        <f>SUM('State General Purpose'!IF7,'State Ed Special Purpose'!HG7,Local!CY7,'Tuition Revenues'!HG7)</f>
        <v>0</v>
      </c>
      <c r="HH7" s="615">
        <f>SUM('State General Purpose'!IG7,'State Ed Special Purpose'!HH7,Local!CZ7,'Tuition Revenues'!HH7)</f>
        <v>0</v>
      </c>
      <c r="HI7" s="615">
        <f>SUM('State General Purpose'!IH7,'State Ed Special Purpose'!HI7,Local!DA7,'Tuition Revenues'!HI7)</f>
        <v>0</v>
      </c>
      <c r="HJ7" s="615">
        <f>SUM('State General Purpose'!II7,'State Ed Special Purpose'!HJ7,Local!DB7,'Tuition Revenues'!HJ7)</f>
        <v>0</v>
      </c>
      <c r="HK7" s="615">
        <f>SUM('State General Purpose'!IJ7,'State Ed Special Purpose'!HK7,Local!DC7,'Tuition Revenues'!HK7)</f>
        <v>0</v>
      </c>
      <c r="HL7" s="615">
        <f>SUM('State General Purpose'!IK7,'State Ed Special Purpose'!HL7,Local!DD7,'Tuition Revenues'!HL7)</f>
        <v>0</v>
      </c>
      <c r="HM7" s="612">
        <f>SUM('State General Purpose'!IL7,'State Ed Special Purpose'!HM7,Local!DE7,'Tuition Revenues'!HM7)</f>
        <v>0</v>
      </c>
      <c r="HN7" s="615">
        <f>SUM('State General Purpose'!IM7,'State Ed Special Purpose'!HN7,Local!DF7,'Tuition Revenues'!HN7)</f>
        <v>0</v>
      </c>
      <c r="HO7" s="615">
        <f>SUM('State General Purpose'!IN7,'State Ed Special Purpose'!HO7,Local!DG7,'Tuition Revenues'!HO7)</f>
        <v>0</v>
      </c>
      <c r="HP7" s="615">
        <f>SUM('State General Purpose'!IO7,'State Ed Special Purpose'!HP7,Local!DH7,'Tuition Revenues'!HP7)</f>
        <v>0</v>
      </c>
      <c r="HQ7" s="615">
        <f>SUM('State General Purpose'!IP7,'State Ed Special Purpose'!HQ7,Local!DI7,'Tuition Revenues'!HQ7)</f>
        <v>0</v>
      </c>
      <c r="HR7" s="615">
        <f>SUM('State General Purpose'!IQ7,'State Ed Special Purpose'!HR7,Local!DJ7,'Tuition Revenues'!HR7)</f>
        <v>0</v>
      </c>
      <c r="HS7" s="615">
        <f>SUM('State General Purpose'!IR7,'State Ed Special Purpose'!HS7,Local!DK7,'Tuition Revenues'!HS7)</f>
        <v>0</v>
      </c>
      <c r="HT7" s="615">
        <f>SUM('State General Purpose'!IS7,'State Ed Special Purpose'!HT7,Local!DL7,'Tuition Revenues'!HT7)</f>
        <v>0</v>
      </c>
      <c r="HU7" s="615">
        <f>SUM('State General Purpose'!IT7,'State Ed Special Purpose'!HU7,Local!DM7,'Tuition Revenues'!HU7)</f>
        <v>0</v>
      </c>
      <c r="HV7" s="615">
        <f>SUM('State General Purpose'!IU7,'State Ed Special Purpose'!HV7,Local!DN7,'Tuition Revenues'!HV7)</f>
        <v>0</v>
      </c>
      <c r="HW7" s="615">
        <f>SUM('State General Purpose'!IV7,'State Ed Special Purpose'!HW7,Local!DO7,'Tuition Revenues'!HW7)</f>
        <v>0</v>
      </c>
      <c r="HX7" s="615">
        <f>SUM('State General Purpose'!IW7,'State Ed Special Purpose'!HX7,Local!DP7,'Tuition Revenues'!HX7)</f>
        <v>0</v>
      </c>
      <c r="HY7" s="615">
        <f>SUM('State General Purpose'!IX7,'State Ed Special Purpose'!HY7,Local!DQ7,'Tuition Revenues'!HY7)</f>
        <v>0</v>
      </c>
      <c r="HZ7" s="615">
        <f>SUM('State General Purpose'!IY7,'State Ed Special Purpose'!HZ7,Local!DR7,'Tuition Revenues'!HZ7)</f>
        <v>0</v>
      </c>
      <c r="IA7" s="615">
        <f>SUM('State General Purpose'!IZ7,'State Ed Special Purpose'!IA7,Local!DS7,'Tuition Revenues'!IA7)</f>
        <v>0</v>
      </c>
    </row>
    <row r="8" spans="1:235" s="196" customFormat="1" ht="12.75" customHeight="1">
      <c r="A8" s="611" t="s">
        <v>19</v>
      </c>
      <c r="B8" s="612">
        <f>SUM('State General Purpose'!R8,'State Ed Special Purpose'!B8,'Tuition Revenues'!B8)</f>
        <v>338345880</v>
      </c>
      <c r="C8" s="613">
        <f>SUM('State General Purpose'!S8,'State Ed Special Purpose'!C8,'Tuition Revenues'!C8)</f>
        <v>354763600</v>
      </c>
      <c r="D8" s="613">
        <f>SUM('State General Purpose'!T8,'State Ed Special Purpose'!D8,'Tuition Revenues'!D8)</f>
        <v>369280400</v>
      </c>
      <c r="E8" s="613">
        <f>SUM('State General Purpose'!U8,'State Ed Special Purpose'!E8,'Tuition Revenues'!E8)</f>
        <v>391218400</v>
      </c>
      <c r="F8" s="613">
        <f>SUM('State General Purpose'!V8,'State Ed Special Purpose'!F8,'Tuition Revenues'!F8)</f>
        <v>414392737</v>
      </c>
      <c r="G8" s="613">
        <f>SUM('State General Purpose'!W8,'State Ed Special Purpose'!G8,'Tuition Revenues'!G8)</f>
        <v>453619864</v>
      </c>
      <c r="H8" s="613">
        <f>SUM('State General Purpose'!X8,'State Ed Special Purpose'!H8,'Tuition Revenues'!H8)</f>
        <v>482464746</v>
      </c>
      <c r="I8" s="613">
        <f>SUM('State General Purpose'!Y8,'State Ed Special Purpose'!I8,'Tuition Revenues'!I8)</f>
        <v>499473446</v>
      </c>
      <c r="J8" s="613">
        <f>SUM('State General Purpose'!Z8,'State Ed Special Purpose'!J8,'Tuition Revenues'!J8)</f>
        <v>529396984</v>
      </c>
      <c r="K8" s="613">
        <f>SUM('State General Purpose'!AA8,'State Ed Special Purpose'!K8,'Tuition Revenues'!K8)</f>
        <v>567592036</v>
      </c>
      <c r="L8" s="613">
        <f>SUM('State General Purpose'!AB8,'State Ed Special Purpose'!L8,'Tuition Revenues'!L8)</f>
        <v>600775504</v>
      </c>
      <c r="M8" s="613">
        <f>SUM('State General Purpose'!AC8,'State Ed Special Purpose'!M8,'Tuition Revenues'!M8)</f>
        <v>659729103</v>
      </c>
      <c r="N8" s="613">
        <f>SUM('State General Purpose'!AD8,'State Ed Special Purpose'!N8,'Tuition Revenues'!N8)</f>
        <v>681928227</v>
      </c>
      <c r="O8" s="613">
        <f>SUM('State General Purpose'!AE8,'State Ed Special Purpose'!O8,'Tuition Revenues'!O8)</f>
        <v>715986852</v>
      </c>
      <c r="P8" s="613">
        <f>SUM('State General Purpose'!AF8,'State Ed Special Purpose'!P8,'Tuition Revenues'!P8)</f>
        <v>738007030</v>
      </c>
      <c r="Q8" s="613">
        <f>SUM('State General Purpose'!AG8,'State Ed Special Purpose'!Q8,'Tuition Revenues'!Q8)</f>
        <v>761692919</v>
      </c>
      <c r="R8" s="612">
        <f>SUM('State General Purpose'!AI8,'State Ed Special Purpose'!R8,'Tuition Revenues'!R8)</f>
        <v>294030400</v>
      </c>
      <c r="S8" s="613">
        <f>SUM('State General Purpose'!AJ8,'State Ed Special Purpose'!S8,'Tuition Revenues'!S8)</f>
        <v>309457100</v>
      </c>
      <c r="T8" s="613">
        <f>SUM('State General Purpose'!AK8,'State Ed Special Purpose'!T8,'Tuition Revenues'!T8)</f>
        <v>323808300</v>
      </c>
      <c r="U8" s="613">
        <f>SUM('State General Purpose'!AL8,'State Ed Special Purpose'!U8,'Tuition Revenues'!U8)</f>
        <v>343716700</v>
      </c>
      <c r="V8" s="613">
        <f>SUM('State General Purpose'!AM8,'State Ed Special Purpose'!V8,'Tuition Revenues'!V8)</f>
        <v>360638100</v>
      </c>
      <c r="W8" s="613">
        <f>SUM('State General Purpose'!AN8,'State Ed Special Purpose'!W8,'Tuition Revenues'!W8)</f>
        <v>390000500</v>
      </c>
      <c r="X8" s="613">
        <f>SUM('State General Purpose'!AO8,'State Ed Special Purpose'!X8,'Tuition Revenues'!X8)</f>
        <v>413266200</v>
      </c>
      <c r="Y8" s="613">
        <f>SUM('State General Purpose'!AP8,'State Ed Special Purpose'!Y8,'Tuition Revenues'!Y8)</f>
        <v>429067500</v>
      </c>
      <c r="Z8" s="613">
        <f>SUM('State General Purpose'!AQ8,'State Ed Special Purpose'!Z8,'Tuition Revenues'!Z8)</f>
        <v>462333900</v>
      </c>
      <c r="AA8" s="613">
        <f>SUM('State General Purpose'!AR8,'State Ed Special Purpose'!AA8,'Tuition Revenues'!AA8)</f>
        <v>503206474</v>
      </c>
      <c r="AB8" s="613">
        <f>SUM('State General Purpose'!AS8,'State Ed Special Purpose'!AB8,'Tuition Revenues'!AB8)</f>
        <v>537849676</v>
      </c>
      <c r="AC8" s="613">
        <f>SUM('State General Purpose'!AT8,'State Ed Special Purpose'!AC8,'Tuition Revenues'!AC8)</f>
        <v>582945229</v>
      </c>
      <c r="AD8" s="613">
        <f>SUM('State General Purpose'!AU8,'State Ed Special Purpose'!AD8,'Tuition Revenues'!AD8)</f>
        <v>605677088</v>
      </c>
      <c r="AE8" s="613">
        <f>SUM('State General Purpose'!AV8,'State Ed Special Purpose'!AE8,'Tuition Revenues'!AE8)</f>
        <v>632560631</v>
      </c>
      <c r="AF8" s="613">
        <f>SUM('State General Purpose'!AW8,'State Ed Special Purpose'!AF8,'Tuition Revenues'!AF8)</f>
        <v>654345909</v>
      </c>
      <c r="AG8" s="613">
        <f>SUM('State General Purpose'!AX8,'State Ed Special Purpose'!AG8,'Tuition Revenues'!AG8)</f>
        <v>679034544</v>
      </c>
      <c r="AH8" s="612">
        <f>SUM('State General Purpose'!AZ8,'State Ed Special Purpose'!AH8,'Tuition Revenues'!AH8)</f>
        <v>0</v>
      </c>
      <c r="AI8" s="613">
        <f>SUM('State General Purpose'!BA8,'State Ed Special Purpose'!AI8,'Tuition Revenues'!AI8)</f>
        <v>0</v>
      </c>
      <c r="AJ8" s="613">
        <f>SUM('State General Purpose'!BB8,'State Ed Special Purpose'!AJ8,'Tuition Revenues'!AJ8)</f>
        <v>0</v>
      </c>
      <c r="AK8" s="613">
        <f>SUM('State General Purpose'!BC8,'State Ed Special Purpose'!AK8,'Tuition Revenues'!AK8)</f>
        <v>0</v>
      </c>
      <c r="AL8" s="613">
        <f>SUM('State General Purpose'!BD8,'State Ed Special Purpose'!AL8,'Tuition Revenues'!AL8)</f>
        <v>0</v>
      </c>
      <c r="AM8" s="613">
        <f>SUM('State General Purpose'!BE8,'State Ed Special Purpose'!AM8,'Tuition Revenues'!AM8)</f>
        <v>0</v>
      </c>
      <c r="AN8" s="613">
        <f>SUM('State General Purpose'!BF8,'State Ed Special Purpose'!AN8,'Tuition Revenues'!AN8)</f>
        <v>0</v>
      </c>
      <c r="AO8" s="613">
        <f>SUM('State General Purpose'!BG8,'State Ed Special Purpose'!AO8,'Tuition Revenues'!AO8)</f>
        <v>0</v>
      </c>
      <c r="AP8" s="613">
        <f>SUM('State General Purpose'!BH8,'State Ed Special Purpose'!AP8,'Tuition Revenues'!AP8)</f>
        <v>0</v>
      </c>
      <c r="AQ8" s="613">
        <f>SUM('State General Purpose'!BI8,'State Ed Special Purpose'!AQ8,'Tuition Revenues'!AQ8)</f>
        <v>0</v>
      </c>
      <c r="AR8" s="613">
        <f>SUM('State General Purpose'!BJ8,'State Ed Special Purpose'!AR8,'Tuition Revenues'!AR8)</f>
        <v>0</v>
      </c>
      <c r="AS8" s="613">
        <f>SUM('State General Purpose'!BK8,'State Ed Special Purpose'!AS8,'Tuition Revenues'!AS8)</f>
        <v>0</v>
      </c>
      <c r="AT8" s="613">
        <f>SUM('State General Purpose'!BL8,'State Ed Special Purpose'!AT8,'Tuition Revenues'!AT8)</f>
        <v>0</v>
      </c>
      <c r="AU8" s="613">
        <f>SUM('State General Purpose'!BM8,'State Ed Special Purpose'!AU8,'Tuition Revenues'!AU8)</f>
        <v>0</v>
      </c>
      <c r="AV8" s="613">
        <f>SUM('State General Purpose'!BN8,'State Ed Special Purpose'!AV8,'Tuition Revenues'!AV8)</f>
        <v>0</v>
      </c>
      <c r="AW8" s="613">
        <f>SUM('State General Purpose'!BO8,'State Ed Special Purpose'!AW8,'Tuition Revenues'!AW8)</f>
        <v>0</v>
      </c>
      <c r="AX8" s="612">
        <f>SUM('State General Purpose'!BQ8,'State Ed Special Purpose'!AX8,'Tuition Revenues'!AX8)</f>
        <v>0</v>
      </c>
      <c r="AY8" s="613">
        <f>SUM('State General Purpose'!BR8,'State Ed Special Purpose'!AY8,'Tuition Revenues'!AY8)</f>
        <v>0</v>
      </c>
      <c r="AZ8" s="613">
        <f>SUM('State General Purpose'!BS8,'State Ed Special Purpose'!AZ8,'Tuition Revenues'!AZ8)</f>
        <v>0</v>
      </c>
      <c r="BA8" s="613">
        <f>SUM('State General Purpose'!BT8,'State Ed Special Purpose'!BA8,'Tuition Revenues'!BA8)</f>
        <v>0</v>
      </c>
      <c r="BB8" s="613">
        <f>SUM('State General Purpose'!BU8,'State Ed Special Purpose'!BB8,'Tuition Revenues'!BB8)</f>
        <v>0</v>
      </c>
      <c r="BC8" s="613">
        <f>SUM('State General Purpose'!BV8,'State Ed Special Purpose'!BC8,'Tuition Revenues'!BC8)</f>
        <v>0</v>
      </c>
      <c r="BD8" s="613">
        <f>SUM('State General Purpose'!BW8,'State Ed Special Purpose'!BD8,'Tuition Revenues'!BD8)</f>
        <v>0</v>
      </c>
      <c r="BE8" s="613">
        <f>SUM('State General Purpose'!BX8,'State Ed Special Purpose'!BE8,'Tuition Revenues'!BE8)</f>
        <v>0</v>
      </c>
      <c r="BF8" s="613">
        <f>SUM('State General Purpose'!BY8,'State Ed Special Purpose'!BF8,'Tuition Revenues'!BF8)</f>
        <v>0</v>
      </c>
      <c r="BG8" s="613">
        <f>SUM('State General Purpose'!BZ8,'State Ed Special Purpose'!BG8,'Tuition Revenues'!BG8)</f>
        <v>0</v>
      </c>
      <c r="BH8" s="613">
        <f>SUM('State General Purpose'!CA8,'State Ed Special Purpose'!BH8,'Tuition Revenues'!BH8)</f>
        <v>0</v>
      </c>
      <c r="BI8" s="613">
        <f>SUM('State General Purpose'!CB8,'State Ed Special Purpose'!BI8,'Tuition Revenues'!BI8)</f>
        <v>76783874</v>
      </c>
      <c r="BJ8" s="613">
        <f>SUM('State General Purpose'!CC8,'State Ed Special Purpose'!BJ8,'Tuition Revenues'!BJ8)</f>
        <v>77805539</v>
      </c>
      <c r="BK8" s="613">
        <f>SUM('State General Purpose'!CD8,'State Ed Special Purpose'!BK8,'Tuition Revenues'!BK8)</f>
        <v>81294421</v>
      </c>
      <c r="BL8" s="613">
        <f>SUM('State General Purpose'!CE8,'State Ed Special Purpose'!BL8,'Tuition Revenues'!BL8)</f>
        <v>83661121</v>
      </c>
      <c r="BM8" s="613">
        <f>SUM('State General Purpose'!CF8,'State Ed Special Purpose'!BM8,'Tuition Revenues'!BM8)</f>
        <v>82658375</v>
      </c>
      <c r="BN8" s="612">
        <f>SUM('State General Purpose'!CH8,'State Ed Special Purpose'!BN8,'Tuition Revenues'!BN8)</f>
        <v>44315480</v>
      </c>
      <c r="BO8" s="613">
        <f>SUM('State General Purpose'!CI8,'State Ed Special Purpose'!BO8,'Tuition Revenues'!BO8)</f>
        <v>45306500</v>
      </c>
      <c r="BP8" s="613">
        <f>SUM('State General Purpose'!CJ8,'State Ed Special Purpose'!BP8,'Tuition Revenues'!BP8)</f>
        <v>45472100</v>
      </c>
      <c r="BQ8" s="613">
        <f>SUM('State General Purpose'!CK8,'State Ed Special Purpose'!BQ8,'Tuition Revenues'!BQ8)</f>
        <v>47501700</v>
      </c>
      <c r="BR8" s="613">
        <f>SUM('State General Purpose'!CL8,'State Ed Special Purpose'!BR8,'Tuition Revenues'!BR8)</f>
        <v>53754637</v>
      </c>
      <c r="BS8" s="613">
        <f>SUM('State General Purpose'!CM8,'State Ed Special Purpose'!BS8,'Tuition Revenues'!BS8)</f>
        <v>63619364</v>
      </c>
      <c r="BT8" s="613">
        <f>SUM('State General Purpose'!CN8,'State Ed Special Purpose'!BT8,'Tuition Revenues'!BT8)</f>
        <v>69198546</v>
      </c>
      <c r="BU8" s="613">
        <f>SUM('State General Purpose'!CO8,'State Ed Special Purpose'!BU8,'Tuition Revenues'!BU8)</f>
        <v>70405946</v>
      </c>
      <c r="BV8" s="613">
        <f>SUM('State General Purpose'!CP8,'State Ed Special Purpose'!BV8,'Tuition Revenues'!BV8)</f>
        <v>67063084</v>
      </c>
      <c r="BW8" s="613">
        <f>SUM('State General Purpose'!CQ8,'State Ed Special Purpose'!BW8,'Tuition Revenues'!BW8)</f>
        <v>64385562</v>
      </c>
      <c r="BX8" s="613">
        <f>SUM('State General Purpose'!CR8,'State Ed Special Purpose'!BX8,'Tuition Revenues'!BX8)</f>
        <v>62925828</v>
      </c>
      <c r="BY8" s="613">
        <f>SUM('State General Purpose'!CS8,'State Ed Special Purpose'!BY8,'Tuition Revenues'!BY8)</f>
        <v>0</v>
      </c>
      <c r="BZ8" s="613">
        <f>SUM('State General Purpose'!CT8,'State Ed Special Purpose'!BZ8,'Tuition Revenues'!BZ8)</f>
        <v>0</v>
      </c>
      <c r="CA8" s="613">
        <f>SUM('State General Purpose'!CU8,'State Ed Special Purpose'!CA8,'Tuition Revenues'!CA8)</f>
        <v>0</v>
      </c>
      <c r="CB8" s="613">
        <f>SUM('State General Purpose'!CV8,'State Ed Special Purpose'!CB8,'Tuition Revenues'!CB8)</f>
        <v>0</v>
      </c>
      <c r="CC8" s="613">
        <f>SUM('State General Purpose'!CW8,'State Ed Special Purpose'!CC8,'Tuition Revenues'!CC8)</f>
        <v>0</v>
      </c>
      <c r="CD8" s="612">
        <f>SUM('State General Purpose'!CY8,'State Ed Special Purpose'!CD8,'Tuition Revenues'!CD8)</f>
        <v>0</v>
      </c>
      <c r="CE8" s="613">
        <f>SUM('State General Purpose'!CZ8,'State Ed Special Purpose'!CE8,'Tuition Revenues'!CE8)</f>
        <v>0</v>
      </c>
      <c r="CF8" s="613">
        <f>SUM('State General Purpose'!DA8,'State Ed Special Purpose'!CF8,'Tuition Revenues'!CF8)</f>
        <v>0</v>
      </c>
      <c r="CG8" s="613">
        <f>SUM('State General Purpose'!DB8,'State Ed Special Purpose'!CG8,'Tuition Revenues'!CG8)</f>
        <v>0</v>
      </c>
      <c r="CH8" s="613">
        <f>SUM('State General Purpose'!DC8,'State Ed Special Purpose'!CH8,'Tuition Revenues'!CH8)</f>
        <v>0</v>
      </c>
      <c r="CI8" s="613">
        <f>SUM('State General Purpose'!DD8,'State Ed Special Purpose'!CI8,'Tuition Revenues'!CI8)</f>
        <v>0</v>
      </c>
      <c r="CJ8" s="613">
        <f>SUM('State General Purpose'!DE8,'State Ed Special Purpose'!CJ8,'Tuition Revenues'!CJ8)</f>
        <v>0</v>
      </c>
      <c r="CK8" s="613">
        <f>SUM('State General Purpose'!DF8,'State Ed Special Purpose'!CK8,'Tuition Revenues'!CK8)</f>
        <v>0</v>
      </c>
      <c r="CL8" s="613">
        <f>SUM('State General Purpose'!DG8,'State Ed Special Purpose'!CL8,'Tuition Revenues'!CL8)</f>
        <v>0</v>
      </c>
      <c r="CM8" s="613">
        <f>SUM('State General Purpose'!DH8,'State Ed Special Purpose'!CM8,'Tuition Revenues'!CM8)</f>
        <v>0</v>
      </c>
      <c r="CN8" s="613">
        <f>SUM('State General Purpose'!DI8,'State Ed Special Purpose'!CN8,'Tuition Revenues'!CN8)</f>
        <v>0</v>
      </c>
      <c r="CO8" s="613">
        <f>SUM('State General Purpose'!DJ8,'State Ed Special Purpose'!CO8,'Tuition Revenues'!CO8)</f>
        <v>0</v>
      </c>
      <c r="CP8" s="613">
        <f>SUM('State General Purpose'!DK8,'State Ed Special Purpose'!CP8,'Tuition Revenues'!CP8)</f>
        <v>0</v>
      </c>
      <c r="CQ8" s="613">
        <f>SUM('State General Purpose'!DL8,'State Ed Special Purpose'!CQ8,'Tuition Revenues'!CQ8)</f>
        <v>0</v>
      </c>
      <c r="CR8" s="613">
        <f>SUM('State General Purpose'!DM8,'State Ed Special Purpose'!CR8,'Tuition Revenues'!CR8)</f>
        <v>0</v>
      </c>
      <c r="CS8" s="613">
        <f>SUM('State General Purpose'!DN8,'State Ed Special Purpose'!CS8,'Tuition Revenues'!CS8)</f>
        <v>0</v>
      </c>
      <c r="CT8" s="612">
        <f>SUM('State General Purpose'!DP8,'State Ed Special Purpose'!CT8,'Tuition Revenues'!CT8)</f>
        <v>0</v>
      </c>
      <c r="CU8" s="613">
        <f>SUM('State General Purpose'!DQ8,'State Ed Special Purpose'!CU8,'Tuition Revenues'!CU8)</f>
        <v>0</v>
      </c>
      <c r="CV8" s="613">
        <f>SUM('State General Purpose'!DR8,'State Ed Special Purpose'!CV8,'Tuition Revenues'!CV8)</f>
        <v>0</v>
      </c>
      <c r="CW8" s="613">
        <f>SUM('State General Purpose'!DS8,'State Ed Special Purpose'!CW8,'Tuition Revenues'!CW8)</f>
        <v>0</v>
      </c>
      <c r="CX8" s="613">
        <f>SUM('State General Purpose'!DT8,'State Ed Special Purpose'!CX8,'Tuition Revenues'!CX8)</f>
        <v>0</v>
      </c>
      <c r="CY8" s="613">
        <f>SUM('State General Purpose'!DU8,'State Ed Special Purpose'!CY8,'Tuition Revenues'!CY8)</f>
        <v>0</v>
      </c>
      <c r="CZ8" s="613">
        <f>SUM('State General Purpose'!DV8,'State Ed Special Purpose'!CZ8,'Tuition Revenues'!CZ8)</f>
        <v>0</v>
      </c>
      <c r="DA8" s="613">
        <f>SUM('State General Purpose'!DW8,'State Ed Special Purpose'!DA8,'Tuition Revenues'!DA8)</f>
        <v>0</v>
      </c>
      <c r="DB8" s="613">
        <f>SUM('State General Purpose'!DX8,'State Ed Special Purpose'!DB8,'Tuition Revenues'!DB8)</f>
        <v>0</v>
      </c>
      <c r="DC8" s="613">
        <f>SUM('State General Purpose'!DY8,'State Ed Special Purpose'!DC8,'Tuition Revenues'!DC8)</f>
        <v>0</v>
      </c>
      <c r="DD8" s="613">
        <f>SUM('State General Purpose'!DZ8,'State Ed Special Purpose'!DD8,'Tuition Revenues'!DD8)</f>
        <v>0</v>
      </c>
      <c r="DE8" s="613">
        <f>SUM('State General Purpose'!EA8,'State Ed Special Purpose'!DE8,'Tuition Revenues'!DE8)</f>
        <v>0</v>
      </c>
      <c r="DF8" s="613">
        <f>SUM('State General Purpose'!EB8,'State Ed Special Purpose'!DF8,'Tuition Revenues'!DF8)</f>
        <v>0</v>
      </c>
      <c r="DG8" s="613">
        <f>SUM('State General Purpose'!EC8,'State Ed Special Purpose'!DG8,'Tuition Revenues'!DG8)</f>
        <v>0</v>
      </c>
      <c r="DH8" s="613">
        <f>SUM('State General Purpose'!ED8,'State Ed Special Purpose'!DH8,'Tuition Revenues'!DH8)</f>
        <v>0</v>
      </c>
      <c r="DI8" s="613">
        <f>SUM('State General Purpose'!EE8,'State Ed Special Purpose'!DI8,'Tuition Revenues'!DI8)</f>
        <v>0</v>
      </c>
      <c r="DJ8" s="614">
        <f>SUM('State General Purpose'!EH8,'State Ed Special Purpose'!DJ8,Local!B8,'Tuition Revenues'!DJ8)</f>
        <v>60410050</v>
      </c>
      <c r="DK8" s="613">
        <f>SUM('State General Purpose'!EI8,'State Ed Special Purpose'!DK8,Local!C8,'Tuition Revenues'!DK8)</f>
        <v>63395556</v>
      </c>
      <c r="DL8" s="613">
        <f>SUM('State General Purpose'!EJ8,'State Ed Special Purpose'!DL8,Local!D8,'Tuition Revenues'!DL8)</f>
        <v>67067392</v>
      </c>
      <c r="DM8" s="613">
        <f>SUM('State General Purpose'!EK8,'State Ed Special Purpose'!DM8,Local!E8,'Tuition Revenues'!DM8)</f>
        <v>69156380</v>
      </c>
      <c r="DN8" s="613">
        <f>SUM('State General Purpose'!EL8,'State Ed Special Purpose'!DN8,Local!F8,'Tuition Revenues'!DN8)</f>
        <v>73558620</v>
      </c>
      <c r="DO8" s="613">
        <f>SUM('State General Purpose'!EM8,'State Ed Special Purpose'!DO8,Local!G8,'Tuition Revenues'!DO8)</f>
        <v>75401500</v>
      </c>
      <c r="DP8" s="613">
        <f>SUM('State General Purpose'!EN8,'State Ed Special Purpose'!DP8,Local!H8,'Tuition Revenues'!DP8)</f>
        <v>82273300</v>
      </c>
      <c r="DQ8" s="613">
        <f>SUM('State General Purpose'!EO8,'State Ed Special Purpose'!DQ8,Local!I8,'Tuition Revenues'!DQ8)</f>
        <v>91235200</v>
      </c>
      <c r="DR8" s="613">
        <f>SUM('State General Purpose'!EP8,'State Ed Special Purpose'!DR8,Local!J8,'Tuition Revenues'!DR8)</f>
        <v>98234100</v>
      </c>
      <c r="DS8" s="613">
        <f>SUM('State General Purpose'!EQ8,'State Ed Special Purpose'!DS8,Local!K8,'Tuition Revenues'!DS8)</f>
        <v>99903750</v>
      </c>
      <c r="DT8" s="613">
        <f>SUM('State General Purpose'!ER8,'State Ed Special Purpose'!DT8,Local!L8,'Tuition Revenues'!DT8)</f>
        <v>99549400</v>
      </c>
      <c r="DU8" s="613">
        <f>SUM('State General Purpose'!ES8,'State Ed Special Purpose'!DU8,Local!M8,'Tuition Revenues'!DU8)</f>
        <v>97842800</v>
      </c>
      <c r="DV8" s="613">
        <f>SUM('State General Purpose'!ET8,'State Ed Special Purpose'!DV8,Local!N8,'Tuition Revenues'!DV8)</f>
        <v>104765500</v>
      </c>
      <c r="DW8" s="613">
        <f>SUM('State General Purpose'!EU8,'State Ed Special Purpose'!DW8,Local!O8,'Tuition Revenues'!DW8)</f>
        <v>109845800</v>
      </c>
      <c r="DX8" s="613">
        <f>SUM('State General Purpose'!EV8,'State Ed Special Purpose'!DX8,Local!P8,'Tuition Revenues'!DX8)</f>
        <v>112198600</v>
      </c>
      <c r="DY8" s="613">
        <f>SUM('State General Purpose'!EW8,'State Ed Special Purpose'!DY8,Local!Q8,'Tuition Revenues'!DY8)</f>
        <v>112936900</v>
      </c>
      <c r="DZ8" s="612">
        <f>SUM('State General Purpose'!EX8,'State Ed Special Purpose'!DZ8,Local!R8,'Tuition Revenues'!DZ8)</f>
        <v>0</v>
      </c>
      <c r="EA8" s="613">
        <f>SUM('State General Purpose'!EY8,'State Ed Special Purpose'!EA8,Local!S8,'Tuition Revenues'!EA8)</f>
        <v>0</v>
      </c>
      <c r="EB8" s="613">
        <f>SUM('State General Purpose'!EZ8,'State Ed Special Purpose'!EB8,Local!T8,'Tuition Revenues'!EB8)</f>
        <v>0</v>
      </c>
      <c r="EC8" s="613">
        <f>SUM('State General Purpose'!FA8,'State Ed Special Purpose'!EC8,Local!U8,'Tuition Revenues'!EC8)</f>
        <v>0</v>
      </c>
      <c r="ED8" s="613">
        <f>SUM('State General Purpose'!FB8,'State Ed Special Purpose'!ED8,Local!V8,'Tuition Revenues'!ED8)</f>
        <v>0</v>
      </c>
      <c r="EE8" s="613">
        <f>SUM('State General Purpose'!FC8,'State Ed Special Purpose'!EE8,Local!W8,'Tuition Revenues'!EE8)</f>
        <v>0</v>
      </c>
      <c r="EF8" s="613">
        <f>SUM('State General Purpose'!FD8,'State Ed Special Purpose'!EF8,Local!X8,'Tuition Revenues'!EF8)</f>
        <v>0</v>
      </c>
      <c r="EG8" s="613">
        <f>SUM('State General Purpose'!FE8,'State Ed Special Purpose'!EG8,Local!Y8,'Tuition Revenues'!EG8)</f>
        <v>0</v>
      </c>
      <c r="EH8" s="613">
        <f>SUM('State General Purpose'!FF8,'State Ed Special Purpose'!EH8,Local!Z8,'Tuition Revenues'!EH8)</f>
        <v>0</v>
      </c>
      <c r="EI8" s="613">
        <f>SUM('State General Purpose'!FG8,'State Ed Special Purpose'!EI8,Local!AA8,'Tuition Revenues'!EI8)</f>
        <v>0</v>
      </c>
      <c r="EJ8" s="613">
        <f>SUM('State General Purpose'!FH8,'State Ed Special Purpose'!EJ8,Local!AB8,'Tuition Revenues'!EJ8)</f>
        <v>0</v>
      </c>
      <c r="EK8" s="613">
        <f>SUM('State General Purpose'!FI8,'State Ed Special Purpose'!EK8,Local!AC8,'Tuition Revenues'!EK8)</f>
        <v>0</v>
      </c>
      <c r="EL8" s="613">
        <f>SUM('State General Purpose'!FJ8,'State Ed Special Purpose'!EL8,Local!AD8,'Tuition Revenues'!EL8)</f>
        <v>0</v>
      </c>
      <c r="EM8" s="613">
        <f>SUM('State General Purpose'!FK8,'State Ed Special Purpose'!EM8,Local!AE8,'Tuition Revenues'!EM8)</f>
        <v>0</v>
      </c>
      <c r="EN8" s="613">
        <f>SUM('State General Purpose'!FL8,'State Ed Special Purpose'!EN8,Local!AF8,'Tuition Revenues'!EN8)</f>
        <v>0</v>
      </c>
      <c r="EO8" s="612">
        <f>SUM('State General Purpose'!FM8,'State Ed Special Purpose'!EO8,Local!AG8,'Tuition Revenues'!EO8)</f>
        <v>0</v>
      </c>
      <c r="EP8" s="615">
        <f>SUM('State General Purpose'!FN8,'State Ed Special Purpose'!EP8,Local!AH8,'Tuition Revenues'!EP8)</f>
        <v>0</v>
      </c>
      <c r="EQ8" s="615">
        <f>SUM('State General Purpose'!FO8,'State Ed Special Purpose'!EQ8,Local!AI8,'Tuition Revenues'!EQ8)</f>
        <v>0</v>
      </c>
      <c r="ER8" s="615">
        <f>SUM('State General Purpose'!FP8,'State Ed Special Purpose'!ER8,Local!AJ8,'Tuition Revenues'!ER8)</f>
        <v>0</v>
      </c>
      <c r="ES8" s="615">
        <f>SUM('State General Purpose'!FQ8,'State Ed Special Purpose'!ES8,Local!AK8,'Tuition Revenues'!ES8)</f>
        <v>0</v>
      </c>
      <c r="ET8" s="615">
        <f>SUM('State General Purpose'!FR8,'State Ed Special Purpose'!ET8,Local!AL8,'Tuition Revenues'!ET8)</f>
        <v>0</v>
      </c>
      <c r="EU8" s="615">
        <f>SUM('State General Purpose'!FS8,'State Ed Special Purpose'!EU8,Local!AM8,'Tuition Revenues'!EU8)</f>
        <v>0</v>
      </c>
      <c r="EV8" s="615">
        <f>SUM('State General Purpose'!FT8,'State Ed Special Purpose'!EV8,Local!AN8,'Tuition Revenues'!EV8)</f>
        <v>0</v>
      </c>
      <c r="EW8" s="615">
        <f>SUM('State General Purpose'!FU8,'State Ed Special Purpose'!EW8,Local!AO8,'Tuition Revenues'!EW8)</f>
        <v>0</v>
      </c>
      <c r="EX8" s="615">
        <f>SUM('State General Purpose'!FV8,'State Ed Special Purpose'!EX8,Local!AP8,'Tuition Revenues'!EX8)</f>
        <v>49656400</v>
      </c>
      <c r="EY8" s="615">
        <f>SUM('State General Purpose'!FW8,'State Ed Special Purpose'!EY8,Local!AQ8,'Tuition Revenues'!EY8)</f>
        <v>49368200</v>
      </c>
      <c r="EZ8" s="615">
        <f>SUM('State General Purpose'!FX8,'State Ed Special Purpose'!EZ8,Local!AR8,'Tuition Revenues'!EZ8)</f>
        <v>52159200</v>
      </c>
      <c r="FA8" s="615">
        <f>SUM('State General Purpose'!FY8,'State Ed Special Purpose'!FA8,Local!AS8,'Tuition Revenues'!FA8)</f>
        <v>54400300</v>
      </c>
      <c r="FB8" s="615">
        <f>SUM('State General Purpose'!FZ8,'State Ed Special Purpose'!FB8,Local!AT8,'Tuition Revenues'!FB8)</f>
        <v>0</v>
      </c>
      <c r="FC8" s="615">
        <f>SUM('State General Purpose'!GA8,'State Ed Special Purpose'!FC8,Local!AU8,'Tuition Revenues'!FC8)</f>
        <v>0</v>
      </c>
      <c r="FD8" s="612">
        <f>SUM('State General Purpose'!GB8,'State Ed Special Purpose'!FD8,Local!AV8,'Tuition Revenues'!FD8)</f>
        <v>51813544</v>
      </c>
      <c r="FE8" s="615">
        <f>SUM('State General Purpose'!GC8,'State Ed Special Purpose'!FE8,Local!AW8,'Tuition Revenues'!FE8)</f>
        <v>55649583</v>
      </c>
      <c r="FF8" s="615">
        <f>SUM('State General Purpose'!GD8,'State Ed Special Purpose'!FF8,Local!AX8,'Tuition Revenues'!FF8)</f>
        <v>56807980</v>
      </c>
      <c r="FG8" s="615">
        <f>SUM('State General Purpose'!GE8,'State Ed Special Purpose'!FG8,Local!AY8,'Tuition Revenues'!FG8)</f>
        <v>60465220</v>
      </c>
      <c r="FH8" s="615">
        <f>SUM('State General Purpose'!GF8,'State Ed Special Purpose'!FH8,Local!AZ8,'Tuition Revenues'!FH8)</f>
        <v>61762300</v>
      </c>
      <c r="FI8" s="615">
        <f>SUM('State General Purpose'!GG8,'State Ed Special Purpose'!FI8,Local!BA8,'Tuition Revenues'!FI8)</f>
        <v>66869000</v>
      </c>
      <c r="FJ8" s="615">
        <f>SUM('State General Purpose'!GH8,'State Ed Special Purpose'!FJ8,Local!BB8,'Tuition Revenues'!FJ8)</f>
        <v>73432100</v>
      </c>
      <c r="FK8" s="615">
        <f>SUM('State General Purpose'!GI8,'State Ed Special Purpose'!FK8,Local!BC8,'Tuition Revenues'!FK8)</f>
        <v>78668900</v>
      </c>
      <c r="FL8" s="615">
        <f>SUM('State General Purpose'!GJ8,'State Ed Special Purpose'!FL8,Local!BD8,'Tuition Revenues'!FL8)</f>
        <v>80384850</v>
      </c>
      <c r="FM8" s="615">
        <f>SUM('State General Purpose'!GK8,'State Ed Special Purpose'!FM8,Local!BE8,'Tuition Revenues'!FM8)</f>
        <v>30067900</v>
      </c>
      <c r="FN8" s="615">
        <f>SUM('State General Purpose'!GL8,'State Ed Special Purpose'!FN8,Local!BF8,'Tuition Revenues'!FN8)</f>
        <v>29152100</v>
      </c>
      <c r="FO8" s="615">
        <f>SUM('State General Purpose'!GM8,'State Ed Special Purpose'!FO8,Local!BG8,'Tuition Revenues'!FO8)</f>
        <v>52606300</v>
      </c>
      <c r="FP8" s="615">
        <f>SUM('State General Purpose'!GN8,'State Ed Special Purpose'!FP8,Local!BH8,'Tuition Revenues'!FP8)</f>
        <v>55445500</v>
      </c>
      <c r="FQ8" s="615">
        <f>SUM('State General Purpose'!GO8,'State Ed Special Purpose'!FQ8,Local!BI8,'Tuition Revenues'!FQ8)</f>
        <v>77192700</v>
      </c>
      <c r="FR8" s="615">
        <f>SUM('State General Purpose'!GP8,'State Ed Special Purpose'!FR8,Local!BJ8,'Tuition Revenues'!FR8)</f>
        <v>80249600</v>
      </c>
      <c r="FS8" s="612">
        <f>SUM('State General Purpose'!GQ8,'State Ed Special Purpose'!FS8,Local!BK8,'Tuition Revenues'!FS8)</f>
        <v>11582012</v>
      </c>
      <c r="FT8" s="615">
        <f>SUM('State General Purpose'!GR8,'State Ed Special Purpose'!FT8,Local!BL8,'Tuition Revenues'!FT8)</f>
        <v>11417809</v>
      </c>
      <c r="FU8" s="615">
        <f>SUM('State General Purpose'!GS8,'State Ed Special Purpose'!FU8,Local!BM8,'Tuition Revenues'!FU8)</f>
        <v>12348400</v>
      </c>
      <c r="FV8" s="615">
        <f>SUM('State General Purpose'!GT8,'State Ed Special Purpose'!FV8,Local!BN8,'Tuition Revenues'!FV8)</f>
        <v>13093400</v>
      </c>
      <c r="FW8" s="615">
        <f>SUM('State General Purpose'!GU8,'State Ed Special Purpose'!FW8,Local!BO8,'Tuition Revenues'!FW8)</f>
        <v>13639200</v>
      </c>
      <c r="FX8" s="615">
        <f>SUM('State General Purpose'!GV8,'State Ed Special Purpose'!FX8,Local!BP8,'Tuition Revenues'!FX8)</f>
        <v>15404300</v>
      </c>
      <c r="FY8" s="615">
        <f>SUM('State General Purpose'!GW8,'State Ed Special Purpose'!FY8,Local!BQ8,'Tuition Revenues'!FY8)</f>
        <v>17803100</v>
      </c>
      <c r="FZ8" s="615">
        <f>SUM('State General Purpose'!GX8,'State Ed Special Purpose'!FZ8,Local!BR8,'Tuition Revenues'!FZ8)</f>
        <v>19565200</v>
      </c>
      <c r="GA8" s="615">
        <f>SUM('State General Purpose'!GY8,'State Ed Special Purpose'!GA8,Local!BS8,'Tuition Revenues'!GA8)</f>
        <v>19518900</v>
      </c>
      <c r="GB8" s="615">
        <f>SUM('State General Purpose'!GZ8,'State Ed Special Purpose'!GB8,Local!BT8,'Tuition Revenues'!GB8)</f>
        <v>19825100</v>
      </c>
      <c r="GC8" s="615">
        <f>SUM('State General Purpose'!HA8,'State Ed Special Purpose'!GC8,Local!BU8,'Tuition Revenues'!GC8)</f>
        <v>19322500</v>
      </c>
      <c r="GD8" s="615">
        <f>SUM('State General Purpose'!HB8,'State Ed Special Purpose'!GD8,Local!BV8,'Tuition Revenues'!GD8)</f>
        <v>0</v>
      </c>
      <c r="GE8" s="615">
        <f>SUM('State General Purpose'!HC8,'State Ed Special Purpose'!GE8,Local!BW8,'Tuition Revenues'!GE8)</f>
        <v>0</v>
      </c>
      <c r="GF8" s="615">
        <f>SUM('State General Purpose'!HD8,'State Ed Special Purpose'!GF8,Local!BX8,'Tuition Revenues'!GF8)</f>
        <v>0</v>
      </c>
      <c r="GG8" s="615">
        <f>SUM('State General Purpose'!HE8,'State Ed Special Purpose'!GG8,Local!BY8,'Tuition Revenues'!GG8)</f>
        <v>0</v>
      </c>
      <c r="GH8" s="616">
        <f>SUM('State General Purpose'!HG8,'State Ed Special Purpose'!GH8,Local!BZ8,'Tuition Revenues'!GH8)</f>
        <v>0</v>
      </c>
      <c r="GI8" s="615">
        <f>SUM('State General Purpose'!HH8,'State Ed Special Purpose'!GI8,Local!CA8,'Tuition Revenues'!GI8)</f>
        <v>0</v>
      </c>
      <c r="GJ8" s="615">
        <f>SUM('State General Purpose'!HI8,'State Ed Special Purpose'!GJ8,Local!CB8,'Tuition Revenues'!GJ8)</f>
        <v>0</v>
      </c>
      <c r="GK8" s="615">
        <f>SUM('State General Purpose'!HJ8,'State Ed Special Purpose'!GK8,Local!CC8,'Tuition Revenues'!GK8)</f>
        <v>0</v>
      </c>
      <c r="GL8" s="615">
        <f>SUM('State General Purpose'!HK8,'State Ed Special Purpose'!GL8,Local!CD8,'Tuition Revenues'!GL8)</f>
        <v>0</v>
      </c>
      <c r="GM8" s="615">
        <f>SUM('State General Purpose'!HL8,'State Ed Special Purpose'!GM8,Local!CE8,'Tuition Revenues'!GM8)</f>
        <v>0</v>
      </c>
      <c r="GN8" s="615">
        <f>SUM('State General Purpose'!HM8,'State Ed Special Purpose'!GN8,Local!CF8,'Tuition Revenues'!GN8)</f>
        <v>0</v>
      </c>
      <c r="GO8" s="615">
        <f>SUM('State General Purpose'!HN8,'State Ed Special Purpose'!GO8,Local!CG8,'Tuition Revenues'!GO8)</f>
        <v>0</v>
      </c>
      <c r="GP8" s="615">
        <f>SUM('State General Purpose'!HO8,'State Ed Special Purpose'!GP8,Local!CH8,'Tuition Revenues'!GP8)</f>
        <v>0</v>
      </c>
      <c r="GQ8" s="615">
        <f>SUM('State General Purpose'!HP8,'State Ed Special Purpose'!GQ8,Local!CI8,'Tuition Revenues'!GQ8)</f>
        <v>0</v>
      </c>
      <c r="GR8" s="615">
        <f>SUM('State General Purpose'!HQ8,'State Ed Special Purpose'!GR8,Local!CJ8,'Tuition Revenues'!GR8)</f>
        <v>0</v>
      </c>
      <c r="GS8" s="615">
        <f>SUM('State General Purpose'!HR8,'State Ed Special Purpose'!GS8,Local!CK8,'Tuition Revenues'!GS8)</f>
        <v>0</v>
      </c>
      <c r="GT8" s="615">
        <f>SUM('State General Purpose'!HS8,'State Ed Special Purpose'!GT8,Local!CL8,'Tuition Revenues'!GT8)</f>
        <v>0</v>
      </c>
      <c r="GU8" s="615">
        <f>SUM('State General Purpose'!HT8,'State Ed Special Purpose'!GU8,Local!CM8,'Tuition Revenues'!GU8)</f>
        <v>0</v>
      </c>
      <c r="GV8" s="615">
        <f>SUM('State General Purpose'!HU8,'State Ed Special Purpose'!GV8,Local!CN8,'Tuition Revenues'!GV8)</f>
        <v>0</v>
      </c>
      <c r="GW8" s="615">
        <f>SUM('State General Purpose'!HV8,'State Ed Special Purpose'!GW8,Local!CO8,'Tuition Revenues'!GW8)</f>
        <v>0</v>
      </c>
      <c r="GX8" s="612">
        <f>SUM('State General Purpose'!HW8,'State Ed Special Purpose'!GX8,Local!CP8,'Tuition Revenues'!GX8)</f>
        <v>0</v>
      </c>
      <c r="GY8" s="615">
        <f>SUM('State General Purpose'!HX8,'State Ed Special Purpose'!GY8,Local!CQ8,'Tuition Revenues'!GY8)</f>
        <v>0</v>
      </c>
      <c r="GZ8" s="615">
        <f>SUM('State General Purpose'!HY8,'State Ed Special Purpose'!GZ8,Local!CR8,'Tuition Revenues'!GZ8)</f>
        <v>0</v>
      </c>
      <c r="HA8" s="615">
        <f>SUM('State General Purpose'!HZ8,'State Ed Special Purpose'!HA8,Local!CS8,'Tuition Revenues'!HA8)</f>
        <v>0</v>
      </c>
      <c r="HB8" s="615">
        <f>SUM('State General Purpose'!IA8,'State Ed Special Purpose'!HB8,Local!CT8,'Tuition Revenues'!HB8)</f>
        <v>0</v>
      </c>
      <c r="HC8" s="615">
        <f>SUM('State General Purpose'!IB8,'State Ed Special Purpose'!HC8,Local!CU8,'Tuition Revenues'!HC8)</f>
        <v>0</v>
      </c>
      <c r="HD8" s="615">
        <f>SUM('State General Purpose'!IC8,'State Ed Special Purpose'!HD8,Local!CV8,'Tuition Revenues'!HD8)</f>
        <v>0</v>
      </c>
      <c r="HE8" s="615">
        <f>SUM('State General Purpose'!ID8,'State Ed Special Purpose'!HE8,Local!CW8,'Tuition Revenues'!HE8)</f>
        <v>0</v>
      </c>
      <c r="HF8" s="615">
        <f>SUM('State General Purpose'!IE8,'State Ed Special Purpose'!HF8,Local!CX8,'Tuition Revenues'!HF8)</f>
        <v>0</v>
      </c>
      <c r="HG8" s="615">
        <f>SUM('State General Purpose'!IF8,'State Ed Special Purpose'!HG8,Local!CY8,'Tuition Revenues'!HG8)</f>
        <v>0</v>
      </c>
      <c r="HH8" s="615">
        <f>SUM('State General Purpose'!IG8,'State Ed Special Purpose'!HH8,Local!CZ8,'Tuition Revenues'!HH8)</f>
        <v>0</v>
      </c>
      <c r="HI8" s="615">
        <f>SUM('State General Purpose'!IH8,'State Ed Special Purpose'!HI8,Local!DA8,'Tuition Revenues'!HI8)</f>
        <v>0</v>
      </c>
      <c r="HJ8" s="615">
        <f>SUM('State General Purpose'!II8,'State Ed Special Purpose'!HJ8,Local!DB8,'Tuition Revenues'!HJ8)</f>
        <v>0</v>
      </c>
      <c r="HK8" s="615">
        <f>SUM('State General Purpose'!IJ8,'State Ed Special Purpose'!HK8,Local!DC8,'Tuition Revenues'!HK8)</f>
        <v>0</v>
      </c>
      <c r="HL8" s="615">
        <f>SUM('State General Purpose'!IK8,'State Ed Special Purpose'!HL8,Local!DD8,'Tuition Revenues'!HL8)</f>
        <v>0</v>
      </c>
      <c r="HM8" s="612">
        <f>SUM('State General Purpose'!IL8,'State Ed Special Purpose'!HM8,Local!DE8,'Tuition Revenues'!HM8)</f>
        <v>0</v>
      </c>
      <c r="HN8" s="615">
        <f>SUM('State General Purpose'!IM8,'State Ed Special Purpose'!HN8,Local!DF8,'Tuition Revenues'!HN8)</f>
        <v>0</v>
      </c>
      <c r="HO8" s="615">
        <f>SUM('State General Purpose'!IN8,'State Ed Special Purpose'!HO8,Local!DG8,'Tuition Revenues'!HO8)</f>
        <v>0</v>
      </c>
      <c r="HP8" s="615">
        <f>SUM('State General Purpose'!IO8,'State Ed Special Purpose'!HP8,Local!DH8,'Tuition Revenues'!HP8)</f>
        <v>0</v>
      </c>
      <c r="HQ8" s="615">
        <f>SUM('State General Purpose'!IP8,'State Ed Special Purpose'!HQ8,Local!DI8,'Tuition Revenues'!HQ8)</f>
        <v>0</v>
      </c>
      <c r="HR8" s="615">
        <f>SUM('State General Purpose'!IQ8,'State Ed Special Purpose'!HR8,Local!DJ8,'Tuition Revenues'!HR8)</f>
        <v>0</v>
      </c>
      <c r="HS8" s="615">
        <f>SUM('State General Purpose'!IR8,'State Ed Special Purpose'!HS8,Local!DK8,'Tuition Revenues'!HS8)</f>
        <v>0</v>
      </c>
      <c r="HT8" s="615">
        <f>SUM('State General Purpose'!IS8,'State Ed Special Purpose'!HT8,Local!DL8,'Tuition Revenues'!HT8)</f>
        <v>0</v>
      </c>
      <c r="HU8" s="615">
        <f>SUM('State General Purpose'!IT8,'State Ed Special Purpose'!HU8,Local!DM8,'Tuition Revenues'!HU8)</f>
        <v>0</v>
      </c>
      <c r="HV8" s="615">
        <f>SUM('State General Purpose'!IU8,'State Ed Special Purpose'!HV8,Local!DN8,'Tuition Revenues'!HV8)</f>
        <v>0</v>
      </c>
      <c r="HW8" s="615">
        <f>SUM('State General Purpose'!IV8,'State Ed Special Purpose'!HW8,Local!DO8,'Tuition Revenues'!HW8)</f>
        <v>0</v>
      </c>
      <c r="HX8" s="615">
        <f>SUM('State General Purpose'!IW8,'State Ed Special Purpose'!HX8,Local!DP8,'Tuition Revenues'!HX8)</f>
        <v>0</v>
      </c>
      <c r="HY8" s="615">
        <f>SUM('State General Purpose'!IX8,'State Ed Special Purpose'!HY8,Local!DQ8,'Tuition Revenues'!HY8)</f>
        <v>0</v>
      </c>
      <c r="HZ8" s="615">
        <f>SUM('State General Purpose'!IY8,'State Ed Special Purpose'!HZ8,Local!DR8,'Tuition Revenues'!HZ8)</f>
        <v>0</v>
      </c>
      <c r="IA8" s="615">
        <f>SUM('State General Purpose'!IZ8,'State Ed Special Purpose'!IA8,Local!DS8,'Tuition Revenues'!IA8)</f>
        <v>0</v>
      </c>
    </row>
    <row r="9" spans="1:235" s="196" customFormat="1" ht="12.75" customHeight="1">
      <c r="A9" s="611" t="s">
        <v>2</v>
      </c>
      <c r="B9" s="612">
        <f>SUM('State General Purpose'!R9,'State Ed Special Purpose'!B9,'Tuition Revenues'!B9)</f>
        <v>2108437410</v>
      </c>
      <c r="C9" s="613">
        <f>SUM('State General Purpose'!S9,'State Ed Special Purpose'!C9,'Tuition Revenues'!C9)</f>
        <v>2073879283</v>
      </c>
      <c r="D9" s="613">
        <f>SUM('State General Purpose'!T9,'State Ed Special Purpose'!D9,'Tuition Revenues'!D9)</f>
        <v>2263303790</v>
      </c>
      <c r="E9" s="613">
        <f>SUM('State General Purpose'!U9,'State Ed Special Purpose'!E9,'Tuition Revenues'!E9)</f>
        <v>2390772272</v>
      </c>
      <c r="F9" s="613">
        <f>SUM('State General Purpose'!V9,'State Ed Special Purpose'!F9,'Tuition Revenues'!F9)</f>
        <v>2633691104</v>
      </c>
      <c r="G9" s="613">
        <f>SUM('State General Purpose'!W9,'State Ed Special Purpose'!G9,'Tuition Revenues'!G9)</f>
        <v>2841954754</v>
      </c>
      <c r="H9" s="613">
        <f>SUM('State General Purpose'!X9,'State Ed Special Purpose'!H9,'Tuition Revenues'!H9)</f>
        <v>3116045105</v>
      </c>
      <c r="I9" s="613">
        <f>SUM('State General Purpose'!Y9,'State Ed Special Purpose'!I9,'Tuition Revenues'!I9)</f>
        <v>3215245297</v>
      </c>
      <c r="J9" s="613">
        <f>SUM('State General Purpose'!Z9,'State Ed Special Purpose'!J9,'Tuition Revenues'!J9)</f>
        <v>3173655261</v>
      </c>
      <c r="K9" s="613">
        <f>SUM('State General Purpose'!AA9,'State Ed Special Purpose'!K9,'Tuition Revenues'!K9)</f>
        <v>2959710721</v>
      </c>
      <c r="L9" s="613">
        <f>SUM('State General Purpose'!AB9,'State Ed Special Purpose'!L9,'Tuition Revenues'!L9)</f>
        <v>3124681231</v>
      </c>
      <c r="M9" s="613">
        <f>SUM('State General Purpose'!AC9,'State Ed Special Purpose'!M9,'Tuition Revenues'!M9)</f>
        <v>3087372981</v>
      </c>
      <c r="N9" s="613">
        <f>SUM('State General Purpose'!AD9,'State Ed Special Purpose'!N9,'Tuition Revenues'!N9)</f>
        <v>3069255200</v>
      </c>
      <c r="O9" s="613">
        <f>SUM('State General Purpose'!AE9,'State Ed Special Purpose'!O9,'Tuition Revenues'!O9)</f>
        <v>3644711401.9299998</v>
      </c>
      <c r="P9" s="613">
        <f>SUM('State General Purpose'!AF9,'State Ed Special Purpose'!P9,'Tuition Revenues'!P9)</f>
        <v>3903475976.6300001</v>
      </c>
      <c r="Q9" s="613">
        <f>SUM('State General Purpose'!AG9,'State Ed Special Purpose'!Q9,'Tuition Revenues'!Q9)</f>
        <v>4060691440</v>
      </c>
      <c r="R9" s="612">
        <f>SUM('State General Purpose'!AI9,'State Ed Special Purpose'!R9,'Tuition Revenues'!R9)</f>
        <v>1190560350</v>
      </c>
      <c r="S9" s="613">
        <f>SUM('State General Purpose'!AJ9,'State Ed Special Purpose'!S9,'Tuition Revenues'!S9)</f>
        <v>1135520593</v>
      </c>
      <c r="T9" s="613">
        <f>SUM('State General Purpose'!AK9,'State Ed Special Purpose'!T9,'Tuition Revenues'!T9)</f>
        <v>1218538533</v>
      </c>
      <c r="U9" s="613">
        <f>SUM('State General Purpose'!AL9,'State Ed Special Purpose'!U9,'Tuition Revenues'!U9)</f>
        <v>1282414502</v>
      </c>
      <c r="V9" s="613">
        <f>SUM('State General Purpose'!AM9,'State Ed Special Purpose'!V9,'Tuition Revenues'!V9)</f>
        <v>1404720114</v>
      </c>
      <c r="W9" s="613">
        <f>SUM('State General Purpose'!AN9,'State Ed Special Purpose'!W9,'Tuition Revenues'!W9)</f>
        <v>1497590549</v>
      </c>
      <c r="X9" s="613">
        <f>SUM('State General Purpose'!AO9,'State Ed Special Purpose'!X9,'Tuition Revenues'!X9)</f>
        <v>2027392561</v>
      </c>
      <c r="Y9" s="613">
        <f>SUM('State General Purpose'!AP9,'State Ed Special Purpose'!Y9,'Tuition Revenues'!Y9)</f>
        <v>2073596595</v>
      </c>
      <c r="Z9" s="613">
        <f>SUM('State General Purpose'!AQ9,'State Ed Special Purpose'!Z9,'Tuition Revenues'!Z9)</f>
        <v>2404558278</v>
      </c>
      <c r="AA9" s="613">
        <f>SUM('State General Purpose'!AR9,'State Ed Special Purpose'!AA9,'Tuition Revenues'!AA9)</f>
        <v>2238670923</v>
      </c>
      <c r="AB9" s="613">
        <f>SUM('State General Purpose'!AS9,'State Ed Special Purpose'!AB9,'Tuition Revenues'!AB9)</f>
        <v>2371630339</v>
      </c>
      <c r="AC9" s="613">
        <f>SUM('State General Purpose'!AT9,'State Ed Special Purpose'!AC9,'Tuition Revenues'!AC9)</f>
        <v>2329114679</v>
      </c>
      <c r="AD9" s="613">
        <f>SUM('State General Purpose'!AU9,'State Ed Special Purpose'!AD9,'Tuition Revenues'!AD9)</f>
        <v>2330409200.2751999</v>
      </c>
      <c r="AE9" s="613">
        <f>SUM('State General Purpose'!AV9,'State Ed Special Purpose'!AE9,'Tuition Revenues'!AE9)</f>
        <v>3048450162.6799998</v>
      </c>
      <c r="AF9" s="613">
        <f>SUM('State General Purpose'!AW9,'State Ed Special Purpose'!AF9,'Tuition Revenues'!AF9)</f>
        <v>3236609426</v>
      </c>
      <c r="AG9" s="613">
        <f>SUM('State General Purpose'!AX9,'State Ed Special Purpose'!AG9,'Tuition Revenues'!AG9)</f>
        <v>3387795696</v>
      </c>
      <c r="AH9" s="612">
        <f>SUM('State General Purpose'!AZ9,'State Ed Special Purpose'!AH9,'Tuition Revenues'!AH9)</f>
        <v>603116728</v>
      </c>
      <c r="AI9" s="613">
        <f>SUM('State General Purpose'!BA9,'State Ed Special Purpose'!AI9,'Tuition Revenues'!AI9)</f>
        <v>616160557</v>
      </c>
      <c r="AJ9" s="613">
        <f>SUM('State General Purpose'!BB9,'State Ed Special Purpose'!AJ9,'Tuition Revenues'!AJ9)</f>
        <v>692600732</v>
      </c>
      <c r="AK9" s="613">
        <f>SUM('State General Purpose'!BC9,'State Ed Special Purpose'!AK9,'Tuition Revenues'!AK9)</f>
        <v>739210295</v>
      </c>
      <c r="AL9" s="613">
        <f>SUM('State General Purpose'!BD9,'State Ed Special Purpose'!AL9,'Tuition Revenues'!AL9)</f>
        <v>823349776</v>
      </c>
      <c r="AM9" s="613">
        <f>SUM('State General Purpose'!BE9,'State Ed Special Purpose'!AM9,'Tuition Revenues'!AM9)</f>
        <v>889268100</v>
      </c>
      <c r="AN9" s="613">
        <f>SUM('State General Purpose'!BF9,'State Ed Special Purpose'!AN9,'Tuition Revenues'!AN9)</f>
        <v>580509383</v>
      </c>
      <c r="AO9" s="613">
        <f>SUM('State General Purpose'!BG9,'State Ed Special Purpose'!AO9,'Tuition Revenues'!AO9)</f>
        <v>617850527</v>
      </c>
      <c r="AP9" s="613">
        <f>SUM('State General Purpose'!BH9,'State Ed Special Purpose'!AP9,'Tuition Revenues'!AP9)</f>
        <v>270542374</v>
      </c>
      <c r="AQ9" s="613">
        <f>SUM('State General Purpose'!BI9,'State Ed Special Purpose'!AQ9,'Tuition Revenues'!AQ9)</f>
        <v>248783206</v>
      </c>
      <c r="AR9" s="613">
        <f>SUM('State General Purpose'!BJ9,'State Ed Special Purpose'!AR9,'Tuition Revenues'!AR9)</f>
        <v>258633917</v>
      </c>
      <c r="AS9" s="613">
        <f>SUM('State General Purpose'!BK9,'State Ed Special Purpose'!AS9,'Tuition Revenues'!AS9)</f>
        <v>252532563</v>
      </c>
      <c r="AT9" s="613">
        <f>SUM('State General Purpose'!BL9,'State Ed Special Purpose'!AT9,'Tuition Revenues'!AT9)</f>
        <v>235992150.752</v>
      </c>
      <c r="AU9" s="613">
        <f>SUM('State General Purpose'!BM9,'State Ed Special Purpose'!AU9,'Tuition Revenues'!AU9)</f>
        <v>61960269</v>
      </c>
      <c r="AV9" s="613">
        <f>SUM('State General Purpose'!BN9,'State Ed Special Purpose'!AV9,'Tuition Revenues'!AV9)</f>
        <v>4087836</v>
      </c>
      <c r="AW9" s="613">
        <f>SUM('State General Purpose'!BO9,'State Ed Special Purpose'!AW9,'Tuition Revenues'!AW9)</f>
        <v>4087836</v>
      </c>
      <c r="AX9" s="612">
        <f>SUM('State General Purpose'!BQ9,'State Ed Special Purpose'!AX9,'Tuition Revenues'!AX9)</f>
        <v>278206688</v>
      </c>
      <c r="AY9" s="613">
        <f>SUM('State General Purpose'!BR9,'State Ed Special Purpose'!AY9,'Tuition Revenues'!AY9)</f>
        <v>275257169</v>
      </c>
      <c r="AZ9" s="613">
        <f>SUM('State General Purpose'!BS9,'State Ed Special Purpose'!AZ9,'Tuition Revenues'!AZ9)</f>
        <v>301055413</v>
      </c>
      <c r="BA9" s="613">
        <f>SUM('State General Purpose'!BT9,'State Ed Special Purpose'!BA9,'Tuition Revenues'!BA9)</f>
        <v>314110334</v>
      </c>
      <c r="BB9" s="613">
        <f>SUM('State General Purpose'!BU9,'State Ed Special Purpose'!BB9,'Tuition Revenues'!BB9)</f>
        <v>338378027</v>
      </c>
      <c r="BC9" s="613">
        <f>SUM('State General Purpose'!BV9,'State Ed Special Purpose'!BC9,'Tuition Revenues'!BC9)</f>
        <v>375940124</v>
      </c>
      <c r="BD9" s="613">
        <f>SUM('State General Purpose'!BW9,'State Ed Special Purpose'!BD9,'Tuition Revenues'!BD9)</f>
        <v>415392236</v>
      </c>
      <c r="BE9" s="613">
        <f>SUM('State General Purpose'!BX9,'State Ed Special Purpose'!BE9,'Tuition Revenues'!BE9)</f>
        <v>417377212</v>
      </c>
      <c r="BF9" s="613">
        <f>SUM('State General Purpose'!BY9,'State Ed Special Purpose'!BF9,'Tuition Revenues'!BF9)</f>
        <v>395752106</v>
      </c>
      <c r="BG9" s="613">
        <f>SUM('State General Purpose'!BZ9,'State Ed Special Purpose'!BG9,'Tuition Revenues'!BG9)</f>
        <v>372083563</v>
      </c>
      <c r="BH9" s="613">
        <f>SUM('State General Purpose'!CA9,'State Ed Special Purpose'!BH9,'Tuition Revenues'!BH9)</f>
        <v>390802143</v>
      </c>
      <c r="BI9" s="613">
        <f>SUM('State General Purpose'!CB9,'State Ed Special Purpose'!BI9,'Tuition Revenues'!BI9)</f>
        <v>389684044</v>
      </c>
      <c r="BJ9" s="613">
        <f>SUM('State General Purpose'!CC9,'State Ed Special Purpose'!BJ9,'Tuition Revenues'!BJ9)</f>
        <v>443579016.13599998</v>
      </c>
      <c r="BK9" s="613">
        <f>SUM('State General Purpose'!CD9,'State Ed Special Purpose'!BK9,'Tuition Revenues'!BK9)</f>
        <v>421320269.28999996</v>
      </c>
      <c r="BL9" s="613">
        <f>SUM('State General Purpose'!CE9,'State Ed Special Purpose'!BL9,'Tuition Revenues'!BL9)</f>
        <v>514825073</v>
      </c>
      <c r="BM9" s="613">
        <f>SUM('State General Purpose'!CF9,'State Ed Special Purpose'!BM9,'Tuition Revenues'!BM9)</f>
        <v>508589052</v>
      </c>
      <c r="BN9" s="612">
        <f>SUM('State General Purpose'!CH9,'State Ed Special Purpose'!BN9,'Tuition Revenues'!BN9)</f>
        <v>0</v>
      </c>
      <c r="BO9" s="613">
        <f>SUM('State General Purpose'!CI9,'State Ed Special Purpose'!BO9,'Tuition Revenues'!BO9)</f>
        <v>0</v>
      </c>
      <c r="BP9" s="613">
        <f>SUM('State General Purpose'!CJ9,'State Ed Special Purpose'!BP9,'Tuition Revenues'!BP9)</f>
        <v>0</v>
      </c>
      <c r="BQ9" s="613">
        <f>SUM('State General Purpose'!CK9,'State Ed Special Purpose'!BQ9,'Tuition Revenues'!BQ9)</f>
        <v>0</v>
      </c>
      <c r="BR9" s="613">
        <f>SUM('State General Purpose'!CL9,'State Ed Special Purpose'!BR9,'Tuition Revenues'!BR9)</f>
        <v>0</v>
      </c>
      <c r="BS9" s="613">
        <f>SUM('State General Purpose'!CM9,'State Ed Special Purpose'!BS9,'Tuition Revenues'!BS9)</f>
        <v>0</v>
      </c>
      <c r="BT9" s="613">
        <f>SUM('State General Purpose'!CN9,'State Ed Special Purpose'!BT9,'Tuition Revenues'!BT9)</f>
        <v>0</v>
      </c>
      <c r="BU9" s="613">
        <f>SUM('State General Purpose'!CO9,'State Ed Special Purpose'!BU9,'Tuition Revenues'!BU9)</f>
        <v>83592771</v>
      </c>
      <c r="BV9" s="613">
        <f>SUM('State General Purpose'!CP9,'State Ed Special Purpose'!BV9,'Tuition Revenues'!BV9)</f>
        <v>81157165</v>
      </c>
      <c r="BW9" s="613">
        <f>SUM('State General Purpose'!CQ9,'State Ed Special Purpose'!BW9,'Tuition Revenues'!BW9)</f>
        <v>79329704</v>
      </c>
      <c r="BX9" s="613">
        <f>SUM('State General Purpose'!CR9,'State Ed Special Purpose'!BX9,'Tuition Revenues'!BX9)</f>
        <v>82253735</v>
      </c>
      <c r="BY9" s="613">
        <f>SUM('State General Purpose'!CS9,'State Ed Special Purpose'!BY9,'Tuition Revenues'!BY9)</f>
        <v>95587105</v>
      </c>
      <c r="BZ9" s="613">
        <f>SUM('State General Purpose'!CT9,'State Ed Special Purpose'!BZ9,'Tuition Revenues'!BZ9)</f>
        <v>101915200.34720001</v>
      </c>
      <c r="CA9" s="613">
        <f>SUM('State General Purpose'!CU9,'State Ed Special Purpose'!CA9,'Tuition Revenues'!CA9)</f>
        <v>121361110.74000001</v>
      </c>
      <c r="CB9" s="613">
        <f>SUM('State General Purpose'!CV9,'State Ed Special Purpose'!CB9,'Tuition Revenues'!CB9)</f>
        <v>126429531</v>
      </c>
      <c r="CC9" s="613">
        <f>SUM('State General Purpose'!CW9,'State Ed Special Purpose'!CC9,'Tuition Revenues'!CC9)</f>
        <v>138971564</v>
      </c>
      <c r="CD9" s="612">
        <f>SUM('State General Purpose'!CY9,'State Ed Special Purpose'!CD9,'Tuition Revenues'!CD9)</f>
        <v>36553644</v>
      </c>
      <c r="CE9" s="613">
        <f>SUM('State General Purpose'!CZ9,'State Ed Special Purpose'!CE9,'Tuition Revenues'!CE9)</f>
        <v>35761200</v>
      </c>
      <c r="CF9" s="613">
        <f>SUM('State General Purpose'!DA9,'State Ed Special Purpose'!CF9,'Tuition Revenues'!CF9)</f>
        <v>38216413</v>
      </c>
      <c r="CG9" s="613">
        <f>SUM('State General Purpose'!DB9,'State Ed Special Purpose'!CG9,'Tuition Revenues'!CG9)</f>
        <v>40478241</v>
      </c>
      <c r="CH9" s="613">
        <f>SUM('State General Purpose'!DC9,'State Ed Special Purpose'!CH9,'Tuition Revenues'!CH9)</f>
        <v>51035540</v>
      </c>
      <c r="CI9" s="613">
        <f>SUM('State General Purpose'!DD9,'State Ed Special Purpose'!CI9,'Tuition Revenues'!CI9)</f>
        <v>61691513</v>
      </c>
      <c r="CJ9" s="613">
        <f>SUM('State General Purpose'!DE9,'State Ed Special Purpose'!CJ9,'Tuition Revenues'!CJ9)</f>
        <v>71703963</v>
      </c>
      <c r="CK9" s="613">
        <f>SUM('State General Purpose'!DF9,'State Ed Special Purpose'!CK9,'Tuition Revenues'!CK9)</f>
        <v>0</v>
      </c>
      <c r="CL9" s="613">
        <f>SUM('State General Purpose'!DG9,'State Ed Special Purpose'!CL9,'Tuition Revenues'!CL9)</f>
        <v>0</v>
      </c>
      <c r="CM9" s="613">
        <f>SUM('State General Purpose'!DH9,'State Ed Special Purpose'!CM9,'Tuition Revenues'!CM9)</f>
        <v>0</v>
      </c>
      <c r="CN9" s="613">
        <f>SUM('State General Purpose'!DI9,'State Ed Special Purpose'!CN9,'Tuition Revenues'!CN9)</f>
        <v>0</v>
      </c>
      <c r="CO9" s="613">
        <f>SUM('State General Purpose'!DJ9,'State Ed Special Purpose'!CO9,'Tuition Revenues'!CO9)</f>
        <v>0</v>
      </c>
      <c r="CP9" s="613">
        <f>SUM('State General Purpose'!DK9,'State Ed Special Purpose'!CP9,'Tuition Revenues'!CP9)</f>
        <v>0</v>
      </c>
      <c r="CQ9" s="613">
        <f>SUM('State General Purpose'!DL9,'State Ed Special Purpose'!CQ9,'Tuition Revenues'!CQ9)</f>
        <v>0</v>
      </c>
      <c r="CR9" s="613">
        <f>SUM('State General Purpose'!DM9,'State Ed Special Purpose'!CR9,'Tuition Revenues'!CR9)</f>
        <v>0</v>
      </c>
      <c r="CS9" s="613">
        <f>SUM('State General Purpose'!DN9,'State Ed Special Purpose'!CS9,'Tuition Revenues'!CS9)</f>
        <v>0</v>
      </c>
      <c r="CT9" s="612">
        <f>SUM('State General Purpose'!DP9,'State Ed Special Purpose'!CT9,'Tuition Revenues'!CT9)</f>
        <v>0</v>
      </c>
      <c r="CU9" s="613">
        <f>SUM('State General Purpose'!DQ9,'State Ed Special Purpose'!CU9,'Tuition Revenues'!CU9)</f>
        <v>11179764</v>
      </c>
      <c r="CV9" s="613">
        <f>SUM('State General Purpose'!DR9,'State Ed Special Purpose'!CV9,'Tuition Revenues'!CV9)</f>
        <v>12892699</v>
      </c>
      <c r="CW9" s="613">
        <f>SUM('State General Purpose'!DS9,'State Ed Special Purpose'!CW9,'Tuition Revenues'!CW9)</f>
        <v>14558900</v>
      </c>
      <c r="CX9" s="613">
        <f>SUM('State General Purpose'!DT9,'State Ed Special Purpose'!CX9,'Tuition Revenues'!CX9)</f>
        <v>16050647</v>
      </c>
      <c r="CY9" s="613">
        <f>SUM('State General Purpose'!DU9,'State Ed Special Purpose'!CY9,'Tuition Revenues'!CY9)</f>
        <v>17464468</v>
      </c>
      <c r="CZ9" s="613">
        <f>SUM('State General Purpose'!DV9,'State Ed Special Purpose'!CZ9,'Tuition Revenues'!CZ9)</f>
        <v>21046962</v>
      </c>
      <c r="DA9" s="613">
        <f>SUM('State General Purpose'!DW9,'State Ed Special Purpose'!DA9,'Tuition Revenues'!DA9)</f>
        <v>22828192</v>
      </c>
      <c r="DB9" s="613">
        <f>SUM('State General Purpose'!DX9,'State Ed Special Purpose'!DB9,'Tuition Revenues'!DB9)</f>
        <v>21645338</v>
      </c>
      <c r="DC9" s="613">
        <f>SUM('State General Purpose'!DY9,'State Ed Special Purpose'!DC9,'Tuition Revenues'!DC9)</f>
        <v>20843325</v>
      </c>
      <c r="DD9" s="613">
        <f>SUM('State General Purpose'!DZ9,'State Ed Special Purpose'!DD9,'Tuition Revenues'!DD9)</f>
        <v>21361097</v>
      </c>
      <c r="DE9" s="613">
        <f>SUM('State General Purpose'!EA9,'State Ed Special Purpose'!DE9,'Tuition Revenues'!DE9)</f>
        <v>20454590</v>
      </c>
      <c r="DF9" s="613">
        <f>SUM('State General Purpose'!EB9,'State Ed Special Purpose'!DF9,'Tuition Revenues'!DF9)</f>
        <v>20180990.489599999</v>
      </c>
      <c r="DG9" s="613">
        <f>SUM('State General Purpose'!EC9,'State Ed Special Purpose'!DG9,'Tuition Revenues'!DG9)</f>
        <v>24181986.219999999</v>
      </c>
      <c r="DH9" s="613">
        <f>SUM('State General Purpose'!ED9,'State Ed Special Purpose'!DH9,'Tuition Revenues'!DH9)</f>
        <v>25611946.629999999</v>
      </c>
      <c r="DI9" s="613">
        <f>SUM('State General Purpose'!EE9,'State Ed Special Purpose'!DI9,'Tuition Revenues'!DI9)</f>
        <v>25335128</v>
      </c>
      <c r="DJ9" s="614">
        <f>SUM('State General Purpose'!EH9,'State Ed Special Purpose'!DJ9,Local!B9,'Tuition Revenues'!DJ9)</f>
        <v>1258686049.8499999</v>
      </c>
      <c r="DK9" s="613">
        <f>SUM('State General Purpose'!EI9,'State Ed Special Purpose'!DK9,Local!C9,'Tuition Revenues'!DK9)</f>
        <v>1289147671.1799998</v>
      </c>
      <c r="DL9" s="613">
        <f>SUM('State General Purpose'!EJ9,'State Ed Special Purpose'!DL9,Local!D9,'Tuition Revenues'!DL9)</f>
        <v>1385325937</v>
      </c>
      <c r="DM9" s="613">
        <f>SUM('State General Purpose'!EK9,'State Ed Special Purpose'!DM9,Local!E9,'Tuition Revenues'!DM9)</f>
        <v>1432657875</v>
      </c>
      <c r="DN9" s="613">
        <f>SUM('State General Purpose'!EL9,'State Ed Special Purpose'!DN9,Local!F9,'Tuition Revenues'!DN9)</f>
        <v>1522740067.6800001</v>
      </c>
      <c r="DO9" s="613">
        <f>SUM('State General Purpose'!EM9,'State Ed Special Purpose'!DO9,Local!G9,'Tuition Revenues'!DO9)</f>
        <v>1595150262.77</v>
      </c>
      <c r="DP9" s="613">
        <f>SUM('State General Purpose'!EN9,'State Ed Special Purpose'!DP9,Local!H9,'Tuition Revenues'!DP9)</f>
        <v>1743382819</v>
      </c>
      <c r="DQ9" s="613">
        <f>SUM('State General Purpose'!EO9,'State Ed Special Purpose'!DQ9,Local!I9,'Tuition Revenues'!DQ9)</f>
        <v>1653002415</v>
      </c>
      <c r="DR9" s="613">
        <f>SUM('State General Purpose'!EP9,'State Ed Special Purpose'!DR9,Local!J9,'Tuition Revenues'!DR9)</f>
        <v>1681580101.02</v>
      </c>
      <c r="DS9" s="613">
        <f>SUM('State General Purpose'!EQ9,'State Ed Special Purpose'!DS9,Local!K9,'Tuition Revenues'!DS9)</f>
        <v>1748659089</v>
      </c>
      <c r="DT9" s="613">
        <f>SUM('State General Purpose'!ER9,'State Ed Special Purpose'!DT9,Local!L9,'Tuition Revenues'!DT9)</f>
        <v>1871459962.0899999</v>
      </c>
      <c r="DU9" s="613">
        <f>SUM('State General Purpose'!ES9,'State Ed Special Purpose'!DU9,Local!M9,'Tuition Revenues'!DU9)</f>
        <v>1903829440.02</v>
      </c>
      <c r="DV9" s="613">
        <f>SUM('State General Purpose'!ET9,'State Ed Special Purpose'!DV9,Local!N9,'Tuition Revenues'!DV9)</f>
        <v>1924288120</v>
      </c>
      <c r="DW9" s="613">
        <f>SUM('State General Purpose'!EU9,'State Ed Special Purpose'!DW9,Local!O9,'Tuition Revenues'!DW9)</f>
        <v>1954491367</v>
      </c>
      <c r="DX9" s="613">
        <f>SUM('State General Purpose'!EV9,'State Ed Special Purpose'!DX9,Local!P9,'Tuition Revenues'!DX9)</f>
        <v>1977618502</v>
      </c>
      <c r="DY9" s="613">
        <f>SUM('State General Purpose'!EW9,'State Ed Special Purpose'!DY9,Local!Q9,'Tuition Revenues'!DY9)</f>
        <v>1992911955</v>
      </c>
      <c r="DZ9" s="612">
        <f>SUM('State General Purpose'!EX9,'State Ed Special Purpose'!DZ9,Local!R9,'Tuition Revenues'!DZ9)</f>
        <v>0</v>
      </c>
      <c r="EA9" s="613">
        <f>SUM('State General Purpose'!EY9,'State Ed Special Purpose'!EA9,Local!S9,'Tuition Revenues'!EA9)</f>
        <v>0</v>
      </c>
      <c r="EB9" s="613">
        <f>SUM('State General Purpose'!EZ9,'State Ed Special Purpose'!EB9,Local!T9,'Tuition Revenues'!EB9)</f>
        <v>0</v>
      </c>
      <c r="EC9" s="613">
        <f>SUM('State General Purpose'!FA9,'State Ed Special Purpose'!EC9,Local!U9,'Tuition Revenues'!EC9)</f>
        <v>362779744.32999998</v>
      </c>
      <c r="ED9" s="613">
        <f>SUM('State General Purpose'!FB9,'State Ed Special Purpose'!ED9,Local!V9,'Tuition Revenues'!ED9)</f>
        <v>378609282.55000001</v>
      </c>
      <c r="EE9" s="613">
        <f>SUM('State General Purpose'!FC9,'State Ed Special Purpose'!EE9,Local!W9,'Tuition Revenues'!EE9)</f>
        <v>415368941</v>
      </c>
      <c r="EF9" s="613">
        <f>SUM('State General Purpose'!FD9,'State Ed Special Purpose'!EF9,Local!X9,'Tuition Revenues'!EF9)</f>
        <v>413524335</v>
      </c>
      <c r="EG9" s="613">
        <f>SUM('State General Purpose'!FE9,'State Ed Special Purpose'!EG9,Local!Y9,'Tuition Revenues'!EG9)</f>
        <v>499615831.88</v>
      </c>
      <c r="EH9" s="613">
        <f>SUM('State General Purpose'!FF9,'State Ed Special Purpose'!EH9,Local!Z9,'Tuition Revenues'!EH9)</f>
        <v>559762635</v>
      </c>
      <c r="EI9" s="613">
        <f>SUM('State General Purpose'!FG9,'State Ed Special Purpose'!EI9,Local!AA9,'Tuition Revenues'!EI9)</f>
        <v>808077436.14999998</v>
      </c>
      <c r="EJ9" s="613">
        <f>SUM('State General Purpose'!FH9,'State Ed Special Purpose'!EJ9,Local!AB9,'Tuition Revenues'!EJ9)</f>
        <v>814698571.89999998</v>
      </c>
      <c r="EK9" s="613">
        <f>SUM('State General Purpose'!FI9,'State Ed Special Purpose'!EK9,Local!AC9,'Tuition Revenues'!EK9)</f>
        <v>1186727747</v>
      </c>
      <c r="EL9" s="613">
        <f>SUM('State General Purpose'!FJ9,'State Ed Special Purpose'!EL9,Local!AD9,'Tuition Revenues'!EL9)</f>
        <v>1425156930</v>
      </c>
      <c r="EM9" s="613">
        <f>SUM('State General Purpose'!FK9,'State Ed Special Purpose'!EM9,Local!AE9,'Tuition Revenues'!EM9)</f>
        <v>1623559136</v>
      </c>
      <c r="EN9" s="613">
        <f>SUM('State General Purpose'!FL9,'State Ed Special Purpose'!EN9,Local!AF9,'Tuition Revenues'!EN9)</f>
        <v>1635140138</v>
      </c>
      <c r="EO9" s="612">
        <f>SUM('State General Purpose'!FM9,'State Ed Special Purpose'!EO9,Local!AG9,'Tuition Revenues'!EO9)</f>
        <v>1106037062.79</v>
      </c>
      <c r="EP9" s="615">
        <f>SUM('State General Purpose'!FN9,'State Ed Special Purpose'!EP9,Local!AH9,'Tuition Revenues'!EP9)</f>
        <v>1187513634</v>
      </c>
      <c r="EQ9" s="615">
        <f>SUM('State General Purpose'!FO9,'State Ed Special Purpose'!EQ9,Local!AI9,'Tuition Revenues'!EQ9)</f>
        <v>1228674400</v>
      </c>
      <c r="ER9" s="615">
        <f>SUM('State General Purpose'!FP9,'State Ed Special Purpose'!ER9,Local!AJ9,'Tuition Revenues'!ER9)</f>
        <v>954495523.62000012</v>
      </c>
      <c r="ES9" s="615">
        <f>SUM('State General Purpose'!FQ9,'State Ed Special Purpose'!ES9,Local!AK9,'Tuition Revenues'!ES9)</f>
        <v>999152739.83999991</v>
      </c>
      <c r="ET9" s="615">
        <f>SUM('State General Purpose'!FR9,'State Ed Special Purpose'!ET9,Local!AL9,'Tuition Revenues'!ET9)</f>
        <v>1085209651</v>
      </c>
      <c r="EU9" s="615">
        <f>SUM('State General Purpose'!FS9,'State Ed Special Purpose'!EU9,Local!AM9,'Tuition Revenues'!EU9)</f>
        <v>1061253573</v>
      </c>
      <c r="EV9" s="615">
        <f>SUM('State General Purpose'!FT9,'State Ed Special Purpose'!EV9,Local!AN9,'Tuition Revenues'!EV9)</f>
        <v>1031386174.0699999</v>
      </c>
      <c r="EW9" s="615">
        <f>SUM('State General Purpose'!FU9,'State Ed Special Purpose'!EW9,Local!AO9,'Tuition Revenues'!EW9)</f>
        <v>1069668375</v>
      </c>
      <c r="EX9" s="615">
        <f>SUM('State General Purpose'!FV9,'State Ed Special Purpose'!EX9,Local!AP9,'Tuition Revenues'!EX9)</f>
        <v>938941966.17000008</v>
      </c>
      <c r="EY9" s="615">
        <f>SUM('State General Purpose'!FW9,'State Ed Special Purpose'!EY9,Local!AQ9,'Tuition Revenues'!EY9)</f>
        <v>963194369.76000011</v>
      </c>
      <c r="EZ9" s="615">
        <f>SUM('State General Purpose'!FX9,'State Ed Special Purpose'!EZ9,Local!AR9,'Tuition Revenues'!EZ9)</f>
        <v>637031608</v>
      </c>
      <c r="FA9" s="615">
        <f>SUM('State General Purpose'!FY9,'State Ed Special Purpose'!FA9,Local!AS9,'Tuition Revenues'!FA9)</f>
        <v>453387320</v>
      </c>
      <c r="FB9" s="615">
        <f>SUM('State General Purpose'!FZ9,'State Ed Special Purpose'!FB9,Local!AT9,'Tuition Revenues'!FB9)</f>
        <v>279215579</v>
      </c>
      <c r="FC9" s="615">
        <f>SUM('State General Purpose'!GA9,'State Ed Special Purpose'!FC9,Local!AU9,'Tuition Revenues'!FC9)</f>
        <v>281127692</v>
      </c>
      <c r="FD9" s="612">
        <f>SUM('State General Purpose'!GB9,'State Ed Special Purpose'!FD9,Local!AV9,'Tuition Revenues'!FD9)</f>
        <v>135420395.18000001</v>
      </c>
      <c r="FE9" s="615">
        <f>SUM('State General Purpose'!GC9,'State Ed Special Purpose'!FE9,Local!AW9,'Tuition Revenues'!FE9)</f>
        <v>146417148</v>
      </c>
      <c r="FF9" s="615">
        <f>SUM('State General Purpose'!GD9,'State Ed Special Purpose'!FF9,Local!AX9,'Tuition Revenues'!FF9)</f>
        <v>178643662</v>
      </c>
      <c r="FG9" s="615">
        <f>SUM('State General Purpose'!GE9,'State Ed Special Purpose'!FG9,Local!AY9,'Tuition Revenues'!FG9)</f>
        <v>190782660.07999998</v>
      </c>
      <c r="FH9" s="615">
        <f>SUM('State General Purpose'!GF9,'State Ed Special Purpose'!FH9,Local!AZ9,'Tuition Revenues'!FH9)</f>
        <v>201662295.22</v>
      </c>
      <c r="FI9" s="615">
        <f>SUM('State General Purpose'!GG9,'State Ed Special Purpose'!FI9,Local!BA9,'Tuition Revenues'!FI9)</f>
        <v>226021530</v>
      </c>
      <c r="FJ9" s="615">
        <f>SUM('State General Purpose'!GH9,'State Ed Special Purpose'!FJ9,Local!BB9,'Tuition Revenues'!FJ9)</f>
        <v>161760487</v>
      </c>
      <c r="FK9" s="615">
        <f>SUM('State General Purpose'!GI9,'State Ed Special Purpose'!FK9,Local!BC9,'Tuition Revenues'!FK9)</f>
        <v>134716414.06999999</v>
      </c>
      <c r="FL9" s="615">
        <f>SUM('State General Purpose'!GJ9,'State Ed Special Purpose'!FL9,Local!BD9,'Tuition Revenues'!FL9)</f>
        <v>103296978</v>
      </c>
      <c r="FM9" s="615">
        <f>SUM('State General Purpose'!GK9,'State Ed Special Purpose'!FM9,Local!BE9,'Tuition Revenues'!FM9)</f>
        <v>107874392.34999999</v>
      </c>
      <c r="FN9" s="615">
        <f>SUM('State General Purpose'!GL9,'State Ed Special Purpose'!FN9,Local!BF9,'Tuition Revenues'!FN9)</f>
        <v>109514617.16</v>
      </c>
      <c r="FO9" s="615">
        <f>SUM('State General Purpose'!GM9,'State Ed Special Purpose'!FO9,Local!BG9,'Tuition Revenues'!FO9)</f>
        <v>84107762</v>
      </c>
      <c r="FP9" s="615">
        <f>SUM('State General Purpose'!GN9,'State Ed Special Purpose'!FP9,Local!BH9,'Tuition Revenues'!FP9)</f>
        <v>58593965</v>
      </c>
      <c r="FQ9" s="615">
        <f>SUM('State General Purpose'!GO9,'State Ed Special Purpose'!FQ9,Local!BI9,'Tuition Revenues'!FQ9)</f>
        <v>79920282.159999996</v>
      </c>
      <c r="FR9" s="615">
        <f>SUM('State General Purpose'!GP9,'State Ed Special Purpose'!FR9,Local!BJ9,'Tuition Revenues'!FR9)</f>
        <v>78576881</v>
      </c>
      <c r="FS9" s="612">
        <f>SUM('State General Purpose'!GQ9,'State Ed Special Purpose'!FS9,Local!BK9,'Tuition Revenues'!FS9)</f>
        <v>47690213.210000001</v>
      </c>
      <c r="FT9" s="615">
        <f>SUM('State General Purpose'!GR9,'State Ed Special Purpose'!FT9,Local!BL9,'Tuition Revenues'!FT9)</f>
        <v>51395155</v>
      </c>
      <c r="FU9" s="615">
        <f>SUM('State General Purpose'!GS9,'State Ed Special Purpose'!FU9,Local!BM9,'Tuition Revenues'!FU9)</f>
        <v>25339813</v>
      </c>
      <c r="FV9" s="615">
        <f>SUM('State General Purpose'!GT9,'State Ed Special Purpose'!FV9,Local!BN9,'Tuition Revenues'!FV9)</f>
        <v>14682139.65</v>
      </c>
      <c r="FW9" s="615">
        <f>SUM('State General Purpose'!GU9,'State Ed Special Purpose'!FW9,Local!BO9,'Tuition Revenues'!FW9)</f>
        <v>15725945.16</v>
      </c>
      <c r="FX9" s="615">
        <f>SUM('State General Purpose'!GV9,'State Ed Special Purpose'!FX9,Local!BP9,'Tuition Revenues'!FX9)</f>
        <v>16782697</v>
      </c>
      <c r="FY9" s="615">
        <f>SUM('State General Purpose'!GW9,'State Ed Special Purpose'!FY9,Local!BQ9,'Tuition Revenues'!FY9)</f>
        <v>16464020</v>
      </c>
      <c r="FZ9" s="615">
        <f>SUM('State General Purpose'!GX9,'State Ed Special Purpose'!FZ9,Local!BR9,'Tuition Revenues'!FZ9)</f>
        <v>15861681</v>
      </c>
      <c r="GA9" s="615">
        <f>SUM('State General Purpose'!GY9,'State Ed Special Purpose'!GA9,Local!BS9,'Tuition Revenues'!GA9)</f>
        <v>15931101</v>
      </c>
      <c r="GB9" s="615">
        <f>SUM('State General Purpose'!GZ9,'State Ed Special Purpose'!GB9,Local!BT9,'Tuition Revenues'!GB9)</f>
        <v>16566167.42</v>
      </c>
      <c r="GC9" s="615">
        <f>SUM('State General Purpose'!HA9,'State Ed Special Purpose'!GC9,Local!BU9,'Tuition Revenues'!GC9)</f>
        <v>16421881.199999999</v>
      </c>
      <c r="GD9" s="615">
        <f>SUM('State General Purpose'!HB9,'State Ed Special Purpose'!GD9,Local!BV9,'Tuition Revenues'!GD9)</f>
        <v>16421003</v>
      </c>
      <c r="GE9" s="615">
        <f>SUM('State General Purpose'!HC9,'State Ed Special Purpose'!GE9,Local!BW9,'Tuition Revenues'!GE9)</f>
        <v>17353152</v>
      </c>
      <c r="GF9" s="615">
        <f>SUM('State General Purpose'!HD9,'State Ed Special Purpose'!GF9,Local!BX9,'Tuition Revenues'!GF9)</f>
        <v>17759860</v>
      </c>
      <c r="GG9" s="615">
        <f>SUM('State General Purpose'!HE9,'State Ed Special Purpose'!GG9,Local!BY9,'Tuition Revenues'!GG9)</f>
        <v>18636588</v>
      </c>
      <c r="GH9" s="616">
        <f>SUM('State General Purpose'!HG9,'State Ed Special Purpose'!GH9,Local!BZ9,'Tuition Revenues'!GH9)</f>
        <v>0</v>
      </c>
      <c r="GI9" s="615">
        <f>SUM('State General Purpose'!HH9,'State Ed Special Purpose'!GI9,Local!CA9,'Tuition Revenues'!GI9)</f>
        <v>0</v>
      </c>
      <c r="GJ9" s="615">
        <f>SUM('State General Purpose'!HI9,'State Ed Special Purpose'!GJ9,Local!CB9,'Tuition Revenues'!GJ9)</f>
        <v>0</v>
      </c>
      <c r="GK9" s="615">
        <f>SUM('State General Purpose'!HJ9,'State Ed Special Purpose'!GK9,Local!CC9,'Tuition Revenues'!GK9)</f>
        <v>0</v>
      </c>
      <c r="GL9" s="615">
        <f>SUM('State General Purpose'!HK9,'State Ed Special Purpose'!GL9,Local!CD9,'Tuition Revenues'!GL9)</f>
        <v>0</v>
      </c>
      <c r="GM9" s="615">
        <f>SUM('State General Purpose'!HL9,'State Ed Special Purpose'!GM9,Local!CE9,'Tuition Revenues'!GM9)</f>
        <v>0</v>
      </c>
      <c r="GN9" s="615">
        <f>SUM('State General Purpose'!HM9,'State Ed Special Purpose'!GN9,Local!CF9,'Tuition Revenues'!GN9)</f>
        <v>0</v>
      </c>
      <c r="GO9" s="615">
        <f>SUM('State General Purpose'!HN9,'State Ed Special Purpose'!GO9,Local!CG9,'Tuition Revenues'!GO9)</f>
        <v>0</v>
      </c>
      <c r="GP9" s="615">
        <f>SUM('State General Purpose'!HO9,'State Ed Special Purpose'!GP9,Local!CH9,'Tuition Revenues'!GP9)</f>
        <v>0</v>
      </c>
      <c r="GQ9" s="615">
        <f>SUM('State General Purpose'!HP9,'State Ed Special Purpose'!GQ9,Local!CI9,'Tuition Revenues'!GQ9)</f>
        <v>0</v>
      </c>
      <c r="GR9" s="615">
        <f>SUM('State General Purpose'!HQ9,'State Ed Special Purpose'!GR9,Local!CJ9,'Tuition Revenues'!GR9)</f>
        <v>0</v>
      </c>
      <c r="GS9" s="615">
        <f>SUM('State General Purpose'!HR9,'State Ed Special Purpose'!GS9,Local!CK9,'Tuition Revenues'!GS9)</f>
        <v>0</v>
      </c>
      <c r="GT9" s="615">
        <f>SUM('State General Purpose'!HS9,'State Ed Special Purpose'!GT9,Local!CL9,'Tuition Revenues'!GT9)</f>
        <v>0</v>
      </c>
      <c r="GU9" s="615">
        <f>SUM('State General Purpose'!HT9,'State Ed Special Purpose'!GU9,Local!CM9,'Tuition Revenues'!GU9)</f>
        <v>0</v>
      </c>
      <c r="GV9" s="615">
        <f>SUM('State General Purpose'!HU9,'State Ed Special Purpose'!GV9,Local!CN9,'Tuition Revenues'!GV9)</f>
        <v>0</v>
      </c>
      <c r="GW9" s="615">
        <f>SUM('State General Purpose'!HV9,'State Ed Special Purpose'!GW9,Local!CO9,'Tuition Revenues'!GW9)</f>
        <v>0</v>
      </c>
      <c r="GX9" s="612">
        <f>SUM('State General Purpose'!HW9,'State Ed Special Purpose'!GX9,Local!CP9,'Tuition Revenues'!GX9)</f>
        <v>0</v>
      </c>
      <c r="GY9" s="615">
        <f>SUM('State General Purpose'!HX9,'State Ed Special Purpose'!GY9,Local!CQ9,'Tuition Revenues'!GY9)</f>
        <v>0</v>
      </c>
      <c r="GZ9" s="615">
        <f>SUM('State General Purpose'!HY9,'State Ed Special Purpose'!GZ9,Local!CR9,'Tuition Revenues'!GZ9)</f>
        <v>0</v>
      </c>
      <c r="HA9" s="615">
        <f>SUM('State General Purpose'!HZ9,'State Ed Special Purpose'!HA9,Local!CS9,'Tuition Revenues'!HA9)</f>
        <v>0</v>
      </c>
      <c r="HB9" s="615">
        <f>SUM('State General Purpose'!IA9,'State Ed Special Purpose'!HB9,Local!CT9,'Tuition Revenues'!HB9)</f>
        <v>0</v>
      </c>
      <c r="HC9" s="615">
        <f>SUM('State General Purpose'!IB9,'State Ed Special Purpose'!HC9,Local!CU9,'Tuition Revenues'!HC9)</f>
        <v>0</v>
      </c>
      <c r="HD9" s="615">
        <f>SUM('State General Purpose'!IC9,'State Ed Special Purpose'!HD9,Local!CV9,'Tuition Revenues'!HD9)</f>
        <v>0</v>
      </c>
      <c r="HE9" s="615">
        <f>SUM('State General Purpose'!ID9,'State Ed Special Purpose'!HE9,Local!CW9,'Tuition Revenues'!HE9)</f>
        <v>0</v>
      </c>
      <c r="HF9" s="615">
        <f>SUM('State General Purpose'!IE9,'State Ed Special Purpose'!HF9,Local!CX9,'Tuition Revenues'!HF9)</f>
        <v>0</v>
      </c>
      <c r="HG9" s="615">
        <f>SUM('State General Purpose'!IF9,'State Ed Special Purpose'!HG9,Local!CY9,'Tuition Revenues'!HG9)</f>
        <v>0</v>
      </c>
      <c r="HH9" s="615">
        <f>SUM('State General Purpose'!IG9,'State Ed Special Purpose'!HH9,Local!CZ9,'Tuition Revenues'!HH9)</f>
        <v>0</v>
      </c>
      <c r="HI9" s="615">
        <f>SUM('State General Purpose'!IH9,'State Ed Special Purpose'!HI9,Local!DA9,'Tuition Revenues'!HI9)</f>
        <v>0</v>
      </c>
      <c r="HJ9" s="615">
        <f>SUM('State General Purpose'!II9,'State Ed Special Purpose'!HJ9,Local!DB9,'Tuition Revenues'!HJ9)</f>
        <v>0</v>
      </c>
      <c r="HK9" s="615">
        <f>SUM('State General Purpose'!IJ9,'State Ed Special Purpose'!HK9,Local!DC9,'Tuition Revenues'!HK9)</f>
        <v>0</v>
      </c>
      <c r="HL9" s="615">
        <f>SUM('State General Purpose'!IK9,'State Ed Special Purpose'!HL9,Local!DD9,'Tuition Revenues'!HL9)</f>
        <v>0</v>
      </c>
      <c r="HM9" s="612">
        <f>SUM('State General Purpose'!IL9,'State Ed Special Purpose'!HM9,Local!DE9,'Tuition Revenues'!HM9)</f>
        <v>0</v>
      </c>
      <c r="HN9" s="615">
        <f>SUM('State General Purpose'!IM9,'State Ed Special Purpose'!HN9,Local!DF9,'Tuition Revenues'!HN9)</f>
        <v>0</v>
      </c>
      <c r="HO9" s="615">
        <f>SUM('State General Purpose'!IN9,'State Ed Special Purpose'!HO9,Local!DG9,'Tuition Revenues'!HO9)</f>
        <v>0</v>
      </c>
      <c r="HP9" s="615">
        <f>SUM('State General Purpose'!IO9,'State Ed Special Purpose'!HP9,Local!DH9,'Tuition Revenues'!HP9)</f>
        <v>0</v>
      </c>
      <c r="HQ9" s="615">
        <f>SUM('State General Purpose'!IP9,'State Ed Special Purpose'!HQ9,Local!DI9,'Tuition Revenues'!HQ9)</f>
        <v>0</v>
      </c>
      <c r="HR9" s="615">
        <f>SUM('State General Purpose'!IQ9,'State Ed Special Purpose'!HR9,Local!DJ9,'Tuition Revenues'!HR9)</f>
        <v>0</v>
      </c>
      <c r="HS9" s="615">
        <f>SUM('State General Purpose'!IR9,'State Ed Special Purpose'!HS9,Local!DK9,'Tuition Revenues'!HS9)</f>
        <v>0</v>
      </c>
      <c r="HT9" s="615">
        <f>SUM('State General Purpose'!IS9,'State Ed Special Purpose'!HT9,Local!DL9,'Tuition Revenues'!HT9)</f>
        <v>0</v>
      </c>
      <c r="HU9" s="615">
        <f>SUM('State General Purpose'!IT9,'State Ed Special Purpose'!HU9,Local!DM9,'Tuition Revenues'!HU9)</f>
        <v>0</v>
      </c>
      <c r="HV9" s="615">
        <f>SUM('State General Purpose'!IU9,'State Ed Special Purpose'!HV9,Local!DN9,'Tuition Revenues'!HV9)</f>
        <v>0</v>
      </c>
      <c r="HW9" s="615">
        <f>SUM('State General Purpose'!IV9,'State Ed Special Purpose'!HW9,Local!DO9,'Tuition Revenues'!HW9)</f>
        <v>0</v>
      </c>
      <c r="HX9" s="615">
        <f>SUM('State General Purpose'!IW9,'State Ed Special Purpose'!HX9,Local!DP9,'Tuition Revenues'!HX9)</f>
        <v>0</v>
      </c>
      <c r="HY9" s="615">
        <f>SUM('State General Purpose'!IX9,'State Ed Special Purpose'!HY9,Local!DQ9,'Tuition Revenues'!HY9)</f>
        <v>0</v>
      </c>
      <c r="HZ9" s="615">
        <f>SUM('State General Purpose'!IY9,'State Ed Special Purpose'!HZ9,Local!DR9,'Tuition Revenues'!HZ9)</f>
        <v>0</v>
      </c>
      <c r="IA9" s="615">
        <f>SUM('State General Purpose'!IZ9,'State Ed Special Purpose'!IA9,Local!DS9,'Tuition Revenues'!IA9)</f>
        <v>0</v>
      </c>
    </row>
    <row r="10" spans="1:235" s="196" customFormat="1" ht="12.75" customHeight="1">
      <c r="A10" s="611" t="s">
        <v>3</v>
      </c>
      <c r="B10" s="612">
        <f>SUM('State General Purpose'!R10,'State Ed Special Purpose'!B10,'Tuition Revenues'!B10)</f>
        <v>1597061412.6444001</v>
      </c>
      <c r="C10" s="613">
        <f>SUM('State General Purpose'!S10,'State Ed Special Purpose'!C10,'Tuition Revenues'!C10)</f>
        <v>1686575563</v>
      </c>
      <c r="D10" s="613">
        <f>SUM('State General Purpose'!T10,'State Ed Special Purpose'!D10,'Tuition Revenues'!D10)</f>
        <v>1772448470</v>
      </c>
      <c r="E10" s="613">
        <f>SUM('State General Purpose'!U10,'State Ed Special Purpose'!E10,'Tuition Revenues'!E10)</f>
        <v>1842327326</v>
      </c>
      <c r="F10" s="613">
        <f>SUM('State General Purpose'!V10,'State Ed Special Purpose'!F10,'Tuition Revenues'!F10)</f>
        <v>1817332194.99</v>
      </c>
      <c r="G10" s="613">
        <f>SUM('State General Purpose'!W10,'State Ed Special Purpose'!G10,'Tuition Revenues'!G10)</f>
        <v>1972753752</v>
      </c>
      <c r="H10" s="613">
        <f>SUM('State General Purpose'!X10,'State Ed Special Purpose'!H10,'Tuition Revenues'!H10)</f>
        <v>2141489334</v>
      </c>
      <c r="I10" s="613">
        <f>SUM('State General Purpose'!Y10,'State Ed Special Purpose'!I10,'Tuition Revenues'!I10)</f>
        <v>2323001999</v>
      </c>
      <c r="J10" s="613">
        <f>SUM('State General Purpose'!Z10,'State Ed Special Purpose'!J10,'Tuition Revenues'!J10)</f>
        <v>2374442240</v>
      </c>
      <c r="K10" s="613">
        <f>SUM('State General Purpose'!AA10,'State Ed Special Purpose'!K10,'Tuition Revenues'!K10)</f>
        <v>2291436188</v>
      </c>
      <c r="L10" s="613">
        <f>SUM('State General Purpose'!AB10,'State Ed Special Purpose'!L10,'Tuition Revenues'!L10)</f>
        <v>2620699840</v>
      </c>
      <c r="M10" s="613">
        <f>SUM('State General Purpose'!AC10,'State Ed Special Purpose'!M10,'Tuition Revenues'!M10)</f>
        <v>2754693967</v>
      </c>
      <c r="N10" s="613">
        <f>SUM('State General Purpose'!AD10,'State Ed Special Purpose'!N10,'Tuition Revenues'!N10)</f>
        <v>2971253378</v>
      </c>
      <c r="O10" s="613">
        <f>SUM('State General Purpose'!AE10,'State Ed Special Purpose'!O10,'Tuition Revenues'!O10)</f>
        <v>3113015755</v>
      </c>
      <c r="P10" s="613">
        <f>SUM('State General Purpose'!AF10,'State Ed Special Purpose'!P10,'Tuition Revenues'!P10)</f>
        <v>3211508027</v>
      </c>
      <c r="Q10" s="613">
        <f>SUM('State General Purpose'!AG10,'State Ed Special Purpose'!Q10,'Tuition Revenues'!Q10)</f>
        <v>3467475272.1999998</v>
      </c>
      <c r="R10" s="612">
        <f>SUM('State General Purpose'!AI10,'State Ed Special Purpose'!R10,'Tuition Revenues'!R10)</f>
        <v>744837494.75574148</v>
      </c>
      <c r="S10" s="613">
        <f>SUM('State General Purpose'!AJ10,'State Ed Special Purpose'!S10,'Tuition Revenues'!S10)</f>
        <v>779487445</v>
      </c>
      <c r="T10" s="613">
        <f>SUM('State General Purpose'!AK10,'State Ed Special Purpose'!T10,'Tuition Revenues'!T10)</f>
        <v>799369364</v>
      </c>
      <c r="U10" s="613">
        <f>SUM('State General Purpose'!AL10,'State Ed Special Purpose'!U10,'Tuition Revenues'!U10)</f>
        <v>827434619</v>
      </c>
      <c r="V10" s="613">
        <f>SUM('State General Purpose'!AM10,'State Ed Special Purpose'!V10,'Tuition Revenues'!V10)</f>
        <v>806486400</v>
      </c>
      <c r="W10" s="613">
        <f>SUM('State General Purpose'!AN10,'State Ed Special Purpose'!W10,'Tuition Revenues'!W10)</f>
        <v>854326488</v>
      </c>
      <c r="X10" s="613">
        <f>SUM('State General Purpose'!AO10,'State Ed Special Purpose'!X10,'Tuition Revenues'!X10)</f>
        <v>914706775</v>
      </c>
      <c r="Y10" s="613">
        <f>SUM('State General Purpose'!AP10,'State Ed Special Purpose'!Y10,'Tuition Revenues'!Y10)</f>
        <v>992209877</v>
      </c>
      <c r="Z10" s="613">
        <f>SUM('State General Purpose'!AQ10,'State Ed Special Purpose'!Z10,'Tuition Revenues'!Z10)</f>
        <v>997821813</v>
      </c>
      <c r="AA10" s="613">
        <f>SUM('State General Purpose'!AR10,'State Ed Special Purpose'!AA10,'Tuition Revenues'!AA10)</f>
        <v>943992620</v>
      </c>
      <c r="AB10" s="613">
        <f>SUM('State General Purpose'!AS10,'State Ed Special Purpose'!AB10,'Tuition Revenues'!AB10)</f>
        <v>1032594322</v>
      </c>
      <c r="AC10" s="613">
        <f>SUM('State General Purpose'!AT10,'State Ed Special Purpose'!AC10,'Tuition Revenues'!AC10)</f>
        <v>1069315505</v>
      </c>
      <c r="AD10" s="613">
        <f>SUM('State General Purpose'!AU10,'State Ed Special Purpose'!AD10,'Tuition Revenues'!AD10)</f>
        <v>1114595549</v>
      </c>
      <c r="AE10" s="613">
        <f>SUM('State General Purpose'!AV10,'State Ed Special Purpose'!AE10,'Tuition Revenues'!AE10)</f>
        <v>1170053416</v>
      </c>
      <c r="AF10" s="613">
        <f>SUM('State General Purpose'!AW10,'State Ed Special Purpose'!AF10,'Tuition Revenues'!AF10)</f>
        <v>1185873979</v>
      </c>
      <c r="AG10" s="613">
        <f>SUM('State General Purpose'!AX10,'State Ed Special Purpose'!AG10,'Tuition Revenues'!AG10)</f>
        <v>1274736328.77</v>
      </c>
      <c r="AH10" s="612">
        <f>SUM('State General Purpose'!AZ10,'State Ed Special Purpose'!AH10,'Tuition Revenues'!AH10)</f>
        <v>277001224</v>
      </c>
      <c r="AI10" s="613">
        <f>SUM('State General Purpose'!BA10,'State Ed Special Purpose'!AI10,'Tuition Revenues'!AI10)</f>
        <v>306134083</v>
      </c>
      <c r="AJ10" s="613">
        <f>SUM('State General Purpose'!BB10,'State Ed Special Purpose'!AJ10,'Tuition Revenues'!AJ10)</f>
        <v>347832822</v>
      </c>
      <c r="AK10" s="613">
        <f>SUM('State General Purpose'!BC10,'State Ed Special Purpose'!AK10,'Tuition Revenues'!AK10)</f>
        <v>370545618</v>
      </c>
      <c r="AL10" s="613">
        <f>SUM('State General Purpose'!BD10,'State Ed Special Purpose'!AL10,'Tuition Revenues'!AL10)</f>
        <v>323792064.65999997</v>
      </c>
      <c r="AM10" s="613">
        <f>SUM('State General Purpose'!BE10,'State Ed Special Purpose'!AM10,'Tuition Revenues'!AM10)</f>
        <v>350479675</v>
      </c>
      <c r="AN10" s="613">
        <f>SUM('State General Purpose'!BF10,'State Ed Special Purpose'!AN10,'Tuition Revenues'!AN10)</f>
        <v>385013288</v>
      </c>
      <c r="AO10" s="613">
        <f>SUM('State General Purpose'!BG10,'State Ed Special Purpose'!AO10,'Tuition Revenues'!AO10)</f>
        <v>422252100</v>
      </c>
      <c r="AP10" s="613">
        <f>SUM('State General Purpose'!BH10,'State Ed Special Purpose'!AP10,'Tuition Revenues'!AP10)</f>
        <v>431891848</v>
      </c>
      <c r="AQ10" s="613">
        <f>SUM('State General Purpose'!BI10,'State Ed Special Purpose'!AQ10,'Tuition Revenues'!AQ10)</f>
        <v>412964517</v>
      </c>
      <c r="AR10" s="613">
        <f>SUM('State General Purpose'!BJ10,'State Ed Special Purpose'!AR10,'Tuition Revenues'!AR10)</f>
        <v>459158744</v>
      </c>
      <c r="AS10" s="613">
        <f>SUM('State General Purpose'!BK10,'State Ed Special Purpose'!AS10,'Tuition Revenues'!AS10)</f>
        <v>482548503</v>
      </c>
      <c r="AT10" s="613">
        <f>SUM('State General Purpose'!BL10,'State Ed Special Purpose'!AT10,'Tuition Revenues'!AT10)</f>
        <v>520936626</v>
      </c>
      <c r="AU10" s="613">
        <f>SUM('State General Purpose'!BM10,'State Ed Special Purpose'!AU10,'Tuition Revenues'!AU10)</f>
        <v>552084309</v>
      </c>
      <c r="AV10" s="613">
        <f>SUM('State General Purpose'!BN10,'State Ed Special Purpose'!AV10,'Tuition Revenues'!AV10)</f>
        <v>589345055</v>
      </c>
      <c r="AW10" s="613">
        <f>SUM('State General Purpose'!BO10,'State Ed Special Purpose'!AW10,'Tuition Revenues'!AW10)</f>
        <v>632085112.38</v>
      </c>
      <c r="AX10" s="612">
        <f>SUM('State General Purpose'!BQ10,'State Ed Special Purpose'!AX10,'Tuition Revenues'!AX10)</f>
        <v>155942567.84426546</v>
      </c>
      <c r="AY10" s="613">
        <f>SUM('State General Purpose'!BR10,'State Ed Special Purpose'!AY10,'Tuition Revenues'!AY10)</f>
        <v>161481202</v>
      </c>
      <c r="AZ10" s="613">
        <f>SUM('State General Purpose'!BS10,'State Ed Special Purpose'!AZ10,'Tuition Revenues'!AZ10)</f>
        <v>167126812</v>
      </c>
      <c r="BA10" s="613">
        <f>SUM('State General Purpose'!BT10,'State Ed Special Purpose'!BA10,'Tuition Revenues'!BA10)</f>
        <v>169463750</v>
      </c>
      <c r="BB10" s="613">
        <f>SUM('State General Purpose'!BU10,'State Ed Special Purpose'!BB10,'Tuition Revenues'!BB10)</f>
        <v>247518835</v>
      </c>
      <c r="BC10" s="613">
        <f>SUM('State General Purpose'!BV10,'State Ed Special Purpose'!BC10,'Tuition Revenues'!BC10)</f>
        <v>263381118</v>
      </c>
      <c r="BD10" s="613">
        <f>SUM('State General Purpose'!BW10,'State Ed Special Purpose'!BD10,'Tuition Revenues'!BD10)</f>
        <v>283163933</v>
      </c>
      <c r="BE10" s="613">
        <f>SUM('State General Purpose'!BX10,'State Ed Special Purpose'!BE10,'Tuition Revenues'!BE10)</f>
        <v>309186470</v>
      </c>
      <c r="BF10" s="613">
        <f>SUM('State General Purpose'!BY10,'State Ed Special Purpose'!BF10,'Tuition Revenues'!BF10)</f>
        <v>320683312</v>
      </c>
      <c r="BG10" s="613">
        <f>SUM('State General Purpose'!BZ10,'State Ed Special Purpose'!BG10,'Tuition Revenues'!BG10)</f>
        <v>323939940</v>
      </c>
      <c r="BH10" s="613">
        <f>SUM('State General Purpose'!CA10,'State Ed Special Purpose'!BH10,'Tuition Revenues'!BH10)</f>
        <v>380994318</v>
      </c>
      <c r="BI10" s="613">
        <f>SUM('State General Purpose'!CB10,'State Ed Special Purpose'!BI10,'Tuition Revenues'!BI10)</f>
        <v>385473309</v>
      </c>
      <c r="BJ10" s="613">
        <f>SUM('State General Purpose'!CC10,'State Ed Special Purpose'!BJ10,'Tuition Revenues'!BJ10)</f>
        <v>638037202</v>
      </c>
      <c r="BK10" s="613">
        <f>SUM('State General Purpose'!CD10,'State Ed Special Purpose'!BK10,'Tuition Revenues'!BK10)</f>
        <v>534577531</v>
      </c>
      <c r="BL10" s="613">
        <f>SUM('State General Purpose'!CE10,'State Ed Special Purpose'!BL10,'Tuition Revenues'!BL10)</f>
        <v>666304855</v>
      </c>
      <c r="BM10" s="613">
        <f>SUM('State General Purpose'!CF10,'State Ed Special Purpose'!BM10,'Tuition Revenues'!BM10)</f>
        <v>753153728.88999999</v>
      </c>
      <c r="BN10" s="612">
        <f>SUM('State General Purpose'!CH10,'State Ed Special Purpose'!BN10,'Tuition Revenues'!BN10)</f>
        <v>196474939.04678008</v>
      </c>
      <c r="BO10" s="613">
        <f>SUM('State General Purpose'!CI10,'State Ed Special Purpose'!BO10,'Tuition Revenues'!BO10)</f>
        <v>250528222</v>
      </c>
      <c r="BP10" s="613">
        <f>SUM('State General Purpose'!CJ10,'State Ed Special Purpose'!BP10,'Tuition Revenues'!BP10)</f>
        <v>264532812</v>
      </c>
      <c r="BQ10" s="613">
        <f>SUM('State General Purpose'!CK10,'State Ed Special Purpose'!BQ10,'Tuition Revenues'!BQ10)</f>
        <v>315695573</v>
      </c>
      <c r="BR10" s="613">
        <f>SUM('State General Purpose'!CL10,'State Ed Special Purpose'!BR10,'Tuition Revenues'!BR10)</f>
        <v>269444029</v>
      </c>
      <c r="BS10" s="613">
        <f>SUM('State General Purpose'!CM10,'State Ed Special Purpose'!BS10,'Tuition Revenues'!BS10)</f>
        <v>294874208</v>
      </c>
      <c r="BT10" s="613">
        <f>SUM('State General Purpose'!CN10,'State Ed Special Purpose'!BT10,'Tuition Revenues'!BT10)</f>
        <v>321680409</v>
      </c>
      <c r="BU10" s="613">
        <f>SUM('State General Purpose'!CO10,'State Ed Special Purpose'!BU10,'Tuition Revenues'!BU10)</f>
        <v>352502666</v>
      </c>
      <c r="BV10" s="613">
        <f>SUM('State General Purpose'!CP10,'State Ed Special Purpose'!BV10,'Tuition Revenues'!BV10)</f>
        <v>367293272</v>
      </c>
      <c r="BW10" s="613">
        <f>SUM('State General Purpose'!CQ10,'State Ed Special Purpose'!BW10,'Tuition Revenues'!BW10)</f>
        <v>363421935</v>
      </c>
      <c r="BX10" s="613">
        <f>SUM('State General Purpose'!CR10,'State Ed Special Purpose'!BX10,'Tuition Revenues'!BX10)</f>
        <v>419432521</v>
      </c>
      <c r="BY10" s="613">
        <f>SUM('State General Purpose'!CS10,'State Ed Special Purpose'!BY10,'Tuition Revenues'!BY10)</f>
        <v>562509357</v>
      </c>
      <c r="BZ10" s="613">
        <f>SUM('State General Purpose'!CT10,'State Ed Special Purpose'!BZ10,'Tuition Revenues'!BZ10)</f>
        <v>402147277</v>
      </c>
      <c r="CA10" s="613">
        <f>SUM('State General Purpose'!CU10,'State Ed Special Purpose'!CA10,'Tuition Revenues'!CA10)</f>
        <v>484157692</v>
      </c>
      <c r="CB10" s="613">
        <f>SUM('State General Purpose'!CV10,'State Ed Special Purpose'!CB10,'Tuition Revenues'!CB10)</f>
        <v>531171274</v>
      </c>
      <c r="CC10" s="613">
        <f>SUM('State General Purpose'!CW10,'State Ed Special Purpose'!CC10,'Tuition Revenues'!CC10)</f>
        <v>553269678.25</v>
      </c>
      <c r="CD10" s="612">
        <f>SUM('State General Purpose'!CY10,'State Ed Special Purpose'!CD10,'Tuition Revenues'!CD10)</f>
        <v>170810689</v>
      </c>
      <c r="CE10" s="613">
        <f>SUM('State General Purpose'!CZ10,'State Ed Special Purpose'!CE10,'Tuition Revenues'!CE10)</f>
        <v>163652232</v>
      </c>
      <c r="CF10" s="613">
        <f>SUM('State General Purpose'!DA10,'State Ed Special Purpose'!CF10,'Tuition Revenues'!CF10)</f>
        <v>166821399</v>
      </c>
      <c r="CG10" s="613">
        <f>SUM('State General Purpose'!DB10,'State Ed Special Purpose'!CG10,'Tuition Revenues'!CG10)</f>
        <v>130799961</v>
      </c>
      <c r="CH10" s="613">
        <f>SUM('State General Purpose'!DC10,'State Ed Special Purpose'!CH10,'Tuition Revenues'!CH10)</f>
        <v>136047408</v>
      </c>
      <c r="CI10" s="613">
        <f>SUM('State General Purpose'!DD10,'State Ed Special Purpose'!CI10,'Tuition Revenues'!CI10)</f>
        <v>144366732</v>
      </c>
      <c r="CJ10" s="613">
        <f>SUM('State General Purpose'!DE10,'State Ed Special Purpose'!CJ10,'Tuition Revenues'!CJ10)</f>
        <v>155256270</v>
      </c>
      <c r="CK10" s="613">
        <f>SUM('State General Purpose'!DF10,'State Ed Special Purpose'!CK10,'Tuition Revenues'!CK10)</f>
        <v>170267257</v>
      </c>
      <c r="CL10" s="613">
        <f>SUM('State General Purpose'!DG10,'State Ed Special Purpose'!CL10,'Tuition Revenues'!CL10)</f>
        <v>172700138</v>
      </c>
      <c r="CM10" s="613">
        <f>SUM('State General Purpose'!DH10,'State Ed Special Purpose'!CM10,'Tuition Revenues'!CM10)</f>
        <v>171027209</v>
      </c>
      <c r="CN10" s="613">
        <f>SUM('State General Purpose'!DI10,'State Ed Special Purpose'!CN10,'Tuition Revenues'!CN10)</f>
        <v>247456216</v>
      </c>
      <c r="CO10" s="613">
        <f>SUM('State General Purpose'!DJ10,'State Ed Special Purpose'!CO10,'Tuition Revenues'!CO10)</f>
        <v>157752677</v>
      </c>
      <c r="CP10" s="613">
        <f>SUM('State General Purpose'!DK10,'State Ed Special Purpose'!CP10,'Tuition Revenues'!CP10)</f>
        <v>156399755</v>
      </c>
      <c r="CQ10" s="613">
        <f>SUM('State General Purpose'!DL10,'State Ed Special Purpose'!CQ10,'Tuition Revenues'!CQ10)</f>
        <v>107898768</v>
      </c>
      <c r="CR10" s="613">
        <f>SUM('State General Purpose'!DM10,'State Ed Special Purpose'!CR10,'Tuition Revenues'!CR10)</f>
        <v>69562812</v>
      </c>
      <c r="CS10" s="613">
        <f>SUM('State General Purpose'!DN10,'State Ed Special Purpose'!CS10,'Tuition Revenues'!CS10)</f>
        <v>71929570.849999994</v>
      </c>
      <c r="CT10" s="612">
        <f>SUM('State General Purpose'!DP10,'State Ed Special Purpose'!CT10,'Tuition Revenues'!CT10)</f>
        <v>51971762</v>
      </c>
      <c r="CU10" s="613">
        <f>SUM('State General Purpose'!DQ10,'State Ed Special Purpose'!CU10,'Tuition Revenues'!CU10)</f>
        <v>25292379</v>
      </c>
      <c r="CV10" s="613">
        <f>SUM('State General Purpose'!DR10,'State Ed Special Purpose'!CV10,'Tuition Revenues'!CV10)</f>
        <v>26765261</v>
      </c>
      <c r="CW10" s="613">
        <f>SUM('State General Purpose'!DS10,'State Ed Special Purpose'!CW10,'Tuition Revenues'!CW10)</f>
        <v>28387805</v>
      </c>
      <c r="CX10" s="613">
        <f>SUM('State General Purpose'!DT10,'State Ed Special Purpose'!CX10,'Tuition Revenues'!CX10)</f>
        <v>34043458.329999998</v>
      </c>
      <c r="CY10" s="613">
        <f>SUM('State General Purpose'!DU10,'State Ed Special Purpose'!CY10,'Tuition Revenues'!CY10)</f>
        <v>65325531</v>
      </c>
      <c r="CZ10" s="613">
        <f>SUM('State General Purpose'!DV10,'State Ed Special Purpose'!CZ10,'Tuition Revenues'!CZ10)</f>
        <v>81668659</v>
      </c>
      <c r="DA10" s="613">
        <f>SUM('State General Purpose'!DW10,'State Ed Special Purpose'!DA10,'Tuition Revenues'!DA10)</f>
        <v>76583629</v>
      </c>
      <c r="DB10" s="613">
        <f>SUM('State General Purpose'!DX10,'State Ed Special Purpose'!DB10,'Tuition Revenues'!DB10)</f>
        <v>84051857</v>
      </c>
      <c r="DC10" s="613">
        <f>SUM('State General Purpose'!DY10,'State Ed Special Purpose'!DC10,'Tuition Revenues'!DC10)</f>
        <v>76089967</v>
      </c>
      <c r="DD10" s="613">
        <f>SUM('State General Purpose'!DZ10,'State Ed Special Purpose'!DD10,'Tuition Revenues'!DD10)</f>
        <v>81063719</v>
      </c>
      <c r="DE10" s="613">
        <f>SUM('State General Purpose'!EA10,'State Ed Special Purpose'!DE10,'Tuition Revenues'!DE10)</f>
        <v>97094616</v>
      </c>
      <c r="DF10" s="613">
        <f>SUM('State General Purpose'!EB10,'State Ed Special Purpose'!DF10,'Tuition Revenues'!DF10)</f>
        <v>154502760</v>
      </c>
      <c r="DG10" s="613">
        <f>SUM('State General Purpose'!EC10,'State Ed Special Purpose'!DG10,'Tuition Revenues'!DG10)</f>
        <v>161837870</v>
      </c>
      <c r="DH10" s="613">
        <f>SUM('State General Purpose'!ED10,'State Ed Special Purpose'!DH10,'Tuition Revenues'!DH10)</f>
        <v>169250054</v>
      </c>
      <c r="DI10" s="613">
        <f>SUM('State General Purpose'!EE10,'State Ed Special Purpose'!DI10,'Tuition Revenues'!DI10)</f>
        <v>182300857.06</v>
      </c>
      <c r="DJ10" s="614">
        <f>SUM('State General Purpose'!EH10,'State Ed Special Purpose'!DJ10,Local!B10,'Tuition Revenues'!DJ10)</f>
        <v>221978246.23346284</v>
      </c>
      <c r="DK10" s="613">
        <f>SUM('State General Purpose'!EI10,'State Ed Special Purpose'!DK10,Local!C10,'Tuition Revenues'!DK10)</f>
        <v>228011901</v>
      </c>
      <c r="DL10" s="613">
        <f>SUM('State General Purpose'!EJ10,'State Ed Special Purpose'!DL10,Local!D10,'Tuition Revenues'!DL10)</f>
        <v>243004474</v>
      </c>
      <c r="DM10" s="613">
        <f>SUM('State General Purpose'!EK10,'State Ed Special Purpose'!DM10,Local!E10,'Tuition Revenues'!DM10)</f>
        <v>260773691</v>
      </c>
      <c r="DN10" s="613">
        <f>SUM('State General Purpose'!EL10,'State Ed Special Purpose'!DN10,Local!F10,'Tuition Revenues'!DN10)</f>
        <v>281240696</v>
      </c>
      <c r="DO10" s="613">
        <f>SUM('State General Purpose'!EM10,'State Ed Special Purpose'!DO10,Local!G10,'Tuition Revenues'!DO10)</f>
        <v>289521368</v>
      </c>
      <c r="DP10" s="613">
        <f>SUM('State General Purpose'!EN10,'State Ed Special Purpose'!DP10,Local!H10,'Tuition Revenues'!DP10)</f>
        <v>307899787.23970497</v>
      </c>
      <c r="DQ10" s="613">
        <f>SUM('State General Purpose'!EO10,'State Ed Special Purpose'!DQ10,Local!I10,'Tuition Revenues'!DQ10)</f>
        <v>341316466</v>
      </c>
      <c r="DR10" s="613">
        <f>SUM('State General Purpose'!EP10,'State Ed Special Purpose'!DR10,Local!J10,'Tuition Revenues'!DR10)</f>
        <v>343484709</v>
      </c>
      <c r="DS10" s="613">
        <f>SUM('State General Purpose'!EQ10,'State Ed Special Purpose'!DS10,Local!K10,'Tuition Revenues'!DS10)</f>
        <v>349015987</v>
      </c>
      <c r="DT10" s="613">
        <f>SUM('State General Purpose'!ER10,'State Ed Special Purpose'!DT10,Local!L10,'Tuition Revenues'!DT10)</f>
        <v>392699950</v>
      </c>
      <c r="DU10" s="613">
        <f>SUM('State General Purpose'!ES10,'State Ed Special Purpose'!DU10,Local!M10,'Tuition Revenues'!DU10)</f>
        <v>418429753</v>
      </c>
      <c r="DV10" s="613">
        <f>SUM('State General Purpose'!ET10,'State Ed Special Purpose'!DV10,Local!N10,'Tuition Revenues'!DV10)</f>
        <v>298538038</v>
      </c>
      <c r="DW10" s="613">
        <f>SUM('State General Purpose'!EU10,'State Ed Special Purpose'!DW10,Local!O10,'Tuition Revenues'!DW10)</f>
        <v>309396815</v>
      </c>
      <c r="DX10" s="613">
        <f>SUM('State General Purpose'!EV10,'State Ed Special Purpose'!DX10,Local!P10,'Tuition Revenues'!DX10)</f>
        <v>311727339</v>
      </c>
      <c r="DY10" s="613">
        <f>SUM('State General Purpose'!EW10,'State Ed Special Purpose'!DY10,Local!Q10,'Tuition Revenues'!DY10)</f>
        <v>305591619.44999999</v>
      </c>
      <c r="DZ10" s="612">
        <f>SUM('State General Purpose'!EX10,'State Ed Special Purpose'!DZ10,Local!R10,'Tuition Revenues'!DZ10)</f>
        <v>33207396</v>
      </c>
      <c r="EA10" s="613">
        <f>SUM('State General Purpose'!EY10,'State Ed Special Purpose'!EA10,Local!S10,'Tuition Revenues'!EA10)</f>
        <v>35429906</v>
      </c>
      <c r="EB10" s="613">
        <f>SUM('State General Purpose'!EZ10,'State Ed Special Purpose'!EB10,Local!T10,'Tuition Revenues'!EB10)</f>
        <v>38467980</v>
      </c>
      <c r="EC10" s="613">
        <f>SUM('State General Purpose'!FA10,'State Ed Special Purpose'!EC10,Local!U10,'Tuition Revenues'!EC10)</f>
        <v>41934248</v>
      </c>
      <c r="ED10" s="613">
        <f>SUM('State General Purpose'!FB10,'State Ed Special Purpose'!ED10,Local!V10,'Tuition Revenues'!ED10)</f>
        <v>17924219</v>
      </c>
      <c r="EE10" s="613">
        <f>SUM('State General Purpose'!FC10,'State Ed Special Purpose'!EE10,Local!W10,'Tuition Revenues'!EE10)</f>
        <v>18963262</v>
      </c>
      <c r="EF10" s="613">
        <f>SUM('State General Purpose'!FD10,'State Ed Special Purpose'!EF10,Local!X10,'Tuition Revenues'!EF10)</f>
        <v>21573494</v>
      </c>
      <c r="EG10" s="613">
        <f>SUM('State General Purpose'!FE10,'State Ed Special Purpose'!EG10,Local!Y10,'Tuition Revenues'!EG10)</f>
        <v>22686019</v>
      </c>
      <c r="EH10" s="613">
        <f>SUM('State General Purpose'!FF10,'State Ed Special Purpose'!EH10,Local!Z10,'Tuition Revenues'!EH10)</f>
        <v>59005026</v>
      </c>
      <c r="EI10" s="613">
        <f>SUM('State General Purpose'!FG10,'State Ed Special Purpose'!EI10,Local!AA10,'Tuition Revenues'!EI10)</f>
        <v>90774801</v>
      </c>
      <c r="EJ10" s="613">
        <f>SUM('State General Purpose'!FH10,'State Ed Special Purpose'!EJ10,Local!AB10,'Tuition Revenues'!EJ10)</f>
        <v>93095416</v>
      </c>
      <c r="EK10" s="613">
        <f>SUM('State General Purpose'!FI10,'State Ed Special Purpose'!EK10,Local!AC10,'Tuition Revenues'!EK10)</f>
        <v>66476438</v>
      </c>
      <c r="EL10" s="613">
        <f>SUM('State General Purpose'!FJ10,'State Ed Special Purpose'!EL10,Local!AD10,'Tuition Revenues'!EL10)</f>
        <v>69408125</v>
      </c>
      <c r="EM10" s="613">
        <f>SUM('State General Purpose'!FK10,'State Ed Special Purpose'!EM10,Local!AE10,'Tuition Revenues'!EM10)</f>
        <v>70673373</v>
      </c>
      <c r="EN10" s="613">
        <f>SUM('State General Purpose'!FL10,'State Ed Special Purpose'!EN10,Local!AF10,'Tuition Revenues'!EN10)</f>
        <v>72382515.349999994</v>
      </c>
      <c r="EO10" s="612">
        <f>SUM('State General Purpose'!FM10,'State Ed Special Purpose'!EO10,Local!AG10,'Tuition Revenues'!EO10)</f>
        <v>65371811</v>
      </c>
      <c r="EP10" s="615">
        <f>SUM('State General Purpose'!FN10,'State Ed Special Purpose'!EP10,Local!AH10,'Tuition Revenues'!EP10)</f>
        <v>70584191</v>
      </c>
      <c r="EQ10" s="615">
        <f>SUM('State General Purpose'!FO10,'State Ed Special Purpose'!EQ10,Local!AI10,'Tuition Revenues'!EQ10)</f>
        <v>82534732</v>
      </c>
      <c r="ER10" s="615">
        <f>SUM('State General Purpose'!FP10,'State Ed Special Purpose'!ER10,Local!AJ10,'Tuition Revenues'!ER10)</f>
        <v>86887839</v>
      </c>
      <c r="ES10" s="615">
        <f>SUM('State General Purpose'!FQ10,'State Ed Special Purpose'!ES10,Local!AK10,'Tuition Revenues'!ES10)</f>
        <v>101963730</v>
      </c>
      <c r="ET10" s="615">
        <f>SUM('State General Purpose'!FR10,'State Ed Special Purpose'!ET10,Local!AL10,'Tuition Revenues'!ET10)</f>
        <v>97750556</v>
      </c>
      <c r="EU10" s="615">
        <f>SUM('State General Purpose'!FS10,'State Ed Special Purpose'!EU10,Local!AM10,'Tuition Revenues'!EU10)</f>
        <v>105656410</v>
      </c>
      <c r="EV10" s="615">
        <f>SUM('State General Purpose'!FT10,'State Ed Special Purpose'!EV10,Local!AN10,'Tuition Revenues'!EV10)</f>
        <v>104125966</v>
      </c>
      <c r="EW10" s="615">
        <f>SUM('State General Purpose'!FU10,'State Ed Special Purpose'!EW10,Local!AO10,'Tuition Revenues'!EW10)</f>
        <v>108943646</v>
      </c>
      <c r="EX10" s="615">
        <f>SUM('State General Purpose'!FV10,'State Ed Special Purpose'!EX10,Local!AP10,'Tuition Revenues'!EX10)</f>
        <v>117438177</v>
      </c>
      <c r="EY10" s="615">
        <f>SUM('State General Purpose'!FW10,'State Ed Special Purpose'!EY10,Local!AQ10,'Tuition Revenues'!EY10)</f>
        <v>133904686</v>
      </c>
      <c r="EZ10" s="615">
        <f>SUM('State General Purpose'!FX10,'State Ed Special Purpose'!EZ10,Local!AR10,'Tuition Revenues'!EZ10)</f>
        <v>108292527</v>
      </c>
      <c r="FA10" s="615">
        <f>SUM('State General Purpose'!FY10,'State Ed Special Purpose'!FA10,Local!AS10,'Tuition Revenues'!FA10)</f>
        <v>114299293</v>
      </c>
      <c r="FB10" s="615">
        <f>SUM('State General Purpose'!FZ10,'State Ed Special Purpose'!FB10,Local!AT10,'Tuition Revenues'!FB10)</f>
        <v>115541381</v>
      </c>
      <c r="FC10" s="615">
        <f>SUM('State General Purpose'!GA10,'State Ed Special Purpose'!FC10,Local!AU10,'Tuition Revenues'!FC10)</f>
        <v>107637815.12</v>
      </c>
      <c r="FD10" s="612">
        <f>SUM('State General Purpose'!GB10,'State Ed Special Purpose'!FD10,Local!AV10,'Tuition Revenues'!FD10)</f>
        <v>58137998</v>
      </c>
      <c r="FE10" s="615">
        <f>SUM('State General Purpose'!GC10,'State Ed Special Purpose'!FE10,Local!AW10,'Tuition Revenues'!FE10)</f>
        <v>61824606</v>
      </c>
      <c r="FF10" s="615">
        <f>SUM('State General Purpose'!GD10,'State Ed Special Purpose'!FF10,Local!AX10,'Tuition Revenues'!FF10)</f>
        <v>77546605</v>
      </c>
      <c r="FG10" s="615">
        <f>SUM('State General Purpose'!GE10,'State Ed Special Purpose'!FG10,Local!AY10,'Tuition Revenues'!FG10)</f>
        <v>102239299</v>
      </c>
      <c r="FH10" s="615">
        <f>SUM('State General Purpose'!GF10,'State Ed Special Purpose'!FH10,Local!AZ10,'Tuition Revenues'!FH10)</f>
        <v>114564767</v>
      </c>
      <c r="FI10" s="615">
        <f>SUM('State General Purpose'!GG10,'State Ed Special Purpose'!FI10,Local!BA10,'Tuition Revenues'!FI10)</f>
        <v>144928186.23970497</v>
      </c>
      <c r="FJ10" s="615">
        <f>SUM('State General Purpose'!GH10,'State Ed Special Purpose'!FJ10,Local!BB10,'Tuition Revenues'!FJ10)</f>
        <v>174934401</v>
      </c>
      <c r="FK10" s="615">
        <f>SUM('State General Purpose'!GI10,'State Ed Special Purpose'!FK10,Local!BC10,'Tuition Revenues'!FK10)</f>
        <v>175765868</v>
      </c>
      <c r="FL10" s="615">
        <f>SUM('State General Purpose'!GJ10,'State Ed Special Purpose'!FL10,Local!BD10,'Tuition Revenues'!FL10)</f>
        <v>140268105</v>
      </c>
      <c r="FM10" s="615">
        <f>SUM('State General Purpose'!GK10,'State Ed Special Purpose'!FM10,Local!BE10,'Tuition Revenues'!FM10)</f>
        <v>166645298</v>
      </c>
      <c r="FN10" s="615">
        <f>SUM('State General Purpose'!GL10,'State Ed Special Purpose'!FN10,Local!BF10,'Tuition Revenues'!FN10)</f>
        <v>173544907</v>
      </c>
      <c r="FO10" s="615">
        <f>SUM('State General Purpose'!GM10,'State Ed Special Purpose'!FO10,Local!BG10,'Tuition Revenues'!FO10)</f>
        <v>123769073</v>
      </c>
      <c r="FP10" s="615">
        <f>SUM('State General Purpose'!GN10,'State Ed Special Purpose'!FP10,Local!BH10,'Tuition Revenues'!FP10)</f>
        <v>125689397</v>
      </c>
      <c r="FQ10" s="615">
        <f>SUM('State General Purpose'!GO10,'State Ed Special Purpose'!FQ10,Local!BI10,'Tuition Revenues'!FQ10)</f>
        <v>154621919</v>
      </c>
      <c r="FR10" s="615">
        <f>SUM('State General Purpose'!GP10,'State Ed Special Purpose'!FR10,Local!BJ10,'Tuition Revenues'!FR10)</f>
        <v>148733892</v>
      </c>
      <c r="FS10" s="612">
        <f>SUM('State General Purpose'!GQ10,'State Ed Special Purpose'!FS10,Local!BK10,'Tuition Revenues'!FS10)</f>
        <v>71294696</v>
      </c>
      <c r="FT10" s="615">
        <f>SUM('State General Purpose'!GR10,'State Ed Special Purpose'!FT10,Local!BL10,'Tuition Revenues'!FT10)</f>
        <v>75165771</v>
      </c>
      <c r="FU10" s="615">
        <f>SUM('State General Purpose'!GS10,'State Ed Special Purpose'!FU10,Local!BM10,'Tuition Revenues'!FU10)</f>
        <v>62224374</v>
      </c>
      <c r="FV10" s="615">
        <f>SUM('State General Purpose'!GT10,'State Ed Special Purpose'!FV10,Local!BN10,'Tuition Revenues'!FV10)</f>
        <v>50179310</v>
      </c>
      <c r="FW10" s="615">
        <f>SUM('State General Purpose'!GU10,'State Ed Special Purpose'!FW10,Local!BO10,'Tuition Revenues'!FW10)</f>
        <v>55068652</v>
      </c>
      <c r="FX10" s="615">
        <f>SUM('State General Purpose'!GV10,'State Ed Special Purpose'!FX10,Local!BP10,'Tuition Revenues'!FX10)</f>
        <v>46257783</v>
      </c>
      <c r="FY10" s="615">
        <f>SUM('State General Purpose'!GW10,'State Ed Special Purpose'!FY10,Local!BQ10,'Tuition Revenues'!FY10)</f>
        <v>39152161</v>
      </c>
      <c r="FZ10" s="615">
        <f>SUM('State General Purpose'!GX10,'State Ed Special Purpose'!FZ10,Local!BR10,'Tuition Revenues'!FZ10)</f>
        <v>40906856</v>
      </c>
      <c r="GA10" s="615">
        <f>SUM('State General Purpose'!GY10,'State Ed Special Purpose'!GA10,Local!BS10,'Tuition Revenues'!GA10)</f>
        <v>40799210</v>
      </c>
      <c r="GB10" s="615">
        <f>SUM('State General Purpose'!GZ10,'State Ed Special Purpose'!GB10,Local!BT10,'Tuition Revenues'!GB10)</f>
        <v>17841674</v>
      </c>
      <c r="GC10" s="615">
        <f>SUM('State General Purpose'!HA10,'State Ed Special Purpose'!GC10,Local!BU10,'Tuition Revenues'!GC10)</f>
        <v>17884744</v>
      </c>
      <c r="GD10" s="615">
        <f>SUM('State General Purpose'!HB10,'State Ed Special Purpose'!GD10,Local!BV10,'Tuition Revenues'!GD10)</f>
        <v>0</v>
      </c>
      <c r="GE10" s="615">
        <f>SUM('State General Purpose'!HC10,'State Ed Special Purpose'!GE10,Local!BW10,'Tuition Revenues'!GE10)</f>
        <v>0</v>
      </c>
      <c r="GF10" s="615">
        <f>SUM('State General Purpose'!HD10,'State Ed Special Purpose'!GF10,Local!BX10,'Tuition Revenues'!GF10)</f>
        <v>0</v>
      </c>
      <c r="GG10" s="615">
        <f>SUM('State General Purpose'!HE10,'State Ed Special Purpose'!GG10,Local!BY10,'Tuition Revenues'!GG10)</f>
        <v>0</v>
      </c>
      <c r="GH10" s="616">
        <f>SUM('State General Purpose'!HG10,'State Ed Special Purpose'!GH10,Local!BZ10,'Tuition Revenues'!GH10)</f>
        <v>276960947</v>
      </c>
      <c r="GI10" s="615">
        <f>SUM('State General Purpose'!HH10,'State Ed Special Purpose'!GI10,Local!CA10,'Tuition Revenues'!GI10)</f>
        <v>294281624.08999997</v>
      </c>
      <c r="GJ10" s="615">
        <f>SUM('State General Purpose'!HI10,'State Ed Special Purpose'!GJ10,Local!CB10,'Tuition Revenues'!GJ10)</f>
        <v>310062782.5</v>
      </c>
      <c r="GK10" s="615">
        <f>SUM('State General Purpose'!HJ10,'State Ed Special Purpose'!GK10,Local!CC10,'Tuition Revenues'!GK10)</f>
        <v>349274866</v>
      </c>
      <c r="GL10" s="615">
        <f>SUM('State General Purpose'!HK10,'State Ed Special Purpose'!GL10,Local!CD10,'Tuition Revenues'!GL10)</f>
        <v>366285717</v>
      </c>
      <c r="GM10" s="615">
        <f>SUM('State General Purpose'!HL10,'State Ed Special Purpose'!GM10,Local!CE10,'Tuition Revenues'!GM10)</f>
        <v>388180397</v>
      </c>
      <c r="GN10" s="615">
        <f>SUM('State General Purpose'!HM10,'State Ed Special Purpose'!GN10,Local!CF10,'Tuition Revenues'!GN10)</f>
        <v>428536632.73712742</v>
      </c>
      <c r="GO10" s="615">
        <f>SUM('State General Purpose'!HN10,'State Ed Special Purpose'!GO10,Local!CG10,'Tuition Revenues'!GO10)</f>
        <v>454430175.85000002</v>
      </c>
      <c r="GP10" s="615">
        <f>SUM('State General Purpose'!HO10,'State Ed Special Purpose'!GP10,Local!CH10,'Tuition Revenues'!GP10)</f>
        <v>455672688.70000005</v>
      </c>
      <c r="GQ10" s="615">
        <f>SUM('State General Purpose'!HP10,'State Ed Special Purpose'!GQ10,Local!CI10,'Tuition Revenues'!GQ10)</f>
        <v>552553048.22000003</v>
      </c>
      <c r="GR10" s="615">
        <f>SUM('State General Purpose'!HQ10,'State Ed Special Purpose'!GR10,Local!CJ10,'Tuition Revenues'!GR10)</f>
        <v>521580901.98999989</v>
      </c>
      <c r="GS10" s="615">
        <f>SUM('State General Purpose'!HR10,'State Ed Special Purpose'!GS10,Local!CK10,'Tuition Revenues'!GS10)</f>
        <v>538239370.43000007</v>
      </c>
      <c r="GT10" s="615">
        <f>SUM('State General Purpose'!HS10,'State Ed Special Purpose'!GT10,Local!CL10,'Tuition Revenues'!GT10)</f>
        <v>531345221.21320003</v>
      </c>
      <c r="GU10" s="615">
        <f>SUM('State General Purpose'!HT10,'State Ed Special Purpose'!GU10,Local!CM10,'Tuition Revenues'!GU10)</f>
        <v>518574080.66957998</v>
      </c>
      <c r="GV10" s="615">
        <f>SUM('State General Purpose'!HU10,'State Ed Special Purpose'!GV10,Local!CN10,'Tuition Revenues'!GV10)</f>
        <v>545903693.67260003</v>
      </c>
      <c r="GW10" s="615">
        <f>SUM('State General Purpose'!HV10,'State Ed Special Purpose'!GW10,Local!CO10,'Tuition Revenues'!GW10)</f>
        <v>501007064.95999992</v>
      </c>
      <c r="GX10" s="612">
        <f>SUM('State General Purpose'!HW10,'State Ed Special Purpose'!GX10,Local!CP10,'Tuition Revenues'!GX10)</f>
        <v>282477338.63999999</v>
      </c>
      <c r="GY10" s="615">
        <f>SUM('State General Purpose'!HX10,'State Ed Special Purpose'!GY10,Local!CQ10,'Tuition Revenues'!GY10)</f>
        <v>296750237.87</v>
      </c>
      <c r="GZ10" s="615">
        <f>SUM('State General Purpose'!HY10,'State Ed Special Purpose'!GZ10,Local!CR10,'Tuition Revenues'!GZ10)</f>
        <v>335539093</v>
      </c>
      <c r="HA10" s="615">
        <f>SUM('State General Purpose'!HZ10,'State Ed Special Purpose'!HA10,Local!CS10,'Tuition Revenues'!HA10)</f>
        <v>352038945</v>
      </c>
      <c r="HB10" s="615">
        <f>SUM('State General Purpose'!IA10,'State Ed Special Purpose'!HB10,Local!CT10,'Tuition Revenues'!HB10)</f>
        <v>367072019</v>
      </c>
      <c r="HC10" s="615">
        <f>SUM('State General Purpose'!IB10,'State Ed Special Purpose'!HC10,Local!CU10,'Tuition Revenues'!HC10)</f>
        <v>391591665.05289364</v>
      </c>
      <c r="HD10" s="615">
        <f>SUM('State General Purpose'!IC10,'State Ed Special Purpose'!HD10,Local!CV10,'Tuition Revenues'!HD10)</f>
        <v>415066257.85000002</v>
      </c>
      <c r="HE10" s="615">
        <f>SUM('State General Purpose'!ID10,'State Ed Special Purpose'!HE10,Local!CW10,'Tuition Revenues'!HE10)</f>
        <v>436784935.71000004</v>
      </c>
      <c r="HF10" s="615">
        <f>SUM('State General Purpose'!IE10,'State Ed Special Purpose'!HF10,Local!CX10,'Tuition Revenues'!HF10)</f>
        <v>539154646.54999995</v>
      </c>
      <c r="HG10" s="615">
        <f>SUM('State General Purpose'!IF10,'State Ed Special Purpose'!HG10,Local!CY10,'Tuition Revenues'!HG10)</f>
        <v>521580901.98999989</v>
      </c>
      <c r="HH10" s="615">
        <f>SUM('State General Purpose'!IG10,'State Ed Special Purpose'!HH10,Local!CZ10,'Tuition Revenues'!HH10)</f>
        <v>538239370.43000007</v>
      </c>
      <c r="HI10" s="615">
        <f>SUM('State General Purpose'!IH10,'State Ed Special Purpose'!HI10,Local!DA10,'Tuition Revenues'!HI10)</f>
        <v>531345221.21320003</v>
      </c>
      <c r="HJ10" s="615">
        <f>SUM('State General Purpose'!II10,'State Ed Special Purpose'!HJ10,Local!DB10,'Tuition Revenues'!HJ10)</f>
        <v>518574080.66957998</v>
      </c>
      <c r="HK10" s="615">
        <f>SUM('State General Purpose'!IJ10,'State Ed Special Purpose'!HK10,Local!DC10,'Tuition Revenues'!HK10)</f>
        <v>545903693.67260003</v>
      </c>
      <c r="HL10" s="615">
        <f>SUM('State General Purpose'!IK10,'State Ed Special Purpose'!HL10,Local!DD10,'Tuition Revenues'!HL10)</f>
        <v>501007064.95999992</v>
      </c>
      <c r="HM10" s="612">
        <f>SUM('State General Purpose'!IL10,'State Ed Special Purpose'!HM10,Local!DE10,'Tuition Revenues'!HM10)</f>
        <v>11804285.449999999</v>
      </c>
      <c r="HN10" s="615">
        <f>SUM('State General Purpose'!IM10,'State Ed Special Purpose'!HN10,Local!DF10,'Tuition Revenues'!HN10)</f>
        <v>13312544.629999999</v>
      </c>
      <c r="HO10" s="615">
        <f>SUM('State General Purpose'!IN10,'State Ed Special Purpose'!HO10,Local!DG10,'Tuition Revenues'!HO10)</f>
        <v>13735773</v>
      </c>
      <c r="HP10" s="615">
        <f>SUM('State General Purpose'!IO10,'State Ed Special Purpose'!HP10,Local!DH10,'Tuition Revenues'!HP10)</f>
        <v>14246772</v>
      </c>
      <c r="HQ10" s="615">
        <f>SUM('State General Purpose'!IP10,'State Ed Special Purpose'!HQ10,Local!DI10,'Tuition Revenues'!HQ10)</f>
        <v>21108378</v>
      </c>
      <c r="HR10" s="615">
        <f>SUM('State General Purpose'!IQ10,'State Ed Special Purpose'!HR10,Local!DJ10,'Tuition Revenues'!HR10)</f>
        <v>37057721.684233844</v>
      </c>
      <c r="HS10" s="615">
        <f>SUM('State General Purpose'!IR10,'State Ed Special Purpose'!HS10,Local!DK10,'Tuition Revenues'!HS10)</f>
        <v>39363918</v>
      </c>
      <c r="HT10" s="615">
        <f>SUM('State General Purpose'!IS10,'State Ed Special Purpose'!HT10,Local!DL10,'Tuition Revenues'!HT10)</f>
        <v>18887752.990000002</v>
      </c>
      <c r="HU10" s="615">
        <f>SUM('State General Purpose'!IT10,'State Ed Special Purpose'!HU10,Local!DM10,'Tuition Revenues'!HU10)</f>
        <v>13398401.670000002</v>
      </c>
      <c r="HV10" s="615">
        <f>SUM('State General Purpose'!IU10,'State Ed Special Purpose'!HV10,Local!DN10,'Tuition Revenues'!HV10)</f>
        <v>0</v>
      </c>
      <c r="HW10" s="615">
        <f>SUM('State General Purpose'!IV10,'State Ed Special Purpose'!HW10,Local!DO10,'Tuition Revenues'!HW10)</f>
        <v>0</v>
      </c>
      <c r="HX10" s="615">
        <f>SUM('State General Purpose'!IW10,'State Ed Special Purpose'!HX10,Local!DP10,'Tuition Revenues'!HX10)</f>
        <v>0</v>
      </c>
      <c r="HY10" s="615">
        <f>SUM('State General Purpose'!IX10,'State Ed Special Purpose'!HY10,Local!DQ10,'Tuition Revenues'!HY10)</f>
        <v>0</v>
      </c>
      <c r="HZ10" s="615">
        <f>SUM('State General Purpose'!IY10,'State Ed Special Purpose'!HZ10,Local!DR10,'Tuition Revenues'!HZ10)</f>
        <v>0</v>
      </c>
      <c r="IA10" s="615">
        <f>SUM('State General Purpose'!IZ10,'State Ed Special Purpose'!IA10,Local!DS10,'Tuition Revenues'!IA10)</f>
        <v>0</v>
      </c>
    </row>
    <row r="11" spans="1:235" s="196" customFormat="1" ht="12.75" customHeight="1">
      <c r="A11" s="611" t="s">
        <v>4</v>
      </c>
      <c r="B11" s="612">
        <f>SUM('State General Purpose'!R11,'State Ed Special Purpose'!B11,'Tuition Revenues'!B11)</f>
        <v>986054535</v>
      </c>
      <c r="C11" s="613">
        <f>SUM('State General Purpose'!S11,'State Ed Special Purpose'!C11,'Tuition Revenues'!C11)</f>
        <v>1070881600</v>
      </c>
      <c r="D11" s="613">
        <f>SUM('State General Purpose'!T11,'State Ed Special Purpose'!D11,'Tuition Revenues'!D11)</f>
        <v>1075028800</v>
      </c>
      <c r="E11" s="613">
        <f>SUM('State General Purpose'!U11,'State Ed Special Purpose'!E11,'Tuition Revenues'!E11)</f>
        <v>1140140900</v>
      </c>
      <c r="F11" s="613">
        <f>SUM('State General Purpose'!V11,'State Ed Special Purpose'!F11,'Tuition Revenues'!F11)</f>
        <v>1235842700</v>
      </c>
      <c r="G11" s="613">
        <f>SUM('State General Purpose'!W11,'State Ed Special Purpose'!G11,'Tuition Revenues'!G11)</f>
        <v>1374555700</v>
      </c>
      <c r="H11" s="613">
        <f>SUM('State General Purpose'!X11,'State Ed Special Purpose'!H11,'Tuition Revenues'!H11)</f>
        <v>1390824042</v>
      </c>
      <c r="I11" s="613">
        <f>SUM('State General Purpose'!Y11,'State Ed Special Purpose'!I11,'Tuition Revenues'!I11)</f>
        <v>1567082051</v>
      </c>
      <c r="J11" s="613">
        <f>SUM('State General Purpose'!Z11,'State Ed Special Purpose'!J11,'Tuition Revenues'!J11)</f>
        <v>1624946599</v>
      </c>
      <c r="K11" s="613">
        <f>SUM('State General Purpose'!AA11,'State Ed Special Purpose'!K11,'Tuition Revenues'!K11)</f>
        <v>1607951208</v>
      </c>
      <c r="L11" s="613">
        <f>SUM('State General Purpose'!AB11,'State Ed Special Purpose'!L11,'Tuition Revenues'!L11)</f>
        <v>1742385651</v>
      </c>
      <c r="M11" s="613">
        <f>SUM('State General Purpose'!AC11,'State Ed Special Purpose'!M11,'Tuition Revenues'!M11)</f>
        <v>1813916447.2145011</v>
      </c>
      <c r="N11" s="613">
        <f>SUM('State General Purpose'!AD11,'State Ed Special Purpose'!N11,'Tuition Revenues'!N11)</f>
        <v>1859245627.4384091</v>
      </c>
      <c r="O11" s="613">
        <f>SUM('State General Purpose'!AE11,'State Ed Special Purpose'!O11,'Tuition Revenues'!O11)</f>
        <v>1915946344.0454025</v>
      </c>
      <c r="P11" s="613">
        <f>SUM('State General Purpose'!AF11,'State Ed Special Purpose'!P11,'Tuition Revenues'!P11)</f>
        <v>1974286008.4523659</v>
      </c>
      <c r="Q11" s="613">
        <f>SUM('State General Purpose'!AG11,'State Ed Special Purpose'!Q11,'Tuition Revenues'!Q11)</f>
        <v>2013866651.267967</v>
      </c>
      <c r="R11" s="612">
        <f>SUM('State General Purpose'!AI11,'State Ed Special Purpose'!R11,'Tuition Revenues'!R11)</f>
        <v>348637500</v>
      </c>
      <c r="S11" s="613">
        <f>SUM('State General Purpose'!AJ11,'State Ed Special Purpose'!S11,'Tuition Revenues'!S11)</f>
        <v>358299000</v>
      </c>
      <c r="T11" s="613">
        <f>SUM('State General Purpose'!AK11,'State Ed Special Purpose'!T11,'Tuition Revenues'!T11)</f>
        <v>356254200</v>
      </c>
      <c r="U11" s="613">
        <f>SUM('State General Purpose'!AL11,'State Ed Special Purpose'!U11,'Tuition Revenues'!U11)</f>
        <v>370960400</v>
      </c>
      <c r="V11" s="613">
        <f>SUM('State General Purpose'!AM11,'State Ed Special Purpose'!V11,'Tuition Revenues'!V11)</f>
        <v>391892500</v>
      </c>
      <c r="W11" s="613">
        <f>SUM('State General Purpose'!AN11,'State Ed Special Purpose'!W11,'Tuition Revenues'!W11)</f>
        <v>433733600</v>
      </c>
      <c r="X11" s="613">
        <f>SUM('State General Purpose'!AO11,'State Ed Special Purpose'!X11,'Tuition Revenues'!X11)</f>
        <v>437379349</v>
      </c>
      <c r="Y11" s="613">
        <f>SUM('State General Purpose'!AP11,'State Ed Special Purpose'!Y11,'Tuition Revenues'!Y11)</f>
        <v>774854751</v>
      </c>
      <c r="Z11" s="613">
        <f>SUM('State General Purpose'!AQ11,'State Ed Special Purpose'!Z11,'Tuition Revenues'!Z11)</f>
        <v>796887096</v>
      </c>
      <c r="AA11" s="613">
        <f>SUM('State General Purpose'!AR11,'State Ed Special Purpose'!AA11,'Tuition Revenues'!AA11)</f>
        <v>779196008</v>
      </c>
      <c r="AB11" s="613">
        <f>SUM('State General Purpose'!AS11,'State Ed Special Purpose'!AB11,'Tuition Revenues'!AB11)</f>
        <v>848155700</v>
      </c>
      <c r="AC11" s="613">
        <f>SUM('State General Purpose'!AT11,'State Ed Special Purpose'!AC11,'Tuition Revenues'!AC11)</f>
        <v>888854691.21450114</v>
      </c>
      <c r="AD11" s="613">
        <f>SUM('State General Purpose'!AU11,'State Ed Special Purpose'!AD11,'Tuition Revenues'!AD11)</f>
        <v>923846718.02840912</v>
      </c>
      <c r="AE11" s="613">
        <f>SUM('State General Purpose'!AV11,'State Ed Special Purpose'!AE11,'Tuition Revenues'!AE11)</f>
        <v>958026311.04540253</v>
      </c>
      <c r="AF11" s="613">
        <f>SUM('State General Purpose'!AW11,'State Ed Special Purpose'!AF11,'Tuition Revenues'!AF11)</f>
        <v>992037439.45236599</v>
      </c>
      <c r="AG11" s="613">
        <f>SUM('State General Purpose'!AX11,'State Ed Special Purpose'!AG11,'Tuition Revenues'!AG11)</f>
        <v>1012788024.267967</v>
      </c>
      <c r="AH11" s="612">
        <f>SUM('State General Purpose'!AZ11,'State Ed Special Purpose'!AH11,'Tuition Revenues'!AH11)</f>
        <v>193106100</v>
      </c>
      <c r="AI11" s="613">
        <f>SUM('State General Purpose'!BA11,'State Ed Special Purpose'!AI11,'Tuition Revenues'!AI11)</f>
        <v>211665500</v>
      </c>
      <c r="AJ11" s="613">
        <f>SUM('State General Purpose'!BB11,'State Ed Special Purpose'!AJ11,'Tuition Revenues'!AJ11)</f>
        <v>211144400</v>
      </c>
      <c r="AK11" s="613">
        <f>SUM('State General Purpose'!BC11,'State Ed Special Purpose'!AK11,'Tuition Revenues'!AK11)</f>
        <v>221419300</v>
      </c>
      <c r="AL11" s="613">
        <f>SUM('State General Purpose'!BD11,'State Ed Special Purpose'!AL11,'Tuition Revenues'!AL11)</f>
        <v>238800400</v>
      </c>
      <c r="AM11" s="613">
        <f>SUM('State General Purpose'!BE11,'State Ed Special Purpose'!AM11,'Tuition Revenues'!AM11)</f>
        <v>262449500</v>
      </c>
      <c r="AN11" s="613">
        <f>SUM('State General Purpose'!BF11,'State Ed Special Purpose'!AN11,'Tuition Revenues'!AN11)</f>
        <v>260790779</v>
      </c>
      <c r="AO11" s="613">
        <f>SUM('State General Purpose'!BG11,'State Ed Special Purpose'!AO11,'Tuition Revenues'!AO11)</f>
        <v>0</v>
      </c>
      <c r="AP11" s="613">
        <f>SUM('State General Purpose'!BH11,'State Ed Special Purpose'!AP11,'Tuition Revenues'!AP11)</f>
        <v>0</v>
      </c>
      <c r="AQ11" s="613">
        <f>SUM('State General Purpose'!BI11,'State Ed Special Purpose'!AQ11,'Tuition Revenues'!AQ11)</f>
        <v>0</v>
      </c>
      <c r="AR11" s="613">
        <f>SUM('State General Purpose'!BJ11,'State Ed Special Purpose'!AR11,'Tuition Revenues'!AR11)</f>
        <v>0</v>
      </c>
      <c r="AS11" s="613">
        <f>SUM('State General Purpose'!BK11,'State Ed Special Purpose'!AS11,'Tuition Revenues'!AS11)</f>
        <v>0</v>
      </c>
      <c r="AT11" s="613">
        <f>SUM('State General Purpose'!BL11,'State Ed Special Purpose'!AT11,'Tuition Revenues'!AT11)</f>
        <v>0</v>
      </c>
      <c r="AU11" s="613">
        <f>SUM('State General Purpose'!BM11,'State Ed Special Purpose'!AU11,'Tuition Revenues'!AU11)</f>
        <v>0</v>
      </c>
      <c r="AV11" s="613">
        <f>SUM('State General Purpose'!BN11,'State Ed Special Purpose'!AV11,'Tuition Revenues'!AV11)</f>
        <v>0</v>
      </c>
      <c r="AW11" s="613">
        <f>SUM('State General Purpose'!BO11,'State Ed Special Purpose'!AW11,'Tuition Revenues'!AW11)</f>
        <v>0</v>
      </c>
      <c r="AX11" s="612">
        <f>SUM('State General Purpose'!BQ11,'State Ed Special Purpose'!AX11,'Tuition Revenues'!AX11)</f>
        <v>279739400</v>
      </c>
      <c r="AY11" s="613">
        <f>SUM('State General Purpose'!BR11,'State Ed Special Purpose'!AY11,'Tuition Revenues'!AY11)</f>
        <v>310307100</v>
      </c>
      <c r="AZ11" s="613">
        <f>SUM('State General Purpose'!BS11,'State Ed Special Purpose'!AZ11,'Tuition Revenues'!AZ11)</f>
        <v>313894700</v>
      </c>
      <c r="BA11" s="613">
        <f>SUM('State General Purpose'!BT11,'State Ed Special Purpose'!BA11,'Tuition Revenues'!BA11)</f>
        <v>339209200</v>
      </c>
      <c r="BB11" s="613">
        <f>SUM('State General Purpose'!BU11,'State Ed Special Purpose'!BB11,'Tuition Revenues'!BB11)</f>
        <v>377952100</v>
      </c>
      <c r="BC11" s="613">
        <f>SUM('State General Purpose'!BV11,'State Ed Special Purpose'!BC11,'Tuition Revenues'!BC11)</f>
        <v>428852200</v>
      </c>
      <c r="BD11" s="613">
        <f>SUM('State General Purpose'!BW11,'State Ed Special Purpose'!BD11,'Tuition Revenues'!BD11)</f>
        <v>443587214</v>
      </c>
      <c r="BE11" s="613">
        <f>SUM('State General Purpose'!BX11,'State Ed Special Purpose'!BE11,'Tuition Revenues'!BE11)</f>
        <v>505186000</v>
      </c>
      <c r="BF11" s="613">
        <f>SUM('State General Purpose'!BY11,'State Ed Special Purpose'!BF11,'Tuition Revenues'!BF11)</f>
        <v>528398700</v>
      </c>
      <c r="BG11" s="613">
        <f>SUM('State General Purpose'!BZ11,'State Ed Special Purpose'!BG11,'Tuition Revenues'!BG11)</f>
        <v>624630900</v>
      </c>
      <c r="BH11" s="613">
        <f>SUM('State General Purpose'!CA11,'State Ed Special Purpose'!BH11,'Tuition Revenues'!BH11)</f>
        <v>670929000</v>
      </c>
      <c r="BI11" s="613">
        <f>SUM('State General Purpose'!CB11,'State Ed Special Purpose'!BI11,'Tuition Revenues'!BI11)</f>
        <v>695943856</v>
      </c>
      <c r="BJ11" s="613">
        <f>SUM('State General Purpose'!CC11,'State Ed Special Purpose'!BJ11,'Tuition Revenues'!BJ11)</f>
        <v>752347997</v>
      </c>
      <c r="BK11" s="613">
        <f>SUM('State General Purpose'!CD11,'State Ed Special Purpose'!BK11,'Tuition Revenues'!BK11)</f>
        <v>877681432</v>
      </c>
      <c r="BL11" s="613">
        <f>SUM('State General Purpose'!CE11,'State Ed Special Purpose'!BL11,'Tuition Revenues'!BL11)</f>
        <v>941870112</v>
      </c>
      <c r="BM11" s="613">
        <f>SUM('State General Purpose'!CF11,'State Ed Special Purpose'!BM11,'Tuition Revenues'!BM11)</f>
        <v>960320817</v>
      </c>
      <c r="BN11" s="612">
        <f>SUM('State General Purpose'!CH11,'State Ed Special Purpose'!BN11,'Tuition Revenues'!BN11)</f>
        <v>136415235</v>
      </c>
      <c r="BO11" s="613">
        <f>SUM('State General Purpose'!CI11,'State Ed Special Purpose'!BO11,'Tuition Revenues'!BO11)</f>
        <v>160561900</v>
      </c>
      <c r="BP11" s="613">
        <f>SUM('State General Purpose'!CJ11,'State Ed Special Purpose'!BP11,'Tuition Revenues'!BP11)</f>
        <v>162486700</v>
      </c>
      <c r="BQ11" s="613">
        <f>SUM('State General Purpose'!CK11,'State Ed Special Purpose'!BQ11,'Tuition Revenues'!BQ11)</f>
        <v>177091200</v>
      </c>
      <c r="BR11" s="613">
        <f>SUM('State General Purpose'!CL11,'State Ed Special Purpose'!BR11,'Tuition Revenues'!BR11)</f>
        <v>194830400</v>
      </c>
      <c r="BS11" s="613">
        <f>SUM('State General Purpose'!CM11,'State Ed Special Purpose'!BS11,'Tuition Revenues'!BS11)</f>
        <v>213969600</v>
      </c>
      <c r="BT11" s="613">
        <f>SUM('State General Purpose'!CN11,'State Ed Special Purpose'!BT11,'Tuition Revenues'!BT11)</f>
        <v>210337500</v>
      </c>
      <c r="BU11" s="613">
        <f>SUM('State General Purpose'!CO11,'State Ed Special Purpose'!BU11,'Tuition Revenues'!BU11)</f>
        <v>244510100</v>
      </c>
      <c r="BV11" s="613">
        <f>SUM('State General Purpose'!CP11,'State Ed Special Purpose'!BV11,'Tuition Revenues'!BV11)</f>
        <v>256304700</v>
      </c>
      <c r="BW11" s="613">
        <f>SUM('State General Purpose'!CQ11,'State Ed Special Purpose'!BW11,'Tuition Revenues'!BW11)</f>
        <v>204124300</v>
      </c>
      <c r="BX11" s="613">
        <f>SUM('State General Purpose'!CR11,'State Ed Special Purpose'!BX11,'Tuition Revenues'!BX11)</f>
        <v>223300951</v>
      </c>
      <c r="BY11" s="613">
        <f>SUM('State General Purpose'!CS11,'State Ed Special Purpose'!BY11,'Tuition Revenues'!BY11)</f>
        <v>229117900</v>
      </c>
      <c r="BZ11" s="613">
        <f>SUM('State General Purpose'!CT11,'State Ed Special Purpose'!BZ11,'Tuition Revenues'!BZ11)</f>
        <v>229109812.41</v>
      </c>
      <c r="CA11" s="613">
        <f>SUM('State General Purpose'!CU11,'State Ed Special Purpose'!CA11,'Tuition Revenues'!CA11)</f>
        <v>44923601</v>
      </c>
      <c r="CB11" s="613">
        <f>SUM('State General Purpose'!CV11,'State Ed Special Purpose'!CB11,'Tuition Revenues'!CB11)</f>
        <v>40378457</v>
      </c>
      <c r="CC11" s="613">
        <f>SUM('State General Purpose'!CW11,'State Ed Special Purpose'!CC11,'Tuition Revenues'!CC11)</f>
        <v>40757810</v>
      </c>
      <c r="CD11" s="612">
        <f>SUM('State General Purpose'!CY11,'State Ed Special Purpose'!CD11,'Tuition Revenues'!CD11)</f>
        <v>0</v>
      </c>
      <c r="CE11" s="613">
        <f>SUM('State General Purpose'!CZ11,'State Ed Special Purpose'!CE11,'Tuition Revenues'!CE11)</f>
        <v>0</v>
      </c>
      <c r="CF11" s="613">
        <f>SUM('State General Purpose'!DA11,'State Ed Special Purpose'!CF11,'Tuition Revenues'!CF11)</f>
        <v>0</v>
      </c>
      <c r="CG11" s="613">
        <f>SUM('State General Purpose'!DB11,'State Ed Special Purpose'!CG11,'Tuition Revenues'!CG11)</f>
        <v>31460800</v>
      </c>
      <c r="CH11" s="613">
        <f>SUM('State General Purpose'!DC11,'State Ed Special Purpose'!CH11,'Tuition Revenues'!CH11)</f>
        <v>32367300</v>
      </c>
      <c r="CI11" s="613">
        <f>SUM('State General Purpose'!DD11,'State Ed Special Purpose'!CI11,'Tuition Revenues'!CI11)</f>
        <v>35550800</v>
      </c>
      <c r="CJ11" s="613">
        <f>SUM('State General Purpose'!DE11,'State Ed Special Purpose'!CJ11,'Tuition Revenues'!CJ11)</f>
        <v>38729200</v>
      </c>
      <c r="CK11" s="613">
        <f>SUM('State General Purpose'!DF11,'State Ed Special Purpose'!CK11,'Tuition Revenues'!CK11)</f>
        <v>42531200</v>
      </c>
      <c r="CL11" s="613">
        <f>SUM('State General Purpose'!DG11,'State Ed Special Purpose'!CL11,'Tuition Revenues'!CL11)</f>
        <v>43356103</v>
      </c>
      <c r="CM11" s="613">
        <f>SUM('State General Purpose'!DH11,'State Ed Special Purpose'!CM11,'Tuition Revenues'!CM11)</f>
        <v>0</v>
      </c>
      <c r="CN11" s="613">
        <f>SUM('State General Purpose'!DI11,'State Ed Special Purpose'!CN11,'Tuition Revenues'!CN11)</f>
        <v>0</v>
      </c>
      <c r="CO11" s="613">
        <f>SUM('State General Purpose'!DJ11,'State Ed Special Purpose'!CO11,'Tuition Revenues'!CO11)</f>
        <v>0</v>
      </c>
      <c r="CP11" s="613">
        <f>SUM('State General Purpose'!DK11,'State Ed Special Purpose'!CP11,'Tuition Revenues'!CP11)</f>
        <v>0</v>
      </c>
      <c r="CQ11" s="613">
        <f>SUM('State General Purpose'!DL11,'State Ed Special Purpose'!CQ11,'Tuition Revenues'!CQ11)</f>
        <v>0</v>
      </c>
      <c r="CR11" s="613">
        <f>SUM('State General Purpose'!DM11,'State Ed Special Purpose'!CR11,'Tuition Revenues'!CR11)</f>
        <v>0</v>
      </c>
      <c r="CS11" s="613">
        <f>SUM('State General Purpose'!DN11,'State Ed Special Purpose'!CS11,'Tuition Revenues'!CS11)</f>
        <v>0</v>
      </c>
      <c r="CT11" s="612">
        <f>SUM('State General Purpose'!DP11,'State Ed Special Purpose'!CT11,'Tuition Revenues'!CT11)</f>
        <v>28156300</v>
      </c>
      <c r="CU11" s="613">
        <f>SUM('State General Purpose'!DQ11,'State Ed Special Purpose'!CU11,'Tuition Revenues'!CU11)</f>
        <v>30048100</v>
      </c>
      <c r="CV11" s="613">
        <f>SUM('State General Purpose'!DR11,'State Ed Special Purpose'!CV11,'Tuition Revenues'!CV11)</f>
        <v>31249100</v>
      </c>
      <c r="CW11" s="613">
        <f>SUM('State General Purpose'!DS11,'State Ed Special Purpose'!CW11,'Tuition Revenues'!CW11)</f>
        <v>0</v>
      </c>
      <c r="CX11" s="613">
        <f>SUM('State General Purpose'!DT11,'State Ed Special Purpose'!CX11,'Tuition Revenues'!CX11)</f>
        <v>0</v>
      </c>
      <c r="CY11" s="613">
        <f>SUM('State General Purpose'!DU11,'State Ed Special Purpose'!CY11,'Tuition Revenues'!CY11)</f>
        <v>0</v>
      </c>
      <c r="CZ11" s="613">
        <f>SUM('State General Purpose'!DV11,'State Ed Special Purpose'!CZ11,'Tuition Revenues'!CZ11)</f>
        <v>0</v>
      </c>
      <c r="DA11" s="613">
        <f>SUM('State General Purpose'!DW11,'State Ed Special Purpose'!DA11,'Tuition Revenues'!DA11)</f>
        <v>0</v>
      </c>
      <c r="DB11" s="613">
        <f>SUM('State General Purpose'!DX11,'State Ed Special Purpose'!DB11,'Tuition Revenues'!DB11)</f>
        <v>0</v>
      </c>
      <c r="DC11" s="613">
        <f>SUM('State General Purpose'!DY11,'State Ed Special Purpose'!DC11,'Tuition Revenues'!DC11)</f>
        <v>0</v>
      </c>
      <c r="DD11" s="613">
        <f>SUM('State General Purpose'!DZ11,'State Ed Special Purpose'!DD11,'Tuition Revenues'!DD11)</f>
        <v>0</v>
      </c>
      <c r="DE11" s="613">
        <f>SUM('State General Purpose'!EA11,'State Ed Special Purpose'!DE11,'Tuition Revenues'!DE11)</f>
        <v>0</v>
      </c>
      <c r="DF11" s="613">
        <f>SUM('State General Purpose'!EB11,'State Ed Special Purpose'!DF11,'Tuition Revenues'!DF11)</f>
        <v>0</v>
      </c>
      <c r="DG11" s="613">
        <f>SUM('State General Purpose'!EC11,'State Ed Special Purpose'!DG11,'Tuition Revenues'!DG11)</f>
        <v>0</v>
      </c>
      <c r="DH11" s="613">
        <f>SUM('State General Purpose'!ED11,'State Ed Special Purpose'!DH11,'Tuition Revenues'!DH11)</f>
        <v>0</v>
      </c>
      <c r="DI11" s="613">
        <f>SUM('State General Purpose'!EE11,'State Ed Special Purpose'!DI11,'Tuition Revenues'!DI11)</f>
        <v>0</v>
      </c>
      <c r="DJ11" s="614">
        <f>SUM('State General Purpose'!EH11,'State Ed Special Purpose'!DJ11,Local!B11,'Tuition Revenues'!DJ11)</f>
        <v>146442900</v>
      </c>
      <c r="DK11" s="613">
        <f>SUM('State General Purpose'!EI11,'State Ed Special Purpose'!DK11,Local!C11,'Tuition Revenues'!DK11)</f>
        <v>172397766.66666669</v>
      </c>
      <c r="DL11" s="613">
        <f>SUM('State General Purpose'!EJ11,'State Ed Special Purpose'!DL11,Local!D11,'Tuition Revenues'!DL11)</f>
        <v>215621527.77777779</v>
      </c>
      <c r="DM11" s="613">
        <f>SUM('State General Purpose'!EK11,'State Ed Special Purpose'!DM11,Local!E11,'Tuition Revenues'!DM11)</f>
        <v>260101400</v>
      </c>
      <c r="DN11" s="613">
        <f>SUM('State General Purpose'!EL11,'State Ed Special Purpose'!DN11,Local!F11,'Tuition Revenues'!DN11)</f>
        <v>295888300</v>
      </c>
      <c r="DO11" s="613">
        <f>SUM('State General Purpose'!EM11,'State Ed Special Purpose'!DO11,Local!G11,'Tuition Revenues'!DO11)</f>
        <v>316481700</v>
      </c>
      <c r="DP11" s="613">
        <f>SUM('State General Purpose'!EN11,'State Ed Special Purpose'!DP11,Local!H11,'Tuition Revenues'!DP11)</f>
        <v>284023120</v>
      </c>
      <c r="DQ11" s="613">
        <f>SUM('State General Purpose'!EO11,'State Ed Special Purpose'!DQ11,Local!I11,'Tuition Revenues'!DQ11)</f>
        <v>320716220</v>
      </c>
      <c r="DR11" s="613">
        <f>SUM('State General Purpose'!EP11,'State Ed Special Purpose'!DR11,Local!J11,'Tuition Revenues'!DR11)</f>
        <v>326615960</v>
      </c>
      <c r="DS11" s="613">
        <f>SUM('State General Purpose'!EQ11,'State Ed Special Purpose'!DS11,Local!K11,'Tuition Revenues'!DS11)</f>
        <v>323979529</v>
      </c>
      <c r="DT11" s="613">
        <f>SUM('State General Purpose'!ER11,'State Ed Special Purpose'!DT11,Local!L11,'Tuition Revenues'!DT11)</f>
        <v>359626790.41400784</v>
      </c>
      <c r="DU11" s="613">
        <f>SUM('State General Purpose'!ES11,'State Ed Special Purpose'!DU11,Local!M11,'Tuition Revenues'!DU11)</f>
        <v>377834614.19886512</v>
      </c>
      <c r="DV11" s="613">
        <f>SUM('State General Purpose'!ET11,'State Ed Special Purpose'!DV11,Local!N11,'Tuition Revenues'!DV11)</f>
        <v>359433006.18815506</v>
      </c>
      <c r="DW11" s="613">
        <f>SUM('State General Purpose'!EU11,'State Ed Special Purpose'!DW11,Local!O11,'Tuition Revenues'!DW11)</f>
        <v>344566977.9630326</v>
      </c>
      <c r="DX11" s="613">
        <f>SUM('State General Purpose'!EV11,'State Ed Special Purpose'!DX11,Local!P11,'Tuition Revenues'!DX11)</f>
        <v>336150327.35043412</v>
      </c>
      <c r="DY11" s="613">
        <f>SUM('State General Purpose'!EW11,'State Ed Special Purpose'!DY11,Local!Q11,'Tuition Revenues'!DY11)</f>
        <v>336150327.35043412</v>
      </c>
      <c r="DZ11" s="612">
        <f>SUM('State General Purpose'!EX11,'State Ed Special Purpose'!DZ11,Local!R11,'Tuition Revenues'!DZ11)</f>
        <v>0</v>
      </c>
      <c r="EA11" s="613">
        <f>SUM('State General Purpose'!EY11,'State Ed Special Purpose'!EA11,Local!S11,'Tuition Revenues'!EA11)</f>
        <v>0</v>
      </c>
      <c r="EB11" s="613">
        <f>SUM('State General Purpose'!EZ11,'State Ed Special Purpose'!EB11,Local!T11,'Tuition Revenues'!EB11)</f>
        <v>0</v>
      </c>
      <c r="EC11" s="613">
        <f>SUM('State General Purpose'!FA11,'State Ed Special Purpose'!EC11,Local!U11,'Tuition Revenues'!EC11)</f>
        <v>0</v>
      </c>
      <c r="ED11" s="613">
        <f>SUM('State General Purpose'!FB11,'State Ed Special Purpose'!ED11,Local!V11,'Tuition Revenues'!ED11)</f>
        <v>0</v>
      </c>
      <c r="EE11" s="613">
        <f>SUM('State General Purpose'!FC11,'State Ed Special Purpose'!EE11,Local!W11,'Tuition Revenues'!EE11)</f>
        <v>0</v>
      </c>
      <c r="EF11" s="613">
        <f>SUM('State General Purpose'!FD11,'State Ed Special Purpose'!EF11,Local!X11,'Tuition Revenues'!EF11)</f>
        <v>0</v>
      </c>
      <c r="EG11" s="613">
        <f>SUM('State General Purpose'!FE11,'State Ed Special Purpose'!EG11,Local!Y11,'Tuition Revenues'!EG11)</f>
        <v>0</v>
      </c>
      <c r="EH11" s="613">
        <f>SUM('State General Purpose'!FF11,'State Ed Special Purpose'!EH11,Local!Z11,'Tuition Revenues'!EH11)</f>
        <v>0</v>
      </c>
      <c r="EI11" s="613">
        <f>SUM('State General Purpose'!FG11,'State Ed Special Purpose'!EI11,Local!AA11,'Tuition Revenues'!EI11)</f>
        <v>0</v>
      </c>
      <c r="EJ11" s="613">
        <f>SUM('State General Purpose'!FH11,'State Ed Special Purpose'!EJ11,Local!AB11,'Tuition Revenues'!EJ11)</f>
        <v>0</v>
      </c>
      <c r="EK11" s="613">
        <f>SUM('State General Purpose'!FI11,'State Ed Special Purpose'!EK11,Local!AC11,'Tuition Revenues'!EK11)</f>
        <v>0</v>
      </c>
      <c r="EL11" s="613">
        <f>SUM('State General Purpose'!FJ11,'State Ed Special Purpose'!EL11,Local!AD11,'Tuition Revenues'!EL11)</f>
        <v>0</v>
      </c>
      <c r="EM11" s="613">
        <f>SUM('State General Purpose'!FK11,'State Ed Special Purpose'!EM11,Local!AE11,'Tuition Revenues'!EM11)</f>
        <v>0</v>
      </c>
      <c r="EN11" s="613">
        <f>SUM('State General Purpose'!FL11,'State Ed Special Purpose'!EN11,Local!AF11,'Tuition Revenues'!EN11)</f>
        <v>0</v>
      </c>
      <c r="EO11" s="612">
        <f>SUM('State General Purpose'!FM11,'State Ed Special Purpose'!EO11,Local!AG11,'Tuition Revenues'!EO11)</f>
        <v>0</v>
      </c>
      <c r="EP11" s="615">
        <f>SUM('State General Purpose'!FN11,'State Ed Special Purpose'!EP11,Local!AH11,'Tuition Revenues'!EP11)</f>
        <v>0</v>
      </c>
      <c r="EQ11" s="615">
        <f>SUM('State General Purpose'!FO11,'State Ed Special Purpose'!EQ11,Local!AI11,'Tuition Revenues'!EQ11)</f>
        <v>0</v>
      </c>
      <c r="ER11" s="615">
        <f>SUM('State General Purpose'!FP11,'State Ed Special Purpose'!ER11,Local!AJ11,'Tuition Revenues'!ER11)</f>
        <v>0</v>
      </c>
      <c r="ES11" s="615">
        <f>SUM('State General Purpose'!FQ11,'State Ed Special Purpose'!ES11,Local!AK11,'Tuition Revenues'!ES11)</f>
        <v>0</v>
      </c>
      <c r="ET11" s="615">
        <f>SUM('State General Purpose'!FR11,'State Ed Special Purpose'!ET11,Local!AL11,'Tuition Revenues'!ET11)</f>
        <v>84195373</v>
      </c>
      <c r="EU11" s="615">
        <f>SUM('State General Purpose'!FS11,'State Ed Special Purpose'!EU11,Local!AM11,'Tuition Revenues'!EU11)</f>
        <v>94636679</v>
      </c>
      <c r="EV11" s="615">
        <f>SUM('State General Purpose'!FT11,'State Ed Special Purpose'!EV11,Local!AN11,'Tuition Revenues'!EV11)</f>
        <v>97513426</v>
      </c>
      <c r="EW11" s="615">
        <f>SUM('State General Purpose'!FU11,'State Ed Special Purpose'!EW11,Local!AO11,'Tuition Revenues'!EW11)</f>
        <v>95568282</v>
      </c>
      <c r="EX11" s="615">
        <f>SUM('State General Purpose'!FV11,'State Ed Special Purpose'!EX11,Local!AP11,'Tuition Revenues'!EX11)</f>
        <v>97442828.42809844</v>
      </c>
      <c r="EY11" s="615">
        <f>SUM('State General Purpose'!FW11,'State Ed Special Purpose'!EY11,Local!AQ11,'Tuition Revenues'!EY11)</f>
        <v>108395551.42558503</v>
      </c>
      <c r="EZ11" s="615">
        <f>SUM('State General Purpose'!FX11,'State Ed Special Purpose'!EZ11,Local!AR11,'Tuition Revenues'!EZ11)</f>
        <v>102730037.2860212</v>
      </c>
      <c r="FA11" s="615">
        <f>SUM('State General Purpose'!FY11,'State Ed Special Purpose'!FA11,Local!AS11,'Tuition Revenues'!FA11)</f>
        <v>95912067.674065799</v>
      </c>
      <c r="FB11" s="615">
        <f>SUM('State General Purpose'!FZ11,'State Ed Special Purpose'!FB11,Local!AT11,'Tuition Revenues'!FB11)</f>
        <v>93942942.189921021</v>
      </c>
      <c r="FC11" s="615">
        <f>SUM('State General Purpose'!GA11,'State Ed Special Purpose'!FC11,Local!AU11,'Tuition Revenues'!FC11)</f>
        <v>93942942.189921021</v>
      </c>
      <c r="FD11" s="612">
        <f>SUM('State General Purpose'!GB11,'State Ed Special Purpose'!FD11,Local!AV11,'Tuition Revenues'!FD11)</f>
        <v>0</v>
      </c>
      <c r="FE11" s="615">
        <f>SUM('State General Purpose'!GC11,'State Ed Special Purpose'!FE11,Local!AW11,'Tuition Revenues'!FE11)</f>
        <v>0</v>
      </c>
      <c r="FF11" s="615">
        <f>SUM('State General Purpose'!GD11,'State Ed Special Purpose'!FF11,Local!AX11,'Tuition Revenues'!FF11)</f>
        <v>0</v>
      </c>
      <c r="FG11" s="615">
        <f>SUM('State General Purpose'!GE11,'State Ed Special Purpose'!FG11,Local!AY11,'Tuition Revenues'!FG11)</f>
        <v>0</v>
      </c>
      <c r="FH11" s="615">
        <f>SUM('State General Purpose'!GF11,'State Ed Special Purpose'!FH11,Local!AZ11,'Tuition Revenues'!FH11)</f>
        <v>0</v>
      </c>
      <c r="FI11" s="615">
        <f>SUM('State General Purpose'!GG11,'State Ed Special Purpose'!FI11,Local!BA11,'Tuition Revenues'!FI11)</f>
        <v>164589372</v>
      </c>
      <c r="FJ11" s="615">
        <f>SUM('State General Purpose'!GH11,'State Ed Special Purpose'!FJ11,Local!BB11,'Tuition Revenues'!FJ11)</f>
        <v>182169317</v>
      </c>
      <c r="FK11" s="615">
        <f>SUM('State General Purpose'!GI11,'State Ed Special Purpose'!FK11,Local!BC11,'Tuition Revenues'!FK11)</f>
        <v>184851114</v>
      </c>
      <c r="FL11" s="615">
        <f>SUM('State General Purpose'!GJ11,'State Ed Special Purpose'!FL11,Local!BD11,'Tuition Revenues'!FL11)</f>
        <v>184559425</v>
      </c>
      <c r="FM11" s="615">
        <f>SUM('State General Purpose'!GK11,'State Ed Special Purpose'!FM11,Local!BE11,'Tuition Revenues'!FM11)</f>
        <v>236886545.51460698</v>
      </c>
      <c r="FN11" s="615">
        <f>SUM('State General Purpose'!GL11,'State Ed Special Purpose'!FN11,Local!BF11,'Tuition Revenues'!FN11)</f>
        <v>257872686.3384465</v>
      </c>
      <c r="FO11" s="615">
        <f>SUM('State General Purpose'!GM11,'State Ed Special Purpose'!FO11,Local!BG11,'Tuition Revenues'!FO11)</f>
        <v>246104444.5291504</v>
      </c>
      <c r="FP11" s="615">
        <f>SUM('State General Purpose'!GN11,'State Ed Special Purpose'!FP11,Local!BH11,'Tuition Revenues'!FP11)</f>
        <v>238598145.86162114</v>
      </c>
      <c r="FQ11" s="615">
        <f>SUM('State General Purpose'!GO11,'State Ed Special Purpose'!FQ11,Local!BI11,'Tuition Revenues'!FQ11)</f>
        <v>247674759.8985405</v>
      </c>
      <c r="FR11" s="615">
        <f>SUM('State General Purpose'!GP11,'State Ed Special Purpose'!FR11,Local!BJ11,'Tuition Revenues'!FR11)</f>
        <v>242634448.8985405</v>
      </c>
      <c r="FS11" s="612">
        <f>SUM('State General Purpose'!GQ11,'State Ed Special Purpose'!FS11,Local!BK11,'Tuition Revenues'!FS11)</f>
        <v>0</v>
      </c>
      <c r="FT11" s="615">
        <f>SUM('State General Purpose'!GR11,'State Ed Special Purpose'!FT11,Local!BL11,'Tuition Revenues'!FT11)</f>
        <v>0</v>
      </c>
      <c r="FU11" s="615">
        <f>SUM('State General Purpose'!GS11,'State Ed Special Purpose'!FU11,Local!BM11,'Tuition Revenues'!FU11)</f>
        <v>0</v>
      </c>
      <c r="FV11" s="615">
        <f>SUM('State General Purpose'!GT11,'State Ed Special Purpose'!FV11,Local!BN11,'Tuition Revenues'!FV11)</f>
        <v>0</v>
      </c>
      <c r="FW11" s="615">
        <f>SUM('State General Purpose'!GU11,'State Ed Special Purpose'!FW11,Local!BO11,'Tuition Revenues'!FW11)</f>
        <v>0</v>
      </c>
      <c r="FX11" s="615">
        <f>SUM('State General Purpose'!GV11,'State Ed Special Purpose'!FX11,Local!BP11,'Tuition Revenues'!FX11)</f>
        <v>35238375</v>
      </c>
      <c r="FY11" s="615">
        <f>SUM('State General Purpose'!GW11,'State Ed Special Purpose'!FY11,Local!BQ11,'Tuition Revenues'!FY11)</f>
        <v>43910224</v>
      </c>
      <c r="FZ11" s="615">
        <f>SUM('State General Purpose'!GX11,'State Ed Special Purpose'!FZ11,Local!BR11,'Tuition Revenues'!FZ11)</f>
        <v>44251420</v>
      </c>
      <c r="GA11" s="615">
        <f>SUM('State General Purpose'!GY11,'State Ed Special Purpose'!GA11,Local!BS11,'Tuition Revenues'!GA11)</f>
        <v>43851822</v>
      </c>
      <c r="GB11" s="615">
        <f>SUM('State General Purpose'!GZ11,'State Ed Special Purpose'!GB11,Local!BT11,'Tuition Revenues'!GB11)</f>
        <v>25297416.471302412</v>
      </c>
      <c r="GC11" s="615">
        <f>SUM('State General Purpose'!HA11,'State Ed Special Purpose'!GC11,Local!BU11,'Tuition Revenues'!GC11)</f>
        <v>11566376.434833581</v>
      </c>
      <c r="GD11" s="615">
        <f>SUM('State General Purpose'!HB11,'State Ed Special Purpose'!GD11,Local!BV11,'Tuition Revenues'!GD11)</f>
        <v>10598524.37298342</v>
      </c>
      <c r="GE11" s="615">
        <f>SUM('State General Purpose'!HC11,'State Ed Special Purpose'!GE11,Local!BW11,'Tuition Revenues'!GE11)</f>
        <v>10056764.427345656</v>
      </c>
      <c r="GF11" s="615">
        <f>SUM('State General Purpose'!HD11,'State Ed Special Purpose'!GF11,Local!BX11,'Tuition Revenues'!GF11)</f>
        <v>9601036.2619726025</v>
      </c>
      <c r="GG11" s="615">
        <f>SUM('State General Purpose'!HE11,'State Ed Special Purpose'!GG11,Local!BY11,'Tuition Revenues'!GG11)</f>
        <v>9601036.2619726025</v>
      </c>
      <c r="GH11" s="616">
        <f>SUM('State General Purpose'!HG11,'State Ed Special Purpose'!GH11,Local!BZ11,'Tuition Revenues'!GH11)</f>
        <v>71540400</v>
      </c>
      <c r="GI11" s="615">
        <f>SUM('State General Purpose'!HH11,'State Ed Special Purpose'!GI11,Local!CA11,'Tuition Revenues'!GI11)</f>
        <v>87263600</v>
      </c>
      <c r="GJ11" s="615">
        <f>SUM('State General Purpose'!HI11,'State Ed Special Purpose'!GJ11,Local!CB11,'Tuition Revenues'!GJ11)</f>
        <v>55364350</v>
      </c>
      <c r="GK11" s="615">
        <f>SUM('State General Purpose'!HJ11,'State Ed Special Purpose'!GK11,Local!CC11,'Tuition Revenues'!GK11)</f>
        <v>23465100</v>
      </c>
      <c r="GL11" s="615">
        <f>SUM('State General Purpose'!HK11,'State Ed Special Purpose'!GL11,Local!CD11,'Tuition Revenues'!GL11)</f>
        <v>19798800</v>
      </c>
      <c r="GM11" s="615">
        <f>SUM('State General Purpose'!HL11,'State Ed Special Purpose'!GM11,Local!CE11,'Tuition Revenues'!GM11)</f>
        <v>22760600</v>
      </c>
      <c r="GN11" s="615">
        <f>SUM('State General Purpose'!HM11,'State Ed Special Purpose'!GN11,Local!CF11,'Tuition Revenues'!GN11)</f>
        <v>21947561</v>
      </c>
      <c r="GO11" s="615">
        <f>SUM('State General Purpose'!HN11,'State Ed Special Purpose'!GO11,Local!CG11,'Tuition Revenues'!GO11)</f>
        <v>25313082</v>
      </c>
      <c r="GP11" s="615">
        <f>SUM('State General Purpose'!HO11,'State Ed Special Purpose'!GP11,Local!CH11,'Tuition Revenues'!GP11)</f>
        <v>26682641</v>
      </c>
      <c r="GQ11" s="615">
        <f>SUM('State General Purpose'!HP11,'State Ed Special Purpose'!GQ11,Local!CI11,'Tuition Revenues'!GQ11)</f>
        <v>27983973</v>
      </c>
      <c r="GR11" s="615">
        <f>SUM('State General Purpose'!HQ11,'State Ed Special Purpose'!GR11,Local!CJ11,'Tuition Revenues'!GR11)</f>
        <v>46903444.945992172</v>
      </c>
      <c r="GS11" s="615">
        <f>SUM('State General Purpose'!HR11,'State Ed Special Purpose'!GS11,Local!CK11,'Tuition Revenues'!GS11)</f>
        <v>36459093.011134893</v>
      </c>
      <c r="GT11" s="615">
        <f>SUM('State General Purpose'!HS11,'State Ed Special Purpose'!GT11,Local!CL11,'Tuition Revenues'!GT11)</f>
        <v>37683193.811844975</v>
      </c>
      <c r="GU11" s="615">
        <f>SUM('State General Purpose'!HT11,'State Ed Special Purpose'!GU11,Local!CM11,'Tuition Revenues'!GU11)</f>
        <v>35096322.036967367</v>
      </c>
      <c r="GV11" s="615">
        <f>SUM('State General Purpose'!HU11,'State Ed Special Purpose'!GV11,Local!CN11,'Tuition Revenues'!GV11)</f>
        <v>36431772.649565876</v>
      </c>
      <c r="GW11" s="615">
        <f>SUM('State General Purpose'!HV11,'State Ed Special Purpose'!GW11,Local!CO11,'Tuition Revenues'!GW11)</f>
        <v>36431772.649565876</v>
      </c>
      <c r="GX11" s="612">
        <f>SUM('State General Purpose'!HW11,'State Ed Special Purpose'!GX11,Local!CP11,'Tuition Revenues'!GX11)</f>
        <v>0</v>
      </c>
      <c r="GY11" s="615">
        <f>SUM('State General Purpose'!HX11,'State Ed Special Purpose'!GY11,Local!CQ11,'Tuition Revenues'!GY11)</f>
        <v>0</v>
      </c>
      <c r="GZ11" s="615">
        <f>SUM('State General Purpose'!HY11,'State Ed Special Purpose'!GZ11,Local!CR11,'Tuition Revenues'!GZ11)</f>
        <v>0</v>
      </c>
      <c r="HA11" s="615">
        <f>SUM('State General Purpose'!HZ11,'State Ed Special Purpose'!HA11,Local!CS11,'Tuition Revenues'!HA11)</f>
        <v>0</v>
      </c>
      <c r="HB11" s="615">
        <f>SUM('State General Purpose'!IA11,'State Ed Special Purpose'!HB11,Local!CT11,'Tuition Revenues'!HB11)</f>
        <v>0</v>
      </c>
      <c r="HC11" s="615">
        <f>SUM('State General Purpose'!IB11,'State Ed Special Purpose'!HC11,Local!CU11,'Tuition Revenues'!HC11)</f>
        <v>11666266</v>
      </c>
      <c r="HD11" s="615">
        <f>SUM('State General Purpose'!IC11,'State Ed Special Purpose'!HD11,Local!CV11,'Tuition Revenues'!HD11)</f>
        <v>25313082</v>
      </c>
      <c r="HE11" s="615">
        <f>SUM('State General Purpose'!ID11,'State Ed Special Purpose'!HE11,Local!CW11,'Tuition Revenues'!HE11)</f>
        <v>26682641</v>
      </c>
      <c r="HF11" s="615">
        <f>SUM('State General Purpose'!IE11,'State Ed Special Purpose'!HF11,Local!CX11,'Tuition Revenues'!HF11)</f>
        <v>27983973</v>
      </c>
      <c r="HG11" s="615">
        <f>SUM('State General Purpose'!IF11,'State Ed Special Purpose'!HG11,Local!CY11,'Tuition Revenues'!HG11)</f>
        <v>46903444.945992172</v>
      </c>
      <c r="HH11" s="615">
        <f>SUM('State General Purpose'!IG11,'State Ed Special Purpose'!HH11,Local!CZ11,'Tuition Revenues'!HH11)</f>
        <v>36459093.011134893</v>
      </c>
      <c r="HI11" s="615">
        <f>SUM('State General Purpose'!IH11,'State Ed Special Purpose'!HI11,Local!DA11,'Tuition Revenues'!HI11)</f>
        <v>37683193.811844975</v>
      </c>
      <c r="HJ11" s="615">
        <f>SUM('State General Purpose'!II11,'State Ed Special Purpose'!HJ11,Local!DB11,'Tuition Revenues'!HJ11)</f>
        <v>35096322.036967367</v>
      </c>
      <c r="HK11" s="615">
        <f>SUM('State General Purpose'!IJ11,'State Ed Special Purpose'!HK11,Local!DC11,'Tuition Revenues'!HK11)</f>
        <v>36431772.649565876</v>
      </c>
      <c r="HL11" s="615">
        <f>SUM('State General Purpose'!IK11,'State Ed Special Purpose'!HL11,Local!DD11,'Tuition Revenues'!HL11)</f>
        <v>36431772.649565876</v>
      </c>
      <c r="HM11" s="612">
        <f>SUM('State General Purpose'!IL11,'State Ed Special Purpose'!HM11,Local!DE11,'Tuition Revenues'!HM11)</f>
        <v>0</v>
      </c>
      <c r="HN11" s="615">
        <f>SUM('State General Purpose'!IM11,'State Ed Special Purpose'!HN11,Local!DF11,'Tuition Revenues'!HN11)</f>
        <v>0</v>
      </c>
      <c r="HO11" s="615">
        <f>SUM('State General Purpose'!IN11,'State Ed Special Purpose'!HO11,Local!DG11,'Tuition Revenues'!HO11)</f>
        <v>0</v>
      </c>
      <c r="HP11" s="615">
        <f>SUM('State General Purpose'!IO11,'State Ed Special Purpose'!HP11,Local!DH11,'Tuition Revenues'!HP11)</f>
        <v>0</v>
      </c>
      <c r="HQ11" s="615">
        <f>SUM('State General Purpose'!IP11,'State Ed Special Purpose'!HQ11,Local!DI11,'Tuition Revenues'!HQ11)</f>
        <v>0</v>
      </c>
      <c r="HR11" s="615">
        <f>SUM('State General Purpose'!IQ11,'State Ed Special Purpose'!HR11,Local!DJ11,'Tuition Revenues'!HR11)</f>
        <v>10281295</v>
      </c>
      <c r="HS11" s="615">
        <f>SUM('State General Purpose'!IR11,'State Ed Special Purpose'!HS11,Local!DK11,'Tuition Revenues'!HS11)</f>
        <v>0</v>
      </c>
      <c r="HT11" s="615">
        <f>SUM('State General Purpose'!IS11,'State Ed Special Purpose'!HT11,Local!DL11,'Tuition Revenues'!HT11)</f>
        <v>0</v>
      </c>
      <c r="HU11" s="615">
        <f>SUM('State General Purpose'!IT11,'State Ed Special Purpose'!HU11,Local!DM11,'Tuition Revenues'!HU11)</f>
        <v>0</v>
      </c>
      <c r="HV11" s="615">
        <f>SUM('State General Purpose'!IU11,'State Ed Special Purpose'!HV11,Local!DN11,'Tuition Revenues'!HV11)</f>
        <v>0</v>
      </c>
      <c r="HW11" s="615">
        <f>SUM('State General Purpose'!IV11,'State Ed Special Purpose'!HW11,Local!DO11,'Tuition Revenues'!HW11)</f>
        <v>0</v>
      </c>
      <c r="HX11" s="615">
        <f>SUM('State General Purpose'!IW11,'State Ed Special Purpose'!HX11,Local!DP11,'Tuition Revenues'!HX11)</f>
        <v>0</v>
      </c>
      <c r="HY11" s="615">
        <f>SUM('State General Purpose'!IX11,'State Ed Special Purpose'!HY11,Local!DQ11,'Tuition Revenues'!HY11)</f>
        <v>0</v>
      </c>
      <c r="HZ11" s="615">
        <f>SUM('State General Purpose'!IY11,'State Ed Special Purpose'!HZ11,Local!DR11,'Tuition Revenues'!HZ11)</f>
        <v>0</v>
      </c>
      <c r="IA11" s="615">
        <f>SUM('State General Purpose'!IZ11,'State Ed Special Purpose'!IA11,Local!DS11,'Tuition Revenues'!IA11)</f>
        <v>0</v>
      </c>
    </row>
    <row r="12" spans="1:235" s="196" customFormat="1" ht="12.75" customHeight="1">
      <c r="A12" s="611" t="s">
        <v>5</v>
      </c>
      <c r="B12" s="612">
        <f>SUM('State General Purpose'!R12,'State Ed Special Purpose'!B12,'Tuition Revenues'!B12)</f>
        <v>917434402</v>
      </c>
      <c r="C12" s="613">
        <f>SUM('State General Purpose'!S12,'State Ed Special Purpose'!C12,'Tuition Revenues'!C12)</f>
        <v>993935707</v>
      </c>
      <c r="D12" s="613">
        <f>SUM('State General Purpose'!T12,'State Ed Special Purpose'!D12,'Tuition Revenues'!D12)</f>
        <v>1050252209</v>
      </c>
      <c r="E12" s="613">
        <f>SUM('State General Purpose'!U12,'State Ed Special Purpose'!E12,'Tuition Revenues'!E12)</f>
        <v>1107976775</v>
      </c>
      <c r="F12" s="613">
        <f>SUM('State General Purpose'!V12,'State Ed Special Purpose'!F12,'Tuition Revenues'!F12)</f>
        <v>1166926431</v>
      </c>
      <c r="G12" s="613">
        <f>SUM('State General Purpose'!W12,'State Ed Special Purpose'!G12,'Tuition Revenues'!G12)</f>
        <v>1169007342</v>
      </c>
      <c r="H12" s="613">
        <f>SUM('State General Purpose'!X12,'State Ed Special Purpose'!H12,'Tuition Revenues'!H12)</f>
        <v>1293561385</v>
      </c>
      <c r="I12" s="613">
        <f>SUM('State General Purpose'!Y12,'State Ed Special Purpose'!I12,'Tuition Revenues'!I12)</f>
        <v>1425738560</v>
      </c>
      <c r="J12" s="613">
        <f>SUM('State General Purpose'!Z12,'State Ed Special Purpose'!J12,'Tuition Revenues'!J12)</f>
        <v>1498345219</v>
      </c>
      <c r="K12" s="613">
        <f>SUM('State General Purpose'!AA12,'State Ed Special Purpose'!K12,'Tuition Revenues'!K12)</f>
        <v>1214847128</v>
      </c>
      <c r="L12" s="613">
        <f>SUM('State General Purpose'!AB12,'State Ed Special Purpose'!L12,'Tuition Revenues'!L12)</f>
        <v>1250473240</v>
      </c>
      <c r="M12" s="613">
        <f>SUM('State General Purpose'!AC12,'State Ed Special Purpose'!M12,'Tuition Revenues'!M12)</f>
        <v>1334943303</v>
      </c>
      <c r="N12" s="613">
        <f>SUM('State General Purpose'!AD12,'State Ed Special Purpose'!N12,'Tuition Revenues'!N12)</f>
        <v>1342119644</v>
      </c>
      <c r="O12" s="613">
        <f>SUM('State General Purpose'!AE12,'State Ed Special Purpose'!O12,'Tuition Revenues'!O12)</f>
        <v>1334716064</v>
      </c>
      <c r="P12" s="613">
        <f>SUM('State General Purpose'!AF12,'State Ed Special Purpose'!P12,'Tuition Revenues'!P12)</f>
        <v>1395728988</v>
      </c>
      <c r="Q12" s="613">
        <f>SUM('State General Purpose'!AG12,'State Ed Special Purpose'!Q12,'Tuition Revenues'!Q12)</f>
        <v>1431580459</v>
      </c>
      <c r="R12" s="612">
        <f>SUM('State General Purpose'!AI12,'State Ed Special Purpose'!R12,'Tuition Revenues'!R12)</f>
        <v>310694634</v>
      </c>
      <c r="S12" s="613">
        <f>SUM('State General Purpose'!AJ12,'State Ed Special Purpose'!S12,'Tuition Revenues'!S12)</f>
        <v>334222932</v>
      </c>
      <c r="T12" s="613">
        <f>SUM('State General Purpose'!AK12,'State Ed Special Purpose'!T12,'Tuition Revenues'!T12)</f>
        <v>358399947</v>
      </c>
      <c r="U12" s="613">
        <f>SUM('State General Purpose'!AL12,'State Ed Special Purpose'!U12,'Tuition Revenues'!U12)</f>
        <v>369538604</v>
      </c>
      <c r="V12" s="613">
        <f>SUM('State General Purpose'!AM12,'State Ed Special Purpose'!V12,'Tuition Revenues'!V12)</f>
        <v>386947975</v>
      </c>
      <c r="W12" s="613">
        <f>SUM('State General Purpose'!AN12,'State Ed Special Purpose'!W12,'Tuition Revenues'!W12)</f>
        <v>413370938</v>
      </c>
      <c r="X12" s="613">
        <f>SUM('State General Purpose'!AO12,'State Ed Special Purpose'!X12,'Tuition Revenues'!X12)</f>
        <v>437934855</v>
      </c>
      <c r="Y12" s="613">
        <f>SUM('State General Purpose'!AP12,'State Ed Special Purpose'!Y12,'Tuition Revenues'!Y12)</f>
        <v>477623789</v>
      </c>
      <c r="Z12" s="613">
        <f>SUM('State General Purpose'!AQ12,'State Ed Special Purpose'!Z12,'Tuition Revenues'!Z12)</f>
        <v>499056538</v>
      </c>
      <c r="AA12" s="613">
        <f>SUM('State General Purpose'!AR12,'State Ed Special Purpose'!AA12,'Tuition Revenues'!AA12)</f>
        <v>410971115</v>
      </c>
      <c r="AB12" s="613">
        <f>SUM('State General Purpose'!AS12,'State Ed Special Purpose'!AB12,'Tuition Revenues'!AB12)</f>
        <v>419633295</v>
      </c>
      <c r="AC12" s="613">
        <f>SUM('State General Purpose'!AT12,'State Ed Special Purpose'!AC12,'Tuition Revenues'!AC12)</f>
        <v>456727985</v>
      </c>
      <c r="AD12" s="613">
        <f>SUM('State General Purpose'!AU12,'State Ed Special Purpose'!AD12,'Tuition Revenues'!AD12)</f>
        <v>469925993</v>
      </c>
      <c r="AE12" s="613">
        <f>SUM('State General Purpose'!AV12,'State Ed Special Purpose'!AE12,'Tuition Revenues'!AE12)</f>
        <v>480338899</v>
      </c>
      <c r="AF12" s="613">
        <f>SUM('State General Purpose'!AW12,'State Ed Special Purpose'!AF12,'Tuition Revenues'!AF12)</f>
        <v>505052256</v>
      </c>
      <c r="AG12" s="613">
        <f>SUM('State General Purpose'!AX12,'State Ed Special Purpose'!AG12,'Tuition Revenues'!AG12)</f>
        <v>526262266</v>
      </c>
      <c r="AH12" s="612">
        <f>SUM('State General Purpose'!AZ12,'State Ed Special Purpose'!AH12,'Tuition Revenues'!AH12)</f>
        <v>170368578</v>
      </c>
      <c r="AI12" s="613">
        <f>SUM('State General Purpose'!BA12,'State Ed Special Purpose'!AI12,'Tuition Revenues'!AI12)</f>
        <v>184536455</v>
      </c>
      <c r="AJ12" s="613">
        <f>SUM('State General Purpose'!BB12,'State Ed Special Purpose'!AJ12,'Tuition Revenues'!AJ12)</f>
        <v>196946084</v>
      </c>
      <c r="AK12" s="613">
        <f>SUM('State General Purpose'!BC12,'State Ed Special Purpose'!AK12,'Tuition Revenues'!AK12)</f>
        <v>204649144</v>
      </c>
      <c r="AL12" s="613">
        <f>SUM('State General Purpose'!BD12,'State Ed Special Purpose'!AL12,'Tuition Revenues'!AL12)</f>
        <v>295242621</v>
      </c>
      <c r="AM12" s="613">
        <f>SUM('State General Purpose'!BE12,'State Ed Special Purpose'!AM12,'Tuition Revenues'!AM12)</f>
        <v>265504024</v>
      </c>
      <c r="AN12" s="613">
        <f>SUM('State General Purpose'!BF12,'State Ed Special Purpose'!AN12,'Tuition Revenues'!AN12)</f>
        <v>316879156</v>
      </c>
      <c r="AO12" s="613">
        <f>SUM('State General Purpose'!BG12,'State Ed Special Purpose'!AO12,'Tuition Revenues'!AO12)</f>
        <v>342010620</v>
      </c>
      <c r="AP12" s="613">
        <f>SUM('State General Purpose'!BH12,'State Ed Special Purpose'!AP12,'Tuition Revenues'!AP12)</f>
        <v>368314242</v>
      </c>
      <c r="AQ12" s="613">
        <f>SUM('State General Purpose'!BI12,'State Ed Special Purpose'!AQ12,'Tuition Revenues'!AQ12)</f>
        <v>295761755</v>
      </c>
      <c r="AR12" s="613">
        <f>SUM('State General Purpose'!BJ12,'State Ed Special Purpose'!AR12,'Tuition Revenues'!AR12)</f>
        <v>305494292</v>
      </c>
      <c r="AS12" s="613">
        <f>SUM('State General Purpose'!BK12,'State Ed Special Purpose'!AS12,'Tuition Revenues'!AS12)</f>
        <v>323315405</v>
      </c>
      <c r="AT12" s="613">
        <f>SUM('State General Purpose'!BL12,'State Ed Special Purpose'!AT12,'Tuition Revenues'!AT12)</f>
        <v>322161805</v>
      </c>
      <c r="AU12" s="613">
        <f>SUM('State General Purpose'!BM12,'State Ed Special Purpose'!AU12,'Tuition Revenues'!AU12)</f>
        <v>314075693</v>
      </c>
      <c r="AV12" s="613">
        <f>SUM('State General Purpose'!BN12,'State Ed Special Purpose'!AV12,'Tuition Revenues'!AV12)</f>
        <v>331471529</v>
      </c>
      <c r="AW12" s="613">
        <f>SUM('State General Purpose'!BO12,'State Ed Special Purpose'!AW12,'Tuition Revenues'!AW12)</f>
        <v>337406967</v>
      </c>
      <c r="AX12" s="612">
        <f>SUM('State General Purpose'!BQ12,'State Ed Special Purpose'!AX12,'Tuition Revenues'!AX12)</f>
        <v>181638750</v>
      </c>
      <c r="AY12" s="613">
        <f>SUM('State General Purpose'!BR12,'State Ed Special Purpose'!AY12,'Tuition Revenues'!AY12)</f>
        <v>196709093</v>
      </c>
      <c r="AZ12" s="613">
        <f>SUM('State General Purpose'!BS12,'State Ed Special Purpose'!AZ12,'Tuition Revenues'!AZ12)</f>
        <v>208071711</v>
      </c>
      <c r="BA12" s="613">
        <f>SUM('State General Purpose'!BT12,'State Ed Special Purpose'!BA12,'Tuition Revenues'!BA12)</f>
        <v>221499051</v>
      </c>
      <c r="BB12" s="613">
        <f>SUM('State General Purpose'!BU12,'State Ed Special Purpose'!BB12,'Tuition Revenues'!BB12)</f>
        <v>155804687</v>
      </c>
      <c r="BC12" s="613">
        <f>SUM('State General Purpose'!BV12,'State Ed Special Purpose'!BC12,'Tuition Revenues'!BC12)</f>
        <v>248305172</v>
      </c>
      <c r="BD12" s="613">
        <f>SUM('State General Purpose'!BW12,'State Ed Special Purpose'!BD12,'Tuition Revenues'!BD12)</f>
        <v>267984120</v>
      </c>
      <c r="BE12" s="613">
        <f>SUM('State General Purpose'!BX12,'State Ed Special Purpose'!BE12,'Tuition Revenues'!BE12)</f>
        <v>299608382</v>
      </c>
      <c r="BF12" s="613">
        <f>SUM('State General Purpose'!BY12,'State Ed Special Purpose'!BF12,'Tuition Revenues'!BF12)</f>
        <v>312214996</v>
      </c>
      <c r="BG12" s="613">
        <f>SUM('State General Purpose'!BZ12,'State Ed Special Purpose'!BG12,'Tuition Revenues'!BG12)</f>
        <v>251426078</v>
      </c>
      <c r="BH12" s="613">
        <f>SUM('State General Purpose'!CA12,'State Ed Special Purpose'!BH12,'Tuition Revenues'!BH12)</f>
        <v>247842170</v>
      </c>
      <c r="BI12" s="613">
        <f>SUM('State General Purpose'!CB12,'State Ed Special Purpose'!BI12,'Tuition Revenues'!BI12)</f>
        <v>259309079</v>
      </c>
      <c r="BJ12" s="613">
        <f>SUM('State General Purpose'!CC12,'State Ed Special Purpose'!BJ12,'Tuition Revenues'!BJ12)</f>
        <v>242308776</v>
      </c>
      <c r="BK12" s="613">
        <f>SUM('State General Purpose'!CD12,'State Ed Special Purpose'!BK12,'Tuition Revenues'!BK12)</f>
        <v>284557493</v>
      </c>
      <c r="BL12" s="613">
        <f>SUM('State General Purpose'!CE12,'State Ed Special Purpose'!BL12,'Tuition Revenues'!BL12)</f>
        <v>259282991</v>
      </c>
      <c r="BM12" s="613">
        <f>SUM('State General Purpose'!CF12,'State Ed Special Purpose'!BM12,'Tuition Revenues'!BM12)</f>
        <v>268549437</v>
      </c>
      <c r="BN12" s="612">
        <f>SUM('State General Purpose'!CH12,'State Ed Special Purpose'!BN12,'Tuition Revenues'!BN12)</f>
        <v>183060559</v>
      </c>
      <c r="BO12" s="613">
        <f>SUM('State General Purpose'!CI12,'State Ed Special Purpose'!BO12,'Tuition Revenues'!BO12)</f>
        <v>199961179</v>
      </c>
      <c r="BP12" s="613">
        <f>SUM('State General Purpose'!CJ12,'State Ed Special Purpose'!BP12,'Tuition Revenues'!BP12)</f>
        <v>229040594</v>
      </c>
      <c r="BQ12" s="613">
        <f>SUM('State General Purpose'!CK12,'State Ed Special Purpose'!BQ12,'Tuition Revenues'!BQ12)</f>
        <v>251227965</v>
      </c>
      <c r="BR12" s="613">
        <f>SUM('State General Purpose'!CL12,'State Ed Special Purpose'!BR12,'Tuition Revenues'!BR12)</f>
        <v>262137215</v>
      </c>
      <c r="BS12" s="613">
        <f>SUM('State General Purpose'!CM12,'State Ed Special Purpose'!BS12,'Tuition Revenues'!BS12)</f>
        <v>225799470</v>
      </c>
      <c r="BT12" s="613">
        <f>SUM('State General Purpose'!CN12,'State Ed Special Purpose'!BT12,'Tuition Revenues'!BT12)</f>
        <v>249771404</v>
      </c>
      <c r="BU12" s="613">
        <f>SUM('State General Purpose'!CO12,'State Ed Special Purpose'!BU12,'Tuition Revenues'!BU12)</f>
        <v>284349444</v>
      </c>
      <c r="BV12" s="613">
        <f>SUM('State General Purpose'!CP12,'State Ed Special Purpose'!BV12,'Tuition Revenues'!BV12)</f>
        <v>318759443</v>
      </c>
      <c r="BW12" s="613">
        <f>SUM('State General Purpose'!CQ12,'State Ed Special Purpose'!BW12,'Tuition Revenues'!BW12)</f>
        <v>256688180</v>
      </c>
      <c r="BX12" s="613">
        <f>SUM('State General Purpose'!CR12,'State Ed Special Purpose'!BX12,'Tuition Revenues'!BX12)</f>
        <v>260900236</v>
      </c>
      <c r="BY12" s="613">
        <f>SUM('State General Purpose'!CS12,'State Ed Special Purpose'!BY12,'Tuition Revenues'!BY12)</f>
        <v>278052218</v>
      </c>
      <c r="BZ12" s="613">
        <f>SUM('State General Purpose'!CT12,'State Ed Special Purpose'!BZ12,'Tuition Revenues'!BZ12)</f>
        <v>275034811</v>
      </c>
      <c r="CA12" s="613">
        <f>SUM('State General Purpose'!CU12,'State Ed Special Purpose'!CA12,'Tuition Revenues'!CA12)</f>
        <v>253119968</v>
      </c>
      <c r="CB12" s="613">
        <f>SUM('State General Purpose'!CV12,'State Ed Special Purpose'!CB12,'Tuition Revenues'!CB12)</f>
        <v>265328542</v>
      </c>
      <c r="CC12" s="613">
        <f>SUM('State General Purpose'!CW12,'State Ed Special Purpose'!CC12,'Tuition Revenues'!CC12)</f>
        <v>264363079</v>
      </c>
      <c r="CD12" s="612">
        <f>SUM('State General Purpose'!CY12,'State Ed Special Purpose'!CD12,'Tuition Revenues'!CD12)</f>
        <v>71671881</v>
      </c>
      <c r="CE12" s="613">
        <f>SUM('State General Purpose'!CZ12,'State Ed Special Purpose'!CE12,'Tuition Revenues'!CE12)</f>
        <v>78506048</v>
      </c>
      <c r="CF12" s="613">
        <f>SUM('State General Purpose'!DA12,'State Ed Special Purpose'!CF12,'Tuition Revenues'!CF12)</f>
        <v>57793873</v>
      </c>
      <c r="CG12" s="613">
        <f>SUM('State General Purpose'!DB12,'State Ed Special Purpose'!CG12,'Tuition Revenues'!CG12)</f>
        <v>61062011</v>
      </c>
      <c r="CH12" s="613">
        <f>SUM('State General Purpose'!DC12,'State Ed Special Purpose'!CH12,'Tuition Revenues'!CH12)</f>
        <v>66793933</v>
      </c>
      <c r="CI12" s="613">
        <f>SUM('State General Purpose'!DD12,'State Ed Special Purpose'!CI12,'Tuition Revenues'!CI12)</f>
        <v>16012738</v>
      </c>
      <c r="CJ12" s="613">
        <f>SUM('State General Purpose'!DE12,'State Ed Special Purpose'!CJ12,'Tuition Revenues'!CJ12)</f>
        <v>20991850</v>
      </c>
      <c r="CK12" s="613">
        <f>SUM('State General Purpose'!DF12,'State Ed Special Purpose'!CK12,'Tuition Revenues'!CK12)</f>
        <v>22146325</v>
      </c>
      <c r="CL12" s="613">
        <f>SUM('State General Purpose'!DG12,'State Ed Special Purpose'!CL12,'Tuition Revenues'!CL12)</f>
        <v>0</v>
      </c>
      <c r="CM12" s="613">
        <f>SUM('State General Purpose'!DH12,'State Ed Special Purpose'!CM12,'Tuition Revenues'!CM12)</f>
        <v>0</v>
      </c>
      <c r="CN12" s="613">
        <f>SUM('State General Purpose'!DI12,'State Ed Special Purpose'!CN12,'Tuition Revenues'!CN12)</f>
        <v>0</v>
      </c>
      <c r="CO12" s="613">
        <f>SUM('State General Purpose'!DJ12,'State Ed Special Purpose'!CO12,'Tuition Revenues'!CO12)</f>
        <v>0</v>
      </c>
      <c r="CP12" s="613">
        <f>SUM('State General Purpose'!DK12,'State Ed Special Purpose'!CP12,'Tuition Revenues'!CP12)</f>
        <v>0</v>
      </c>
      <c r="CQ12" s="613">
        <f>SUM('State General Purpose'!DL12,'State Ed Special Purpose'!CQ12,'Tuition Revenues'!CQ12)</f>
        <v>19704483</v>
      </c>
      <c r="CR12" s="613">
        <f>SUM('State General Purpose'!DM12,'State Ed Special Purpose'!CR12,'Tuition Revenues'!CR12)</f>
        <v>18373688</v>
      </c>
      <c r="CS12" s="613">
        <f>SUM('State General Purpose'!DN12,'State Ed Special Purpose'!CS12,'Tuition Revenues'!CS12)</f>
        <v>17742208</v>
      </c>
      <c r="CT12" s="612">
        <f>SUM('State General Purpose'!DP12,'State Ed Special Purpose'!CT12,'Tuition Revenues'!CT12)</f>
        <v>0</v>
      </c>
      <c r="CU12" s="613">
        <f>SUM('State General Purpose'!DQ12,'State Ed Special Purpose'!CU12,'Tuition Revenues'!CU12)</f>
        <v>0</v>
      </c>
      <c r="CV12" s="613">
        <f>SUM('State General Purpose'!DR12,'State Ed Special Purpose'!CV12,'Tuition Revenues'!CV12)</f>
        <v>0</v>
      </c>
      <c r="CW12" s="613">
        <f>SUM('State General Purpose'!DS12,'State Ed Special Purpose'!CW12,'Tuition Revenues'!CW12)</f>
        <v>0</v>
      </c>
      <c r="CX12" s="613">
        <f>SUM('State General Purpose'!DT12,'State Ed Special Purpose'!CX12,'Tuition Revenues'!CX12)</f>
        <v>0</v>
      </c>
      <c r="CY12" s="613">
        <f>SUM('State General Purpose'!DU12,'State Ed Special Purpose'!CY12,'Tuition Revenues'!CY12)</f>
        <v>0</v>
      </c>
      <c r="CZ12" s="613">
        <f>SUM('State General Purpose'!DV12,'State Ed Special Purpose'!CZ12,'Tuition Revenues'!CZ12)</f>
        <v>0</v>
      </c>
      <c r="DA12" s="613">
        <f>SUM('State General Purpose'!DW12,'State Ed Special Purpose'!DA12,'Tuition Revenues'!DA12)</f>
        <v>0</v>
      </c>
      <c r="DB12" s="613">
        <f>SUM('State General Purpose'!DX12,'State Ed Special Purpose'!DB12,'Tuition Revenues'!DB12)</f>
        <v>0</v>
      </c>
      <c r="DC12" s="613">
        <f>SUM('State General Purpose'!DY12,'State Ed Special Purpose'!DC12,'Tuition Revenues'!DC12)</f>
        <v>0</v>
      </c>
      <c r="DD12" s="613">
        <f>SUM('State General Purpose'!DZ12,'State Ed Special Purpose'!DD12,'Tuition Revenues'!DD12)</f>
        <v>16603247</v>
      </c>
      <c r="DE12" s="613">
        <f>SUM('State General Purpose'!EA12,'State Ed Special Purpose'!DE12,'Tuition Revenues'!DE12)</f>
        <v>17538616</v>
      </c>
      <c r="DF12" s="613">
        <f>SUM('State General Purpose'!EB12,'State Ed Special Purpose'!DF12,'Tuition Revenues'!DF12)</f>
        <v>15735874</v>
      </c>
      <c r="DG12" s="613">
        <f>SUM('State General Purpose'!EC12,'State Ed Special Purpose'!DG12,'Tuition Revenues'!DG12)</f>
        <v>15358475</v>
      </c>
      <c r="DH12" s="613">
        <f>SUM('State General Purpose'!ED12,'State Ed Special Purpose'!DH12,'Tuition Revenues'!DH12)</f>
        <v>16219982</v>
      </c>
      <c r="DI12" s="613">
        <f>SUM('State General Purpose'!EE12,'State Ed Special Purpose'!DI12,'Tuition Revenues'!DI12)</f>
        <v>17256502</v>
      </c>
      <c r="DJ12" s="614">
        <f>SUM('State General Purpose'!EH12,'State Ed Special Purpose'!DJ12,Local!B12,'Tuition Revenues'!DJ12)</f>
        <v>99543027</v>
      </c>
      <c r="DK12" s="613">
        <f>SUM('State General Purpose'!EI12,'State Ed Special Purpose'!DK12,Local!C12,'Tuition Revenues'!DK12)</f>
        <v>109913037</v>
      </c>
      <c r="DL12" s="613">
        <f>SUM('State General Purpose'!EJ12,'State Ed Special Purpose'!DL12,Local!D12,'Tuition Revenues'!DL12)</f>
        <v>122563828</v>
      </c>
      <c r="DM12" s="613">
        <f>SUM('State General Purpose'!EK12,'State Ed Special Purpose'!DM12,Local!E12,'Tuition Revenues'!DM12)</f>
        <v>148234090</v>
      </c>
      <c r="DN12" s="613">
        <f>SUM('State General Purpose'!EL12,'State Ed Special Purpose'!DN12,Local!F12,'Tuition Revenues'!DN12)</f>
        <v>163266225</v>
      </c>
      <c r="DO12" s="613">
        <f>SUM('State General Purpose'!EM12,'State Ed Special Purpose'!DO12,Local!G12,'Tuition Revenues'!DO12)</f>
        <v>137044427</v>
      </c>
      <c r="DP12" s="613">
        <f>SUM('State General Purpose'!EN12,'State Ed Special Purpose'!DP12,Local!H12,'Tuition Revenues'!DP12)</f>
        <v>172147640</v>
      </c>
      <c r="DQ12" s="613">
        <f>SUM('State General Purpose'!EO12,'State Ed Special Purpose'!DQ12,Local!I12,'Tuition Revenues'!DQ12)</f>
        <v>190019744</v>
      </c>
      <c r="DR12" s="613">
        <f>SUM('State General Purpose'!EP12,'State Ed Special Purpose'!DR12,Local!J12,'Tuition Revenues'!DR12)</f>
        <v>208738546</v>
      </c>
      <c r="DS12" s="613">
        <f>SUM('State General Purpose'!EQ12,'State Ed Special Purpose'!DS12,Local!K12,'Tuition Revenues'!DS12)</f>
        <v>177688578</v>
      </c>
      <c r="DT12" s="613">
        <f>SUM('State General Purpose'!ER12,'State Ed Special Purpose'!DT12,Local!L12,'Tuition Revenues'!DT12)</f>
        <v>181751889</v>
      </c>
      <c r="DU12" s="613">
        <f>SUM('State General Purpose'!ES12,'State Ed Special Purpose'!DU12,Local!M12,'Tuition Revenues'!DU12)</f>
        <v>206073753</v>
      </c>
      <c r="DV12" s="613">
        <f>SUM('State General Purpose'!ET12,'State Ed Special Purpose'!DV12,Local!N12,'Tuition Revenues'!DV12)</f>
        <v>224026914</v>
      </c>
      <c r="DW12" s="613">
        <f>SUM('State General Purpose'!EU12,'State Ed Special Purpose'!DW12,Local!O12,'Tuition Revenues'!DW12)</f>
        <v>233333632</v>
      </c>
      <c r="DX12" s="613">
        <f>SUM('State General Purpose'!EV12,'State Ed Special Purpose'!DX12,Local!P12,'Tuition Revenues'!DX12)</f>
        <v>251579687</v>
      </c>
      <c r="DY12" s="613">
        <f>SUM('State General Purpose'!EW12,'State Ed Special Purpose'!DY12,Local!Q12,'Tuition Revenues'!DY12)</f>
        <v>250621707</v>
      </c>
      <c r="DZ12" s="612">
        <f>SUM('State General Purpose'!EX12,'State Ed Special Purpose'!DZ12,Local!R12,'Tuition Revenues'!DZ12)</f>
        <v>0</v>
      </c>
      <c r="EA12" s="613">
        <f>SUM('State General Purpose'!EY12,'State Ed Special Purpose'!EA12,Local!S12,'Tuition Revenues'!EA12)</f>
        <v>0</v>
      </c>
      <c r="EB12" s="613">
        <f>SUM('State General Purpose'!EZ12,'State Ed Special Purpose'!EB12,Local!T12,'Tuition Revenues'!EB12)</f>
        <v>0</v>
      </c>
      <c r="EC12" s="613">
        <f>SUM('State General Purpose'!FA12,'State Ed Special Purpose'!EC12,Local!U12,'Tuition Revenues'!EC12)</f>
        <v>15095514</v>
      </c>
      <c r="ED12" s="613">
        <f>SUM('State General Purpose'!FB12,'State Ed Special Purpose'!ED12,Local!V12,'Tuition Revenues'!ED12)</f>
        <v>14749982</v>
      </c>
      <c r="EE12" s="613">
        <f>SUM('State General Purpose'!FC12,'State Ed Special Purpose'!EE12,Local!W12,'Tuition Revenues'!EE12)</f>
        <v>16413891</v>
      </c>
      <c r="EF12" s="613">
        <f>SUM('State General Purpose'!FD12,'State Ed Special Purpose'!EF12,Local!X12,'Tuition Revenues'!EF12)</f>
        <v>18572647</v>
      </c>
      <c r="EG12" s="613">
        <f>SUM('State General Purpose'!FE12,'State Ed Special Purpose'!EG12,Local!Y12,'Tuition Revenues'!EG12)</f>
        <v>20924429</v>
      </c>
      <c r="EH12" s="613">
        <f>SUM('State General Purpose'!FF12,'State Ed Special Purpose'!EH12,Local!Z12,'Tuition Revenues'!EH12)</f>
        <v>16185987</v>
      </c>
      <c r="EI12" s="613">
        <f>SUM('State General Purpose'!FG12,'State Ed Special Purpose'!EI12,Local!AA12,'Tuition Revenues'!EI12)</f>
        <v>0</v>
      </c>
      <c r="EJ12" s="613">
        <f>SUM('State General Purpose'!FH12,'State Ed Special Purpose'!EJ12,Local!AB12,'Tuition Revenues'!EJ12)</f>
        <v>0</v>
      </c>
      <c r="EK12" s="613">
        <f>SUM('State General Purpose'!FI12,'State Ed Special Purpose'!EK12,Local!AC12,'Tuition Revenues'!EK12)</f>
        <v>0</v>
      </c>
      <c r="EL12" s="613">
        <f>SUM('State General Purpose'!FJ12,'State Ed Special Purpose'!EL12,Local!AD12,'Tuition Revenues'!EL12)</f>
        <v>0</v>
      </c>
      <c r="EM12" s="613">
        <f>SUM('State General Purpose'!FK12,'State Ed Special Purpose'!EM12,Local!AE12,'Tuition Revenues'!EM12)</f>
        <v>0</v>
      </c>
      <c r="EN12" s="613">
        <f>SUM('State General Purpose'!FL12,'State Ed Special Purpose'!EN12,Local!AF12,'Tuition Revenues'!EN12)</f>
        <v>0</v>
      </c>
      <c r="EO12" s="612">
        <f>SUM('State General Purpose'!FM12,'State Ed Special Purpose'!EO12,Local!AG12,'Tuition Revenues'!EO12)</f>
        <v>45673734</v>
      </c>
      <c r="EP12" s="615">
        <f>SUM('State General Purpose'!FN12,'State Ed Special Purpose'!EP12,Local!AH12,'Tuition Revenues'!EP12)</f>
        <v>50570008</v>
      </c>
      <c r="EQ12" s="615">
        <f>SUM('State General Purpose'!FO12,'State Ed Special Purpose'!EQ12,Local!AI12,'Tuition Revenues'!EQ12)</f>
        <v>61160193</v>
      </c>
      <c r="ER12" s="615">
        <f>SUM('State General Purpose'!FP12,'State Ed Special Purpose'!ER12,Local!AJ12,'Tuition Revenues'!ER12)</f>
        <v>62637446</v>
      </c>
      <c r="ES12" s="615">
        <f>SUM('State General Purpose'!FQ12,'State Ed Special Purpose'!ES12,Local!AK12,'Tuition Revenues'!ES12)</f>
        <v>42911646</v>
      </c>
      <c r="ET12" s="615">
        <f>SUM('State General Purpose'!FR12,'State Ed Special Purpose'!ET12,Local!AL12,'Tuition Revenues'!ET12)</f>
        <v>62561336</v>
      </c>
      <c r="EU12" s="615">
        <f>SUM('State General Purpose'!FS12,'State Ed Special Purpose'!EU12,Local!AM12,'Tuition Revenues'!EU12)</f>
        <v>65603026</v>
      </c>
      <c r="EV12" s="615">
        <f>SUM('State General Purpose'!FT12,'State Ed Special Purpose'!EV12,Local!AN12,'Tuition Revenues'!EV12)</f>
        <v>69351147</v>
      </c>
      <c r="EW12" s="615">
        <f>SUM('State General Purpose'!FU12,'State Ed Special Purpose'!EW12,Local!AO12,'Tuition Revenues'!EW12)</f>
        <v>90633428</v>
      </c>
      <c r="EX12" s="615">
        <f>SUM('State General Purpose'!FV12,'State Ed Special Purpose'!EX12,Local!AP12,'Tuition Revenues'!EX12)</f>
        <v>101055064</v>
      </c>
      <c r="EY12" s="615">
        <f>SUM('State General Purpose'!FW12,'State Ed Special Purpose'!EY12,Local!AQ12,'Tuition Revenues'!EY12)</f>
        <v>140481947</v>
      </c>
      <c r="EZ12" s="615">
        <f>SUM('State General Purpose'!FX12,'State Ed Special Purpose'!EZ12,Local!AR12,'Tuition Revenues'!EZ12)</f>
        <v>137793052</v>
      </c>
      <c r="FA12" s="615">
        <f>SUM('State General Purpose'!FY12,'State Ed Special Purpose'!FA12,Local!AS12,'Tuition Revenues'!FA12)</f>
        <v>146979743</v>
      </c>
      <c r="FB12" s="615">
        <f>SUM('State General Purpose'!FZ12,'State Ed Special Purpose'!FB12,Local!AT12,'Tuition Revenues'!FB12)</f>
        <v>158958434</v>
      </c>
      <c r="FC12" s="615">
        <f>SUM('State General Purpose'!GA12,'State Ed Special Purpose'!FC12,Local!AU12,'Tuition Revenues'!FC12)</f>
        <v>159760104</v>
      </c>
      <c r="FD12" s="612">
        <f>SUM('State General Purpose'!GB12,'State Ed Special Purpose'!FD12,Local!AV12,'Tuition Revenues'!FD12)</f>
        <v>34600489</v>
      </c>
      <c r="FE12" s="615">
        <f>SUM('State General Purpose'!GC12,'State Ed Special Purpose'!FE12,Local!AW12,'Tuition Revenues'!FE12)</f>
        <v>38817601</v>
      </c>
      <c r="FF12" s="615">
        <f>SUM('State General Purpose'!GD12,'State Ed Special Purpose'!FF12,Local!AX12,'Tuition Revenues'!FF12)</f>
        <v>59251684</v>
      </c>
      <c r="FG12" s="615">
        <f>SUM('State General Purpose'!GE12,'State Ed Special Purpose'!FG12,Local!AY12,'Tuition Revenues'!FG12)</f>
        <v>50587254</v>
      </c>
      <c r="FH12" s="615">
        <f>SUM('State General Purpose'!GF12,'State Ed Special Purpose'!FH12,Local!AZ12,'Tuition Revenues'!FH12)</f>
        <v>60986576</v>
      </c>
      <c r="FI12" s="615">
        <f>SUM('State General Purpose'!GG12,'State Ed Special Purpose'!FI12,Local!BA12,'Tuition Revenues'!FI12)</f>
        <v>69441960</v>
      </c>
      <c r="FJ12" s="615">
        <f>SUM('State General Purpose'!GH12,'State Ed Special Purpose'!FJ12,Local!BB12,'Tuition Revenues'!FJ12)</f>
        <v>64484339</v>
      </c>
      <c r="FK12" s="615">
        <f>SUM('State General Purpose'!GI12,'State Ed Special Purpose'!FK12,Local!BC12,'Tuition Revenues'!FK12)</f>
        <v>73389918</v>
      </c>
      <c r="FL12" s="615">
        <f>SUM('State General Purpose'!GJ12,'State Ed Special Purpose'!FL12,Local!BD12,'Tuition Revenues'!FL12)</f>
        <v>42305645</v>
      </c>
      <c r="FM12" s="615">
        <f>SUM('State General Purpose'!GK12,'State Ed Special Purpose'!FM12,Local!BE12,'Tuition Revenues'!FM12)</f>
        <v>46808578</v>
      </c>
      <c r="FN12" s="615">
        <f>SUM('State General Purpose'!GL12,'State Ed Special Purpose'!FN12,Local!BF12,'Tuition Revenues'!FN12)</f>
        <v>26693574</v>
      </c>
      <c r="FO12" s="615">
        <f>SUM('State General Purpose'!GM12,'State Ed Special Purpose'!FO12,Local!BG12,'Tuition Revenues'!FO12)</f>
        <v>70530102</v>
      </c>
      <c r="FP12" s="615">
        <f>SUM('State General Purpose'!GN12,'State Ed Special Purpose'!FP12,Local!BH12,'Tuition Revenues'!FP12)</f>
        <v>71005141</v>
      </c>
      <c r="FQ12" s="615">
        <f>SUM('State General Purpose'!GO12,'State Ed Special Purpose'!FQ12,Local!BI12,'Tuition Revenues'!FQ12)</f>
        <v>43837960</v>
      </c>
      <c r="FR12" s="615">
        <f>SUM('State General Purpose'!GP12,'State Ed Special Purpose'!FR12,Local!BJ12,'Tuition Revenues'!FR12)</f>
        <v>47209341</v>
      </c>
      <c r="FS12" s="612">
        <f>SUM('State General Purpose'!GQ12,'State Ed Special Purpose'!FS12,Local!BK12,'Tuition Revenues'!FS12)</f>
        <v>29638814</v>
      </c>
      <c r="FT12" s="615">
        <f>SUM('State General Purpose'!GR12,'State Ed Special Purpose'!FT12,Local!BL12,'Tuition Revenues'!FT12)</f>
        <v>33176219</v>
      </c>
      <c r="FU12" s="615">
        <f>SUM('State General Purpose'!GS12,'State Ed Special Purpose'!FU12,Local!BM12,'Tuition Revenues'!FU12)</f>
        <v>27822213</v>
      </c>
      <c r="FV12" s="615">
        <f>SUM('State General Purpose'!GT12,'State Ed Special Purpose'!FV12,Local!BN12,'Tuition Revenues'!FV12)</f>
        <v>34946011</v>
      </c>
      <c r="FW12" s="615">
        <f>SUM('State General Purpose'!GU12,'State Ed Special Purpose'!FW12,Local!BO12,'Tuition Revenues'!FW12)</f>
        <v>18396223</v>
      </c>
      <c r="FX12" s="615">
        <f>SUM('State General Purpose'!GV12,'State Ed Special Purpose'!FX12,Local!BP12,'Tuition Revenues'!FX12)</f>
        <v>23730453</v>
      </c>
      <c r="FY12" s="615">
        <f>SUM('State General Purpose'!GW12,'State Ed Special Purpose'!FY12,Local!BQ12,'Tuition Revenues'!FY12)</f>
        <v>41359732</v>
      </c>
      <c r="FZ12" s="615">
        <f>SUM('State General Purpose'!GX12,'State Ed Special Purpose'!FZ12,Local!BR12,'Tuition Revenues'!FZ12)</f>
        <v>45073052</v>
      </c>
      <c r="GA12" s="615">
        <f>SUM('State General Purpose'!GY12,'State Ed Special Purpose'!GA12,Local!BS12,'Tuition Revenues'!GA12)</f>
        <v>28563518</v>
      </c>
      <c r="GB12" s="615">
        <f>SUM('State General Purpose'!GZ12,'State Ed Special Purpose'!GB12,Local!BT12,'Tuition Revenues'!GB12)</f>
        <v>33888247</v>
      </c>
      <c r="GC12" s="615">
        <f>SUM('State General Purpose'!HA12,'State Ed Special Purpose'!GC12,Local!BU12,'Tuition Revenues'!GC12)</f>
        <v>38898232</v>
      </c>
      <c r="GD12" s="615">
        <f>SUM('State General Purpose'!HB12,'State Ed Special Purpose'!GD12,Local!BV12,'Tuition Revenues'!GD12)</f>
        <v>15703760</v>
      </c>
      <c r="GE12" s="615">
        <f>SUM('State General Purpose'!HC12,'State Ed Special Purpose'!GE12,Local!BW12,'Tuition Revenues'!GE12)</f>
        <v>15348748</v>
      </c>
      <c r="GF12" s="615">
        <f>SUM('State General Purpose'!HD12,'State Ed Special Purpose'!GF12,Local!BX12,'Tuition Revenues'!GF12)</f>
        <v>30740373</v>
      </c>
      <c r="GG12" s="615">
        <f>SUM('State General Purpose'!HE12,'State Ed Special Purpose'!GG12,Local!BY12,'Tuition Revenues'!GG12)</f>
        <v>30707596</v>
      </c>
      <c r="GH12" s="616">
        <f>SUM('State General Purpose'!HG12,'State Ed Special Purpose'!GH12,Local!BZ12,'Tuition Revenues'!GH12)</f>
        <v>83326012</v>
      </c>
      <c r="GI12" s="615">
        <f>SUM('State General Purpose'!HH12,'State Ed Special Purpose'!GI12,Local!CA12,'Tuition Revenues'!GI12)</f>
        <v>85669014</v>
      </c>
      <c r="GJ12" s="615">
        <f>SUM('State General Purpose'!HI12,'State Ed Special Purpose'!GJ12,Local!CB12,'Tuition Revenues'!GJ12)</f>
        <v>97674561</v>
      </c>
      <c r="GK12" s="615">
        <f>SUM('State General Purpose'!HJ12,'State Ed Special Purpose'!GK12,Local!CC12,'Tuition Revenues'!GK12)</f>
        <v>96467594</v>
      </c>
      <c r="GL12" s="615">
        <f>SUM('State General Purpose'!HK12,'State Ed Special Purpose'!GL12,Local!CD12,'Tuition Revenues'!GL12)</f>
        <v>99535860</v>
      </c>
      <c r="GM12" s="615">
        <f>SUM('State General Purpose'!HL12,'State Ed Special Purpose'!GM12,Local!CE12,'Tuition Revenues'!GM12)</f>
        <v>93055100</v>
      </c>
      <c r="GN12" s="615">
        <f>SUM('State General Purpose'!HM12,'State Ed Special Purpose'!GN12,Local!CF12,'Tuition Revenues'!GN12)</f>
        <v>106712267</v>
      </c>
      <c r="GO12" s="615">
        <f>SUM('State General Purpose'!HN12,'State Ed Special Purpose'!GO12,Local!CG12,'Tuition Revenues'!GO12)</f>
        <v>111790301</v>
      </c>
      <c r="GP12" s="615">
        <f>SUM('State General Purpose'!HO12,'State Ed Special Purpose'!GP12,Local!CH12,'Tuition Revenues'!GP12)</f>
        <v>111467097</v>
      </c>
      <c r="GQ12" s="615">
        <f>SUM('State General Purpose'!HP12,'State Ed Special Purpose'!GQ12,Local!CI12,'Tuition Revenues'!GQ12)</f>
        <v>87053451</v>
      </c>
      <c r="GR12" s="615">
        <f>SUM('State General Purpose'!HQ12,'State Ed Special Purpose'!GR12,Local!CJ12,'Tuition Revenues'!GR12)</f>
        <v>79606242</v>
      </c>
      <c r="GS12" s="615">
        <f>SUM('State General Purpose'!HR12,'State Ed Special Purpose'!GS12,Local!CK12,'Tuition Revenues'!GS12)</f>
        <v>92339148</v>
      </c>
      <c r="GT12" s="615">
        <f>SUM('State General Purpose'!HS12,'State Ed Special Purpose'!GT12,Local!CL12,'Tuition Revenues'!GT12)</f>
        <v>67547853</v>
      </c>
      <c r="GU12" s="615">
        <f>SUM('State General Purpose'!HT12,'State Ed Special Purpose'!GU12,Local!CM12,'Tuition Revenues'!GU12)</f>
        <v>57872564</v>
      </c>
      <c r="GV12" s="615">
        <f>SUM('State General Purpose'!HU12,'State Ed Special Purpose'!GV12,Local!CN12,'Tuition Revenues'!GV12)</f>
        <v>65722698</v>
      </c>
      <c r="GW12" s="615">
        <f>SUM('State General Purpose'!HV12,'State Ed Special Purpose'!GW12,Local!CO12,'Tuition Revenues'!GW12)</f>
        <v>62350441</v>
      </c>
      <c r="GX12" s="612">
        <f>SUM('State General Purpose'!HW12,'State Ed Special Purpose'!GX12,Local!CP12,'Tuition Revenues'!GX12)</f>
        <v>0</v>
      </c>
      <c r="GY12" s="615">
        <f>SUM('State General Purpose'!HX12,'State Ed Special Purpose'!GY12,Local!CQ12,'Tuition Revenues'!GY12)</f>
        <v>0</v>
      </c>
      <c r="GZ12" s="615">
        <f>SUM('State General Purpose'!HY12,'State Ed Special Purpose'!GZ12,Local!CR12,'Tuition Revenues'!GZ12)</f>
        <v>7244432</v>
      </c>
      <c r="HA12" s="615">
        <f>SUM('State General Purpose'!HZ12,'State Ed Special Purpose'!HA12,Local!CS12,'Tuition Revenues'!HA12)</f>
        <v>7609436</v>
      </c>
      <c r="HB12" s="615">
        <f>SUM('State General Purpose'!IA12,'State Ed Special Purpose'!HB12,Local!CT12,'Tuition Revenues'!HB12)</f>
        <v>7189519</v>
      </c>
      <c r="HC12" s="615">
        <f>SUM('State General Purpose'!IB12,'State Ed Special Purpose'!HC12,Local!CU12,'Tuition Revenues'!HC12)</f>
        <v>10255953</v>
      </c>
      <c r="HD12" s="615">
        <f>SUM('State General Purpose'!IC12,'State Ed Special Purpose'!HD12,Local!CV12,'Tuition Revenues'!HD12)</f>
        <v>11191559</v>
      </c>
      <c r="HE12" s="615">
        <f>SUM('State General Purpose'!ID12,'State Ed Special Purpose'!HE12,Local!CW12,'Tuition Revenues'!HE12)</f>
        <v>11478644</v>
      </c>
      <c r="HF12" s="615">
        <f>SUM('State General Purpose'!IE12,'State Ed Special Purpose'!HF12,Local!CX12,'Tuition Revenues'!HF12)</f>
        <v>9273075</v>
      </c>
      <c r="HG12" s="615">
        <f>SUM('State General Purpose'!IF12,'State Ed Special Purpose'!HG12,Local!CY12,'Tuition Revenues'!HG12)</f>
        <v>79606242</v>
      </c>
      <c r="HH12" s="615">
        <f>SUM('State General Purpose'!IG12,'State Ed Special Purpose'!HH12,Local!CZ12,'Tuition Revenues'!HH12)</f>
        <v>92339148</v>
      </c>
      <c r="HI12" s="615">
        <f>SUM('State General Purpose'!IH12,'State Ed Special Purpose'!HI12,Local!DA12,'Tuition Revenues'!HI12)</f>
        <v>67547853</v>
      </c>
      <c r="HJ12" s="615">
        <f>SUM('State General Purpose'!II12,'State Ed Special Purpose'!HJ12,Local!DB12,'Tuition Revenues'!HJ12)</f>
        <v>57872564</v>
      </c>
      <c r="HK12" s="615">
        <f>SUM('State General Purpose'!IJ12,'State Ed Special Purpose'!HK12,Local!DC12,'Tuition Revenues'!HK12)</f>
        <v>65722698</v>
      </c>
      <c r="HL12" s="615">
        <f>SUM('State General Purpose'!IK12,'State Ed Special Purpose'!HL12,Local!DD12,'Tuition Revenues'!HL12)</f>
        <v>62350441</v>
      </c>
      <c r="HM12" s="612">
        <f>SUM('State General Purpose'!IL12,'State Ed Special Purpose'!HM12,Local!DE12,'Tuition Revenues'!HM12)</f>
        <v>0</v>
      </c>
      <c r="HN12" s="615">
        <f>SUM('State General Purpose'!IM12,'State Ed Special Purpose'!HN12,Local!DF12,'Tuition Revenues'!HN12)</f>
        <v>0</v>
      </c>
      <c r="HO12" s="615">
        <f>SUM('State General Purpose'!IN12,'State Ed Special Purpose'!HO12,Local!DG12,'Tuition Revenues'!HO12)</f>
        <v>3642111</v>
      </c>
      <c r="HP12" s="615">
        <f>SUM('State General Purpose'!IO12,'State Ed Special Purpose'!HP12,Local!DH12,'Tuition Revenues'!HP12)</f>
        <v>4221525</v>
      </c>
      <c r="HQ12" s="615">
        <f>SUM('State General Purpose'!IP12,'State Ed Special Purpose'!HQ12,Local!DI12,'Tuition Revenues'!HQ12)</f>
        <v>5138752</v>
      </c>
      <c r="HR12" s="615">
        <f>SUM('State General Purpose'!IQ12,'State Ed Special Purpose'!HR12,Local!DJ12,'Tuition Revenues'!HR12)</f>
        <v>5816748</v>
      </c>
      <c r="HS12" s="615">
        <f>SUM('State General Purpose'!IR12,'State Ed Special Purpose'!HS12,Local!DK12,'Tuition Revenues'!HS12)</f>
        <v>6591063</v>
      </c>
      <c r="HT12" s="615">
        <f>SUM('State General Purpose'!IS12,'State Ed Special Purpose'!HT12,Local!DL12,'Tuition Revenues'!HT12)</f>
        <v>6648605</v>
      </c>
      <c r="HU12" s="615">
        <f>SUM('State General Purpose'!IT12,'State Ed Special Purpose'!HU12,Local!DM12,'Tuition Revenues'!HU12)</f>
        <v>5639563</v>
      </c>
      <c r="HV12" s="615">
        <f>SUM('State General Purpose'!IU12,'State Ed Special Purpose'!HV12,Local!DN12,'Tuition Revenues'!HV12)</f>
        <v>0</v>
      </c>
      <c r="HW12" s="615">
        <f>SUM('State General Purpose'!IV12,'State Ed Special Purpose'!HW12,Local!DO12,'Tuition Revenues'!HW12)</f>
        <v>0</v>
      </c>
      <c r="HX12" s="615">
        <f>SUM('State General Purpose'!IW12,'State Ed Special Purpose'!HX12,Local!DP12,'Tuition Revenues'!HX12)</f>
        <v>0</v>
      </c>
      <c r="HY12" s="615">
        <f>SUM('State General Purpose'!IX12,'State Ed Special Purpose'!HY12,Local!DQ12,'Tuition Revenues'!HY12)</f>
        <v>0</v>
      </c>
      <c r="HZ12" s="615">
        <f>SUM('State General Purpose'!IY12,'State Ed Special Purpose'!HZ12,Local!DR12,'Tuition Revenues'!HZ12)</f>
        <v>0</v>
      </c>
      <c r="IA12" s="615">
        <f>SUM('State General Purpose'!IZ12,'State Ed Special Purpose'!IA12,Local!DS12,'Tuition Revenues'!IA12)</f>
        <v>0</v>
      </c>
    </row>
    <row r="13" spans="1:235" s="196" customFormat="1" ht="12.75" customHeight="1">
      <c r="A13" s="611" t="s">
        <v>6</v>
      </c>
      <c r="B13" s="612">
        <f>SUM('State General Purpose'!R13,'State Ed Special Purpose'!B13,'Tuition Revenues'!B13)</f>
        <v>1151475420</v>
      </c>
      <c r="C13" s="613">
        <f>SUM('State General Purpose'!S13,'State Ed Special Purpose'!C13,'Tuition Revenues'!C13)</f>
        <v>1248654085</v>
      </c>
      <c r="D13" s="613">
        <f>SUM('State General Purpose'!T13,'State Ed Special Purpose'!D13,'Tuition Revenues'!D13)</f>
        <v>1256263495</v>
      </c>
      <c r="E13" s="613">
        <f>SUM('State General Purpose'!U13,'State Ed Special Purpose'!E13,'Tuition Revenues'!E13)</f>
        <v>1321510823</v>
      </c>
      <c r="F13" s="613">
        <f>SUM('State General Purpose'!V13,'State Ed Special Purpose'!F13,'Tuition Revenues'!F13)</f>
        <v>1383316810</v>
      </c>
      <c r="G13" s="613">
        <f>SUM('State General Purpose'!W13,'State Ed Special Purpose'!G13,'Tuition Revenues'!G13)</f>
        <v>1470541932</v>
      </c>
      <c r="H13" s="613">
        <f>SUM('State General Purpose'!X13,'State Ed Special Purpose'!H13,'Tuition Revenues'!H13)</f>
        <v>1626885275</v>
      </c>
      <c r="I13" s="613">
        <f>SUM('State General Purpose'!Y13,'State Ed Special Purpose'!I13,'Tuition Revenues'!I13)</f>
        <v>1696194792</v>
      </c>
      <c r="J13" s="613">
        <f>SUM('State General Purpose'!Z13,'State Ed Special Purpose'!J13,'Tuition Revenues'!J13)</f>
        <v>1802380823</v>
      </c>
      <c r="K13" s="613">
        <f>SUM('State General Purpose'!AA13,'State Ed Special Purpose'!K13,'Tuition Revenues'!K13)</f>
        <v>1877772257</v>
      </c>
      <c r="L13" s="613">
        <f>SUM('State General Purpose'!AB13,'State Ed Special Purpose'!L13,'Tuition Revenues'!L13)</f>
        <v>1901101816</v>
      </c>
      <c r="M13" s="613">
        <f>SUM('State General Purpose'!AC13,'State Ed Special Purpose'!M13,'Tuition Revenues'!M13)</f>
        <v>2004626976</v>
      </c>
      <c r="N13" s="613">
        <f>SUM('State General Purpose'!AD13,'State Ed Special Purpose'!N13,'Tuition Revenues'!N13)</f>
        <v>2035293351</v>
      </c>
      <c r="O13" s="613">
        <f>SUM('State General Purpose'!AE13,'State Ed Special Purpose'!O13,'Tuition Revenues'!O13)</f>
        <v>2124569917</v>
      </c>
      <c r="P13" s="613">
        <f>SUM('State General Purpose'!AF13,'State Ed Special Purpose'!P13,'Tuition Revenues'!P13)</f>
        <v>2240749474</v>
      </c>
      <c r="Q13" s="613">
        <f>SUM('State General Purpose'!AG13,'State Ed Special Purpose'!Q13,'Tuition Revenues'!Q13)</f>
        <v>2327383027</v>
      </c>
      <c r="R13" s="612">
        <f>SUM('State General Purpose'!AI13,'State Ed Special Purpose'!R13,'Tuition Revenues'!R13)</f>
        <v>551391889</v>
      </c>
      <c r="S13" s="613">
        <f>SUM('State General Purpose'!AJ13,'State Ed Special Purpose'!S13,'Tuition Revenues'!S13)</f>
        <v>599606233</v>
      </c>
      <c r="T13" s="613">
        <f>SUM('State General Purpose'!AK13,'State Ed Special Purpose'!T13,'Tuition Revenues'!T13)</f>
        <v>595801669</v>
      </c>
      <c r="U13" s="613">
        <f>SUM('State General Purpose'!AL13,'State Ed Special Purpose'!U13,'Tuition Revenues'!U13)</f>
        <v>625953834</v>
      </c>
      <c r="V13" s="613">
        <f>SUM('State General Purpose'!AM13,'State Ed Special Purpose'!V13,'Tuition Revenues'!V13)</f>
        <v>647625463</v>
      </c>
      <c r="W13" s="613">
        <f>SUM('State General Purpose'!AN13,'State Ed Special Purpose'!W13,'Tuition Revenues'!W13)</f>
        <v>692506736</v>
      </c>
      <c r="X13" s="613">
        <f>SUM('State General Purpose'!AO13,'State Ed Special Purpose'!X13,'Tuition Revenues'!X13)</f>
        <v>754938461</v>
      </c>
      <c r="Y13" s="613">
        <f>SUM('State General Purpose'!AP13,'State Ed Special Purpose'!Y13,'Tuition Revenues'!Y13)</f>
        <v>785625699</v>
      </c>
      <c r="Z13" s="613">
        <f>SUM('State General Purpose'!AQ13,'State Ed Special Purpose'!Z13,'Tuition Revenues'!Z13)</f>
        <v>832911392</v>
      </c>
      <c r="AA13" s="613">
        <f>SUM('State General Purpose'!AR13,'State Ed Special Purpose'!AA13,'Tuition Revenues'!AA13)</f>
        <v>870815789</v>
      </c>
      <c r="AB13" s="613">
        <f>SUM('State General Purpose'!AS13,'State Ed Special Purpose'!AB13,'Tuition Revenues'!AB13)</f>
        <v>875668710</v>
      </c>
      <c r="AC13" s="613">
        <f>SUM('State General Purpose'!AT13,'State Ed Special Purpose'!AC13,'Tuition Revenues'!AC13)</f>
        <v>929827076</v>
      </c>
      <c r="AD13" s="613">
        <f>SUM('State General Purpose'!AU13,'State Ed Special Purpose'!AD13,'Tuition Revenues'!AD13)</f>
        <v>940961678</v>
      </c>
      <c r="AE13" s="613">
        <f>SUM('State General Purpose'!AV13,'State Ed Special Purpose'!AE13,'Tuition Revenues'!AE13)</f>
        <v>981436106</v>
      </c>
      <c r="AF13" s="613">
        <f>SUM('State General Purpose'!AW13,'State Ed Special Purpose'!AF13,'Tuition Revenues'!AF13)</f>
        <v>1049894199</v>
      </c>
      <c r="AG13" s="613">
        <f>SUM('State General Purpose'!AX13,'State Ed Special Purpose'!AG13,'Tuition Revenues'!AG13)</f>
        <v>1092102301</v>
      </c>
      <c r="AH13" s="612">
        <f>SUM('State General Purpose'!AZ13,'State Ed Special Purpose'!AH13,'Tuition Revenues'!AH13)</f>
        <v>113393884</v>
      </c>
      <c r="AI13" s="613">
        <f>SUM('State General Purpose'!BA13,'State Ed Special Purpose'!AI13,'Tuition Revenues'!AI13)</f>
        <v>128445224</v>
      </c>
      <c r="AJ13" s="613">
        <f>SUM('State General Purpose'!BB13,'State Ed Special Purpose'!AJ13,'Tuition Revenues'!AJ13)</f>
        <v>130930896</v>
      </c>
      <c r="AK13" s="613">
        <f>SUM('State General Purpose'!BC13,'State Ed Special Purpose'!AK13,'Tuition Revenues'!AK13)</f>
        <v>137523835</v>
      </c>
      <c r="AL13" s="613">
        <f>SUM('State General Purpose'!BD13,'State Ed Special Purpose'!AL13,'Tuition Revenues'!AL13)</f>
        <v>144885425</v>
      </c>
      <c r="AM13" s="613">
        <f>SUM('State General Purpose'!BE13,'State Ed Special Purpose'!AM13,'Tuition Revenues'!AM13)</f>
        <v>152823636</v>
      </c>
      <c r="AN13" s="613">
        <f>SUM('State General Purpose'!BF13,'State Ed Special Purpose'!AN13,'Tuition Revenues'!AN13)</f>
        <v>164512777</v>
      </c>
      <c r="AO13" s="613">
        <f>SUM('State General Purpose'!BG13,'State Ed Special Purpose'!AO13,'Tuition Revenues'!AO13)</f>
        <v>170833740</v>
      </c>
      <c r="AP13" s="613">
        <f>SUM('State General Purpose'!BH13,'State Ed Special Purpose'!AP13,'Tuition Revenues'!AP13)</f>
        <v>176835517</v>
      </c>
      <c r="AQ13" s="613">
        <f>SUM('State General Purpose'!BI13,'State Ed Special Purpose'!AQ13,'Tuition Revenues'!AQ13)</f>
        <v>183068218</v>
      </c>
      <c r="AR13" s="613">
        <f>SUM('State General Purpose'!BJ13,'State Ed Special Purpose'!AR13,'Tuition Revenues'!AR13)</f>
        <v>306271762</v>
      </c>
      <c r="AS13" s="613">
        <f>SUM('State General Purpose'!BK13,'State Ed Special Purpose'!AS13,'Tuition Revenues'!AS13)</f>
        <v>329109282</v>
      </c>
      <c r="AT13" s="613">
        <f>SUM('State General Purpose'!BL13,'State Ed Special Purpose'!AT13,'Tuition Revenues'!AT13)</f>
        <v>330364391</v>
      </c>
      <c r="AU13" s="613">
        <f>SUM('State General Purpose'!BM13,'State Ed Special Purpose'!AU13,'Tuition Revenues'!AU13)</f>
        <v>352056209</v>
      </c>
      <c r="AV13" s="613">
        <f>SUM('State General Purpose'!BN13,'State Ed Special Purpose'!AV13,'Tuition Revenues'!AV13)</f>
        <v>371569641</v>
      </c>
      <c r="AW13" s="613">
        <f>SUM('State General Purpose'!BO13,'State Ed Special Purpose'!AW13,'Tuition Revenues'!AW13)</f>
        <v>379867839</v>
      </c>
      <c r="AX13" s="612">
        <f>SUM('State General Purpose'!BQ13,'State Ed Special Purpose'!AX13,'Tuition Revenues'!AX13)</f>
        <v>138467252</v>
      </c>
      <c r="AY13" s="613">
        <f>SUM('State General Purpose'!BR13,'State Ed Special Purpose'!AY13,'Tuition Revenues'!AY13)</f>
        <v>145492804</v>
      </c>
      <c r="AZ13" s="613">
        <f>SUM('State General Purpose'!BS13,'State Ed Special Purpose'!AZ13,'Tuition Revenues'!AZ13)</f>
        <v>147921568</v>
      </c>
      <c r="BA13" s="613">
        <f>SUM('State General Purpose'!BT13,'State Ed Special Purpose'!BA13,'Tuition Revenues'!BA13)</f>
        <v>157401103</v>
      </c>
      <c r="BB13" s="613">
        <f>SUM('State General Purpose'!BU13,'State Ed Special Purpose'!BB13,'Tuition Revenues'!BB13)</f>
        <v>167112841</v>
      </c>
      <c r="BC13" s="613">
        <f>SUM('State General Purpose'!BV13,'State Ed Special Purpose'!BC13,'Tuition Revenues'!BC13)</f>
        <v>178428902</v>
      </c>
      <c r="BD13" s="613">
        <f>SUM('State General Purpose'!BW13,'State Ed Special Purpose'!BD13,'Tuition Revenues'!BD13)</f>
        <v>199335080</v>
      </c>
      <c r="BE13" s="613">
        <f>SUM('State General Purpose'!BX13,'State Ed Special Purpose'!BE13,'Tuition Revenues'!BE13)</f>
        <v>323356204</v>
      </c>
      <c r="BF13" s="613">
        <f>SUM('State General Purpose'!BY13,'State Ed Special Purpose'!BF13,'Tuition Revenues'!BF13)</f>
        <v>349279663</v>
      </c>
      <c r="BG13" s="613">
        <f>SUM('State General Purpose'!BZ13,'State Ed Special Purpose'!BG13,'Tuition Revenues'!BG13)</f>
        <v>356211961</v>
      </c>
      <c r="BH13" s="613">
        <f>SUM('State General Purpose'!CA13,'State Ed Special Purpose'!BH13,'Tuition Revenues'!BH13)</f>
        <v>245303648</v>
      </c>
      <c r="BI13" s="613">
        <f>SUM('State General Purpose'!CB13,'State Ed Special Purpose'!BI13,'Tuition Revenues'!BI13)</f>
        <v>253586171</v>
      </c>
      <c r="BJ13" s="613">
        <f>SUM('State General Purpose'!CC13,'State Ed Special Purpose'!BJ13,'Tuition Revenues'!BJ13)</f>
        <v>267779901</v>
      </c>
      <c r="BK13" s="613">
        <f>SUM('State General Purpose'!CD13,'State Ed Special Purpose'!BK13,'Tuition Revenues'!BK13)</f>
        <v>264192649</v>
      </c>
      <c r="BL13" s="613">
        <f>SUM('State General Purpose'!CE13,'State Ed Special Purpose'!BL13,'Tuition Revenues'!BL13)</f>
        <v>278626033</v>
      </c>
      <c r="BM13" s="613">
        <f>SUM('State General Purpose'!CF13,'State Ed Special Purpose'!BM13,'Tuition Revenues'!BM13)</f>
        <v>291208010</v>
      </c>
      <c r="BN13" s="612">
        <f>SUM('State General Purpose'!CH13,'State Ed Special Purpose'!BN13,'Tuition Revenues'!BN13)</f>
        <v>294463664</v>
      </c>
      <c r="BO13" s="613">
        <f>SUM('State General Purpose'!CI13,'State Ed Special Purpose'!BO13,'Tuition Revenues'!BO13)</f>
        <v>316153337</v>
      </c>
      <c r="BP13" s="613">
        <f>SUM('State General Purpose'!CJ13,'State Ed Special Purpose'!BP13,'Tuition Revenues'!BP13)</f>
        <v>322547386</v>
      </c>
      <c r="BQ13" s="613">
        <f>SUM('State General Purpose'!CK13,'State Ed Special Purpose'!BQ13,'Tuition Revenues'!BQ13)</f>
        <v>335126424</v>
      </c>
      <c r="BR13" s="613">
        <f>SUM('State General Purpose'!CL13,'State Ed Special Purpose'!BR13,'Tuition Revenues'!BR13)</f>
        <v>357167401</v>
      </c>
      <c r="BS13" s="613">
        <f>SUM('State General Purpose'!CM13,'State Ed Special Purpose'!BS13,'Tuition Revenues'!BS13)</f>
        <v>373205152</v>
      </c>
      <c r="BT13" s="613">
        <f>SUM('State General Purpose'!CN13,'State Ed Special Purpose'!BT13,'Tuition Revenues'!BT13)</f>
        <v>468815943</v>
      </c>
      <c r="BU13" s="613">
        <f>SUM('State General Purpose'!CO13,'State Ed Special Purpose'!BU13,'Tuition Revenues'!BU13)</f>
        <v>375078779</v>
      </c>
      <c r="BV13" s="613">
        <f>SUM('State General Purpose'!CP13,'State Ed Special Purpose'!BV13,'Tuition Revenues'!BV13)</f>
        <v>400164391</v>
      </c>
      <c r="BW13" s="613">
        <f>SUM('State General Purpose'!CQ13,'State Ed Special Purpose'!BW13,'Tuition Revenues'!BW13)</f>
        <v>421910616</v>
      </c>
      <c r="BX13" s="613">
        <f>SUM('State General Purpose'!CR13,'State Ed Special Purpose'!BX13,'Tuition Revenues'!BX13)</f>
        <v>427670700</v>
      </c>
      <c r="BY13" s="613">
        <f>SUM('State General Purpose'!CS13,'State Ed Special Purpose'!BY13,'Tuition Revenues'!BY13)</f>
        <v>390615106</v>
      </c>
      <c r="BZ13" s="613">
        <f>SUM('State General Purpose'!CT13,'State Ed Special Purpose'!BZ13,'Tuition Revenues'!BZ13)</f>
        <v>399435794</v>
      </c>
      <c r="CA13" s="613">
        <f>SUM('State General Purpose'!CU13,'State Ed Special Purpose'!CA13,'Tuition Revenues'!CA13)</f>
        <v>415965979</v>
      </c>
      <c r="CB13" s="613">
        <f>SUM('State General Purpose'!CV13,'State Ed Special Purpose'!CB13,'Tuition Revenues'!CB13)</f>
        <v>435940801</v>
      </c>
      <c r="CC13" s="613">
        <f>SUM('State General Purpose'!CW13,'State Ed Special Purpose'!CC13,'Tuition Revenues'!CC13)</f>
        <v>454602453</v>
      </c>
      <c r="CD13" s="612">
        <f>SUM('State General Purpose'!CY13,'State Ed Special Purpose'!CD13,'Tuition Revenues'!CD13)</f>
        <v>28387306</v>
      </c>
      <c r="CE13" s="613">
        <f>SUM('State General Purpose'!CZ13,'State Ed Special Purpose'!CE13,'Tuition Revenues'!CE13)</f>
        <v>31681163</v>
      </c>
      <c r="CF13" s="613">
        <f>SUM('State General Purpose'!DA13,'State Ed Special Purpose'!CF13,'Tuition Revenues'!CF13)</f>
        <v>31496859</v>
      </c>
      <c r="CG13" s="613">
        <f>SUM('State General Purpose'!DB13,'State Ed Special Purpose'!CG13,'Tuition Revenues'!CG13)</f>
        <v>34528657</v>
      </c>
      <c r="CH13" s="613">
        <f>SUM('State General Purpose'!DC13,'State Ed Special Purpose'!CH13,'Tuition Revenues'!CH13)</f>
        <v>33132963</v>
      </c>
      <c r="CI13" s="613">
        <f>SUM('State General Purpose'!DD13,'State Ed Special Purpose'!CI13,'Tuition Revenues'!CI13)</f>
        <v>36870035</v>
      </c>
      <c r="CJ13" s="613">
        <f>SUM('State General Purpose'!DE13,'State Ed Special Purpose'!CJ13,'Tuition Revenues'!CJ13)</f>
        <v>0</v>
      </c>
      <c r="CK13" s="613">
        <f>SUM('State General Purpose'!DF13,'State Ed Special Purpose'!CK13,'Tuition Revenues'!CK13)</f>
        <v>0</v>
      </c>
      <c r="CL13" s="613">
        <f>SUM('State General Purpose'!DG13,'State Ed Special Purpose'!CL13,'Tuition Revenues'!CL13)</f>
        <v>0</v>
      </c>
      <c r="CM13" s="613">
        <f>SUM('State General Purpose'!DH13,'State Ed Special Purpose'!CM13,'Tuition Revenues'!CM13)</f>
        <v>0</v>
      </c>
      <c r="CN13" s="613">
        <f>SUM('State General Purpose'!DI13,'State Ed Special Purpose'!CN13,'Tuition Revenues'!CN13)</f>
        <v>0</v>
      </c>
      <c r="CO13" s="613">
        <f>SUM('State General Purpose'!DJ13,'State Ed Special Purpose'!CO13,'Tuition Revenues'!CO13)</f>
        <v>53828186</v>
      </c>
      <c r="CP13" s="613">
        <f>SUM('State General Purpose'!DK13,'State Ed Special Purpose'!CP13,'Tuition Revenues'!CP13)</f>
        <v>54096000</v>
      </c>
      <c r="CQ13" s="613">
        <f>SUM('State General Purpose'!DL13,'State Ed Special Purpose'!CQ13,'Tuition Revenues'!CQ13)</f>
        <v>57197347</v>
      </c>
      <c r="CR13" s="613">
        <f>SUM('State General Purpose'!DM13,'State Ed Special Purpose'!CR13,'Tuition Revenues'!CR13)</f>
        <v>58181632</v>
      </c>
      <c r="CS13" s="613">
        <f>SUM('State General Purpose'!DN13,'State Ed Special Purpose'!CS13,'Tuition Revenues'!CS13)</f>
        <v>61638070</v>
      </c>
      <c r="CT13" s="612">
        <f>SUM('State General Purpose'!DP13,'State Ed Special Purpose'!CT13,'Tuition Revenues'!CT13)</f>
        <v>25371425</v>
      </c>
      <c r="CU13" s="613">
        <f>SUM('State General Purpose'!DQ13,'State Ed Special Purpose'!CU13,'Tuition Revenues'!CU13)</f>
        <v>27275324</v>
      </c>
      <c r="CV13" s="613">
        <f>SUM('State General Purpose'!DR13,'State Ed Special Purpose'!CV13,'Tuition Revenues'!CV13)</f>
        <v>27565117</v>
      </c>
      <c r="CW13" s="613">
        <f>SUM('State General Purpose'!DS13,'State Ed Special Purpose'!CW13,'Tuition Revenues'!CW13)</f>
        <v>30976970</v>
      </c>
      <c r="CX13" s="613">
        <f>SUM('State General Purpose'!DT13,'State Ed Special Purpose'!CX13,'Tuition Revenues'!CX13)</f>
        <v>33392717</v>
      </c>
      <c r="CY13" s="613">
        <f>SUM('State General Purpose'!DU13,'State Ed Special Purpose'!CY13,'Tuition Revenues'!CY13)</f>
        <v>36707471</v>
      </c>
      <c r="CZ13" s="613">
        <f>SUM('State General Purpose'!DV13,'State Ed Special Purpose'!CZ13,'Tuition Revenues'!CZ13)</f>
        <v>39283014</v>
      </c>
      <c r="DA13" s="613">
        <f>SUM('State General Purpose'!DW13,'State Ed Special Purpose'!DA13,'Tuition Revenues'!DA13)</f>
        <v>41300370</v>
      </c>
      <c r="DB13" s="613">
        <f>SUM('State General Purpose'!DX13,'State Ed Special Purpose'!DB13,'Tuition Revenues'!DB13)</f>
        <v>43189860</v>
      </c>
      <c r="DC13" s="613">
        <f>SUM('State General Purpose'!DY13,'State Ed Special Purpose'!DC13,'Tuition Revenues'!DC13)</f>
        <v>45765673</v>
      </c>
      <c r="DD13" s="613">
        <f>SUM('State General Purpose'!DZ13,'State Ed Special Purpose'!DD13,'Tuition Revenues'!DD13)</f>
        <v>46186996</v>
      </c>
      <c r="DE13" s="613">
        <f>SUM('State General Purpose'!EA13,'State Ed Special Purpose'!DE13,'Tuition Revenues'!DE13)</f>
        <v>47661555</v>
      </c>
      <c r="DF13" s="613">
        <f>SUM('State General Purpose'!EB13,'State Ed Special Purpose'!DF13,'Tuition Revenues'!DF13)</f>
        <v>48576801</v>
      </c>
      <c r="DG13" s="613">
        <f>SUM('State General Purpose'!EC13,'State Ed Special Purpose'!DG13,'Tuition Revenues'!DG13)</f>
        <v>48079144</v>
      </c>
      <c r="DH13" s="613">
        <f>SUM('State General Purpose'!ED13,'State Ed Special Purpose'!DH13,'Tuition Revenues'!DH13)</f>
        <v>46537168</v>
      </c>
      <c r="DI13" s="613">
        <f>SUM('State General Purpose'!EE13,'State Ed Special Purpose'!DI13,'Tuition Revenues'!DI13)</f>
        <v>47964354</v>
      </c>
      <c r="DJ13" s="614">
        <f>SUM('State General Purpose'!EH13,'State Ed Special Purpose'!DJ13,Local!B13,'Tuition Revenues'!DJ13)</f>
        <v>566427611</v>
      </c>
      <c r="DK13" s="613">
        <f>SUM('State General Purpose'!EI13,'State Ed Special Purpose'!DK13,Local!C13,'Tuition Revenues'!DK13)</f>
        <v>616449196</v>
      </c>
      <c r="DL13" s="613">
        <f>SUM('State General Purpose'!EJ13,'State Ed Special Purpose'!DL13,Local!D13,'Tuition Revenues'!DL13)</f>
        <v>656296574</v>
      </c>
      <c r="DM13" s="613">
        <f>SUM('State General Purpose'!EK13,'State Ed Special Purpose'!DM13,Local!E13,'Tuition Revenues'!DM13)</f>
        <v>679780269</v>
      </c>
      <c r="DN13" s="613">
        <f>SUM('State General Purpose'!EL13,'State Ed Special Purpose'!DN13,Local!F13,'Tuition Revenues'!DN13)</f>
        <v>697834263</v>
      </c>
      <c r="DO13" s="613">
        <f>SUM('State General Purpose'!EM13,'State Ed Special Purpose'!DO13,Local!G13,'Tuition Revenues'!DO13)</f>
        <v>736160703</v>
      </c>
      <c r="DP13" s="613">
        <f>SUM('State General Purpose'!EN13,'State Ed Special Purpose'!DP13,Local!H13,'Tuition Revenues'!DP13)</f>
        <v>797916915</v>
      </c>
      <c r="DQ13" s="613">
        <f>SUM('State General Purpose'!EO13,'State Ed Special Purpose'!DQ13,Local!I13,'Tuition Revenues'!DQ13)</f>
        <v>877144883</v>
      </c>
      <c r="DR13" s="613">
        <f>SUM('State General Purpose'!EP13,'State Ed Special Purpose'!DR13,Local!J13,'Tuition Revenues'!DR13)</f>
        <v>919102737.48541617</v>
      </c>
      <c r="DS13" s="613">
        <f>SUM('State General Purpose'!EQ13,'State Ed Special Purpose'!DS13,Local!K13,'Tuition Revenues'!DS13)</f>
        <v>968827977</v>
      </c>
      <c r="DT13" s="613">
        <f>SUM('State General Purpose'!ER13,'State Ed Special Purpose'!DT13,Local!L13,'Tuition Revenues'!DT13)</f>
        <v>978361151</v>
      </c>
      <c r="DU13" s="613">
        <f>SUM('State General Purpose'!ES13,'State Ed Special Purpose'!DU13,Local!M13,'Tuition Revenues'!DU13)</f>
        <v>993643914</v>
      </c>
      <c r="DV13" s="613">
        <f>SUM('State General Purpose'!ET13,'State Ed Special Purpose'!DV13,Local!N13,'Tuition Revenues'!DV13)</f>
        <v>1034918628</v>
      </c>
      <c r="DW13" s="613">
        <f>SUM('State General Purpose'!EU13,'State Ed Special Purpose'!DW13,Local!O13,'Tuition Revenues'!DW13)</f>
        <v>1027291335</v>
      </c>
      <c r="DX13" s="613">
        <f>SUM('State General Purpose'!EV13,'State Ed Special Purpose'!DX13,Local!P13,'Tuition Revenues'!DX13)</f>
        <v>1058411850</v>
      </c>
      <c r="DY13" s="613">
        <f>SUM('State General Purpose'!EW13,'State Ed Special Purpose'!DY13,Local!Q13,'Tuition Revenues'!DY13)</f>
        <v>1095008467</v>
      </c>
      <c r="DZ13" s="612">
        <f>SUM('State General Purpose'!EX13,'State Ed Special Purpose'!DZ13,Local!R13,'Tuition Revenues'!DZ13)</f>
        <v>0</v>
      </c>
      <c r="EA13" s="613">
        <f>SUM('State General Purpose'!EY13,'State Ed Special Purpose'!EA13,Local!S13,'Tuition Revenues'!EA13)</f>
        <v>0</v>
      </c>
      <c r="EB13" s="613">
        <f>SUM('State General Purpose'!EZ13,'State Ed Special Purpose'!EB13,Local!T13,'Tuition Revenues'!EB13)</f>
        <v>0</v>
      </c>
      <c r="EC13" s="613">
        <f>SUM('State General Purpose'!FA13,'State Ed Special Purpose'!EC13,Local!U13,'Tuition Revenues'!EC13)</f>
        <v>0</v>
      </c>
      <c r="ED13" s="613">
        <f>SUM('State General Purpose'!FB13,'State Ed Special Purpose'!ED13,Local!V13,'Tuition Revenues'!ED13)</f>
        <v>0</v>
      </c>
      <c r="EE13" s="613">
        <f>SUM('State General Purpose'!FC13,'State Ed Special Purpose'!EE13,Local!W13,'Tuition Revenues'!EE13)</f>
        <v>0</v>
      </c>
      <c r="EF13" s="613">
        <f>SUM('State General Purpose'!FD13,'State Ed Special Purpose'!EF13,Local!X13,'Tuition Revenues'!EF13)</f>
        <v>0</v>
      </c>
      <c r="EG13" s="613">
        <f>SUM('State General Purpose'!FE13,'State Ed Special Purpose'!EG13,Local!Y13,'Tuition Revenues'!EG13)</f>
        <v>0</v>
      </c>
      <c r="EH13" s="613">
        <f>SUM('State General Purpose'!FF13,'State Ed Special Purpose'!EH13,Local!Z13,'Tuition Revenues'!EH13)</f>
        <v>0</v>
      </c>
      <c r="EI13" s="613">
        <f>SUM('State General Purpose'!FG13,'State Ed Special Purpose'!EI13,Local!AA13,'Tuition Revenues'!EI13)</f>
        <v>0</v>
      </c>
      <c r="EJ13" s="613">
        <f>SUM('State General Purpose'!FH13,'State Ed Special Purpose'!EJ13,Local!AB13,'Tuition Revenues'!EJ13)</f>
        <v>0</v>
      </c>
      <c r="EK13" s="613">
        <f>SUM('State General Purpose'!FI13,'State Ed Special Purpose'!EK13,Local!AC13,'Tuition Revenues'!EK13)</f>
        <v>0</v>
      </c>
      <c r="EL13" s="613">
        <f>SUM('State General Purpose'!FJ13,'State Ed Special Purpose'!EL13,Local!AD13,'Tuition Revenues'!EL13)</f>
        <v>0</v>
      </c>
      <c r="EM13" s="613">
        <f>SUM('State General Purpose'!FK13,'State Ed Special Purpose'!EM13,Local!AE13,'Tuition Revenues'!EM13)</f>
        <v>0</v>
      </c>
      <c r="EN13" s="613">
        <f>SUM('State General Purpose'!FL13,'State Ed Special Purpose'!EN13,Local!AF13,'Tuition Revenues'!EN13)</f>
        <v>0</v>
      </c>
      <c r="EO13" s="612">
        <f>SUM('State General Purpose'!FM13,'State Ed Special Purpose'!EO13,Local!AG13,'Tuition Revenues'!EO13)</f>
        <v>364566494</v>
      </c>
      <c r="EP13" s="615">
        <f>SUM('State General Purpose'!FN13,'State Ed Special Purpose'!EP13,Local!AH13,'Tuition Revenues'!EP13)</f>
        <v>382348343</v>
      </c>
      <c r="EQ13" s="615">
        <f>SUM('State General Purpose'!FO13,'State Ed Special Purpose'!EQ13,Local!AI13,'Tuition Revenues'!EQ13)</f>
        <v>397344245</v>
      </c>
      <c r="ER13" s="615">
        <f>SUM('State General Purpose'!FP13,'State Ed Special Purpose'!ER13,Local!AJ13,'Tuition Revenues'!ER13)</f>
        <v>408802641</v>
      </c>
      <c r="ES13" s="615">
        <f>SUM('State General Purpose'!FQ13,'State Ed Special Purpose'!ES13,Local!AK13,'Tuition Revenues'!ES13)</f>
        <v>424812024</v>
      </c>
      <c r="ET13" s="615">
        <f>SUM('State General Purpose'!FR13,'State Ed Special Purpose'!ET13,Local!AL13,'Tuition Revenues'!ET13)</f>
        <v>460409712</v>
      </c>
      <c r="EU13" s="615">
        <f>SUM('State General Purpose'!FS13,'State Ed Special Purpose'!EU13,Local!AM13,'Tuition Revenues'!EU13)</f>
        <v>504281754</v>
      </c>
      <c r="EV13" s="615">
        <f>SUM('State General Purpose'!FT13,'State Ed Special Purpose'!EV13,Local!AN13,'Tuition Revenues'!EV13)</f>
        <v>524582697.09568387</v>
      </c>
      <c r="EW13" s="615">
        <f>SUM('State General Purpose'!FU13,'State Ed Special Purpose'!EW13,Local!AO13,'Tuition Revenues'!EW13)</f>
        <v>557616499</v>
      </c>
      <c r="EX13" s="615">
        <f>SUM('State General Purpose'!FV13,'State Ed Special Purpose'!EX13,Local!AP13,'Tuition Revenues'!EX13)</f>
        <v>678531231</v>
      </c>
      <c r="EY13" s="615">
        <f>SUM('State General Purpose'!FW13,'State Ed Special Purpose'!EY13,Local!AQ13,'Tuition Revenues'!EY13)</f>
        <v>696769074</v>
      </c>
      <c r="EZ13" s="615">
        <f>SUM('State General Purpose'!FX13,'State Ed Special Purpose'!EZ13,Local!AR13,'Tuition Revenues'!EZ13)</f>
        <v>725889943</v>
      </c>
      <c r="FA13" s="615">
        <f>SUM('State General Purpose'!FY13,'State Ed Special Purpose'!FA13,Local!AS13,'Tuition Revenues'!FA13)</f>
        <v>728849548</v>
      </c>
      <c r="FB13" s="615">
        <f>SUM('State General Purpose'!FZ13,'State Ed Special Purpose'!FB13,Local!AT13,'Tuition Revenues'!FB13)</f>
        <v>753859178</v>
      </c>
      <c r="FC13" s="615">
        <f>SUM('State General Purpose'!GA13,'State Ed Special Purpose'!FC13,Local!AU13,'Tuition Revenues'!FC13)</f>
        <v>783001922</v>
      </c>
      <c r="FD13" s="612">
        <f>SUM('State General Purpose'!GB13,'State Ed Special Purpose'!FD13,Local!AV13,'Tuition Revenues'!FD13)</f>
        <v>157268033</v>
      </c>
      <c r="FE13" s="615">
        <f>SUM('State General Purpose'!GC13,'State Ed Special Purpose'!FE13,Local!AW13,'Tuition Revenues'!FE13)</f>
        <v>170261838</v>
      </c>
      <c r="FF13" s="615">
        <f>SUM('State General Purpose'!GD13,'State Ed Special Purpose'!FF13,Local!AX13,'Tuition Revenues'!FF13)</f>
        <v>174367802</v>
      </c>
      <c r="FG13" s="615">
        <f>SUM('State General Purpose'!GE13,'State Ed Special Purpose'!FG13,Local!AY13,'Tuition Revenues'!FG13)</f>
        <v>178055108</v>
      </c>
      <c r="FH13" s="615">
        <f>SUM('State General Purpose'!GF13,'State Ed Special Purpose'!FH13,Local!AZ13,'Tuition Revenues'!FH13)</f>
        <v>193078481</v>
      </c>
      <c r="FI13" s="615">
        <f>SUM('State General Purpose'!GG13,'State Ed Special Purpose'!FI13,Local!BA13,'Tuition Revenues'!FI13)</f>
        <v>257141644</v>
      </c>
      <c r="FJ13" s="615">
        <f>SUM('State General Purpose'!GH13,'State Ed Special Purpose'!FJ13,Local!BB13,'Tuition Revenues'!FJ13)</f>
        <v>285222186</v>
      </c>
      <c r="FK13" s="615">
        <f>SUM('State General Purpose'!GI13,'State Ed Special Purpose'!FK13,Local!BC13,'Tuition Revenues'!FK13)</f>
        <v>301759370.38973224</v>
      </c>
      <c r="FL13" s="615">
        <f>SUM('State General Purpose'!GJ13,'State Ed Special Purpose'!FL13,Local!BD13,'Tuition Revenues'!FL13)</f>
        <v>362367783</v>
      </c>
      <c r="FM13" s="615">
        <f>SUM('State General Purpose'!GK13,'State Ed Special Purpose'!FM13,Local!BE13,'Tuition Revenues'!FM13)</f>
        <v>249521196</v>
      </c>
      <c r="FN13" s="615">
        <f>SUM('State General Purpose'!GL13,'State Ed Special Purpose'!FN13,Local!BF13,'Tuition Revenues'!FN13)</f>
        <v>247746575</v>
      </c>
      <c r="FO13" s="615">
        <f>SUM('State General Purpose'!GM13,'State Ed Special Purpose'!FO13,Local!BG13,'Tuition Revenues'!FO13)</f>
        <v>256080284</v>
      </c>
      <c r="FP13" s="615">
        <f>SUM('State General Purpose'!GN13,'State Ed Special Purpose'!FP13,Local!BH13,'Tuition Revenues'!FP13)</f>
        <v>247079415</v>
      </c>
      <c r="FQ13" s="615">
        <f>SUM('State General Purpose'!GO13,'State Ed Special Purpose'!FQ13,Local!BI13,'Tuition Revenues'!FQ13)</f>
        <v>254597421</v>
      </c>
      <c r="FR13" s="615">
        <f>SUM('State General Purpose'!GP13,'State Ed Special Purpose'!FR13,Local!BJ13,'Tuition Revenues'!FR13)</f>
        <v>263737173</v>
      </c>
      <c r="FS13" s="612">
        <f>SUM('State General Purpose'!GQ13,'State Ed Special Purpose'!FS13,Local!BK13,'Tuition Revenues'!FS13)</f>
        <v>94614669</v>
      </c>
      <c r="FT13" s="615">
        <f>SUM('State General Purpose'!GR13,'State Ed Special Purpose'!FT13,Local!BL13,'Tuition Revenues'!FT13)</f>
        <v>103686393</v>
      </c>
      <c r="FU13" s="615">
        <f>SUM('State General Purpose'!GS13,'State Ed Special Purpose'!FU13,Local!BM13,'Tuition Revenues'!FU13)</f>
        <v>108068222</v>
      </c>
      <c r="FV13" s="615">
        <f>SUM('State General Purpose'!GT13,'State Ed Special Purpose'!FV13,Local!BN13,'Tuition Revenues'!FV13)</f>
        <v>110976514</v>
      </c>
      <c r="FW13" s="615">
        <f>SUM('State General Purpose'!GU13,'State Ed Special Purpose'!FW13,Local!BO13,'Tuition Revenues'!FW13)</f>
        <v>118270198</v>
      </c>
      <c r="FX13" s="615">
        <f>SUM('State General Purpose'!GV13,'State Ed Special Purpose'!FX13,Local!BP13,'Tuition Revenues'!FX13)</f>
        <v>80365559</v>
      </c>
      <c r="FY13" s="615">
        <f>SUM('State General Purpose'!GW13,'State Ed Special Purpose'!FY13,Local!BQ13,'Tuition Revenues'!FY13)</f>
        <v>87640943</v>
      </c>
      <c r="FZ13" s="615">
        <f>SUM('State General Purpose'!GX13,'State Ed Special Purpose'!FZ13,Local!BR13,'Tuition Revenues'!FZ13)</f>
        <v>92760670</v>
      </c>
      <c r="GA13" s="615">
        <f>SUM('State General Purpose'!GY13,'State Ed Special Purpose'!GA13,Local!BS13,'Tuition Revenues'!GA13)</f>
        <v>48843695</v>
      </c>
      <c r="GB13" s="615">
        <f>SUM('State General Purpose'!GZ13,'State Ed Special Purpose'!GB13,Local!BT13,'Tuition Revenues'!GB13)</f>
        <v>50308724</v>
      </c>
      <c r="GC13" s="615">
        <f>SUM('State General Purpose'!HA13,'State Ed Special Purpose'!GC13,Local!BU13,'Tuition Revenues'!GC13)</f>
        <v>51478568</v>
      </c>
      <c r="GD13" s="615">
        <f>SUM('State General Purpose'!HB13,'State Ed Special Purpose'!GD13,Local!BV13,'Tuition Revenues'!GD13)</f>
        <v>52948401</v>
      </c>
      <c r="GE13" s="615">
        <f>SUM('State General Purpose'!HC13,'State Ed Special Purpose'!GE13,Local!BW13,'Tuition Revenues'!GE13)</f>
        <v>51362372</v>
      </c>
      <c r="GF13" s="615">
        <f>SUM('State General Purpose'!HD13,'State Ed Special Purpose'!GF13,Local!BX13,'Tuition Revenues'!GF13)</f>
        <v>54029731</v>
      </c>
      <c r="GG13" s="615">
        <f>SUM('State General Purpose'!HE13,'State Ed Special Purpose'!GG13,Local!BY13,'Tuition Revenues'!GG13)</f>
        <v>55865521</v>
      </c>
      <c r="GH13" s="616">
        <f>SUM('State General Purpose'!HG13,'State Ed Special Purpose'!GH13,Local!BZ13,'Tuition Revenues'!GH13)</f>
        <v>0</v>
      </c>
      <c r="GI13" s="615">
        <f>SUM('State General Purpose'!HH13,'State Ed Special Purpose'!GI13,Local!CA13,'Tuition Revenues'!GI13)</f>
        <v>0</v>
      </c>
      <c r="GJ13" s="615">
        <f>SUM('State General Purpose'!HI13,'State Ed Special Purpose'!GJ13,Local!CB13,'Tuition Revenues'!GJ13)</f>
        <v>0</v>
      </c>
      <c r="GK13" s="615">
        <f>SUM('State General Purpose'!HJ13,'State Ed Special Purpose'!GK13,Local!CC13,'Tuition Revenues'!GK13)</f>
        <v>0</v>
      </c>
      <c r="GL13" s="615">
        <f>SUM('State General Purpose'!HK13,'State Ed Special Purpose'!GL13,Local!CD13,'Tuition Revenues'!GL13)</f>
        <v>0</v>
      </c>
      <c r="GM13" s="615">
        <f>SUM('State General Purpose'!HL13,'State Ed Special Purpose'!GM13,Local!CE13,'Tuition Revenues'!GM13)</f>
        <v>0</v>
      </c>
      <c r="GN13" s="615">
        <f>SUM('State General Purpose'!HM13,'State Ed Special Purpose'!GN13,Local!CF13,'Tuition Revenues'!GN13)</f>
        <v>0</v>
      </c>
      <c r="GO13" s="615">
        <f>SUM('State General Purpose'!HN13,'State Ed Special Purpose'!GO13,Local!CG13,'Tuition Revenues'!GO13)</f>
        <v>0</v>
      </c>
      <c r="GP13" s="615">
        <f>SUM('State General Purpose'!HO13,'State Ed Special Purpose'!GP13,Local!CH13,'Tuition Revenues'!GP13)</f>
        <v>0</v>
      </c>
      <c r="GQ13" s="615">
        <f>SUM('State General Purpose'!HP13,'State Ed Special Purpose'!GQ13,Local!CI13,'Tuition Revenues'!GQ13)</f>
        <v>0</v>
      </c>
      <c r="GR13" s="615">
        <f>SUM('State General Purpose'!HQ13,'State Ed Special Purpose'!GR13,Local!CJ13,'Tuition Revenues'!GR13)</f>
        <v>0</v>
      </c>
      <c r="GS13" s="615">
        <f>SUM('State General Purpose'!HR13,'State Ed Special Purpose'!GS13,Local!CK13,'Tuition Revenues'!GS13)</f>
        <v>0</v>
      </c>
      <c r="GT13" s="615">
        <f>SUM('State General Purpose'!HS13,'State Ed Special Purpose'!GT13,Local!CL13,'Tuition Revenues'!GT13)</f>
        <v>0</v>
      </c>
      <c r="GU13" s="615">
        <f>SUM('State General Purpose'!HT13,'State Ed Special Purpose'!GU13,Local!CM13,'Tuition Revenues'!GU13)</f>
        <v>0</v>
      </c>
      <c r="GV13" s="615">
        <f>SUM('State General Purpose'!HU13,'State Ed Special Purpose'!GV13,Local!CN13,'Tuition Revenues'!GV13)</f>
        <v>0</v>
      </c>
      <c r="GW13" s="615">
        <f>SUM('State General Purpose'!HV13,'State Ed Special Purpose'!GW13,Local!CO13,'Tuition Revenues'!GW13)</f>
        <v>0</v>
      </c>
      <c r="GX13" s="612">
        <f>SUM('State General Purpose'!HW13,'State Ed Special Purpose'!GX13,Local!CP13,'Tuition Revenues'!GX13)</f>
        <v>0</v>
      </c>
      <c r="GY13" s="615">
        <f>SUM('State General Purpose'!HX13,'State Ed Special Purpose'!GY13,Local!CQ13,'Tuition Revenues'!GY13)</f>
        <v>0</v>
      </c>
      <c r="GZ13" s="615">
        <f>SUM('State General Purpose'!HY13,'State Ed Special Purpose'!GZ13,Local!CR13,'Tuition Revenues'!GZ13)</f>
        <v>0</v>
      </c>
      <c r="HA13" s="615">
        <f>SUM('State General Purpose'!HZ13,'State Ed Special Purpose'!HA13,Local!CS13,'Tuition Revenues'!HA13)</f>
        <v>0</v>
      </c>
      <c r="HB13" s="615">
        <f>SUM('State General Purpose'!IA13,'State Ed Special Purpose'!HB13,Local!CT13,'Tuition Revenues'!HB13)</f>
        <v>0</v>
      </c>
      <c r="HC13" s="615">
        <f>SUM('State General Purpose'!IB13,'State Ed Special Purpose'!HC13,Local!CU13,'Tuition Revenues'!HC13)</f>
        <v>0</v>
      </c>
      <c r="HD13" s="615">
        <f>SUM('State General Purpose'!IC13,'State Ed Special Purpose'!HD13,Local!CV13,'Tuition Revenues'!HD13)</f>
        <v>0</v>
      </c>
      <c r="HE13" s="615">
        <f>SUM('State General Purpose'!ID13,'State Ed Special Purpose'!HE13,Local!CW13,'Tuition Revenues'!HE13)</f>
        <v>0</v>
      </c>
      <c r="HF13" s="615">
        <f>SUM('State General Purpose'!IE13,'State Ed Special Purpose'!HF13,Local!CX13,'Tuition Revenues'!HF13)</f>
        <v>0</v>
      </c>
      <c r="HG13" s="615">
        <f>SUM('State General Purpose'!IF13,'State Ed Special Purpose'!HG13,Local!CY13,'Tuition Revenues'!HG13)</f>
        <v>0</v>
      </c>
      <c r="HH13" s="615">
        <f>SUM('State General Purpose'!IG13,'State Ed Special Purpose'!HH13,Local!CZ13,'Tuition Revenues'!HH13)</f>
        <v>0</v>
      </c>
      <c r="HI13" s="615">
        <f>SUM('State General Purpose'!IH13,'State Ed Special Purpose'!HI13,Local!DA13,'Tuition Revenues'!HI13)</f>
        <v>0</v>
      </c>
      <c r="HJ13" s="615">
        <f>SUM('State General Purpose'!II13,'State Ed Special Purpose'!HJ13,Local!DB13,'Tuition Revenues'!HJ13)</f>
        <v>0</v>
      </c>
      <c r="HK13" s="615">
        <f>SUM('State General Purpose'!IJ13,'State Ed Special Purpose'!HK13,Local!DC13,'Tuition Revenues'!HK13)</f>
        <v>0</v>
      </c>
      <c r="HL13" s="615">
        <f>SUM('State General Purpose'!IK13,'State Ed Special Purpose'!HL13,Local!DD13,'Tuition Revenues'!HL13)</f>
        <v>0</v>
      </c>
      <c r="HM13" s="612">
        <f>SUM('State General Purpose'!IL13,'State Ed Special Purpose'!HM13,Local!DE13,'Tuition Revenues'!HM13)</f>
        <v>0</v>
      </c>
      <c r="HN13" s="615">
        <f>SUM('State General Purpose'!IM13,'State Ed Special Purpose'!HN13,Local!DF13,'Tuition Revenues'!HN13)</f>
        <v>0</v>
      </c>
      <c r="HO13" s="615">
        <f>SUM('State General Purpose'!IN13,'State Ed Special Purpose'!HO13,Local!DG13,'Tuition Revenues'!HO13)</f>
        <v>0</v>
      </c>
      <c r="HP13" s="615">
        <f>SUM('State General Purpose'!IO13,'State Ed Special Purpose'!HP13,Local!DH13,'Tuition Revenues'!HP13)</f>
        <v>0</v>
      </c>
      <c r="HQ13" s="615">
        <f>SUM('State General Purpose'!IP13,'State Ed Special Purpose'!HQ13,Local!DI13,'Tuition Revenues'!HQ13)</f>
        <v>0</v>
      </c>
      <c r="HR13" s="615">
        <f>SUM('State General Purpose'!IQ13,'State Ed Special Purpose'!HR13,Local!DJ13,'Tuition Revenues'!HR13)</f>
        <v>0</v>
      </c>
      <c r="HS13" s="615">
        <f>SUM('State General Purpose'!IR13,'State Ed Special Purpose'!HS13,Local!DK13,'Tuition Revenues'!HS13)</f>
        <v>0</v>
      </c>
      <c r="HT13" s="615">
        <f>SUM('State General Purpose'!IS13,'State Ed Special Purpose'!HT13,Local!DL13,'Tuition Revenues'!HT13)</f>
        <v>0</v>
      </c>
      <c r="HU13" s="615">
        <f>SUM('State General Purpose'!IT13,'State Ed Special Purpose'!HU13,Local!DM13,'Tuition Revenues'!HU13)</f>
        <v>0</v>
      </c>
      <c r="HV13" s="615">
        <f>SUM('State General Purpose'!IU13,'State Ed Special Purpose'!HV13,Local!DN13,'Tuition Revenues'!HV13)</f>
        <v>0</v>
      </c>
      <c r="HW13" s="615">
        <f>SUM('State General Purpose'!IV13,'State Ed Special Purpose'!HW13,Local!DO13,'Tuition Revenues'!HW13)</f>
        <v>0</v>
      </c>
      <c r="HX13" s="615">
        <f>SUM('State General Purpose'!IW13,'State Ed Special Purpose'!HX13,Local!DP13,'Tuition Revenues'!HX13)</f>
        <v>0</v>
      </c>
      <c r="HY13" s="615">
        <f>SUM('State General Purpose'!IX13,'State Ed Special Purpose'!HY13,Local!DQ13,'Tuition Revenues'!HY13)</f>
        <v>0</v>
      </c>
      <c r="HZ13" s="615">
        <f>SUM('State General Purpose'!IY13,'State Ed Special Purpose'!HZ13,Local!DR13,'Tuition Revenues'!HZ13)</f>
        <v>0</v>
      </c>
      <c r="IA13" s="615">
        <f>SUM('State General Purpose'!IZ13,'State Ed Special Purpose'!IA13,Local!DS13,'Tuition Revenues'!IA13)</f>
        <v>0</v>
      </c>
    </row>
    <row r="14" spans="1:235" s="196" customFormat="1" ht="12.75" customHeight="1">
      <c r="A14" s="611" t="s">
        <v>7</v>
      </c>
      <c r="B14" s="612">
        <f>SUM('State General Purpose'!R14,'State Ed Special Purpose'!B14,'Tuition Revenues'!B14)</f>
        <v>613564640</v>
      </c>
      <c r="C14" s="613">
        <f>SUM('State General Purpose'!S14,'State Ed Special Purpose'!C14,'Tuition Revenues'!C14)</f>
        <v>622887325</v>
      </c>
      <c r="D14" s="613">
        <f>SUM('State General Purpose'!T14,'State Ed Special Purpose'!D14,'Tuition Revenues'!D14)</f>
        <v>697686592</v>
      </c>
      <c r="E14" s="613">
        <f>SUM('State General Purpose'!U14,'State Ed Special Purpose'!E14,'Tuition Revenues'!E14)</f>
        <v>712547639</v>
      </c>
      <c r="F14" s="613">
        <f>SUM('State General Purpose'!V14,'State Ed Special Purpose'!F14,'Tuition Revenues'!F14)</f>
        <v>739860412</v>
      </c>
      <c r="G14" s="613">
        <f>SUM('State General Purpose'!W14,'State Ed Special Purpose'!G14,'Tuition Revenues'!G14)</f>
        <v>761121177</v>
      </c>
      <c r="H14" s="613">
        <f>SUM('State General Purpose'!X14,'State Ed Special Purpose'!H14,'Tuition Revenues'!H14)</f>
        <v>829961413</v>
      </c>
      <c r="I14" s="613">
        <f>SUM('State General Purpose'!Y14,'State Ed Special Purpose'!I14,'Tuition Revenues'!I14)</f>
        <v>882355682</v>
      </c>
      <c r="J14" s="613">
        <f>SUM('State General Purpose'!Z14,'State Ed Special Purpose'!J14,'Tuition Revenues'!J14)</f>
        <v>888326952.48000002</v>
      </c>
      <c r="K14" s="613">
        <f>SUM('State General Purpose'!AA14,'State Ed Special Purpose'!K14,'Tuition Revenues'!K14)</f>
        <v>888790544</v>
      </c>
      <c r="L14" s="613">
        <f>SUM('State General Purpose'!AB14,'State Ed Special Purpose'!L14,'Tuition Revenues'!L14)</f>
        <v>855070345</v>
      </c>
      <c r="M14" s="613">
        <f>SUM('State General Purpose'!AC14,'State Ed Special Purpose'!M14,'Tuition Revenues'!M14)</f>
        <v>958456946</v>
      </c>
      <c r="N14" s="613">
        <f>SUM('State General Purpose'!AD14,'State Ed Special Purpose'!N14,'Tuition Revenues'!N14)</f>
        <v>1013005072</v>
      </c>
      <c r="O14" s="613">
        <f>SUM('State General Purpose'!AE14,'State Ed Special Purpose'!O14,'Tuition Revenues'!O14)</f>
        <v>1075090985</v>
      </c>
      <c r="P14" s="613">
        <f>SUM('State General Purpose'!AF14,'State Ed Special Purpose'!P14,'Tuition Revenues'!P14)</f>
        <v>1148463751</v>
      </c>
      <c r="Q14" s="613">
        <f>SUM('State General Purpose'!AG14,'State Ed Special Purpose'!Q14,'Tuition Revenues'!Q14)</f>
        <v>1214576038</v>
      </c>
      <c r="R14" s="612">
        <f>SUM('State General Purpose'!AI14,'State Ed Special Purpose'!R14,'Tuition Revenues'!R14)</f>
        <v>197739694</v>
      </c>
      <c r="S14" s="613">
        <f>SUM('State General Purpose'!AJ14,'State Ed Special Purpose'!S14,'Tuition Revenues'!S14)</f>
        <v>323012236</v>
      </c>
      <c r="T14" s="613">
        <f>SUM('State General Purpose'!AK14,'State Ed Special Purpose'!T14,'Tuition Revenues'!T14)</f>
        <v>145412790</v>
      </c>
      <c r="U14" s="613">
        <f>SUM('State General Purpose'!AL14,'State Ed Special Purpose'!U14,'Tuition Revenues'!U14)</f>
        <v>150302851</v>
      </c>
      <c r="V14" s="613">
        <f>SUM('State General Purpose'!AM14,'State Ed Special Purpose'!V14,'Tuition Revenues'!V14)</f>
        <v>157198255</v>
      </c>
      <c r="W14" s="613">
        <f>SUM('State General Purpose'!AN14,'State Ed Special Purpose'!W14,'Tuition Revenues'!W14)</f>
        <v>156693562</v>
      </c>
      <c r="X14" s="613">
        <f>SUM('State General Purpose'!AO14,'State Ed Special Purpose'!X14,'Tuition Revenues'!X14)</f>
        <v>405745428</v>
      </c>
      <c r="Y14" s="613">
        <f>SUM('State General Purpose'!AP14,'State Ed Special Purpose'!Y14,'Tuition Revenues'!Y14)</f>
        <v>433619951</v>
      </c>
      <c r="Z14" s="613">
        <f>SUM('State General Purpose'!AQ14,'State Ed Special Purpose'!Z14,'Tuition Revenues'!Z14)</f>
        <v>443281392.14000005</v>
      </c>
      <c r="AA14" s="613">
        <f>SUM('State General Purpose'!AR14,'State Ed Special Purpose'!AA14,'Tuition Revenues'!AA14)</f>
        <v>441865156.13496673</v>
      </c>
      <c r="AB14" s="613">
        <f>SUM('State General Purpose'!AS14,'State Ed Special Purpose'!AB14,'Tuition Revenues'!AB14)</f>
        <v>425668132</v>
      </c>
      <c r="AC14" s="613">
        <f>SUM('State General Purpose'!AT14,'State Ed Special Purpose'!AC14,'Tuition Revenues'!AC14)</f>
        <v>472780825</v>
      </c>
      <c r="AD14" s="613">
        <f>SUM('State General Purpose'!AU14,'State Ed Special Purpose'!AD14,'Tuition Revenues'!AD14)</f>
        <v>489435158</v>
      </c>
      <c r="AE14" s="613">
        <f>SUM('State General Purpose'!AV14,'State Ed Special Purpose'!AE14,'Tuition Revenues'!AE14)</f>
        <v>521333543</v>
      </c>
      <c r="AF14" s="613">
        <f>SUM('State General Purpose'!AW14,'State Ed Special Purpose'!AF14,'Tuition Revenues'!AF14)</f>
        <v>547531642</v>
      </c>
      <c r="AG14" s="613">
        <f>SUM('State General Purpose'!AX14,'State Ed Special Purpose'!AG14,'Tuition Revenues'!AG14)</f>
        <v>587509276</v>
      </c>
      <c r="AH14" s="612">
        <f>SUM('State General Purpose'!AZ14,'State Ed Special Purpose'!AH14,'Tuition Revenues'!AH14)</f>
        <v>246821007</v>
      </c>
      <c r="AI14" s="613">
        <f>SUM('State General Purpose'!BA14,'State Ed Special Purpose'!AI14,'Tuition Revenues'!AI14)</f>
        <v>127147085</v>
      </c>
      <c r="AJ14" s="613">
        <f>SUM('State General Purpose'!BB14,'State Ed Special Purpose'!AJ14,'Tuition Revenues'!AJ14)</f>
        <v>355744233</v>
      </c>
      <c r="AK14" s="613">
        <f>SUM('State General Purpose'!BC14,'State Ed Special Purpose'!AK14,'Tuition Revenues'!AK14)</f>
        <v>368834152</v>
      </c>
      <c r="AL14" s="613">
        <f>SUM('State General Purpose'!BD14,'State Ed Special Purpose'!AL14,'Tuition Revenues'!AL14)</f>
        <v>460847988</v>
      </c>
      <c r="AM14" s="613">
        <f>SUM('State General Purpose'!BE14,'State Ed Special Purpose'!AM14,'Tuition Revenues'!AM14)</f>
        <v>473618764</v>
      </c>
      <c r="AN14" s="613">
        <f>SUM('State General Purpose'!BF14,'State Ed Special Purpose'!AN14,'Tuition Revenues'!AN14)</f>
        <v>282070725</v>
      </c>
      <c r="AO14" s="613">
        <f>SUM('State General Purpose'!BG14,'State Ed Special Purpose'!AO14,'Tuition Revenues'!AO14)</f>
        <v>298250258</v>
      </c>
      <c r="AP14" s="613">
        <f>SUM('State General Purpose'!BH14,'State Ed Special Purpose'!AP14,'Tuition Revenues'!AP14)</f>
        <v>293464376.72000003</v>
      </c>
      <c r="AQ14" s="613">
        <f>SUM('State General Purpose'!BI14,'State Ed Special Purpose'!AQ14,'Tuition Revenues'!AQ14)</f>
        <v>297500251.3270511</v>
      </c>
      <c r="AR14" s="613">
        <f>SUM('State General Purpose'!BJ14,'State Ed Special Purpose'!AR14,'Tuition Revenues'!AR14)</f>
        <v>289653317</v>
      </c>
      <c r="AS14" s="613">
        <f>SUM('State General Purpose'!BK14,'State Ed Special Purpose'!AS14,'Tuition Revenues'!AS14)</f>
        <v>332866371</v>
      </c>
      <c r="AT14" s="613">
        <f>SUM('State General Purpose'!BL14,'State Ed Special Purpose'!AT14,'Tuition Revenues'!AT14)</f>
        <v>360368316</v>
      </c>
      <c r="AU14" s="613">
        <f>SUM('State General Purpose'!BM14,'State Ed Special Purpose'!AU14,'Tuition Revenues'!AU14)</f>
        <v>389495261</v>
      </c>
      <c r="AV14" s="613">
        <f>SUM('State General Purpose'!BN14,'State Ed Special Purpose'!AV14,'Tuition Revenues'!AV14)</f>
        <v>435045301</v>
      </c>
      <c r="AW14" s="613">
        <f>SUM('State General Purpose'!BO14,'State Ed Special Purpose'!AW14,'Tuition Revenues'!AW14)</f>
        <v>459498605</v>
      </c>
      <c r="AX14" s="612">
        <f>SUM('State General Purpose'!BQ14,'State Ed Special Purpose'!AX14,'Tuition Revenues'!AX14)</f>
        <v>62385046</v>
      </c>
      <c r="AY14" s="613">
        <f>SUM('State General Purpose'!BR14,'State Ed Special Purpose'!AY14,'Tuition Revenues'!AY14)</f>
        <v>64688586</v>
      </c>
      <c r="AZ14" s="613">
        <f>SUM('State General Purpose'!BS14,'State Ed Special Purpose'!AZ14,'Tuition Revenues'!AZ14)</f>
        <v>72480836</v>
      </c>
      <c r="BA14" s="613">
        <f>SUM('State General Purpose'!BT14,'State Ed Special Purpose'!BA14,'Tuition Revenues'!BA14)</f>
        <v>76118281</v>
      </c>
      <c r="BB14" s="613">
        <f>SUM('State General Purpose'!BU14,'State Ed Special Purpose'!BB14,'Tuition Revenues'!BB14)</f>
        <v>0</v>
      </c>
      <c r="BC14" s="613">
        <f>SUM('State General Purpose'!BV14,'State Ed Special Purpose'!BC14,'Tuition Revenues'!BC14)</f>
        <v>0</v>
      </c>
      <c r="BD14" s="613">
        <f>SUM('State General Purpose'!BW14,'State Ed Special Purpose'!BD14,'Tuition Revenues'!BD14)</f>
        <v>0</v>
      </c>
      <c r="BE14" s="613">
        <f>SUM('State General Purpose'!BX14,'State Ed Special Purpose'!BE14,'Tuition Revenues'!BE14)</f>
        <v>0</v>
      </c>
      <c r="BF14" s="613">
        <f>SUM('State General Purpose'!BY14,'State Ed Special Purpose'!BF14,'Tuition Revenues'!BF14)</f>
        <v>0</v>
      </c>
      <c r="BG14" s="613">
        <f>SUM('State General Purpose'!BZ14,'State Ed Special Purpose'!BG14,'Tuition Revenues'!BG14)</f>
        <v>0</v>
      </c>
      <c r="BH14" s="613">
        <f>SUM('State General Purpose'!CA14,'State Ed Special Purpose'!BH14,'Tuition Revenues'!BH14)</f>
        <v>0</v>
      </c>
      <c r="BI14" s="613">
        <f>SUM('State General Purpose'!CB14,'State Ed Special Purpose'!BI14,'Tuition Revenues'!BI14)</f>
        <v>0</v>
      </c>
      <c r="BJ14" s="613">
        <f>SUM('State General Purpose'!CC14,'State Ed Special Purpose'!BJ14,'Tuition Revenues'!BJ14)</f>
        <v>0</v>
      </c>
      <c r="BK14" s="613">
        <f>SUM('State General Purpose'!CD14,'State Ed Special Purpose'!BK14,'Tuition Revenues'!BK14)</f>
        <v>0</v>
      </c>
      <c r="BL14" s="613">
        <f>SUM('State General Purpose'!CE14,'State Ed Special Purpose'!BL14,'Tuition Revenues'!BL14)</f>
        <v>0</v>
      </c>
      <c r="BM14" s="613">
        <f>SUM('State General Purpose'!CF14,'State Ed Special Purpose'!BM14,'Tuition Revenues'!BM14)</f>
        <v>0</v>
      </c>
      <c r="BN14" s="612">
        <f>SUM('State General Purpose'!CH14,'State Ed Special Purpose'!BN14,'Tuition Revenues'!BN14)</f>
        <v>63882161</v>
      </c>
      <c r="BO14" s="613">
        <f>SUM('State General Purpose'!CI14,'State Ed Special Purpose'!BO14,'Tuition Revenues'!BO14)</f>
        <v>64479513</v>
      </c>
      <c r="BP14" s="613">
        <f>SUM('State General Purpose'!CJ14,'State Ed Special Purpose'!BP14,'Tuition Revenues'!BP14)</f>
        <v>72837465</v>
      </c>
      <c r="BQ14" s="613">
        <f>SUM('State General Purpose'!CK14,'State Ed Special Purpose'!BQ14,'Tuition Revenues'!BQ14)</f>
        <v>68249648</v>
      </c>
      <c r="BR14" s="613">
        <f>SUM('State General Purpose'!CL14,'State Ed Special Purpose'!BR14,'Tuition Revenues'!BR14)</f>
        <v>71578872</v>
      </c>
      <c r="BS14" s="613">
        <f>SUM('State General Purpose'!CM14,'State Ed Special Purpose'!BS14,'Tuition Revenues'!BS14)</f>
        <v>77065784</v>
      </c>
      <c r="BT14" s="613">
        <f>SUM('State General Purpose'!CN14,'State Ed Special Purpose'!BT14,'Tuition Revenues'!BT14)</f>
        <v>83633015</v>
      </c>
      <c r="BU14" s="613">
        <f>SUM('State General Purpose'!CO14,'State Ed Special Purpose'!BU14,'Tuition Revenues'!BU14)</f>
        <v>88513453</v>
      </c>
      <c r="BV14" s="613">
        <f>SUM('State General Purpose'!CP14,'State Ed Special Purpose'!BV14,'Tuition Revenues'!BV14)</f>
        <v>124299774.89999999</v>
      </c>
      <c r="BW14" s="613">
        <f>SUM('State General Purpose'!CQ14,'State Ed Special Purpose'!BW14,'Tuition Revenues'!BW14)</f>
        <v>122176829.86084366</v>
      </c>
      <c r="BX14" s="613">
        <f>SUM('State General Purpose'!CR14,'State Ed Special Purpose'!BX14,'Tuition Revenues'!BX14)</f>
        <v>114630744</v>
      </c>
      <c r="BY14" s="613">
        <f>SUM('State General Purpose'!CS14,'State Ed Special Purpose'!BY14,'Tuition Revenues'!BY14)</f>
        <v>115378060.05000001</v>
      </c>
      <c r="BZ14" s="613">
        <f>SUM('State General Purpose'!CT14,'State Ed Special Purpose'!BZ14,'Tuition Revenues'!BZ14)</f>
        <v>132538249</v>
      </c>
      <c r="CA14" s="613">
        <f>SUM('State General Purpose'!CU14,'State Ed Special Purpose'!CA14,'Tuition Revenues'!CA14)</f>
        <v>130634785</v>
      </c>
      <c r="CB14" s="613">
        <f>SUM('State General Purpose'!CV14,'State Ed Special Purpose'!CB14,'Tuition Revenues'!CB14)</f>
        <v>130708073</v>
      </c>
      <c r="CC14" s="613">
        <f>SUM('State General Purpose'!CW14,'State Ed Special Purpose'!CC14,'Tuition Revenues'!CC14)</f>
        <v>131250934</v>
      </c>
      <c r="CD14" s="612">
        <f>SUM('State General Purpose'!CY14,'State Ed Special Purpose'!CD14,'Tuition Revenues'!CD14)</f>
        <v>42736732</v>
      </c>
      <c r="CE14" s="613">
        <f>SUM('State General Purpose'!CZ14,'State Ed Special Purpose'!CE14,'Tuition Revenues'!CE14)</f>
        <v>43559905</v>
      </c>
      <c r="CF14" s="613">
        <f>SUM('State General Purpose'!DA14,'State Ed Special Purpose'!CF14,'Tuition Revenues'!CF14)</f>
        <v>51211268</v>
      </c>
      <c r="CG14" s="613">
        <f>SUM('State General Purpose'!DB14,'State Ed Special Purpose'!CG14,'Tuition Revenues'!CG14)</f>
        <v>49042707</v>
      </c>
      <c r="CH14" s="613">
        <f>SUM('State General Purpose'!DC14,'State Ed Special Purpose'!CH14,'Tuition Revenues'!CH14)</f>
        <v>50235297</v>
      </c>
      <c r="CI14" s="613">
        <f>SUM('State General Purpose'!DD14,'State Ed Special Purpose'!CI14,'Tuition Revenues'!CI14)</f>
        <v>53743067</v>
      </c>
      <c r="CJ14" s="613">
        <f>SUM('State General Purpose'!DE14,'State Ed Special Purpose'!CJ14,'Tuition Revenues'!CJ14)</f>
        <v>58512245</v>
      </c>
      <c r="CK14" s="613">
        <f>SUM('State General Purpose'!DF14,'State Ed Special Purpose'!CK14,'Tuition Revenues'!CK14)</f>
        <v>61972020</v>
      </c>
      <c r="CL14" s="613">
        <f>SUM('State General Purpose'!DG14,'State Ed Special Purpose'!CL14,'Tuition Revenues'!CL14)</f>
        <v>27281408.719999999</v>
      </c>
      <c r="CM14" s="613">
        <f>SUM('State General Purpose'!DH14,'State Ed Special Purpose'!CM14,'Tuition Revenues'!CM14)</f>
        <v>27248306.677138522</v>
      </c>
      <c r="CN14" s="613">
        <f>SUM('State General Purpose'!DI14,'State Ed Special Purpose'!CN14,'Tuition Revenues'!CN14)</f>
        <v>25118152</v>
      </c>
      <c r="CO14" s="613">
        <f>SUM('State General Purpose'!DJ14,'State Ed Special Purpose'!CO14,'Tuition Revenues'!CO14)</f>
        <v>28001962</v>
      </c>
      <c r="CP14" s="613">
        <f>SUM('State General Purpose'!DK14,'State Ed Special Purpose'!CP14,'Tuition Revenues'!CP14)</f>
        <v>30663349</v>
      </c>
      <c r="CQ14" s="613">
        <f>SUM('State General Purpose'!DL14,'State Ed Special Purpose'!CQ14,'Tuition Revenues'!CQ14)</f>
        <v>33627396</v>
      </c>
      <c r="CR14" s="613">
        <f>SUM('State General Purpose'!DM14,'State Ed Special Purpose'!CR14,'Tuition Revenues'!CR14)</f>
        <v>35178735</v>
      </c>
      <c r="CS14" s="613">
        <f>SUM('State General Purpose'!DN14,'State Ed Special Purpose'!CS14,'Tuition Revenues'!CS14)</f>
        <v>36317223</v>
      </c>
      <c r="CT14" s="612">
        <f>SUM('State General Purpose'!DP14,'State Ed Special Purpose'!CT14,'Tuition Revenues'!CT14)</f>
        <v>0</v>
      </c>
      <c r="CU14" s="613">
        <f>SUM('State General Purpose'!DQ14,'State Ed Special Purpose'!CU14,'Tuition Revenues'!CU14)</f>
        <v>0</v>
      </c>
      <c r="CV14" s="613">
        <f>SUM('State General Purpose'!DR14,'State Ed Special Purpose'!CV14,'Tuition Revenues'!CV14)</f>
        <v>0</v>
      </c>
      <c r="CW14" s="613">
        <f>SUM('State General Purpose'!DS14,'State Ed Special Purpose'!CW14,'Tuition Revenues'!CW14)</f>
        <v>0</v>
      </c>
      <c r="CX14" s="613">
        <f>SUM('State General Purpose'!DT14,'State Ed Special Purpose'!CX14,'Tuition Revenues'!CX14)</f>
        <v>0</v>
      </c>
      <c r="CY14" s="613">
        <f>SUM('State General Purpose'!DU14,'State Ed Special Purpose'!CY14,'Tuition Revenues'!CY14)</f>
        <v>0</v>
      </c>
      <c r="CZ14" s="613">
        <f>SUM('State General Purpose'!DV14,'State Ed Special Purpose'!CZ14,'Tuition Revenues'!CZ14)</f>
        <v>0</v>
      </c>
      <c r="DA14" s="613">
        <f>SUM('State General Purpose'!DW14,'State Ed Special Purpose'!DA14,'Tuition Revenues'!DA14)</f>
        <v>0</v>
      </c>
      <c r="DB14" s="613">
        <f>SUM('State General Purpose'!DX14,'State Ed Special Purpose'!DB14,'Tuition Revenues'!DB14)</f>
        <v>0</v>
      </c>
      <c r="DC14" s="613">
        <f>SUM('State General Purpose'!DY14,'State Ed Special Purpose'!DC14,'Tuition Revenues'!DC14)</f>
        <v>0</v>
      </c>
      <c r="DD14" s="613">
        <f>SUM('State General Purpose'!DZ14,'State Ed Special Purpose'!DD14,'Tuition Revenues'!DD14)</f>
        <v>0</v>
      </c>
      <c r="DE14" s="613">
        <f>SUM('State General Purpose'!EA14,'State Ed Special Purpose'!DE14,'Tuition Revenues'!DE14)</f>
        <v>0</v>
      </c>
      <c r="DF14" s="613">
        <f>SUM('State General Purpose'!EB14,'State Ed Special Purpose'!DF14,'Tuition Revenues'!DF14)</f>
        <v>0</v>
      </c>
      <c r="DG14" s="613">
        <f>SUM('State General Purpose'!EC14,'State Ed Special Purpose'!DG14,'Tuition Revenues'!DG14)</f>
        <v>0</v>
      </c>
      <c r="DH14" s="613">
        <f>SUM('State General Purpose'!ED14,'State Ed Special Purpose'!DH14,'Tuition Revenues'!DH14)</f>
        <v>0</v>
      </c>
      <c r="DI14" s="613">
        <f>SUM('State General Purpose'!EE14,'State Ed Special Purpose'!DI14,'Tuition Revenues'!DI14)</f>
        <v>0</v>
      </c>
      <c r="DJ14" s="614">
        <f>SUM('State General Purpose'!EH14,'State Ed Special Purpose'!DJ14,Local!B14,'Tuition Revenues'!DJ14)</f>
        <v>268318058</v>
      </c>
      <c r="DK14" s="613">
        <f>SUM('State General Purpose'!EI14,'State Ed Special Purpose'!DK14,Local!C14,'Tuition Revenues'!DK14)</f>
        <v>269810625</v>
      </c>
      <c r="DL14" s="613">
        <f>SUM('State General Purpose'!EJ14,'State Ed Special Purpose'!DL14,Local!D14,'Tuition Revenues'!DL14)</f>
        <v>283406209</v>
      </c>
      <c r="DM14" s="613">
        <f>SUM('State General Purpose'!EK14,'State Ed Special Purpose'!DM14,Local!E14,'Tuition Revenues'!DM14)</f>
        <v>294454684</v>
      </c>
      <c r="DN14" s="613">
        <f>SUM('State General Purpose'!EL14,'State Ed Special Purpose'!DN14,Local!F14,'Tuition Revenues'!DN14)</f>
        <v>311691591</v>
      </c>
      <c r="DO14" s="613">
        <f>SUM('State General Purpose'!EM14,'State Ed Special Purpose'!DO14,Local!G14,'Tuition Revenues'!DO14)</f>
        <v>330445621</v>
      </c>
      <c r="DP14" s="613">
        <f>SUM('State General Purpose'!EN14,'State Ed Special Purpose'!DP14,Local!H14,'Tuition Revenues'!DP14)</f>
        <v>357314925</v>
      </c>
      <c r="DQ14" s="613">
        <f>SUM('State General Purpose'!EO14,'State Ed Special Purpose'!DQ14,Local!I14,'Tuition Revenues'!DQ14)</f>
        <v>395818262</v>
      </c>
      <c r="DR14" s="613">
        <f>SUM('State General Purpose'!EP14,'State Ed Special Purpose'!DR14,Local!J14,'Tuition Revenues'!DR14)</f>
        <v>421258921</v>
      </c>
      <c r="DS14" s="613">
        <f>SUM('State General Purpose'!EQ14,'State Ed Special Purpose'!DS14,Local!K14,'Tuition Revenues'!DS14)</f>
        <v>459763656</v>
      </c>
      <c r="DT14" s="613">
        <f>SUM('State General Purpose'!ER14,'State Ed Special Purpose'!DT14,Local!L14,'Tuition Revenues'!DT14)</f>
        <v>473111411</v>
      </c>
      <c r="DU14" s="613">
        <f>SUM('State General Purpose'!ES14,'State Ed Special Purpose'!DU14,Local!M14,'Tuition Revenues'!DU14)</f>
        <v>460185342.11000001</v>
      </c>
      <c r="DV14" s="613">
        <f>SUM('State General Purpose'!ET14,'State Ed Special Purpose'!DV14,Local!N14,'Tuition Revenues'!DV14)</f>
        <v>492701847.48000002</v>
      </c>
      <c r="DW14" s="613">
        <f>SUM('State General Purpose'!EU14,'State Ed Special Purpose'!DW14,Local!O14,'Tuition Revenues'!DW14)</f>
        <v>504244024.56</v>
      </c>
      <c r="DX14" s="613">
        <f>SUM('State General Purpose'!EV14,'State Ed Special Purpose'!DX14,Local!P14,'Tuition Revenues'!DX14)</f>
        <v>520204030</v>
      </c>
      <c r="DY14" s="613">
        <f>SUM('State General Purpose'!EW14,'State Ed Special Purpose'!DY14,Local!Q14,'Tuition Revenues'!DY14)</f>
        <v>529458247.61000001</v>
      </c>
      <c r="DZ14" s="612">
        <f>SUM('State General Purpose'!EX14,'State Ed Special Purpose'!DZ14,Local!R14,'Tuition Revenues'!DZ14)</f>
        <v>0</v>
      </c>
      <c r="EA14" s="613">
        <f>SUM('State General Purpose'!EY14,'State Ed Special Purpose'!EA14,Local!S14,'Tuition Revenues'!EA14)</f>
        <v>0</v>
      </c>
      <c r="EB14" s="613">
        <f>SUM('State General Purpose'!EZ14,'State Ed Special Purpose'!EB14,Local!T14,'Tuition Revenues'!EB14)</f>
        <v>0</v>
      </c>
      <c r="EC14" s="613">
        <f>SUM('State General Purpose'!FA14,'State Ed Special Purpose'!EC14,Local!U14,'Tuition Revenues'!EC14)</f>
        <v>0</v>
      </c>
      <c r="ED14" s="613">
        <f>SUM('State General Purpose'!FB14,'State Ed Special Purpose'!ED14,Local!V14,'Tuition Revenues'!ED14)</f>
        <v>0</v>
      </c>
      <c r="EE14" s="613">
        <f>SUM('State General Purpose'!FC14,'State Ed Special Purpose'!EE14,Local!W14,'Tuition Revenues'!EE14)</f>
        <v>0</v>
      </c>
      <c r="EF14" s="613">
        <f>SUM('State General Purpose'!FD14,'State Ed Special Purpose'!EF14,Local!X14,'Tuition Revenues'!EF14)</f>
        <v>0</v>
      </c>
      <c r="EG14" s="613">
        <f>SUM('State General Purpose'!FE14,'State Ed Special Purpose'!EG14,Local!Y14,'Tuition Revenues'!EG14)</f>
        <v>0</v>
      </c>
      <c r="EH14" s="613">
        <f>SUM('State General Purpose'!FF14,'State Ed Special Purpose'!EH14,Local!Z14,'Tuition Revenues'!EH14)</f>
        <v>0</v>
      </c>
      <c r="EI14" s="613">
        <f>SUM('State General Purpose'!FG14,'State Ed Special Purpose'!EI14,Local!AA14,'Tuition Revenues'!EI14)</f>
        <v>0</v>
      </c>
      <c r="EJ14" s="613">
        <f>SUM('State General Purpose'!FH14,'State Ed Special Purpose'!EJ14,Local!AB14,'Tuition Revenues'!EJ14)</f>
        <v>0</v>
      </c>
      <c r="EK14" s="613">
        <f>SUM('State General Purpose'!FI14,'State Ed Special Purpose'!EK14,Local!AC14,'Tuition Revenues'!EK14)</f>
        <v>0</v>
      </c>
      <c r="EL14" s="613">
        <f>SUM('State General Purpose'!FJ14,'State Ed Special Purpose'!EL14,Local!AD14,'Tuition Revenues'!EL14)</f>
        <v>0</v>
      </c>
      <c r="EM14" s="613">
        <f>SUM('State General Purpose'!FK14,'State Ed Special Purpose'!EM14,Local!AE14,'Tuition Revenues'!EM14)</f>
        <v>0</v>
      </c>
      <c r="EN14" s="613">
        <f>SUM('State General Purpose'!FL14,'State Ed Special Purpose'!EN14,Local!AF14,'Tuition Revenues'!EN14)</f>
        <v>0</v>
      </c>
      <c r="EO14" s="612">
        <f>SUM('State General Purpose'!FM14,'State Ed Special Purpose'!EO14,Local!AG14,'Tuition Revenues'!EO14)</f>
        <v>83345590</v>
      </c>
      <c r="EP14" s="615">
        <f>SUM('State General Purpose'!FN14,'State Ed Special Purpose'!EP14,Local!AH14,'Tuition Revenues'!EP14)</f>
        <v>87616175</v>
      </c>
      <c r="EQ14" s="615">
        <f>SUM('State General Purpose'!FO14,'State Ed Special Purpose'!EQ14,Local!AI14,'Tuition Revenues'!EQ14)</f>
        <v>91554734</v>
      </c>
      <c r="ER14" s="615">
        <f>SUM('State General Purpose'!FP14,'State Ed Special Purpose'!ER14,Local!AJ14,'Tuition Revenues'!ER14)</f>
        <v>122246998</v>
      </c>
      <c r="ES14" s="615">
        <f>SUM('State General Purpose'!FQ14,'State Ed Special Purpose'!ES14,Local!AK14,'Tuition Revenues'!ES14)</f>
        <v>132074314</v>
      </c>
      <c r="ET14" s="615">
        <f>SUM('State General Purpose'!FR14,'State Ed Special Purpose'!ET14,Local!AL14,'Tuition Revenues'!ET14)</f>
        <v>134862413</v>
      </c>
      <c r="EU14" s="615">
        <f>SUM('State General Purpose'!FS14,'State Ed Special Purpose'!EU14,Local!AM14,'Tuition Revenues'!EU14)</f>
        <v>147308428</v>
      </c>
      <c r="EV14" s="615">
        <f>SUM('State General Purpose'!FT14,'State Ed Special Purpose'!EV14,Local!AN14,'Tuition Revenues'!EV14)</f>
        <v>154060528</v>
      </c>
      <c r="EW14" s="615">
        <f>SUM('State General Purpose'!FU14,'State Ed Special Purpose'!EW14,Local!AO14,'Tuition Revenues'!EW14)</f>
        <v>209475104</v>
      </c>
      <c r="EX14" s="615">
        <f>SUM('State General Purpose'!FV14,'State Ed Special Purpose'!EX14,Local!AP14,'Tuition Revenues'!EX14)</f>
        <v>216255411</v>
      </c>
      <c r="EY14" s="615">
        <f>SUM('State General Purpose'!FW14,'State Ed Special Purpose'!EY14,Local!AQ14,'Tuition Revenues'!EY14)</f>
        <v>211321001.81999999</v>
      </c>
      <c r="EZ14" s="615">
        <f>SUM('State General Purpose'!FX14,'State Ed Special Purpose'!EZ14,Local!AR14,'Tuition Revenues'!EZ14)</f>
        <v>221486312.11000001</v>
      </c>
      <c r="FA14" s="615">
        <f>SUM('State General Purpose'!FY14,'State Ed Special Purpose'!FA14,Local!AS14,'Tuition Revenues'!FA14)</f>
        <v>228632012.46000001</v>
      </c>
      <c r="FB14" s="615">
        <f>SUM('State General Purpose'!FZ14,'State Ed Special Purpose'!FB14,Local!AT14,'Tuition Revenues'!FB14)</f>
        <v>240259672</v>
      </c>
      <c r="FC14" s="615">
        <f>SUM('State General Purpose'!GA14,'State Ed Special Purpose'!FC14,Local!AU14,'Tuition Revenues'!FC14)</f>
        <v>245614848.46000001</v>
      </c>
      <c r="FD14" s="612">
        <f>SUM('State General Purpose'!GB14,'State Ed Special Purpose'!FD14,Local!AV14,'Tuition Revenues'!FD14)</f>
        <v>160122712</v>
      </c>
      <c r="FE14" s="615">
        <f>SUM('State General Purpose'!GC14,'State Ed Special Purpose'!FE14,Local!AW14,'Tuition Revenues'!FE14)</f>
        <v>168732934</v>
      </c>
      <c r="FF14" s="615">
        <f>SUM('State General Purpose'!GD14,'State Ed Special Purpose'!FF14,Local!AX14,'Tuition Revenues'!FF14)</f>
        <v>185328885</v>
      </c>
      <c r="FG14" s="615">
        <f>SUM('State General Purpose'!GE14,'State Ed Special Purpose'!FG14,Local!AY14,'Tuition Revenues'!FG14)</f>
        <v>170056081</v>
      </c>
      <c r="FH14" s="615">
        <f>SUM('State General Purpose'!GF14,'State Ed Special Purpose'!FH14,Local!AZ14,'Tuition Revenues'!FH14)</f>
        <v>178412784</v>
      </c>
      <c r="FI14" s="615">
        <f>SUM('State General Purpose'!GG14,'State Ed Special Purpose'!FI14,Local!BA14,'Tuition Revenues'!FI14)</f>
        <v>201369053</v>
      </c>
      <c r="FJ14" s="615">
        <f>SUM('State General Purpose'!GH14,'State Ed Special Purpose'!FJ14,Local!BB14,'Tuition Revenues'!FJ14)</f>
        <v>224500848</v>
      </c>
      <c r="FK14" s="615">
        <f>SUM('State General Purpose'!GI14,'State Ed Special Purpose'!FK14,Local!BC14,'Tuition Revenues'!FK14)</f>
        <v>240684790</v>
      </c>
      <c r="FL14" s="615">
        <f>SUM('State General Purpose'!GJ14,'State Ed Special Purpose'!FL14,Local!BD14,'Tuition Revenues'!FL14)</f>
        <v>221907723</v>
      </c>
      <c r="FM14" s="615">
        <f>SUM('State General Purpose'!GK14,'State Ed Special Purpose'!FM14,Local!BE14,'Tuition Revenues'!FM14)</f>
        <v>227937211</v>
      </c>
      <c r="FN14" s="615">
        <f>SUM('State General Purpose'!GL14,'State Ed Special Purpose'!FN14,Local!BF14,'Tuition Revenues'!FN14)</f>
        <v>219597300.28999999</v>
      </c>
      <c r="FO14" s="615">
        <f>SUM('State General Purpose'!GM14,'State Ed Special Purpose'!FO14,Local!BG14,'Tuition Revenues'!FO14)</f>
        <v>238941332.37</v>
      </c>
      <c r="FP14" s="615">
        <f>SUM('State General Purpose'!GN14,'State Ed Special Purpose'!FP14,Local!BH14,'Tuition Revenues'!FP14)</f>
        <v>242939835.44</v>
      </c>
      <c r="FQ14" s="615">
        <f>SUM('State General Purpose'!GO14,'State Ed Special Purpose'!FQ14,Local!BI14,'Tuition Revenues'!FQ14)</f>
        <v>253476661</v>
      </c>
      <c r="FR14" s="615">
        <f>SUM('State General Purpose'!GP14,'State Ed Special Purpose'!FR14,Local!BJ14,'Tuition Revenues'!FR14)</f>
        <v>254196728.15000001</v>
      </c>
      <c r="FS14" s="612">
        <f>SUM('State General Purpose'!GQ14,'State Ed Special Purpose'!FS14,Local!BK14,'Tuition Revenues'!FS14)</f>
        <v>26342323</v>
      </c>
      <c r="FT14" s="615">
        <f>SUM('State General Purpose'!GR14,'State Ed Special Purpose'!FT14,Local!BL14,'Tuition Revenues'!FT14)</f>
        <v>27057100</v>
      </c>
      <c r="FU14" s="615">
        <f>SUM('State General Purpose'!GS14,'State Ed Special Purpose'!FU14,Local!BM14,'Tuition Revenues'!FU14)</f>
        <v>17571065</v>
      </c>
      <c r="FV14" s="615">
        <f>SUM('State General Purpose'!GT14,'State Ed Special Purpose'!FV14,Local!BN14,'Tuition Revenues'!FV14)</f>
        <v>19388512</v>
      </c>
      <c r="FW14" s="615">
        <f>SUM('State General Purpose'!GU14,'State Ed Special Purpose'!FW14,Local!BO14,'Tuition Revenues'!FW14)</f>
        <v>19958523</v>
      </c>
      <c r="FX14" s="615">
        <f>SUM('State General Purpose'!GV14,'State Ed Special Purpose'!FX14,Local!BP14,'Tuition Revenues'!FX14)</f>
        <v>21083459</v>
      </c>
      <c r="FY14" s="615">
        <f>SUM('State General Purpose'!GW14,'State Ed Special Purpose'!FY14,Local!BQ14,'Tuition Revenues'!FY14)</f>
        <v>24008986</v>
      </c>
      <c r="FZ14" s="615">
        <f>SUM('State General Purpose'!GX14,'State Ed Special Purpose'!FZ14,Local!BR14,'Tuition Revenues'!FZ14)</f>
        <v>26513603</v>
      </c>
      <c r="GA14" s="615">
        <f>SUM('State General Purpose'!GY14,'State Ed Special Purpose'!GA14,Local!BS14,'Tuition Revenues'!GA14)</f>
        <v>28380829</v>
      </c>
      <c r="GB14" s="615">
        <f>SUM('State General Purpose'!GZ14,'State Ed Special Purpose'!GB14,Local!BT14,'Tuition Revenues'!GB14)</f>
        <v>28918789</v>
      </c>
      <c r="GC14" s="615">
        <f>SUM('State General Purpose'!HA14,'State Ed Special Purpose'!GC14,Local!BU14,'Tuition Revenues'!GC14)</f>
        <v>29267040</v>
      </c>
      <c r="GD14" s="615">
        <f>SUM('State General Purpose'!HB14,'State Ed Special Purpose'!GD14,Local!BV14,'Tuition Revenues'!GD14)</f>
        <v>32274203</v>
      </c>
      <c r="GE14" s="615">
        <f>SUM('State General Purpose'!HC14,'State Ed Special Purpose'!GE14,Local!BW14,'Tuition Revenues'!GE14)</f>
        <v>32672176.66</v>
      </c>
      <c r="GF14" s="615">
        <f>SUM('State General Purpose'!HD14,'State Ed Special Purpose'!GF14,Local!BX14,'Tuition Revenues'!GF14)</f>
        <v>32988911</v>
      </c>
      <c r="GG14" s="615">
        <f>SUM('State General Purpose'!HE14,'State Ed Special Purpose'!GG14,Local!BY14,'Tuition Revenues'!GG14)</f>
        <v>33222444</v>
      </c>
      <c r="GH14" s="616">
        <f>SUM('State General Purpose'!HG14,'State Ed Special Purpose'!GH14,Local!BZ14,'Tuition Revenues'!GH14)</f>
        <v>0</v>
      </c>
      <c r="GI14" s="615">
        <f>SUM('State General Purpose'!HH14,'State Ed Special Purpose'!GI14,Local!CA14,'Tuition Revenues'!GI14)</f>
        <v>0</v>
      </c>
      <c r="GJ14" s="615">
        <f>SUM('State General Purpose'!HI14,'State Ed Special Purpose'!GJ14,Local!CB14,'Tuition Revenues'!GJ14)</f>
        <v>0</v>
      </c>
      <c r="GK14" s="615">
        <f>SUM('State General Purpose'!HJ14,'State Ed Special Purpose'!GK14,Local!CC14,'Tuition Revenues'!GK14)</f>
        <v>0</v>
      </c>
      <c r="GL14" s="615">
        <f>SUM('State General Purpose'!HK14,'State Ed Special Purpose'!GL14,Local!CD14,'Tuition Revenues'!GL14)</f>
        <v>0</v>
      </c>
      <c r="GM14" s="615">
        <f>SUM('State General Purpose'!HL14,'State Ed Special Purpose'!GM14,Local!CE14,'Tuition Revenues'!GM14)</f>
        <v>0</v>
      </c>
      <c r="GN14" s="615">
        <f>SUM('State General Purpose'!HM14,'State Ed Special Purpose'!GN14,Local!CF14,'Tuition Revenues'!GN14)</f>
        <v>0</v>
      </c>
      <c r="GO14" s="615">
        <f>SUM('State General Purpose'!HN14,'State Ed Special Purpose'!GO14,Local!CG14,'Tuition Revenues'!GO14)</f>
        <v>0</v>
      </c>
      <c r="GP14" s="615">
        <f>SUM('State General Purpose'!HO14,'State Ed Special Purpose'!GP14,Local!CH14,'Tuition Revenues'!GP14)</f>
        <v>0</v>
      </c>
      <c r="GQ14" s="615">
        <f>SUM('State General Purpose'!HP14,'State Ed Special Purpose'!GQ14,Local!CI14,'Tuition Revenues'!GQ14)</f>
        <v>0</v>
      </c>
      <c r="GR14" s="615">
        <f>SUM('State General Purpose'!HQ14,'State Ed Special Purpose'!GR14,Local!CJ14,'Tuition Revenues'!GR14)</f>
        <v>0</v>
      </c>
      <c r="GS14" s="615">
        <f>SUM('State General Purpose'!HR14,'State Ed Special Purpose'!GS14,Local!CK14,'Tuition Revenues'!GS14)</f>
        <v>0</v>
      </c>
      <c r="GT14" s="615">
        <f>SUM('State General Purpose'!HS14,'State Ed Special Purpose'!GT14,Local!CL14,'Tuition Revenues'!GT14)</f>
        <v>0</v>
      </c>
      <c r="GU14" s="615">
        <f>SUM('State General Purpose'!HT14,'State Ed Special Purpose'!GU14,Local!CM14,'Tuition Revenues'!GU14)</f>
        <v>0</v>
      </c>
      <c r="GV14" s="615">
        <f>SUM('State General Purpose'!HU14,'State Ed Special Purpose'!GV14,Local!CN14,'Tuition Revenues'!GV14)</f>
        <v>0</v>
      </c>
      <c r="GW14" s="615">
        <f>SUM('State General Purpose'!HV14,'State Ed Special Purpose'!GW14,Local!CO14,'Tuition Revenues'!GW14)</f>
        <v>0</v>
      </c>
      <c r="GX14" s="612">
        <f>SUM('State General Purpose'!HW14,'State Ed Special Purpose'!GX14,Local!CP14,'Tuition Revenues'!GX14)</f>
        <v>0</v>
      </c>
      <c r="GY14" s="615">
        <f>SUM('State General Purpose'!HX14,'State Ed Special Purpose'!GY14,Local!CQ14,'Tuition Revenues'!GY14)</f>
        <v>0</v>
      </c>
      <c r="GZ14" s="615">
        <f>SUM('State General Purpose'!HY14,'State Ed Special Purpose'!GZ14,Local!CR14,'Tuition Revenues'!GZ14)</f>
        <v>0</v>
      </c>
      <c r="HA14" s="615">
        <f>SUM('State General Purpose'!HZ14,'State Ed Special Purpose'!HA14,Local!CS14,'Tuition Revenues'!HA14)</f>
        <v>0</v>
      </c>
      <c r="HB14" s="615">
        <f>SUM('State General Purpose'!IA14,'State Ed Special Purpose'!HB14,Local!CT14,'Tuition Revenues'!HB14)</f>
        <v>0</v>
      </c>
      <c r="HC14" s="615">
        <f>SUM('State General Purpose'!IB14,'State Ed Special Purpose'!HC14,Local!CU14,'Tuition Revenues'!HC14)</f>
        <v>0</v>
      </c>
      <c r="HD14" s="615">
        <f>SUM('State General Purpose'!IC14,'State Ed Special Purpose'!HD14,Local!CV14,'Tuition Revenues'!HD14)</f>
        <v>0</v>
      </c>
      <c r="HE14" s="615">
        <f>SUM('State General Purpose'!ID14,'State Ed Special Purpose'!HE14,Local!CW14,'Tuition Revenues'!HE14)</f>
        <v>0</v>
      </c>
      <c r="HF14" s="615">
        <f>SUM('State General Purpose'!IE14,'State Ed Special Purpose'!HF14,Local!CX14,'Tuition Revenues'!HF14)</f>
        <v>0</v>
      </c>
      <c r="HG14" s="615">
        <f>SUM('State General Purpose'!IF14,'State Ed Special Purpose'!HG14,Local!CY14,'Tuition Revenues'!HG14)</f>
        <v>0</v>
      </c>
      <c r="HH14" s="615">
        <f>SUM('State General Purpose'!IG14,'State Ed Special Purpose'!HH14,Local!CZ14,'Tuition Revenues'!HH14)</f>
        <v>0</v>
      </c>
      <c r="HI14" s="615">
        <f>SUM('State General Purpose'!IH14,'State Ed Special Purpose'!HI14,Local!DA14,'Tuition Revenues'!HI14)</f>
        <v>0</v>
      </c>
      <c r="HJ14" s="615">
        <f>SUM('State General Purpose'!II14,'State Ed Special Purpose'!HJ14,Local!DB14,'Tuition Revenues'!HJ14)</f>
        <v>0</v>
      </c>
      <c r="HK14" s="615">
        <f>SUM('State General Purpose'!IJ14,'State Ed Special Purpose'!HK14,Local!DC14,'Tuition Revenues'!HK14)</f>
        <v>0</v>
      </c>
      <c r="HL14" s="615">
        <f>SUM('State General Purpose'!IK14,'State Ed Special Purpose'!HL14,Local!DD14,'Tuition Revenues'!HL14)</f>
        <v>0</v>
      </c>
      <c r="HM14" s="612">
        <f>SUM('State General Purpose'!IL14,'State Ed Special Purpose'!HM14,Local!DE14,'Tuition Revenues'!HM14)</f>
        <v>0</v>
      </c>
      <c r="HN14" s="615">
        <f>SUM('State General Purpose'!IM14,'State Ed Special Purpose'!HN14,Local!DF14,'Tuition Revenues'!HN14)</f>
        <v>0</v>
      </c>
      <c r="HO14" s="615">
        <f>SUM('State General Purpose'!IN14,'State Ed Special Purpose'!HO14,Local!DG14,'Tuition Revenues'!HO14)</f>
        <v>0</v>
      </c>
      <c r="HP14" s="615">
        <f>SUM('State General Purpose'!IO14,'State Ed Special Purpose'!HP14,Local!DH14,'Tuition Revenues'!HP14)</f>
        <v>0</v>
      </c>
      <c r="HQ14" s="615">
        <f>SUM('State General Purpose'!IP14,'State Ed Special Purpose'!HQ14,Local!DI14,'Tuition Revenues'!HQ14)</f>
        <v>0</v>
      </c>
      <c r="HR14" s="615">
        <f>SUM('State General Purpose'!IQ14,'State Ed Special Purpose'!HR14,Local!DJ14,'Tuition Revenues'!HR14)</f>
        <v>0</v>
      </c>
      <c r="HS14" s="615">
        <f>SUM('State General Purpose'!IR14,'State Ed Special Purpose'!HS14,Local!DK14,'Tuition Revenues'!HS14)</f>
        <v>0</v>
      </c>
      <c r="HT14" s="615">
        <f>SUM('State General Purpose'!IS14,'State Ed Special Purpose'!HT14,Local!DL14,'Tuition Revenues'!HT14)</f>
        <v>0</v>
      </c>
      <c r="HU14" s="615">
        <f>SUM('State General Purpose'!IT14,'State Ed Special Purpose'!HU14,Local!DM14,'Tuition Revenues'!HU14)</f>
        <v>0</v>
      </c>
      <c r="HV14" s="615">
        <f>SUM('State General Purpose'!IU14,'State Ed Special Purpose'!HV14,Local!DN14,'Tuition Revenues'!HV14)</f>
        <v>0</v>
      </c>
      <c r="HW14" s="615">
        <f>SUM('State General Purpose'!IV14,'State Ed Special Purpose'!HW14,Local!DO14,'Tuition Revenues'!HW14)</f>
        <v>0</v>
      </c>
      <c r="HX14" s="615">
        <f>SUM('State General Purpose'!IW14,'State Ed Special Purpose'!HX14,Local!DP14,'Tuition Revenues'!HX14)</f>
        <v>0</v>
      </c>
      <c r="HY14" s="615">
        <f>SUM('State General Purpose'!IX14,'State Ed Special Purpose'!HY14,Local!DQ14,'Tuition Revenues'!HY14)</f>
        <v>0</v>
      </c>
      <c r="HZ14" s="615">
        <f>SUM('State General Purpose'!IY14,'State Ed Special Purpose'!HZ14,Local!DR14,'Tuition Revenues'!HZ14)</f>
        <v>0</v>
      </c>
      <c r="IA14" s="615">
        <f>SUM('State General Purpose'!IZ14,'State Ed Special Purpose'!IA14,Local!DS14,'Tuition Revenues'!IA14)</f>
        <v>0</v>
      </c>
    </row>
    <row r="15" spans="1:235" s="196" customFormat="1" ht="12.75" customHeight="1">
      <c r="A15" s="611" t="s">
        <v>8</v>
      </c>
      <c r="B15" s="612">
        <f>SUM('State General Purpose'!R15,'State Ed Special Purpose'!B15,'Tuition Revenues'!B15)</f>
        <v>1599950090</v>
      </c>
      <c r="C15" s="613">
        <f>SUM('State General Purpose'!S15,'State Ed Special Purpose'!C15,'Tuition Revenues'!C15)</f>
        <v>1649794147</v>
      </c>
      <c r="D15" s="613">
        <f>SUM('State General Purpose'!T15,'State Ed Special Purpose'!D15,'Tuition Revenues'!D15)</f>
        <v>1793207935</v>
      </c>
      <c r="E15" s="613">
        <f>SUM('State General Purpose'!U15,'State Ed Special Purpose'!E15,'Tuition Revenues'!E15)</f>
        <v>1951678238</v>
      </c>
      <c r="F15" s="613">
        <f>SUM('State General Purpose'!V15,'State Ed Special Purpose'!F15,'Tuition Revenues'!F15)</f>
        <v>2133417639</v>
      </c>
      <c r="G15" s="613">
        <f>SUM('State General Purpose'!W15,'State Ed Special Purpose'!G15,'Tuition Revenues'!G15)</f>
        <v>2336410356</v>
      </c>
      <c r="H15" s="613">
        <f>SUM('State General Purpose'!X15,'State Ed Special Purpose'!H15,'Tuition Revenues'!H15)</f>
        <v>2648529622</v>
      </c>
      <c r="I15" s="613">
        <f>SUM('State General Purpose'!Y15,'State Ed Special Purpose'!I15,'Tuition Revenues'!I15)</f>
        <v>2915062263</v>
      </c>
      <c r="J15" s="613">
        <f>SUM('State General Purpose'!Z15,'State Ed Special Purpose'!J15,'Tuition Revenues'!J15)</f>
        <v>3114545450</v>
      </c>
      <c r="K15" s="613">
        <f>SUM('State General Purpose'!AA15,'State Ed Special Purpose'!K15,'Tuition Revenues'!K15)</f>
        <v>2919015898.6400003</v>
      </c>
      <c r="L15" s="613">
        <f>SUM('State General Purpose'!AB15,'State Ed Special Purpose'!L15,'Tuition Revenues'!L15)</f>
        <v>2757048110.7399998</v>
      </c>
      <c r="M15" s="613">
        <f>SUM('State General Purpose'!AC15,'State Ed Special Purpose'!M15,'Tuition Revenues'!M15)</f>
        <v>3131319457.96</v>
      </c>
      <c r="N15" s="613">
        <f>SUM('State General Purpose'!AD15,'State Ed Special Purpose'!N15,'Tuition Revenues'!N15)</f>
        <v>3221786160.8299999</v>
      </c>
      <c r="O15" s="613">
        <f>SUM('State General Purpose'!AE15,'State Ed Special Purpose'!O15,'Tuition Revenues'!O15)</f>
        <v>3351321681</v>
      </c>
      <c r="P15" s="613">
        <f>SUM('State General Purpose'!AF15,'State Ed Special Purpose'!P15,'Tuition Revenues'!P15)</f>
        <v>3422050034.8899999</v>
      </c>
      <c r="Q15" s="613">
        <f>SUM('State General Purpose'!AG15,'State Ed Special Purpose'!Q15,'Tuition Revenues'!Q15)</f>
        <v>3585064930</v>
      </c>
      <c r="R15" s="612">
        <f>SUM('State General Purpose'!AI15,'State Ed Special Purpose'!R15,'Tuition Revenues'!R15)</f>
        <v>666008131</v>
      </c>
      <c r="S15" s="613">
        <f>SUM('State General Purpose'!AJ15,'State Ed Special Purpose'!S15,'Tuition Revenues'!S15)</f>
        <v>685407127</v>
      </c>
      <c r="T15" s="613">
        <f>SUM('State General Purpose'!AK15,'State Ed Special Purpose'!T15,'Tuition Revenues'!T15)</f>
        <v>737508602</v>
      </c>
      <c r="U15" s="613">
        <f>SUM('State General Purpose'!AL15,'State Ed Special Purpose'!U15,'Tuition Revenues'!U15)</f>
        <v>784221239</v>
      </c>
      <c r="V15" s="613">
        <f>SUM('State General Purpose'!AM15,'State Ed Special Purpose'!V15,'Tuition Revenues'!V15)</f>
        <v>838685960</v>
      </c>
      <c r="W15" s="613">
        <f>SUM('State General Purpose'!AN15,'State Ed Special Purpose'!W15,'Tuition Revenues'!W15)</f>
        <v>892923542</v>
      </c>
      <c r="X15" s="613">
        <f>SUM('State General Purpose'!AO15,'State Ed Special Purpose'!X15,'Tuition Revenues'!X15)</f>
        <v>985293808</v>
      </c>
      <c r="Y15" s="613">
        <f>SUM('State General Purpose'!AP15,'State Ed Special Purpose'!Y15,'Tuition Revenues'!Y15)</f>
        <v>1088728123</v>
      </c>
      <c r="Z15" s="613">
        <f>SUM('State General Purpose'!AQ15,'State Ed Special Purpose'!Z15,'Tuition Revenues'!Z15)</f>
        <v>1162480342</v>
      </c>
      <c r="AA15" s="613">
        <f>SUM('State General Purpose'!AR15,'State Ed Special Purpose'!AA15,'Tuition Revenues'!AA15)</f>
        <v>1099115263.9300001</v>
      </c>
      <c r="AB15" s="613">
        <f>SUM('State General Purpose'!AS15,'State Ed Special Purpose'!AB15,'Tuition Revenues'!AB15)</f>
        <v>1314907818.4399996</v>
      </c>
      <c r="AC15" s="613">
        <f>SUM('State General Purpose'!AT15,'State Ed Special Purpose'!AC15,'Tuition Revenues'!AC15)</f>
        <v>1421273411.1599998</v>
      </c>
      <c r="AD15" s="613">
        <f>SUM('State General Purpose'!AU15,'State Ed Special Purpose'!AD15,'Tuition Revenues'!AD15)</f>
        <v>1465594392</v>
      </c>
      <c r="AE15" s="613">
        <f>SUM('State General Purpose'!AV15,'State Ed Special Purpose'!AE15,'Tuition Revenues'!AE15)</f>
        <v>1867049483</v>
      </c>
      <c r="AF15" s="613">
        <f>SUM('State General Purpose'!AW15,'State Ed Special Purpose'!AF15,'Tuition Revenues'!AF15)</f>
        <v>1920128067.8</v>
      </c>
      <c r="AG15" s="613">
        <f>SUM('State General Purpose'!AX15,'State Ed Special Purpose'!AG15,'Tuition Revenues'!AG15)</f>
        <v>2010395428</v>
      </c>
      <c r="AH15" s="612">
        <f>SUM('State General Purpose'!AZ15,'State Ed Special Purpose'!AH15,'Tuition Revenues'!AH15)</f>
        <v>118787516</v>
      </c>
      <c r="AI15" s="613">
        <f>SUM('State General Purpose'!BA15,'State Ed Special Purpose'!AI15,'Tuition Revenues'!AI15)</f>
        <v>120122237</v>
      </c>
      <c r="AJ15" s="613">
        <f>SUM('State General Purpose'!BB15,'State Ed Special Purpose'!AJ15,'Tuition Revenues'!AJ15)</f>
        <v>130273094</v>
      </c>
      <c r="AK15" s="613">
        <f>SUM('State General Purpose'!BC15,'State Ed Special Purpose'!AK15,'Tuition Revenues'!AK15)</f>
        <v>143261702</v>
      </c>
      <c r="AL15" s="613">
        <f>SUM('State General Purpose'!BD15,'State Ed Special Purpose'!AL15,'Tuition Revenues'!AL15)</f>
        <v>155217347</v>
      </c>
      <c r="AM15" s="613">
        <f>SUM('State General Purpose'!BE15,'State Ed Special Purpose'!AM15,'Tuition Revenues'!AM15)</f>
        <v>167285497</v>
      </c>
      <c r="AN15" s="613">
        <f>SUM('State General Purpose'!BF15,'State Ed Special Purpose'!AN15,'Tuition Revenues'!AN15)</f>
        <v>433781344</v>
      </c>
      <c r="AO15" s="613">
        <f>SUM('State General Purpose'!BG15,'State Ed Special Purpose'!AO15,'Tuition Revenues'!AO15)</f>
        <v>480273289</v>
      </c>
      <c r="AP15" s="613">
        <f>SUM('State General Purpose'!BH15,'State Ed Special Purpose'!AP15,'Tuition Revenues'!AP15)</f>
        <v>515170669</v>
      </c>
      <c r="AQ15" s="613">
        <f>SUM('State General Purpose'!BI15,'State Ed Special Purpose'!AQ15,'Tuition Revenues'!AQ15)</f>
        <v>494516517.60000002</v>
      </c>
      <c r="AR15" s="613">
        <f>SUM('State General Purpose'!BJ15,'State Ed Special Purpose'!AR15,'Tuition Revenues'!AR15)</f>
        <v>300031530.71999991</v>
      </c>
      <c r="AS15" s="613">
        <f>SUM('State General Purpose'!BK15,'State Ed Special Purpose'!AS15,'Tuition Revenues'!AS15)</f>
        <v>642462395.0999999</v>
      </c>
      <c r="AT15" s="613">
        <f>SUM('State General Purpose'!BL15,'State Ed Special Purpose'!AT15,'Tuition Revenues'!AT15)</f>
        <v>665991251.83000004</v>
      </c>
      <c r="AU15" s="613">
        <f>SUM('State General Purpose'!BM15,'State Ed Special Purpose'!AU15,'Tuition Revenues'!AU15)</f>
        <v>366099917</v>
      </c>
      <c r="AV15" s="613">
        <f>SUM('State General Purpose'!BN15,'State Ed Special Purpose'!AV15,'Tuition Revenues'!AV15)</f>
        <v>365413390.63</v>
      </c>
      <c r="AW15" s="613">
        <f>SUM('State General Purpose'!BO15,'State Ed Special Purpose'!AW15,'Tuition Revenues'!AW15)</f>
        <v>380748598</v>
      </c>
      <c r="AX15" s="612">
        <f>SUM('State General Purpose'!BQ15,'State Ed Special Purpose'!AX15,'Tuition Revenues'!AX15)</f>
        <v>587443859</v>
      </c>
      <c r="AY15" s="613">
        <f>SUM('State General Purpose'!BR15,'State Ed Special Purpose'!AY15,'Tuition Revenues'!AY15)</f>
        <v>604283805</v>
      </c>
      <c r="AZ15" s="613">
        <f>SUM('State General Purpose'!BS15,'State Ed Special Purpose'!AZ15,'Tuition Revenues'!AZ15)</f>
        <v>754197382</v>
      </c>
      <c r="BA15" s="613">
        <f>SUM('State General Purpose'!BT15,'State Ed Special Purpose'!BA15,'Tuition Revenues'!BA15)</f>
        <v>822275652</v>
      </c>
      <c r="BB15" s="613">
        <f>SUM('State General Purpose'!BU15,'State Ed Special Purpose'!BB15,'Tuition Revenues'!BB15)</f>
        <v>917052539</v>
      </c>
      <c r="BC15" s="613">
        <f>SUM('State General Purpose'!BV15,'State Ed Special Purpose'!BC15,'Tuition Revenues'!BC15)</f>
        <v>1026529182</v>
      </c>
      <c r="BD15" s="613">
        <f>SUM('State General Purpose'!BW15,'State Ed Special Purpose'!BD15,'Tuition Revenues'!BD15)</f>
        <v>934263273</v>
      </c>
      <c r="BE15" s="613">
        <f>SUM('State General Purpose'!BX15,'State Ed Special Purpose'!BE15,'Tuition Revenues'!BE15)</f>
        <v>1021073242</v>
      </c>
      <c r="BF15" s="613">
        <f>SUM('State General Purpose'!BY15,'State Ed Special Purpose'!BF15,'Tuition Revenues'!BF15)</f>
        <v>1092909053</v>
      </c>
      <c r="BG15" s="613">
        <f>SUM('State General Purpose'!BZ15,'State Ed Special Purpose'!BG15,'Tuition Revenues'!BG15)</f>
        <v>1015626608.4400001</v>
      </c>
      <c r="BH15" s="613">
        <f>SUM('State General Purpose'!CA15,'State Ed Special Purpose'!BH15,'Tuition Revenues'!BH15)</f>
        <v>810158765.10000014</v>
      </c>
      <c r="BI15" s="613">
        <f>SUM('State General Purpose'!CB15,'State Ed Special Purpose'!BI15,'Tuition Revenues'!BI15)</f>
        <v>739964798.79999995</v>
      </c>
      <c r="BJ15" s="613">
        <f>SUM('State General Purpose'!CC15,'State Ed Special Purpose'!BJ15,'Tuition Revenues'!BJ15)</f>
        <v>754355238</v>
      </c>
      <c r="BK15" s="613">
        <f>SUM('State General Purpose'!CD15,'State Ed Special Purpose'!BK15,'Tuition Revenues'!BK15)</f>
        <v>784842917.79999995</v>
      </c>
      <c r="BL15" s="613">
        <f>SUM('State General Purpose'!CE15,'State Ed Special Purpose'!BL15,'Tuition Revenues'!BL15)</f>
        <v>815166970.4000001</v>
      </c>
      <c r="BM15" s="613">
        <f>SUM('State General Purpose'!CF15,'State Ed Special Purpose'!BM15,'Tuition Revenues'!BM15)</f>
        <v>858383911</v>
      </c>
      <c r="BN15" s="612">
        <f>SUM('State General Purpose'!CH15,'State Ed Special Purpose'!BN15,'Tuition Revenues'!BN15)</f>
        <v>115585988</v>
      </c>
      <c r="BO15" s="613">
        <f>SUM('State General Purpose'!CI15,'State Ed Special Purpose'!BO15,'Tuition Revenues'!BO15)</f>
        <v>118686297</v>
      </c>
      <c r="BP15" s="613">
        <f>SUM('State General Purpose'!CJ15,'State Ed Special Purpose'!BP15,'Tuition Revenues'!BP15)</f>
        <v>40727012</v>
      </c>
      <c r="BQ15" s="613">
        <f>SUM('State General Purpose'!CK15,'State Ed Special Purpose'!BQ15,'Tuition Revenues'!BQ15)</f>
        <v>49201485</v>
      </c>
      <c r="BR15" s="613">
        <f>SUM('State General Purpose'!CL15,'State Ed Special Purpose'!BR15,'Tuition Revenues'!BR15)</f>
        <v>49727847</v>
      </c>
      <c r="BS15" s="613">
        <f>SUM('State General Purpose'!CM15,'State Ed Special Purpose'!BS15,'Tuition Revenues'!BS15)</f>
        <v>57707375</v>
      </c>
      <c r="BT15" s="613">
        <f>SUM('State General Purpose'!CN15,'State Ed Special Purpose'!BT15,'Tuition Revenues'!BT15)</f>
        <v>64358194</v>
      </c>
      <c r="BU15" s="613">
        <f>SUM('State General Purpose'!CO15,'State Ed Special Purpose'!BU15,'Tuition Revenues'!BU15)</f>
        <v>75176171</v>
      </c>
      <c r="BV15" s="613">
        <f>SUM('State General Purpose'!CP15,'State Ed Special Purpose'!BV15,'Tuition Revenues'!BV15)</f>
        <v>77301970</v>
      </c>
      <c r="BW15" s="613">
        <f>SUM('State General Purpose'!CQ15,'State Ed Special Purpose'!BW15,'Tuition Revenues'!BW15)</f>
        <v>67068691.330000006</v>
      </c>
      <c r="BX15" s="613">
        <f>SUM('State General Purpose'!CR15,'State Ed Special Purpose'!BX15,'Tuition Revenues'!BX15)</f>
        <v>68254576.010000005</v>
      </c>
      <c r="BY15" s="613">
        <f>SUM('State General Purpose'!CS15,'State Ed Special Purpose'!BY15,'Tuition Revenues'!BY15)</f>
        <v>66651748</v>
      </c>
      <c r="BZ15" s="613">
        <f>SUM('State General Purpose'!CT15,'State Ed Special Purpose'!BZ15,'Tuition Revenues'!BZ15)</f>
        <v>64939826</v>
      </c>
      <c r="CA15" s="613">
        <f>SUM('State General Purpose'!CU15,'State Ed Special Purpose'!CA15,'Tuition Revenues'!CA15)</f>
        <v>68503415</v>
      </c>
      <c r="CB15" s="613">
        <f>SUM('State General Purpose'!CV15,'State Ed Special Purpose'!CB15,'Tuition Revenues'!CB15)</f>
        <v>67683920.170000002</v>
      </c>
      <c r="CC15" s="613">
        <f>SUM('State General Purpose'!CW15,'State Ed Special Purpose'!CC15,'Tuition Revenues'!CC15)</f>
        <v>67672454</v>
      </c>
      <c r="CD15" s="612">
        <f>SUM('State General Purpose'!CY15,'State Ed Special Purpose'!CD15,'Tuition Revenues'!CD15)</f>
        <v>27544961</v>
      </c>
      <c r="CE15" s="613">
        <f>SUM('State General Purpose'!CZ15,'State Ed Special Purpose'!CE15,'Tuition Revenues'!CE15)</f>
        <v>32660370</v>
      </c>
      <c r="CF15" s="613">
        <f>SUM('State General Purpose'!DA15,'State Ed Special Purpose'!CF15,'Tuition Revenues'!CF15)</f>
        <v>38922381</v>
      </c>
      <c r="CG15" s="613">
        <f>SUM('State General Purpose'!DB15,'State Ed Special Purpose'!CG15,'Tuition Revenues'!CG15)</f>
        <v>44454513</v>
      </c>
      <c r="CH15" s="613">
        <f>SUM('State General Purpose'!DC15,'State Ed Special Purpose'!CH15,'Tuition Revenues'!CH15)</f>
        <v>49377935</v>
      </c>
      <c r="CI15" s="613">
        <f>SUM('State General Purpose'!DD15,'State Ed Special Purpose'!CI15,'Tuition Revenues'!CI15)</f>
        <v>54987677</v>
      </c>
      <c r="CJ15" s="613">
        <f>SUM('State General Purpose'!DE15,'State Ed Special Purpose'!CJ15,'Tuition Revenues'!CJ15)</f>
        <v>147656999</v>
      </c>
      <c r="CK15" s="613">
        <f>SUM('State General Purpose'!DF15,'State Ed Special Purpose'!CK15,'Tuition Revenues'!CK15)</f>
        <v>158845255</v>
      </c>
      <c r="CL15" s="613">
        <f>SUM('State General Purpose'!DG15,'State Ed Special Purpose'!CL15,'Tuition Revenues'!CL15)</f>
        <v>166774163</v>
      </c>
      <c r="CM15" s="613">
        <f>SUM('State General Purpose'!DH15,'State Ed Special Purpose'!CM15,'Tuition Revenues'!CM15)</f>
        <v>154351796.56</v>
      </c>
      <c r="CN15" s="613">
        <f>SUM('State General Purpose'!DI15,'State Ed Special Purpose'!CN15,'Tuition Revenues'!CN15)</f>
        <v>165464116.84</v>
      </c>
      <c r="CO15" s="613">
        <f>SUM('State General Purpose'!DJ15,'State Ed Special Purpose'!CO15,'Tuition Revenues'!CO15)</f>
        <v>161067302.33999997</v>
      </c>
      <c r="CP15" s="613">
        <f>SUM('State General Purpose'!DK15,'State Ed Special Purpose'!CP15,'Tuition Revenues'!CP15)</f>
        <v>160716563</v>
      </c>
      <c r="CQ15" s="613">
        <f>SUM('State General Purpose'!DL15,'State Ed Special Purpose'!CQ15,'Tuition Revenues'!CQ15)</f>
        <v>161389012</v>
      </c>
      <c r="CR15" s="613">
        <f>SUM('State General Purpose'!DM15,'State Ed Special Purpose'!CR15,'Tuition Revenues'!CR15)</f>
        <v>158589395.27000001</v>
      </c>
      <c r="CS15" s="613">
        <f>SUM('State General Purpose'!DN15,'State Ed Special Purpose'!CS15,'Tuition Revenues'!CS15)</f>
        <v>170157368</v>
      </c>
      <c r="CT15" s="612">
        <f>SUM('State General Purpose'!DP15,'State Ed Special Purpose'!CT15,'Tuition Revenues'!CT15)</f>
        <v>84579635</v>
      </c>
      <c r="CU15" s="613">
        <f>SUM('State General Purpose'!DQ15,'State Ed Special Purpose'!CU15,'Tuition Revenues'!CU15)</f>
        <v>88634311</v>
      </c>
      <c r="CV15" s="613">
        <f>SUM('State General Purpose'!DR15,'State Ed Special Purpose'!CV15,'Tuition Revenues'!CV15)</f>
        <v>91579464</v>
      </c>
      <c r="CW15" s="613">
        <f>SUM('State General Purpose'!DS15,'State Ed Special Purpose'!CW15,'Tuition Revenues'!CW15)</f>
        <v>108263648</v>
      </c>
      <c r="CX15" s="613">
        <f>SUM('State General Purpose'!DT15,'State Ed Special Purpose'!CX15,'Tuition Revenues'!CX15)</f>
        <v>123356013</v>
      </c>
      <c r="CY15" s="613">
        <f>SUM('State General Purpose'!DU15,'State Ed Special Purpose'!CY15,'Tuition Revenues'!CY15)</f>
        <v>136977083</v>
      </c>
      <c r="CZ15" s="613">
        <f>SUM('State General Purpose'!DV15,'State Ed Special Purpose'!CZ15,'Tuition Revenues'!CZ15)</f>
        <v>83176004</v>
      </c>
      <c r="DA15" s="613">
        <f>SUM('State General Purpose'!DW15,'State Ed Special Purpose'!DA15,'Tuition Revenues'!DA15)</f>
        <v>90966183</v>
      </c>
      <c r="DB15" s="613">
        <f>SUM('State General Purpose'!DX15,'State Ed Special Purpose'!DB15,'Tuition Revenues'!DB15)</f>
        <v>99909253</v>
      </c>
      <c r="DC15" s="613">
        <f>SUM('State General Purpose'!DY15,'State Ed Special Purpose'!DC15,'Tuition Revenues'!DC15)</f>
        <v>88337020.780000001</v>
      </c>
      <c r="DD15" s="613">
        <f>SUM('State General Purpose'!DZ15,'State Ed Special Purpose'!DD15,'Tuition Revenues'!DD15)</f>
        <v>98231303.63000001</v>
      </c>
      <c r="DE15" s="613">
        <f>SUM('State General Purpose'!EA15,'State Ed Special Purpose'!DE15,'Tuition Revenues'!DE15)</f>
        <v>97698111.510000005</v>
      </c>
      <c r="DF15" s="613">
        <f>SUM('State General Purpose'!EB15,'State Ed Special Purpose'!DF15,'Tuition Revenues'!DF15)</f>
        <v>99547373</v>
      </c>
      <c r="DG15" s="613">
        <f>SUM('State General Purpose'!EC15,'State Ed Special Purpose'!DG15,'Tuition Revenues'!DG15)</f>
        <v>98533675</v>
      </c>
      <c r="DH15" s="613">
        <f>SUM('State General Purpose'!ED15,'State Ed Special Purpose'!DH15,'Tuition Revenues'!DH15)</f>
        <v>95068291.620000005</v>
      </c>
      <c r="DI15" s="613">
        <f>SUM('State General Purpose'!EE15,'State Ed Special Purpose'!DI15,'Tuition Revenues'!DI15)</f>
        <v>97707173</v>
      </c>
      <c r="DJ15" s="614">
        <f>SUM('State General Purpose'!EH15,'State Ed Special Purpose'!DJ15,Local!B15,'Tuition Revenues'!DJ15)</f>
        <v>720851170</v>
      </c>
      <c r="DK15" s="613">
        <f>SUM('State General Purpose'!EI15,'State Ed Special Purpose'!DK15,Local!C15,'Tuition Revenues'!DK15)</f>
        <v>802819573</v>
      </c>
      <c r="DL15" s="613">
        <f>SUM('State General Purpose'!EJ15,'State Ed Special Purpose'!DL15,Local!D15,'Tuition Revenues'!DL15)</f>
        <v>868720629.5</v>
      </c>
      <c r="DM15" s="613">
        <f>SUM('State General Purpose'!EK15,'State Ed Special Purpose'!DM15,Local!E15,'Tuition Revenues'!DM15)</f>
        <v>889961862</v>
      </c>
      <c r="DN15" s="613">
        <f>SUM('State General Purpose'!EL15,'State Ed Special Purpose'!DN15,Local!F15,'Tuition Revenues'!DN15)</f>
        <v>976749163</v>
      </c>
      <c r="DO15" s="613">
        <f>SUM('State General Purpose'!EM15,'State Ed Special Purpose'!DO15,Local!G15,'Tuition Revenues'!DO15)</f>
        <v>1033378730</v>
      </c>
      <c r="DP15" s="613">
        <f>SUM('State General Purpose'!EN15,'State Ed Special Purpose'!DP15,Local!H15,'Tuition Revenues'!DP15)</f>
        <v>1142823920</v>
      </c>
      <c r="DQ15" s="613">
        <f>SUM('State General Purpose'!EO15,'State Ed Special Purpose'!DQ15,Local!I15,'Tuition Revenues'!DQ15)</f>
        <v>1194784560</v>
      </c>
      <c r="DR15" s="613">
        <f>SUM('State General Purpose'!EP15,'State Ed Special Purpose'!DR15,Local!J15,'Tuition Revenues'!DR15)</f>
        <v>1279634631</v>
      </c>
      <c r="DS15" s="613">
        <f>SUM('State General Purpose'!EQ15,'State Ed Special Purpose'!DS15,Local!K15,'Tuition Revenues'!DS15)</f>
        <v>1296227231</v>
      </c>
      <c r="DT15" s="613">
        <f>SUM('State General Purpose'!ER15,'State Ed Special Purpose'!DT15,Local!L15,'Tuition Revenues'!DT15)</f>
        <v>1412535551</v>
      </c>
      <c r="DU15" s="613">
        <f>SUM('State General Purpose'!ES15,'State Ed Special Purpose'!DU15,Local!M15,'Tuition Revenues'!DU15)</f>
        <v>1464961596</v>
      </c>
      <c r="DV15" s="613">
        <f>SUM('State General Purpose'!ET15,'State Ed Special Purpose'!DV15,Local!N15,'Tuition Revenues'!DV15)</f>
        <v>1487229224</v>
      </c>
      <c r="DW15" s="613">
        <f>SUM('State General Purpose'!EU15,'State Ed Special Purpose'!DW15,Local!O15,'Tuition Revenues'!DW15)</f>
        <v>1475796639</v>
      </c>
      <c r="DX15" s="613">
        <f>SUM('State General Purpose'!EV15,'State Ed Special Purpose'!DX15,Local!P15,'Tuition Revenues'!DX15)</f>
        <v>1508960646</v>
      </c>
      <c r="DY15" s="613">
        <f>SUM('State General Purpose'!EW15,'State Ed Special Purpose'!DY15,Local!Q15,'Tuition Revenues'!DY15)</f>
        <v>1523078698</v>
      </c>
      <c r="DZ15" s="612">
        <f>SUM('State General Purpose'!EX15,'State Ed Special Purpose'!DZ15,Local!R15,'Tuition Revenues'!DZ15)</f>
        <v>0</v>
      </c>
      <c r="EA15" s="613">
        <f>SUM('State General Purpose'!EY15,'State Ed Special Purpose'!EA15,Local!S15,'Tuition Revenues'!EA15)</f>
        <v>0</v>
      </c>
      <c r="EB15" s="613">
        <f>SUM('State General Purpose'!EZ15,'State Ed Special Purpose'!EB15,Local!T15,'Tuition Revenues'!EB15)</f>
        <v>0</v>
      </c>
      <c r="EC15" s="613">
        <f>SUM('State General Purpose'!FA15,'State Ed Special Purpose'!EC15,Local!U15,'Tuition Revenues'!EC15)</f>
        <v>0</v>
      </c>
      <c r="ED15" s="613">
        <f>SUM('State General Purpose'!FB15,'State Ed Special Purpose'!ED15,Local!V15,'Tuition Revenues'!ED15)</f>
        <v>0</v>
      </c>
      <c r="EE15" s="613">
        <f>SUM('State General Purpose'!FC15,'State Ed Special Purpose'!EE15,Local!W15,'Tuition Revenues'!EE15)</f>
        <v>0</v>
      </c>
      <c r="EF15" s="613">
        <f>SUM('State General Purpose'!FD15,'State Ed Special Purpose'!EF15,Local!X15,'Tuition Revenues'!EF15)</f>
        <v>0</v>
      </c>
      <c r="EG15" s="613">
        <f>SUM('State General Purpose'!FE15,'State Ed Special Purpose'!EG15,Local!Y15,'Tuition Revenues'!EG15)</f>
        <v>0</v>
      </c>
      <c r="EH15" s="613">
        <f>SUM('State General Purpose'!FF15,'State Ed Special Purpose'!EH15,Local!Z15,'Tuition Revenues'!EH15)</f>
        <v>0</v>
      </c>
      <c r="EI15" s="613">
        <f>SUM('State General Purpose'!FG15,'State Ed Special Purpose'!EI15,Local!AA15,'Tuition Revenues'!EI15)</f>
        <v>0</v>
      </c>
      <c r="EJ15" s="613">
        <f>SUM('State General Purpose'!FH15,'State Ed Special Purpose'!EJ15,Local!AB15,'Tuition Revenues'!EJ15)</f>
        <v>0</v>
      </c>
      <c r="EK15" s="613">
        <f>SUM('State General Purpose'!FI15,'State Ed Special Purpose'!EK15,Local!AC15,'Tuition Revenues'!EK15)</f>
        <v>0</v>
      </c>
      <c r="EL15" s="613">
        <f>SUM('State General Purpose'!FJ15,'State Ed Special Purpose'!EL15,Local!AD15,'Tuition Revenues'!EL15)</f>
        <v>0</v>
      </c>
      <c r="EM15" s="613">
        <f>SUM('State General Purpose'!FK15,'State Ed Special Purpose'!EM15,Local!AE15,'Tuition Revenues'!EM15)</f>
        <v>0</v>
      </c>
      <c r="EN15" s="613">
        <f>SUM('State General Purpose'!FL15,'State Ed Special Purpose'!EN15,Local!AF15,'Tuition Revenues'!EN15)</f>
        <v>0</v>
      </c>
      <c r="EO15" s="612">
        <f>SUM('State General Purpose'!FM15,'State Ed Special Purpose'!EO15,Local!AG15,'Tuition Revenues'!EO15)</f>
        <v>0</v>
      </c>
      <c r="EP15" s="615">
        <f>SUM('State General Purpose'!FN15,'State Ed Special Purpose'!EP15,Local!AH15,'Tuition Revenues'!EP15)</f>
        <v>308723313</v>
      </c>
      <c r="EQ15" s="615">
        <f>SUM('State General Purpose'!FO15,'State Ed Special Purpose'!EQ15,Local!AI15,'Tuition Revenues'!EQ15)</f>
        <v>314824867</v>
      </c>
      <c r="ER15" s="615">
        <f>SUM('State General Purpose'!FP15,'State Ed Special Purpose'!ER15,Local!AJ15,'Tuition Revenues'!ER15)</f>
        <v>369614232</v>
      </c>
      <c r="ES15" s="615">
        <f>SUM('State General Purpose'!FQ15,'State Ed Special Purpose'!ES15,Local!AK15,'Tuition Revenues'!ES15)</f>
        <v>444434951</v>
      </c>
      <c r="ET15" s="615">
        <f>SUM('State General Purpose'!FR15,'State Ed Special Purpose'!ET15,Local!AL15,'Tuition Revenues'!ET15)</f>
        <v>493753699</v>
      </c>
      <c r="EU15" s="615">
        <f>SUM('State General Purpose'!FS15,'State Ed Special Purpose'!EU15,Local!AM15,'Tuition Revenues'!EU15)</f>
        <v>521106098</v>
      </c>
      <c r="EV15" s="615">
        <f>SUM('State General Purpose'!FT15,'State Ed Special Purpose'!EV15,Local!AN15,'Tuition Revenues'!EV15)</f>
        <v>565292248</v>
      </c>
      <c r="EW15" s="615">
        <f>SUM('State General Purpose'!FU15,'State Ed Special Purpose'!EW15,Local!AO15,'Tuition Revenues'!EW15)</f>
        <v>524644385</v>
      </c>
      <c r="EX15" s="615">
        <f>SUM('State General Purpose'!FV15,'State Ed Special Purpose'!EX15,Local!AP15,'Tuition Revenues'!EX15)</f>
        <v>577274573</v>
      </c>
      <c r="EY15" s="615">
        <f>SUM('State General Purpose'!FW15,'State Ed Special Purpose'!EY15,Local!AQ15,'Tuition Revenues'!EY15)</f>
        <v>614318396</v>
      </c>
      <c r="EZ15" s="615">
        <f>SUM('State General Purpose'!FX15,'State Ed Special Purpose'!EZ15,Local!AR15,'Tuition Revenues'!EZ15)</f>
        <v>594891443</v>
      </c>
      <c r="FA15" s="615">
        <f>SUM('State General Purpose'!FY15,'State Ed Special Purpose'!FA15,Local!AS15,'Tuition Revenues'!FA15)</f>
        <v>604271962</v>
      </c>
      <c r="FB15" s="615">
        <f>SUM('State General Purpose'!FZ15,'State Ed Special Purpose'!FB15,Local!AT15,'Tuition Revenues'!FB15)</f>
        <v>627558085</v>
      </c>
      <c r="FC15" s="615">
        <f>SUM('State General Purpose'!GA15,'State Ed Special Purpose'!FC15,Local!AU15,'Tuition Revenues'!FC15)</f>
        <v>643337769</v>
      </c>
      <c r="FD15" s="612">
        <f>SUM('State General Purpose'!GB15,'State Ed Special Purpose'!FD15,Local!AV15,'Tuition Revenues'!FD15)</f>
        <v>0</v>
      </c>
      <c r="FE15" s="615">
        <f>SUM('State General Purpose'!GC15,'State Ed Special Purpose'!FE15,Local!AW15,'Tuition Revenues'!FE15)</f>
        <v>405126735.5</v>
      </c>
      <c r="FF15" s="615">
        <f>SUM('State General Purpose'!GD15,'State Ed Special Purpose'!FF15,Local!AX15,'Tuition Revenues'!FF15)</f>
        <v>447450104</v>
      </c>
      <c r="FG15" s="615">
        <f>SUM('State General Purpose'!GE15,'State Ed Special Purpose'!FG15,Local!AY15,'Tuition Revenues'!FG15)</f>
        <v>512861663</v>
      </c>
      <c r="FH15" s="615">
        <f>SUM('State General Purpose'!GF15,'State Ed Special Purpose'!FH15,Local!AZ15,'Tuition Revenues'!FH15)</f>
        <v>490473682</v>
      </c>
      <c r="FI15" s="615">
        <f>SUM('State General Purpose'!GG15,'State Ed Special Purpose'!FI15,Local!BA15,'Tuition Revenues'!FI15)</f>
        <v>540063891</v>
      </c>
      <c r="FJ15" s="615">
        <f>SUM('State General Purpose'!GH15,'State Ed Special Purpose'!FJ15,Local!BB15,'Tuition Revenues'!FJ15)</f>
        <v>560389753</v>
      </c>
      <c r="FK15" s="615">
        <f>SUM('State General Purpose'!GI15,'State Ed Special Purpose'!FK15,Local!BC15,'Tuition Revenues'!FK15)</f>
        <v>596582965</v>
      </c>
      <c r="FL15" s="615">
        <f>SUM('State General Purpose'!GJ15,'State Ed Special Purpose'!FL15,Local!BD15,'Tuition Revenues'!FL15)</f>
        <v>515234151</v>
      </c>
      <c r="FM15" s="615">
        <f>SUM('State General Purpose'!GK15,'State Ed Special Purpose'!FM15,Local!BE15,'Tuition Revenues'!FM15)</f>
        <v>562122303</v>
      </c>
      <c r="FN15" s="615">
        <f>SUM('State General Purpose'!GL15,'State Ed Special Purpose'!FN15,Local!BF15,'Tuition Revenues'!FN15)</f>
        <v>572596591</v>
      </c>
      <c r="FO15" s="615">
        <f>SUM('State General Purpose'!GM15,'State Ed Special Purpose'!FO15,Local!BG15,'Tuition Revenues'!FO15)</f>
        <v>596684143</v>
      </c>
      <c r="FP15" s="615">
        <f>SUM('State General Purpose'!GN15,'State Ed Special Purpose'!FP15,Local!BH15,'Tuition Revenues'!FP15)</f>
        <v>580449479</v>
      </c>
      <c r="FQ15" s="615">
        <f>SUM('State General Purpose'!GO15,'State Ed Special Purpose'!FQ15,Local!BI15,'Tuition Revenues'!FQ15)</f>
        <v>585669156</v>
      </c>
      <c r="FR15" s="615">
        <f>SUM('State General Purpose'!GP15,'State Ed Special Purpose'!FR15,Local!BJ15,'Tuition Revenues'!FR15)</f>
        <v>590395462</v>
      </c>
      <c r="FS15" s="612">
        <f>SUM('State General Purpose'!GQ15,'State Ed Special Purpose'!FS15,Local!BK15,'Tuition Revenues'!FS15)</f>
        <v>0</v>
      </c>
      <c r="FT15" s="615">
        <f>SUM('State General Purpose'!GR15,'State Ed Special Purpose'!FT15,Local!BL15,'Tuition Revenues'!FT15)</f>
        <v>154870581</v>
      </c>
      <c r="FU15" s="615">
        <f>SUM('State General Purpose'!GS15,'State Ed Special Purpose'!FU15,Local!BM15,'Tuition Revenues'!FU15)</f>
        <v>127686891</v>
      </c>
      <c r="FV15" s="615">
        <f>SUM('State General Purpose'!GT15,'State Ed Special Purpose'!FV15,Local!BN15,'Tuition Revenues'!FV15)</f>
        <v>94273268</v>
      </c>
      <c r="FW15" s="615">
        <f>SUM('State General Purpose'!GU15,'State Ed Special Purpose'!FW15,Local!BO15,'Tuition Revenues'!FW15)</f>
        <v>98470097</v>
      </c>
      <c r="FX15" s="615">
        <f>SUM('State General Purpose'!GV15,'State Ed Special Purpose'!FX15,Local!BP15,'Tuition Revenues'!FX15)</f>
        <v>109006330</v>
      </c>
      <c r="FY15" s="615">
        <f>SUM('State General Purpose'!GW15,'State Ed Special Purpose'!FY15,Local!BQ15,'Tuition Revenues'!FY15)</f>
        <v>113288709</v>
      </c>
      <c r="FZ15" s="615">
        <f>SUM('State General Purpose'!GX15,'State Ed Special Purpose'!FZ15,Local!BR15,'Tuition Revenues'!FZ15)</f>
        <v>117759418</v>
      </c>
      <c r="GA15" s="615">
        <f>SUM('State General Purpose'!GY15,'State Ed Special Purpose'!GA15,Local!BS15,'Tuition Revenues'!GA15)</f>
        <v>256348695</v>
      </c>
      <c r="GB15" s="615">
        <f>SUM('State General Purpose'!GZ15,'State Ed Special Purpose'!GB15,Local!BT15,'Tuition Revenues'!GB15)</f>
        <v>273138675</v>
      </c>
      <c r="GC15" s="615">
        <f>SUM('State General Purpose'!HA15,'State Ed Special Purpose'!GC15,Local!BU15,'Tuition Revenues'!GC15)</f>
        <v>278046609</v>
      </c>
      <c r="GD15" s="615">
        <f>SUM('State General Purpose'!HB15,'State Ed Special Purpose'!GD15,Local!BV15,'Tuition Revenues'!GD15)</f>
        <v>295653638</v>
      </c>
      <c r="GE15" s="615">
        <f>SUM('State General Purpose'!HC15,'State Ed Special Purpose'!GE15,Local!BW15,'Tuition Revenues'!GE15)</f>
        <v>291075198</v>
      </c>
      <c r="GF15" s="615">
        <f>SUM('State General Purpose'!HD15,'State Ed Special Purpose'!GF15,Local!BX15,'Tuition Revenues'!GF15)</f>
        <v>292825164</v>
      </c>
      <c r="GG15" s="615">
        <f>SUM('State General Purpose'!HE15,'State Ed Special Purpose'!GG15,Local!BY15,'Tuition Revenues'!GG15)</f>
        <v>288933517</v>
      </c>
      <c r="GH15" s="616">
        <f>SUM('State General Purpose'!HG15,'State Ed Special Purpose'!GH15,Local!BZ15,'Tuition Revenues'!GH15)</f>
        <v>0</v>
      </c>
      <c r="GI15" s="615">
        <f>SUM('State General Purpose'!HH15,'State Ed Special Purpose'!GI15,Local!CA15,'Tuition Revenues'!GI15)</f>
        <v>0</v>
      </c>
      <c r="GJ15" s="615">
        <f>SUM('State General Purpose'!HI15,'State Ed Special Purpose'!GJ15,Local!CB15,'Tuition Revenues'!GJ15)</f>
        <v>0</v>
      </c>
      <c r="GK15" s="615">
        <f>SUM('State General Purpose'!HJ15,'State Ed Special Purpose'!GK15,Local!CC15,'Tuition Revenues'!GK15)</f>
        <v>0</v>
      </c>
      <c r="GL15" s="615">
        <f>SUM('State General Purpose'!HK15,'State Ed Special Purpose'!GL15,Local!CD15,'Tuition Revenues'!GL15)</f>
        <v>0</v>
      </c>
      <c r="GM15" s="615">
        <f>SUM('State General Purpose'!HL15,'State Ed Special Purpose'!GM15,Local!CE15,'Tuition Revenues'!GM15)</f>
        <v>0</v>
      </c>
      <c r="GN15" s="615">
        <f>SUM('State General Purpose'!HM15,'State Ed Special Purpose'!GN15,Local!CF15,'Tuition Revenues'!GN15)</f>
        <v>0</v>
      </c>
      <c r="GO15" s="615">
        <f>SUM('State General Purpose'!HN15,'State Ed Special Purpose'!GO15,Local!CG15,'Tuition Revenues'!GO15)</f>
        <v>0</v>
      </c>
      <c r="GP15" s="615">
        <f>SUM('State General Purpose'!HO15,'State Ed Special Purpose'!GP15,Local!CH15,'Tuition Revenues'!GP15)</f>
        <v>0</v>
      </c>
      <c r="GQ15" s="615">
        <f>SUM('State General Purpose'!HP15,'State Ed Special Purpose'!GQ15,Local!CI15,'Tuition Revenues'!GQ15)</f>
        <v>0</v>
      </c>
      <c r="GR15" s="615">
        <f>SUM('State General Purpose'!HQ15,'State Ed Special Purpose'!GR15,Local!CJ15,'Tuition Revenues'!GR15)</f>
        <v>0</v>
      </c>
      <c r="GS15" s="615">
        <f>SUM('State General Purpose'!HR15,'State Ed Special Purpose'!GS15,Local!CK15,'Tuition Revenues'!GS15)</f>
        <v>0</v>
      </c>
      <c r="GT15" s="615">
        <f>SUM('State General Purpose'!HS15,'State Ed Special Purpose'!GT15,Local!CL15,'Tuition Revenues'!GT15)</f>
        <v>0</v>
      </c>
      <c r="GU15" s="615">
        <f>SUM('State General Purpose'!HT15,'State Ed Special Purpose'!GU15,Local!CM15,'Tuition Revenues'!GU15)</f>
        <v>0</v>
      </c>
      <c r="GV15" s="615">
        <f>SUM('State General Purpose'!HU15,'State Ed Special Purpose'!GV15,Local!CN15,'Tuition Revenues'!GV15)</f>
        <v>0</v>
      </c>
      <c r="GW15" s="615">
        <f>SUM('State General Purpose'!HV15,'State Ed Special Purpose'!GW15,Local!CO15,'Tuition Revenues'!GW15)</f>
        <v>0</v>
      </c>
      <c r="GX15" s="612">
        <f>SUM('State General Purpose'!HW15,'State Ed Special Purpose'!GX15,Local!CP15,'Tuition Revenues'!GX15)</f>
        <v>0</v>
      </c>
      <c r="GY15" s="615">
        <f>SUM('State General Purpose'!HX15,'State Ed Special Purpose'!GY15,Local!CQ15,'Tuition Revenues'!GY15)</f>
        <v>0</v>
      </c>
      <c r="GZ15" s="615">
        <f>SUM('State General Purpose'!HY15,'State Ed Special Purpose'!GZ15,Local!CR15,'Tuition Revenues'!GZ15)</f>
        <v>0</v>
      </c>
      <c r="HA15" s="615">
        <f>SUM('State General Purpose'!HZ15,'State Ed Special Purpose'!HA15,Local!CS15,'Tuition Revenues'!HA15)</f>
        <v>0</v>
      </c>
      <c r="HB15" s="615">
        <f>SUM('State General Purpose'!IA15,'State Ed Special Purpose'!HB15,Local!CT15,'Tuition Revenues'!HB15)</f>
        <v>0</v>
      </c>
      <c r="HC15" s="615">
        <f>SUM('State General Purpose'!IB15,'State Ed Special Purpose'!HC15,Local!CU15,'Tuition Revenues'!HC15)</f>
        <v>0</v>
      </c>
      <c r="HD15" s="615">
        <f>SUM('State General Purpose'!IC15,'State Ed Special Purpose'!HD15,Local!CV15,'Tuition Revenues'!HD15)</f>
        <v>0</v>
      </c>
      <c r="HE15" s="615">
        <f>SUM('State General Purpose'!ID15,'State Ed Special Purpose'!HE15,Local!CW15,'Tuition Revenues'!HE15)</f>
        <v>0</v>
      </c>
      <c r="HF15" s="615">
        <f>SUM('State General Purpose'!IE15,'State Ed Special Purpose'!HF15,Local!CX15,'Tuition Revenues'!HF15)</f>
        <v>0</v>
      </c>
      <c r="HG15" s="615">
        <f>SUM('State General Purpose'!IF15,'State Ed Special Purpose'!HG15,Local!CY15,'Tuition Revenues'!HG15)</f>
        <v>0</v>
      </c>
      <c r="HH15" s="615">
        <f>SUM('State General Purpose'!IG15,'State Ed Special Purpose'!HH15,Local!CZ15,'Tuition Revenues'!HH15)</f>
        <v>0</v>
      </c>
      <c r="HI15" s="615">
        <f>SUM('State General Purpose'!IH15,'State Ed Special Purpose'!HI15,Local!DA15,'Tuition Revenues'!HI15)</f>
        <v>0</v>
      </c>
      <c r="HJ15" s="615">
        <f>SUM('State General Purpose'!II15,'State Ed Special Purpose'!HJ15,Local!DB15,'Tuition Revenues'!HJ15)</f>
        <v>0</v>
      </c>
      <c r="HK15" s="615">
        <f>SUM('State General Purpose'!IJ15,'State Ed Special Purpose'!HK15,Local!DC15,'Tuition Revenues'!HK15)</f>
        <v>0</v>
      </c>
      <c r="HL15" s="615">
        <f>SUM('State General Purpose'!IK15,'State Ed Special Purpose'!HL15,Local!DD15,'Tuition Revenues'!HL15)</f>
        <v>0</v>
      </c>
      <c r="HM15" s="612">
        <f>SUM('State General Purpose'!IL15,'State Ed Special Purpose'!HM15,Local!DE15,'Tuition Revenues'!HM15)</f>
        <v>0</v>
      </c>
      <c r="HN15" s="615">
        <f>SUM('State General Purpose'!IM15,'State Ed Special Purpose'!HN15,Local!DF15,'Tuition Revenues'!HN15)</f>
        <v>0</v>
      </c>
      <c r="HO15" s="615">
        <f>SUM('State General Purpose'!IN15,'State Ed Special Purpose'!HO15,Local!DG15,'Tuition Revenues'!HO15)</f>
        <v>0</v>
      </c>
      <c r="HP15" s="615">
        <f>SUM('State General Purpose'!IO15,'State Ed Special Purpose'!HP15,Local!DH15,'Tuition Revenues'!HP15)</f>
        <v>0</v>
      </c>
      <c r="HQ15" s="615">
        <f>SUM('State General Purpose'!IP15,'State Ed Special Purpose'!HQ15,Local!DI15,'Tuition Revenues'!HQ15)</f>
        <v>0</v>
      </c>
      <c r="HR15" s="615">
        <f>SUM('State General Purpose'!IQ15,'State Ed Special Purpose'!HR15,Local!DJ15,'Tuition Revenues'!HR15)</f>
        <v>0</v>
      </c>
      <c r="HS15" s="615">
        <f>SUM('State General Purpose'!IR15,'State Ed Special Purpose'!HS15,Local!DK15,'Tuition Revenues'!HS15)</f>
        <v>0</v>
      </c>
      <c r="HT15" s="615">
        <f>SUM('State General Purpose'!IS15,'State Ed Special Purpose'!HT15,Local!DL15,'Tuition Revenues'!HT15)</f>
        <v>0</v>
      </c>
      <c r="HU15" s="615">
        <f>SUM('State General Purpose'!IT15,'State Ed Special Purpose'!HU15,Local!DM15,'Tuition Revenues'!HU15)</f>
        <v>0</v>
      </c>
      <c r="HV15" s="615">
        <f>SUM('State General Purpose'!IU15,'State Ed Special Purpose'!HV15,Local!DN15,'Tuition Revenues'!HV15)</f>
        <v>0</v>
      </c>
      <c r="HW15" s="615">
        <f>SUM('State General Purpose'!IV15,'State Ed Special Purpose'!HW15,Local!DO15,'Tuition Revenues'!HW15)</f>
        <v>0</v>
      </c>
      <c r="HX15" s="615">
        <f>SUM('State General Purpose'!IW15,'State Ed Special Purpose'!HX15,Local!DP15,'Tuition Revenues'!HX15)</f>
        <v>0</v>
      </c>
      <c r="HY15" s="615">
        <f>SUM('State General Purpose'!IX15,'State Ed Special Purpose'!HY15,Local!DQ15,'Tuition Revenues'!HY15)</f>
        <v>0</v>
      </c>
      <c r="HZ15" s="615">
        <f>SUM('State General Purpose'!IY15,'State Ed Special Purpose'!HZ15,Local!DR15,'Tuition Revenues'!HZ15)</f>
        <v>0</v>
      </c>
      <c r="IA15" s="615">
        <f>SUM('State General Purpose'!IZ15,'State Ed Special Purpose'!IA15,Local!DS15,'Tuition Revenues'!IA15)</f>
        <v>0</v>
      </c>
    </row>
    <row r="16" spans="1:235" s="196" customFormat="1" ht="12.75" customHeight="1">
      <c r="A16" s="611" t="s">
        <v>9</v>
      </c>
      <c r="B16" s="612">
        <f>SUM('State General Purpose'!R16,'State Ed Special Purpose'!B16,'Tuition Revenues'!B16)</f>
        <v>678774850</v>
      </c>
      <c r="C16" s="613">
        <f>SUM('State General Purpose'!S16,'State Ed Special Purpose'!C16,'Tuition Revenues'!C16)</f>
        <v>722885576</v>
      </c>
      <c r="D16" s="613">
        <f>SUM('State General Purpose'!T16,'State Ed Special Purpose'!D16,'Tuition Revenues'!D16)</f>
        <v>719083225.57999992</v>
      </c>
      <c r="E16" s="613">
        <f>SUM('State General Purpose'!U16,'State Ed Special Purpose'!E16,'Tuition Revenues'!E16)</f>
        <v>763085528</v>
      </c>
      <c r="F16" s="613">
        <f>SUM('State General Purpose'!V16,'State Ed Special Purpose'!F16,'Tuition Revenues'!F16)</f>
        <v>830777292</v>
      </c>
      <c r="G16" s="613">
        <f>SUM('State General Purpose'!W16,'State Ed Special Purpose'!G16,'Tuition Revenues'!G16)</f>
        <v>922065372</v>
      </c>
      <c r="H16" s="613">
        <f>SUM('State General Purpose'!X16,'State Ed Special Purpose'!H16,'Tuition Revenues'!H16)</f>
        <v>1032639792</v>
      </c>
      <c r="I16" s="613">
        <f>SUM('State General Purpose'!Y16,'State Ed Special Purpose'!I16,'Tuition Revenues'!I16)</f>
        <v>1123236682</v>
      </c>
      <c r="J16" s="613">
        <f>SUM('State General Purpose'!Z16,'State Ed Special Purpose'!J16,'Tuition Revenues'!J16)</f>
        <v>1167668247</v>
      </c>
      <c r="K16" s="613">
        <f>SUM('State General Purpose'!AA16,'State Ed Special Purpose'!K16,'Tuition Revenues'!K16)</f>
        <v>1149659812</v>
      </c>
      <c r="L16" s="613">
        <f>SUM('State General Purpose'!AB16,'State Ed Special Purpose'!L16,'Tuition Revenues'!L16)</f>
        <v>1170695000</v>
      </c>
      <c r="M16" s="613">
        <f>SUM('State General Purpose'!AC16,'State Ed Special Purpose'!M16,'Tuition Revenues'!M16)</f>
        <v>1217795254</v>
      </c>
      <c r="N16" s="613">
        <f>SUM('State General Purpose'!AD16,'State Ed Special Purpose'!N16,'Tuition Revenues'!N16)</f>
        <v>1276353964</v>
      </c>
      <c r="O16" s="613">
        <f>SUM('State General Purpose'!AE16,'State Ed Special Purpose'!O16,'Tuition Revenues'!O16)</f>
        <v>1282039644</v>
      </c>
      <c r="P16" s="613">
        <f>SUM('State General Purpose'!AF16,'State Ed Special Purpose'!P16,'Tuition Revenues'!P16)</f>
        <v>1332144853</v>
      </c>
      <c r="Q16" s="613">
        <f>SUM('State General Purpose'!AG16,'State Ed Special Purpose'!Q16,'Tuition Revenues'!Q16)</f>
        <v>1399057292</v>
      </c>
      <c r="R16" s="612">
        <f>SUM('State General Purpose'!AI16,'State Ed Special Purpose'!R16,'Tuition Revenues'!R16)</f>
        <v>419713759</v>
      </c>
      <c r="S16" s="613">
        <f>SUM('State General Purpose'!AJ16,'State Ed Special Purpose'!S16,'Tuition Revenues'!S16)</f>
        <v>441151638</v>
      </c>
      <c r="T16" s="613">
        <f>SUM('State General Purpose'!AK16,'State Ed Special Purpose'!T16,'Tuition Revenues'!T16)</f>
        <v>440259296.57999998</v>
      </c>
      <c r="U16" s="613">
        <f>SUM('State General Purpose'!AL16,'State Ed Special Purpose'!U16,'Tuition Revenues'!U16)</f>
        <v>470030419</v>
      </c>
      <c r="V16" s="613">
        <f>SUM('State General Purpose'!AM16,'State Ed Special Purpose'!V16,'Tuition Revenues'!V16)</f>
        <v>513656852</v>
      </c>
      <c r="W16" s="613">
        <f>SUM('State General Purpose'!AN16,'State Ed Special Purpose'!W16,'Tuition Revenues'!W16)</f>
        <v>571683102</v>
      </c>
      <c r="X16" s="613">
        <f>SUM('State General Purpose'!AO16,'State Ed Special Purpose'!X16,'Tuition Revenues'!X16)</f>
        <v>629287923</v>
      </c>
      <c r="Y16" s="613">
        <f>SUM('State General Purpose'!AP16,'State Ed Special Purpose'!Y16,'Tuition Revenues'!Y16)</f>
        <v>685828315</v>
      </c>
      <c r="Z16" s="613">
        <f>SUM('State General Purpose'!AQ16,'State Ed Special Purpose'!Z16,'Tuition Revenues'!Z16)</f>
        <v>717445204</v>
      </c>
      <c r="AA16" s="613">
        <f>SUM('State General Purpose'!AR16,'State Ed Special Purpose'!AA16,'Tuition Revenues'!AA16)</f>
        <v>706599505</v>
      </c>
      <c r="AB16" s="613">
        <f>SUM('State General Purpose'!AS16,'State Ed Special Purpose'!AB16,'Tuition Revenues'!AB16)</f>
        <v>712346312</v>
      </c>
      <c r="AC16" s="613">
        <f>SUM('State General Purpose'!AT16,'State Ed Special Purpose'!AC16,'Tuition Revenues'!AC16)</f>
        <v>735283893</v>
      </c>
      <c r="AD16" s="613">
        <f>SUM('State General Purpose'!AU16,'State Ed Special Purpose'!AD16,'Tuition Revenues'!AD16)</f>
        <v>769423571</v>
      </c>
      <c r="AE16" s="613">
        <f>SUM('State General Purpose'!AV16,'State Ed Special Purpose'!AE16,'Tuition Revenues'!AE16)</f>
        <v>759410626</v>
      </c>
      <c r="AF16" s="613">
        <f>SUM('State General Purpose'!AW16,'State Ed Special Purpose'!AF16,'Tuition Revenues'!AF16)</f>
        <v>792220920</v>
      </c>
      <c r="AG16" s="613">
        <f>SUM('State General Purpose'!AX16,'State Ed Special Purpose'!AG16,'Tuition Revenues'!AG16)</f>
        <v>877822122</v>
      </c>
      <c r="AH16" s="612">
        <f>SUM('State General Purpose'!AZ16,'State Ed Special Purpose'!AH16,'Tuition Revenues'!AH16)</f>
        <v>0</v>
      </c>
      <c r="AI16" s="613">
        <f>SUM('State General Purpose'!BA16,'State Ed Special Purpose'!AI16,'Tuition Revenues'!AI16)</f>
        <v>0</v>
      </c>
      <c r="AJ16" s="613">
        <f>SUM('State General Purpose'!BB16,'State Ed Special Purpose'!AJ16,'Tuition Revenues'!AJ16)</f>
        <v>0</v>
      </c>
      <c r="AK16" s="613">
        <f>SUM('State General Purpose'!BC16,'State Ed Special Purpose'!AK16,'Tuition Revenues'!AK16)</f>
        <v>0</v>
      </c>
      <c r="AL16" s="613">
        <f>SUM('State General Purpose'!BD16,'State Ed Special Purpose'!AL16,'Tuition Revenues'!AL16)</f>
        <v>0</v>
      </c>
      <c r="AM16" s="613">
        <f>SUM('State General Purpose'!BE16,'State Ed Special Purpose'!AM16,'Tuition Revenues'!AM16)</f>
        <v>0</v>
      </c>
      <c r="AN16" s="613">
        <f>SUM('State General Purpose'!BF16,'State Ed Special Purpose'!AN16,'Tuition Revenues'!AN16)</f>
        <v>0</v>
      </c>
      <c r="AO16" s="613">
        <f>SUM('State General Purpose'!BG16,'State Ed Special Purpose'!AO16,'Tuition Revenues'!AO16)</f>
        <v>0</v>
      </c>
      <c r="AP16" s="613">
        <f>SUM('State General Purpose'!BH16,'State Ed Special Purpose'!AP16,'Tuition Revenues'!AP16)</f>
        <v>0</v>
      </c>
      <c r="AQ16" s="613">
        <f>SUM('State General Purpose'!BI16,'State Ed Special Purpose'!AQ16,'Tuition Revenues'!AQ16)</f>
        <v>0</v>
      </c>
      <c r="AR16" s="613">
        <f>SUM('State General Purpose'!BJ16,'State Ed Special Purpose'!AR16,'Tuition Revenues'!AR16)</f>
        <v>0</v>
      </c>
      <c r="AS16" s="613">
        <f>SUM('State General Purpose'!BK16,'State Ed Special Purpose'!AS16,'Tuition Revenues'!AS16)</f>
        <v>0</v>
      </c>
      <c r="AT16" s="613">
        <f>SUM('State General Purpose'!BL16,'State Ed Special Purpose'!AT16,'Tuition Revenues'!AT16)</f>
        <v>0</v>
      </c>
      <c r="AU16" s="613">
        <f>SUM('State General Purpose'!BM16,'State Ed Special Purpose'!AU16,'Tuition Revenues'!AU16)</f>
        <v>0</v>
      </c>
      <c r="AV16" s="613">
        <f>SUM('State General Purpose'!BN16,'State Ed Special Purpose'!AV16,'Tuition Revenues'!AV16)</f>
        <v>0</v>
      </c>
      <c r="AW16" s="613">
        <f>SUM('State General Purpose'!BO16,'State Ed Special Purpose'!AW16,'Tuition Revenues'!AW16)</f>
        <v>0</v>
      </c>
      <c r="AX16" s="612">
        <f>SUM('State General Purpose'!BQ16,'State Ed Special Purpose'!AX16,'Tuition Revenues'!AX16)</f>
        <v>68269238</v>
      </c>
      <c r="AY16" s="613">
        <f>SUM('State General Purpose'!BR16,'State Ed Special Purpose'!AY16,'Tuition Revenues'!AY16)</f>
        <v>71648154</v>
      </c>
      <c r="AZ16" s="613">
        <f>SUM('State General Purpose'!BS16,'State Ed Special Purpose'!AZ16,'Tuition Revenues'!AZ16)</f>
        <v>70697151</v>
      </c>
      <c r="BA16" s="613">
        <f>SUM('State General Purpose'!BT16,'State Ed Special Purpose'!BA16,'Tuition Revenues'!BA16)</f>
        <v>75537704</v>
      </c>
      <c r="BB16" s="613">
        <f>SUM('State General Purpose'!BU16,'State Ed Special Purpose'!BB16,'Tuition Revenues'!BB16)</f>
        <v>81509935</v>
      </c>
      <c r="BC16" s="613">
        <f>SUM('State General Purpose'!BV16,'State Ed Special Purpose'!BC16,'Tuition Revenues'!BC16)</f>
        <v>149287344</v>
      </c>
      <c r="BD16" s="613">
        <f>SUM('State General Purpose'!BW16,'State Ed Special Purpose'!BD16,'Tuition Revenues'!BD16)</f>
        <v>160678786</v>
      </c>
      <c r="BE16" s="613">
        <f>SUM('State General Purpose'!BX16,'State Ed Special Purpose'!BE16,'Tuition Revenues'!BE16)</f>
        <v>179584015</v>
      </c>
      <c r="BF16" s="613">
        <f>SUM('State General Purpose'!BY16,'State Ed Special Purpose'!BF16,'Tuition Revenues'!BF16)</f>
        <v>183356834</v>
      </c>
      <c r="BG16" s="613">
        <f>SUM('State General Purpose'!BZ16,'State Ed Special Purpose'!BG16,'Tuition Revenues'!BG16)</f>
        <v>179927810</v>
      </c>
      <c r="BH16" s="613">
        <f>SUM('State General Purpose'!CA16,'State Ed Special Purpose'!BH16,'Tuition Revenues'!BH16)</f>
        <v>188658934</v>
      </c>
      <c r="BI16" s="613">
        <f>SUM('State General Purpose'!CB16,'State Ed Special Purpose'!BI16,'Tuition Revenues'!BI16)</f>
        <v>202922734</v>
      </c>
      <c r="BJ16" s="613">
        <f>SUM('State General Purpose'!CC16,'State Ed Special Purpose'!BJ16,'Tuition Revenues'!BJ16)</f>
        <v>217091585</v>
      </c>
      <c r="BK16" s="613">
        <f>SUM('State General Purpose'!CD16,'State Ed Special Purpose'!BK16,'Tuition Revenues'!BK16)</f>
        <v>222859383</v>
      </c>
      <c r="BL16" s="613">
        <f>SUM('State General Purpose'!CE16,'State Ed Special Purpose'!BL16,'Tuition Revenues'!BL16)</f>
        <v>233701449</v>
      </c>
      <c r="BM16" s="613">
        <f>SUM('State General Purpose'!CF16,'State Ed Special Purpose'!BM16,'Tuition Revenues'!BM16)</f>
        <v>228162321</v>
      </c>
      <c r="BN16" s="612">
        <f>SUM('State General Purpose'!CH16,'State Ed Special Purpose'!BN16,'Tuition Revenues'!BN16)</f>
        <v>69251161</v>
      </c>
      <c r="BO16" s="613">
        <f>SUM('State General Purpose'!CI16,'State Ed Special Purpose'!BO16,'Tuition Revenues'!BO16)</f>
        <v>47278204</v>
      </c>
      <c r="BP16" s="613">
        <f>SUM('State General Purpose'!CJ16,'State Ed Special Purpose'!BP16,'Tuition Revenues'!BP16)</f>
        <v>46543592</v>
      </c>
      <c r="BQ16" s="613">
        <f>SUM('State General Purpose'!CK16,'State Ed Special Purpose'!BQ16,'Tuition Revenues'!BQ16)</f>
        <v>48342376</v>
      </c>
      <c r="BR16" s="613">
        <f>SUM('State General Purpose'!CL16,'State Ed Special Purpose'!BR16,'Tuition Revenues'!BR16)</f>
        <v>52429871</v>
      </c>
      <c r="BS16" s="613">
        <f>SUM('State General Purpose'!CM16,'State Ed Special Purpose'!BS16,'Tuition Revenues'!BS16)</f>
        <v>33664787</v>
      </c>
      <c r="BT16" s="613">
        <f>SUM('State General Purpose'!CN16,'State Ed Special Purpose'!BT16,'Tuition Revenues'!BT16)</f>
        <v>0</v>
      </c>
      <c r="BU16" s="613">
        <f>SUM('State General Purpose'!CO16,'State Ed Special Purpose'!BU16,'Tuition Revenues'!BU16)</f>
        <v>0</v>
      </c>
      <c r="BV16" s="613">
        <f>SUM('State General Purpose'!CP16,'State Ed Special Purpose'!BV16,'Tuition Revenues'!BV16)</f>
        <v>0</v>
      </c>
      <c r="BW16" s="613">
        <f>SUM('State General Purpose'!CQ16,'State Ed Special Purpose'!BW16,'Tuition Revenues'!BW16)</f>
        <v>0</v>
      </c>
      <c r="BX16" s="613">
        <f>SUM('State General Purpose'!CR16,'State Ed Special Purpose'!BX16,'Tuition Revenues'!BX16)</f>
        <v>0</v>
      </c>
      <c r="BY16" s="613">
        <f>SUM('State General Purpose'!CS16,'State Ed Special Purpose'!BY16,'Tuition Revenues'!BY16)</f>
        <v>41714577</v>
      </c>
      <c r="BZ16" s="613">
        <f>SUM('State General Purpose'!CT16,'State Ed Special Purpose'!BZ16,'Tuition Revenues'!BZ16)</f>
        <v>43084838</v>
      </c>
      <c r="CA16" s="613">
        <f>SUM('State General Purpose'!CU16,'State Ed Special Purpose'!CA16,'Tuition Revenues'!CA16)</f>
        <v>45223962</v>
      </c>
      <c r="CB16" s="613">
        <f>SUM('State General Purpose'!CV16,'State Ed Special Purpose'!CB16,'Tuition Revenues'!CB16)</f>
        <v>46346033</v>
      </c>
      <c r="CC16" s="613">
        <f>SUM('State General Purpose'!CW16,'State Ed Special Purpose'!CC16,'Tuition Revenues'!CC16)</f>
        <v>43207533</v>
      </c>
      <c r="CD16" s="612">
        <f>SUM('State General Purpose'!CY16,'State Ed Special Purpose'!CD16,'Tuition Revenues'!CD16)</f>
        <v>84927422</v>
      </c>
      <c r="CE16" s="613">
        <f>SUM('State General Purpose'!CZ16,'State Ed Special Purpose'!CE16,'Tuition Revenues'!CE16)</f>
        <v>121460298</v>
      </c>
      <c r="CF16" s="613">
        <f>SUM('State General Purpose'!DA16,'State Ed Special Purpose'!CF16,'Tuition Revenues'!CF16)</f>
        <v>119595875</v>
      </c>
      <c r="CG16" s="613">
        <f>SUM('State General Purpose'!DB16,'State Ed Special Purpose'!CG16,'Tuition Revenues'!CG16)</f>
        <v>124038905</v>
      </c>
      <c r="CH16" s="613">
        <f>SUM('State General Purpose'!DC16,'State Ed Special Purpose'!CH16,'Tuition Revenues'!CH16)</f>
        <v>162867715</v>
      </c>
      <c r="CI16" s="613">
        <f>SUM('State General Purpose'!DD16,'State Ed Special Purpose'!CI16,'Tuition Revenues'!CI16)</f>
        <v>179261153</v>
      </c>
      <c r="CJ16" s="613">
        <f>SUM('State General Purpose'!DE16,'State Ed Special Purpose'!CJ16,'Tuition Revenues'!CJ16)</f>
        <v>195664708</v>
      </c>
      <c r="CK16" s="613">
        <f>SUM('State General Purpose'!DF16,'State Ed Special Purpose'!CK16,'Tuition Revenues'!CK16)</f>
        <v>207939226</v>
      </c>
      <c r="CL16" s="613">
        <f>SUM('State General Purpose'!DG16,'State Ed Special Purpose'!CL16,'Tuition Revenues'!CL16)</f>
        <v>214272049</v>
      </c>
      <c r="CM16" s="613">
        <f>SUM('State General Purpose'!DH16,'State Ed Special Purpose'!CM16,'Tuition Revenues'!CM16)</f>
        <v>210474135</v>
      </c>
      <c r="CN16" s="613">
        <f>SUM('State General Purpose'!DI16,'State Ed Special Purpose'!CN16,'Tuition Revenues'!CN16)</f>
        <v>215355931</v>
      </c>
      <c r="CO16" s="613">
        <f>SUM('State General Purpose'!DJ16,'State Ed Special Purpose'!CO16,'Tuition Revenues'!CO16)</f>
        <v>180459593</v>
      </c>
      <c r="CP16" s="613">
        <f>SUM('State General Purpose'!DK16,'State Ed Special Purpose'!CP16,'Tuition Revenues'!CP16)</f>
        <v>187041019</v>
      </c>
      <c r="CQ16" s="613">
        <f>SUM('State General Purpose'!DL16,'State Ed Special Purpose'!CQ16,'Tuition Revenues'!CQ16)</f>
        <v>191641273</v>
      </c>
      <c r="CR16" s="613">
        <f>SUM('State General Purpose'!DM16,'State Ed Special Purpose'!CR16,'Tuition Revenues'!CR16)</f>
        <v>199672443</v>
      </c>
      <c r="CS16" s="613">
        <f>SUM('State General Purpose'!DN16,'State Ed Special Purpose'!CS16,'Tuition Revenues'!CS16)</f>
        <v>191998577</v>
      </c>
      <c r="CT16" s="612">
        <f>SUM('State General Purpose'!DP16,'State Ed Special Purpose'!CT16,'Tuition Revenues'!CT16)</f>
        <v>36613270</v>
      </c>
      <c r="CU16" s="613">
        <f>SUM('State General Purpose'!DQ16,'State Ed Special Purpose'!CU16,'Tuition Revenues'!CU16)</f>
        <v>41347282</v>
      </c>
      <c r="CV16" s="613">
        <f>SUM('State General Purpose'!DR16,'State Ed Special Purpose'!CV16,'Tuition Revenues'!CV16)</f>
        <v>41987311</v>
      </c>
      <c r="CW16" s="613">
        <f>SUM('State General Purpose'!DS16,'State Ed Special Purpose'!CW16,'Tuition Revenues'!CW16)</f>
        <v>45136124</v>
      </c>
      <c r="CX16" s="613">
        <f>SUM('State General Purpose'!DT16,'State Ed Special Purpose'!CX16,'Tuition Revenues'!CX16)</f>
        <v>20312919</v>
      </c>
      <c r="CY16" s="613">
        <f>SUM('State General Purpose'!DU16,'State Ed Special Purpose'!CY16,'Tuition Revenues'!CY16)</f>
        <v>21833773</v>
      </c>
      <c r="CZ16" s="613">
        <f>SUM('State General Purpose'!DV16,'State Ed Special Purpose'!CZ16,'Tuition Revenues'!CZ16)</f>
        <v>47008375</v>
      </c>
      <c r="DA16" s="613">
        <f>SUM('State General Purpose'!DW16,'State Ed Special Purpose'!DA16,'Tuition Revenues'!DA16)</f>
        <v>49885126</v>
      </c>
      <c r="DB16" s="613">
        <f>SUM('State General Purpose'!DX16,'State Ed Special Purpose'!DB16,'Tuition Revenues'!DB16)</f>
        <v>52594160</v>
      </c>
      <c r="DC16" s="613">
        <f>SUM('State General Purpose'!DY16,'State Ed Special Purpose'!DC16,'Tuition Revenues'!DC16)</f>
        <v>52658362</v>
      </c>
      <c r="DD16" s="613">
        <f>SUM('State General Purpose'!DZ16,'State Ed Special Purpose'!DD16,'Tuition Revenues'!DD16)</f>
        <v>54333823</v>
      </c>
      <c r="DE16" s="613">
        <f>SUM('State General Purpose'!EA16,'State Ed Special Purpose'!DE16,'Tuition Revenues'!DE16)</f>
        <v>57414457</v>
      </c>
      <c r="DF16" s="613">
        <f>SUM('State General Purpose'!EB16,'State Ed Special Purpose'!DF16,'Tuition Revenues'!DF16)</f>
        <v>60587751</v>
      </c>
      <c r="DG16" s="613">
        <f>SUM('State General Purpose'!EC16,'State Ed Special Purpose'!DG16,'Tuition Revenues'!DG16)</f>
        <v>60902694</v>
      </c>
      <c r="DH16" s="613">
        <f>SUM('State General Purpose'!ED16,'State Ed Special Purpose'!DH16,'Tuition Revenues'!DH16)</f>
        <v>60204008</v>
      </c>
      <c r="DI16" s="613">
        <f>SUM('State General Purpose'!EE16,'State Ed Special Purpose'!DI16,'Tuition Revenues'!DI16)</f>
        <v>57866739</v>
      </c>
      <c r="DJ16" s="614">
        <f>SUM('State General Purpose'!EH16,'State Ed Special Purpose'!DJ16,Local!B16,'Tuition Revenues'!DJ16)</f>
        <v>229580598</v>
      </c>
      <c r="DK16" s="613">
        <f>SUM('State General Purpose'!EI16,'State Ed Special Purpose'!DK16,Local!C16,'Tuition Revenues'!DK16)</f>
        <v>241826733</v>
      </c>
      <c r="DL16" s="613">
        <f>SUM('State General Purpose'!EJ16,'State Ed Special Purpose'!DL16,Local!D16,'Tuition Revenues'!DL16)</f>
        <v>242372465</v>
      </c>
      <c r="DM16" s="613">
        <f>SUM('State General Purpose'!EK16,'State Ed Special Purpose'!DM16,Local!E16,'Tuition Revenues'!DM16)</f>
        <v>250064476</v>
      </c>
      <c r="DN16" s="613">
        <f>SUM('State General Purpose'!EL16,'State Ed Special Purpose'!DN16,Local!F16,'Tuition Revenues'!DN16)</f>
        <v>268445033</v>
      </c>
      <c r="DO16" s="613">
        <f>SUM('State General Purpose'!EM16,'State Ed Special Purpose'!DO16,Local!G16,'Tuition Revenues'!DO16)</f>
        <v>291476111</v>
      </c>
      <c r="DP16" s="613">
        <f>SUM('State General Purpose'!EN16,'State Ed Special Purpose'!DP16,Local!H16,'Tuition Revenues'!DP16)</f>
        <v>303356289</v>
      </c>
      <c r="DQ16" s="613">
        <f>SUM('State General Purpose'!EO16,'State Ed Special Purpose'!DQ16,Local!I16,'Tuition Revenues'!DQ16)</f>
        <v>323509559</v>
      </c>
      <c r="DR16" s="613">
        <f>SUM('State General Purpose'!EP16,'State Ed Special Purpose'!DR16,Local!J16,'Tuition Revenues'!DR16)</f>
        <v>340931162</v>
      </c>
      <c r="DS16" s="613">
        <f>SUM('State General Purpose'!EQ16,'State Ed Special Purpose'!DS16,Local!K16,'Tuition Revenues'!DS16)</f>
        <v>340615341</v>
      </c>
      <c r="DT16" s="613">
        <f>SUM('State General Purpose'!ER16,'State Ed Special Purpose'!DT16,Local!L16,'Tuition Revenues'!DT16)</f>
        <v>353737245</v>
      </c>
      <c r="DU16" s="613">
        <f>SUM('State General Purpose'!ES16,'State Ed Special Purpose'!DU16,Local!M16,'Tuition Revenues'!DU16)</f>
        <v>371646552</v>
      </c>
      <c r="DV16" s="613">
        <f>SUM('State General Purpose'!ET16,'State Ed Special Purpose'!DV16,Local!N16,'Tuition Revenues'!DV16)</f>
        <v>378802552</v>
      </c>
      <c r="DW16" s="613">
        <f>SUM('State General Purpose'!EU16,'State Ed Special Purpose'!DW16,Local!O16,'Tuition Revenues'!DW16)</f>
        <v>382278294</v>
      </c>
      <c r="DX16" s="613">
        <f>SUM('State General Purpose'!EV16,'State Ed Special Purpose'!DX16,Local!P16,'Tuition Revenues'!DX16)</f>
        <v>380772139</v>
      </c>
      <c r="DY16" s="613">
        <f>SUM('State General Purpose'!EW16,'State Ed Special Purpose'!DY16,Local!Q16,'Tuition Revenues'!DY16)</f>
        <v>359351464</v>
      </c>
      <c r="DZ16" s="612">
        <f>SUM('State General Purpose'!EX16,'State Ed Special Purpose'!DZ16,Local!R16,'Tuition Revenues'!DZ16)</f>
        <v>15623086</v>
      </c>
      <c r="EA16" s="613">
        <f>SUM('State General Purpose'!EY16,'State Ed Special Purpose'!EA16,Local!S16,'Tuition Revenues'!EA16)</f>
        <v>16205004</v>
      </c>
      <c r="EB16" s="613">
        <f>SUM('State General Purpose'!EZ16,'State Ed Special Purpose'!EB16,Local!T16,'Tuition Revenues'!EB16)</f>
        <v>17157556</v>
      </c>
      <c r="EC16" s="613">
        <f>SUM('State General Purpose'!FA16,'State Ed Special Purpose'!EC16,Local!U16,'Tuition Revenues'!EC16)</f>
        <v>18631701</v>
      </c>
      <c r="ED16" s="613">
        <f>SUM('State General Purpose'!FB16,'State Ed Special Purpose'!ED16,Local!V16,'Tuition Revenues'!ED16)</f>
        <v>20912697</v>
      </c>
      <c r="EE16" s="613">
        <f>SUM('State General Purpose'!FC16,'State Ed Special Purpose'!EE16,Local!W16,'Tuition Revenues'!EE16)</f>
        <v>0</v>
      </c>
      <c r="EF16" s="613">
        <f>SUM('State General Purpose'!FD16,'State Ed Special Purpose'!EF16,Local!X16,'Tuition Revenues'!EF16)</f>
        <v>23742974</v>
      </c>
      <c r="EG16" s="613">
        <f>SUM('State General Purpose'!FE16,'State Ed Special Purpose'!EG16,Local!Y16,'Tuition Revenues'!EG16)</f>
        <v>24430875</v>
      </c>
      <c r="EH16" s="613">
        <f>SUM('State General Purpose'!FF16,'State Ed Special Purpose'!EH16,Local!Z16,'Tuition Revenues'!EH16)</f>
        <v>24037241</v>
      </c>
      <c r="EI16" s="613">
        <f>SUM('State General Purpose'!FG16,'State Ed Special Purpose'!EI16,Local!AA16,'Tuition Revenues'!EI16)</f>
        <v>50082367</v>
      </c>
      <c r="EJ16" s="613">
        <f>SUM('State General Purpose'!FH16,'State Ed Special Purpose'!EJ16,Local!AB16,'Tuition Revenues'!EJ16)</f>
        <v>52726510</v>
      </c>
      <c r="EK16" s="613">
        <f>SUM('State General Purpose'!FI16,'State Ed Special Purpose'!EK16,Local!AC16,'Tuition Revenues'!EK16)</f>
        <v>53912931</v>
      </c>
      <c r="EL16" s="613">
        <f>SUM('State General Purpose'!FJ16,'State Ed Special Purpose'!EL16,Local!AD16,'Tuition Revenues'!EL16)</f>
        <v>54721815</v>
      </c>
      <c r="EM16" s="613">
        <f>SUM('State General Purpose'!FK16,'State Ed Special Purpose'!EM16,Local!AE16,'Tuition Revenues'!EM16)</f>
        <v>54604822</v>
      </c>
      <c r="EN16" s="613">
        <f>SUM('State General Purpose'!FL16,'State Ed Special Purpose'!EN16,Local!AF16,'Tuition Revenues'!EN16)</f>
        <v>51991261</v>
      </c>
      <c r="EO16" s="612">
        <f>SUM('State General Purpose'!FM16,'State Ed Special Purpose'!EO16,Local!AG16,'Tuition Revenues'!EO16)</f>
        <v>96053747</v>
      </c>
      <c r="EP16" s="615">
        <f>SUM('State General Purpose'!FN16,'State Ed Special Purpose'!EP16,Local!AH16,'Tuition Revenues'!EP16)</f>
        <v>98703457</v>
      </c>
      <c r="EQ16" s="615">
        <f>SUM('State General Purpose'!FO16,'State Ed Special Purpose'!EQ16,Local!AI16,'Tuition Revenues'!EQ16)</f>
        <v>102496438</v>
      </c>
      <c r="ER16" s="615">
        <f>SUM('State General Purpose'!FP16,'State Ed Special Purpose'!ER16,Local!AJ16,'Tuition Revenues'!ER16)</f>
        <v>108588503</v>
      </c>
      <c r="ES16" s="615">
        <f>SUM('State General Purpose'!FQ16,'State Ed Special Purpose'!ES16,Local!AK16,'Tuition Revenues'!ES16)</f>
        <v>116677305</v>
      </c>
      <c r="ET16" s="615">
        <f>SUM('State General Purpose'!FR16,'State Ed Special Purpose'!ET16,Local!AL16,'Tuition Revenues'!ET16)</f>
        <v>130889067</v>
      </c>
      <c r="EU16" s="615">
        <f>SUM('State General Purpose'!FS16,'State Ed Special Purpose'!EU16,Local!AM16,'Tuition Revenues'!EU16)</f>
        <v>140652274</v>
      </c>
      <c r="EV16" s="615">
        <f>SUM('State General Purpose'!FT16,'State Ed Special Purpose'!EV16,Local!AN16,'Tuition Revenues'!EV16)</f>
        <v>150071546</v>
      </c>
      <c r="EW16" s="615">
        <f>SUM('State General Purpose'!FU16,'State Ed Special Purpose'!EW16,Local!AO16,'Tuition Revenues'!EW16)</f>
        <v>150826364</v>
      </c>
      <c r="EX16" s="615">
        <f>SUM('State General Purpose'!FV16,'State Ed Special Purpose'!EX16,Local!AP16,'Tuition Revenues'!EX16)</f>
        <v>192970241</v>
      </c>
      <c r="EY16" s="615">
        <f>SUM('State General Purpose'!FW16,'State Ed Special Purpose'!EY16,Local!AQ16,'Tuition Revenues'!EY16)</f>
        <v>199643684</v>
      </c>
      <c r="EZ16" s="615">
        <f>SUM('State General Purpose'!FX16,'State Ed Special Purpose'!EZ16,Local!AR16,'Tuition Revenues'!EZ16)</f>
        <v>199813917</v>
      </c>
      <c r="FA16" s="615">
        <f>SUM('State General Purpose'!FY16,'State Ed Special Purpose'!FA16,Local!AS16,'Tuition Revenues'!FA16)</f>
        <v>206252930</v>
      </c>
      <c r="FB16" s="615">
        <f>SUM('State General Purpose'!FZ16,'State Ed Special Purpose'!FB16,Local!AT16,'Tuition Revenues'!FB16)</f>
        <v>168292243</v>
      </c>
      <c r="FC16" s="615">
        <f>SUM('State General Purpose'!GA16,'State Ed Special Purpose'!FC16,Local!AU16,'Tuition Revenues'!FC16)</f>
        <v>159576125</v>
      </c>
      <c r="FD16" s="612">
        <f>SUM('State General Purpose'!GB16,'State Ed Special Purpose'!FD16,Local!AV16,'Tuition Revenues'!FD16)</f>
        <v>71002410</v>
      </c>
      <c r="FE16" s="615">
        <f>SUM('State General Purpose'!GC16,'State Ed Special Purpose'!FE16,Local!AW16,'Tuition Revenues'!FE16)</f>
        <v>70228375</v>
      </c>
      <c r="FF16" s="615">
        <f>SUM('State General Purpose'!GD16,'State Ed Special Purpose'!FF16,Local!AX16,'Tuition Revenues'!FF16)</f>
        <v>71415403</v>
      </c>
      <c r="FG16" s="615">
        <f>SUM('State General Purpose'!GE16,'State Ed Special Purpose'!FG16,Local!AY16,'Tuition Revenues'!FG16)</f>
        <v>78345783</v>
      </c>
      <c r="FH16" s="615">
        <f>SUM('State General Purpose'!GF16,'State Ed Special Purpose'!FH16,Local!AZ16,'Tuition Revenues'!FH16)</f>
        <v>85009334</v>
      </c>
      <c r="FI16" s="615">
        <f>SUM('State General Purpose'!GG16,'State Ed Special Purpose'!FI16,Local!BA16,'Tuition Revenues'!FI16)</f>
        <v>94517617</v>
      </c>
      <c r="FJ16" s="615">
        <f>SUM('State General Purpose'!GH16,'State Ed Special Purpose'!FJ16,Local!BB16,'Tuition Revenues'!FJ16)</f>
        <v>75255615</v>
      </c>
      <c r="FK16" s="615">
        <f>SUM('State General Purpose'!GI16,'State Ed Special Purpose'!FK16,Local!BC16,'Tuition Revenues'!FK16)</f>
        <v>81481249</v>
      </c>
      <c r="FL16" s="615">
        <f>SUM('State General Purpose'!GJ16,'State Ed Special Purpose'!FL16,Local!BD16,'Tuition Revenues'!FL16)</f>
        <v>81255527</v>
      </c>
      <c r="FM16" s="615">
        <f>SUM('State General Purpose'!GK16,'State Ed Special Purpose'!FM16,Local!BE16,'Tuition Revenues'!FM16)</f>
        <v>21863611</v>
      </c>
      <c r="FN16" s="615">
        <f>SUM('State General Purpose'!GL16,'State Ed Special Purpose'!FN16,Local!BF16,'Tuition Revenues'!FN16)</f>
        <v>34405927</v>
      </c>
      <c r="FO16" s="615">
        <f>SUM('State General Purpose'!GM16,'State Ed Special Purpose'!FO16,Local!BG16,'Tuition Revenues'!FO16)</f>
        <v>35813008</v>
      </c>
      <c r="FP16" s="615">
        <f>SUM('State General Purpose'!GN16,'State Ed Special Purpose'!FP16,Local!BH16,'Tuition Revenues'!FP16)</f>
        <v>36727027</v>
      </c>
      <c r="FQ16" s="615">
        <f>SUM('State General Purpose'!GO16,'State Ed Special Purpose'!FQ16,Local!BI16,'Tuition Revenues'!FQ16)</f>
        <v>50941695</v>
      </c>
      <c r="FR16" s="615">
        <f>SUM('State General Purpose'!GP16,'State Ed Special Purpose'!FR16,Local!BJ16,'Tuition Revenues'!FR16)</f>
        <v>48325296</v>
      </c>
      <c r="FS16" s="612">
        <f>SUM('State General Purpose'!GQ16,'State Ed Special Purpose'!FS16,Local!BK16,'Tuition Revenues'!FS16)</f>
        <v>59147490</v>
      </c>
      <c r="FT16" s="615">
        <f>SUM('State General Purpose'!GR16,'State Ed Special Purpose'!FT16,Local!BL16,'Tuition Revenues'!FT16)</f>
        <v>57235629</v>
      </c>
      <c r="FU16" s="615">
        <f>SUM('State General Purpose'!GS16,'State Ed Special Purpose'!FU16,Local!BM16,'Tuition Revenues'!FU16)</f>
        <v>58995079</v>
      </c>
      <c r="FV16" s="615">
        <f>SUM('State General Purpose'!GT16,'State Ed Special Purpose'!FV16,Local!BN16,'Tuition Revenues'!FV16)</f>
        <v>62879046</v>
      </c>
      <c r="FW16" s="615">
        <f>SUM('State General Purpose'!GU16,'State Ed Special Purpose'!FW16,Local!BO16,'Tuition Revenues'!FW16)</f>
        <v>68876775</v>
      </c>
      <c r="FX16" s="615">
        <f>SUM('State General Purpose'!GV16,'State Ed Special Purpose'!FX16,Local!BP16,'Tuition Revenues'!FX16)</f>
        <v>77949605</v>
      </c>
      <c r="FY16" s="615">
        <f>SUM('State General Purpose'!GW16,'State Ed Special Purpose'!FY16,Local!BQ16,'Tuition Revenues'!FY16)</f>
        <v>83858696</v>
      </c>
      <c r="FZ16" s="615">
        <f>SUM('State General Purpose'!GX16,'State Ed Special Purpose'!FZ16,Local!BR16,'Tuition Revenues'!FZ16)</f>
        <v>84947492</v>
      </c>
      <c r="GA16" s="615">
        <f>SUM('State General Purpose'!GY16,'State Ed Special Purpose'!GA16,Local!BS16,'Tuition Revenues'!GA16)</f>
        <v>84496209</v>
      </c>
      <c r="GB16" s="615">
        <f>SUM('State General Purpose'!GZ16,'State Ed Special Purpose'!GB16,Local!BT16,'Tuition Revenues'!GB16)</f>
        <v>88821026</v>
      </c>
      <c r="GC16" s="615">
        <f>SUM('State General Purpose'!HA16,'State Ed Special Purpose'!GC16,Local!BU16,'Tuition Revenues'!GC16)</f>
        <v>84870431</v>
      </c>
      <c r="GD16" s="615">
        <f>SUM('State General Purpose'!HB16,'State Ed Special Purpose'!GD16,Local!BV16,'Tuition Revenues'!GD16)</f>
        <v>89262696</v>
      </c>
      <c r="GE16" s="615">
        <f>SUM('State General Purpose'!HC16,'State Ed Special Purpose'!GE16,Local!BW16,'Tuition Revenues'!GE16)</f>
        <v>84576522</v>
      </c>
      <c r="GF16" s="615">
        <f>SUM('State General Purpose'!HD16,'State Ed Special Purpose'!GF16,Local!BX16,'Tuition Revenues'!GF16)</f>
        <v>95727830</v>
      </c>
      <c r="GG16" s="615">
        <f>SUM('State General Purpose'!HE16,'State Ed Special Purpose'!GG16,Local!BY16,'Tuition Revenues'!GG16)</f>
        <v>88939013</v>
      </c>
      <c r="GH16" s="616">
        <f>SUM('State General Purpose'!HG16,'State Ed Special Purpose'!GH16,Local!BZ16,'Tuition Revenues'!GH16)</f>
        <v>0</v>
      </c>
      <c r="GI16" s="615">
        <f>SUM('State General Purpose'!HH16,'State Ed Special Purpose'!GI16,Local!CA16,'Tuition Revenues'!GI16)</f>
        <v>0</v>
      </c>
      <c r="GJ16" s="615">
        <f>SUM('State General Purpose'!HI16,'State Ed Special Purpose'!GJ16,Local!CB16,'Tuition Revenues'!GJ16)</f>
        <v>0</v>
      </c>
      <c r="GK16" s="615">
        <f>SUM('State General Purpose'!HJ16,'State Ed Special Purpose'!GK16,Local!CC16,'Tuition Revenues'!GK16)</f>
        <v>0</v>
      </c>
      <c r="GL16" s="615">
        <f>SUM('State General Purpose'!HK16,'State Ed Special Purpose'!GL16,Local!CD16,'Tuition Revenues'!GL16)</f>
        <v>0</v>
      </c>
      <c r="GM16" s="615">
        <f>SUM('State General Purpose'!HL16,'State Ed Special Purpose'!GM16,Local!CE16,'Tuition Revenues'!GM16)</f>
        <v>0</v>
      </c>
      <c r="GN16" s="615">
        <f>SUM('State General Purpose'!HM16,'State Ed Special Purpose'!GN16,Local!CF16,'Tuition Revenues'!GN16)</f>
        <v>0</v>
      </c>
      <c r="GO16" s="615">
        <f>SUM('State General Purpose'!HN16,'State Ed Special Purpose'!GO16,Local!CG16,'Tuition Revenues'!GO16)</f>
        <v>0</v>
      </c>
      <c r="GP16" s="615">
        <f>SUM('State General Purpose'!HO16,'State Ed Special Purpose'!GP16,Local!CH16,'Tuition Revenues'!GP16)</f>
        <v>0</v>
      </c>
      <c r="GQ16" s="615">
        <f>SUM('State General Purpose'!HP16,'State Ed Special Purpose'!GQ16,Local!CI16,'Tuition Revenues'!GQ16)</f>
        <v>133682834</v>
      </c>
      <c r="GR16" s="615">
        <f>SUM('State General Purpose'!HQ16,'State Ed Special Purpose'!GR16,Local!CJ16,'Tuition Revenues'!GR16)</f>
        <v>132497517</v>
      </c>
      <c r="GS16" s="615">
        <f>SUM('State General Purpose'!HR16,'State Ed Special Purpose'!GS16,Local!CK16,'Tuition Revenues'!GS16)</f>
        <v>130774212</v>
      </c>
      <c r="GT16" s="615">
        <f>SUM('State General Purpose'!HS16,'State Ed Special Purpose'!GT16,Local!CL16,'Tuition Revenues'!GT16)</f>
        <v>128153229</v>
      </c>
      <c r="GU16" s="615">
        <f>SUM('State General Purpose'!HT16,'State Ed Special Purpose'!GU16,Local!CM16,'Tuition Revenues'!GU16)</f>
        <v>127382811</v>
      </c>
      <c r="GV16" s="615">
        <f>SUM('State General Purpose'!HU16,'State Ed Special Purpose'!GV16,Local!CN16,'Tuition Revenues'!GV16)</f>
        <v>130533648</v>
      </c>
      <c r="GW16" s="615">
        <f>SUM('State General Purpose'!HV16,'State Ed Special Purpose'!GW16,Local!CO16,'Tuition Revenues'!GW16)</f>
        <v>117268420</v>
      </c>
      <c r="GX16" s="612">
        <f>SUM('State General Purpose'!HW16,'State Ed Special Purpose'!GX16,Local!CP16,'Tuition Revenues'!GX16)</f>
        <v>0</v>
      </c>
      <c r="GY16" s="615">
        <f>SUM('State General Purpose'!HX16,'State Ed Special Purpose'!GY16,Local!CQ16,'Tuition Revenues'!GY16)</f>
        <v>0</v>
      </c>
      <c r="GZ16" s="615">
        <f>SUM('State General Purpose'!HY16,'State Ed Special Purpose'!GZ16,Local!CR16,'Tuition Revenues'!GZ16)</f>
        <v>0</v>
      </c>
      <c r="HA16" s="615">
        <f>SUM('State General Purpose'!HZ16,'State Ed Special Purpose'!HA16,Local!CS16,'Tuition Revenues'!HA16)</f>
        <v>0</v>
      </c>
      <c r="HB16" s="615">
        <f>SUM('State General Purpose'!IA16,'State Ed Special Purpose'!HB16,Local!CT16,'Tuition Revenues'!HB16)</f>
        <v>0</v>
      </c>
      <c r="HC16" s="615">
        <f>SUM('State General Purpose'!IB16,'State Ed Special Purpose'!HC16,Local!CU16,'Tuition Revenues'!HC16)</f>
        <v>0</v>
      </c>
      <c r="HD16" s="615">
        <f>SUM('State General Purpose'!IC16,'State Ed Special Purpose'!HD16,Local!CV16,'Tuition Revenues'!HD16)</f>
        <v>0</v>
      </c>
      <c r="HE16" s="615">
        <f>SUM('State General Purpose'!ID16,'State Ed Special Purpose'!HE16,Local!CW16,'Tuition Revenues'!HE16)</f>
        <v>0</v>
      </c>
      <c r="HF16" s="615">
        <f>SUM('State General Purpose'!IE16,'State Ed Special Purpose'!HF16,Local!CX16,'Tuition Revenues'!HF16)</f>
        <v>30979976</v>
      </c>
      <c r="HG16" s="615">
        <f>SUM('State General Purpose'!IF16,'State Ed Special Purpose'!HG16,Local!CY16,'Tuition Revenues'!HG16)</f>
        <v>21068964</v>
      </c>
      <c r="HH16" s="615">
        <f>SUM('State General Purpose'!IG16,'State Ed Special Purpose'!HH16,Local!CZ16,'Tuition Revenues'!HH16)</f>
        <v>20678594</v>
      </c>
      <c r="HI16" s="615">
        <f>SUM('State General Purpose'!IH16,'State Ed Special Purpose'!HI16,Local!DA16,'Tuition Revenues'!HI16)</f>
        <v>20867999</v>
      </c>
      <c r="HJ16" s="615">
        <f>SUM('State General Purpose'!II16,'State Ed Special Purpose'!HJ16,Local!DB16,'Tuition Revenues'!HJ16)</f>
        <v>19118970</v>
      </c>
      <c r="HK16" s="615">
        <f>SUM('State General Purpose'!IJ16,'State Ed Special Purpose'!HK16,Local!DC16,'Tuition Revenues'!HK16)</f>
        <v>20203118</v>
      </c>
      <c r="HL16" s="615">
        <f>SUM('State General Purpose'!IK16,'State Ed Special Purpose'!HL16,Local!DD16,'Tuition Revenues'!HL16)</f>
        <v>17606596</v>
      </c>
      <c r="HM16" s="612">
        <f>SUM('State General Purpose'!IL16,'State Ed Special Purpose'!HM16,Local!DE16,'Tuition Revenues'!HM16)</f>
        <v>0</v>
      </c>
      <c r="HN16" s="615">
        <f>SUM('State General Purpose'!IM16,'State Ed Special Purpose'!HN16,Local!DF16,'Tuition Revenues'!HN16)</f>
        <v>0</v>
      </c>
      <c r="HO16" s="615">
        <f>SUM('State General Purpose'!IN16,'State Ed Special Purpose'!HO16,Local!DG16,'Tuition Revenues'!HO16)</f>
        <v>0</v>
      </c>
      <c r="HP16" s="615">
        <f>SUM('State General Purpose'!IO16,'State Ed Special Purpose'!HP16,Local!DH16,'Tuition Revenues'!HP16)</f>
        <v>0</v>
      </c>
      <c r="HQ16" s="615">
        <f>SUM('State General Purpose'!IP16,'State Ed Special Purpose'!HQ16,Local!DI16,'Tuition Revenues'!HQ16)</f>
        <v>0</v>
      </c>
      <c r="HR16" s="615">
        <f>SUM('State General Purpose'!IQ16,'State Ed Special Purpose'!HR16,Local!DJ16,'Tuition Revenues'!HR16)</f>
        <v>0</v>
      </c>
      <c r="HS16" s="615">
        <f>SUM('State General Purpose'!IR16,'State Ed Special Purpose'!HS16,Local!DK16,'Tuition Revenues'!HS16)</f>
        <v>0</v>
      </c>
      <c r="HT16" s="615">
        <f>SUM('State General Purpose'!IS16,'State Ed Special Purpose'!HT16,Local!DL16,'Tuition Revenues'!HT16)</f>
        <v>0</v>
      </c>
      <c r="HU16" s="615">
        <f>SUM('State General Purpose'!IT16,'State Ed Special Purpose'!HU16,Local!DM16,'Tuition Revenues'!HU16)</f>
        <v>102702858</v>
      </c>
      <c r="HV16" s="615">
        <f>SUM('State General Purpose'!IU16,'State Ed Special Purpose'!HV16,Local!DN16,'Tuition Revenues'!HV16)</f>
        <v>111428553</v>
      </c>
      <c r="HW16" s="615">
        <f>SUM('State General Purpose'!IV16,'State Ed Special Purpose'!HW16,Local!DO16,'Tuition Revenues'!HW16)</f>
        <v>110095618</v>
      </c>
      <c r="HX16" s="615">
        <f>SUM('State General Purpose'!IW16,'State Ed Special Purpose'!HX16,Local!DP16,'Tuition Revenues'!HX16)</f>
        <v>107285230</v>
      </c>
      <c r="HY16" s="615">
        <f>SUM('State General Purpose'!IX16,'State Ed Special Purpose'!HY16,Local!DQ16,'Tuition Revenues'!HY16)</f>
        <v>108263841</v>
      </c>
      <c r="HZ16" s="615">
        <f>SUM('State General Purpose'!IY16,'State Ed Special Purpose'!HZ16,Local!DR16,'Tuition Revenues'!HZ16)</f>
        <v>110330530</v>
      </c>
      <c r="IA16" s="615">
        <f>SUM('State General Purpose'!IZ16,'State Ed Special Purpose'!IA16,Local!DS16,'Tuition Revenues'!IA16)</f>
        <v>99661824</v>
      </c>
    </row>
    <row r="17" spans="1:235" s="196" customFormat="1" ht="12.75" customHeight="1">
      <c r="A17" s="611" t="s">
        <v>10</v>
      </c>
      <c r="B17" s="612">
        <f>SUM('State General Purpose'!R17,'State Ed Special Purpose'!B17,'Tuition Revenues'!B17)</f>
        <v>718860663.07087302</v>
      </c>
      <c r="C17" s="613">
        <f>SUM('State General Purpose'!S17,'State Ed Special Purpose'!C17,'Tuition Revenues'!C17)</f>
        <v>780564082</v>
      </c>
      <c r="D17" s="613">
        <f>SUM('State General Purpose'!T17,'State Ed Special Purpose'!D17,'Tuition Revenues'!D17)</f>
        <v>783218693</v>
      </c>
      <c r="E17" s="613">
        <f>SUM('State General Purpose'!U17,'State Ed Special Purpose'!E17,'Tuition Revenues'!E17)</f>
        <v>857575707</v>
      </c>
      <c r="F17" s="613">
        <f>SUM('State General Purpose'!V17,'State Ed Special Purpose'!F17,'Tuition Revenues'!F17)</f>
        <v>1045865238</v>
      </c>
      <c r="G17" s="613">
        <f>SUM('State General Purpose'!W17,'State Ed Special Purpose'!G17,'Tuition Revenues'!G17)</f>
        <v>1179228628</v>
      </c>
      <c r="H17" s="613">
        <f>SUM('State General Purpose'!X17,'State Ed Special Purpose'!H17,'Tuition Revenues'!H17)</f>
        <v>1293472472</v>
      </c>
      <c r="I17" s="613">
        <f>SUM('State General Purpose'!Y17,'State Ed Special Purpose'!I17,'Tuition Revenues'!I17)</f>
        <v>1385184824</v>
      </c>
      <c r="J17" s="613">
        <f>SUM('State General Purpose'!Z17,'State Ed Special Purpose'!J17,'Tuition Revenues'!J17)</f>
        <v>1433982748</v>
      </c>
      <c r="K17" s="613">
        <f>SUM('State General Purpose'!AA17,'State Ed Special Purpose'!K17,'Tuition Revenues'!K17)</f>
        <v>1486778011.6564732</v>
      </c>
      <c r="L17" s="613">
        <f>SUM('State General Purpose'!AB17,'State Ed Special Purpose'!L17,'Tuition Revenues'!L17)</f>
        <v>1502714909</v>
      </c>
      <c r="M17" s="613">
        <f>SUM('State General Purpose'!AC17,'State Ed Special Purpose'!M17,'Tuition Revenues'!M17)</f>
        <v>1579721077.146502</v>
      </c>
      <c r="N17" s="613">
        <f>SUM('State General Purpose'!AD17,'State Ed Special Purpose'!N17,'Tuition Revenues'!N17)</f>
        <v>1687413270</v>
      </c>
      <c r="O17" s="613">
        <f>SUM('State General Purpose'!AE17,'State Ed Special Purpose'!O17,'Tuition Revenues'!O17)</f>
        <v>1720149487</v>
      </c>
      <c r="P17" s="613">
        <f>SUM('State General Purpose'!AF17,'State Ed Special Purpose'!P17,'Tuition Revenues'!P17)</f>
        <v>1814896455</v>
      </c>
      <c r="Q17" s="613">
        <f>SUM('State General Purpose'!AG17,'State Ed Special Purpose'!Q17,'Tuition Revenues'!Q17)</f>
        <v>1824308712</v>
      </c>
      <c r="R17" s="612">
        <f>SUM('State General Purpose'!AI17,'State Ed Special Purpose'!R17,'Tuition Revenues'!R17)</f>
        <v>418024509.1183008</v>
      </c>
      <c r="S17" s="613">
        <f>SUM('State General Purpose'!AJ17,'State Ed Special Purpose'!S17,'Tuition Revenues'!S17)</f>
        <v>458771447</v>
      </c>
      <c r="T17" s="613">
        <f>SUM('State General Purpose'!AK17,'State Ed Special Purpose'!T17,'Tuition Revenues'!T17)</f>
        <v>464814738</v>
      </c>
      <c r="U17" s="613">
        <f>SUM('State General Purpose'!AL17,'State Ed Special Purpose'!U17,'Tuition Revenues'!U17)</f>
        <v>495703392</v>
      </c>
      <c r="V17" s="613">
        <f>SUM('State General Purpose'!AM17,'State Ed Special Purpose'!V17,'Tuition Revenues'!V17)</f>
        <v>605227261</v>
      </c>
      <c r="W17" s="613">
        <f>SUM('State General Purpose'!AN17,'State Ed Special Purpose'!W17,'Tuition Revenues'!W17)</f>
        <v>691927478</v>
      </c>
      <c r="X17" s="613">
        <f>SUM('State General Purpose'!AO17,'State Ed Special Purpose'!X17,'Tuition Revenues'!X17)</f>
        <v>766617669</v>
      </c>
      <c r="Y17" s="613">
        <f>SUM('State General Purpose'!AP17,'State Ed Special Purpose'!Y17,'Tuition Revenues'!Y17)</f>
        <v>815517219</v>
      </c>
      <c r="Z17" s="613">
        <f>SUM('State General Purpose'!AQ17,'State Ed Special Purpose'!Z17,'Tuition Revenues'!Z17)</f>
        <v>831967998</v>
      </c>
      <c r="AA17" s="613">
        <f>SUM('State General Purpose'!AR17,'State Ed Special Purpose'!AA17,'Tuition Revenues'!AA17)</f>
        <v>858338390</v>
      </c>
      <c r="AB17" s="613">
        <f>SUM('State General Purpose'!AS17,'State Ed Special Purpose'!AB17,'Tuition Revenues'!AB17)</f>
        <v>870781829</v>
      </c>
      <c r="AC17" s="613">
        <f>SUM('State General Purpose'!AT17,'State Ed Special Purpose'!AC17,'Tuition Revenues'!AC17)</f>
        <v>911061913.59438443</v>
      </c>
      <c r="AD17" s="613">
        <f>SUM('State General Purpose'!AU17,'State Ed Special Purpose'!AD17,'Tuition Revenues'!AD17)</f>
        <v>984577727</v>
      </c>
      <c r="AE17" s="613">
        <f>SUM('State General Purpose'!AV17,'State Ed Special Purpose'!AE17,'Tuition Revenues'!AE17)</f>
        <v>1042553758</v>
      </c>
      <c r="AF17" s="613">
        <f>SUM('State General Purpose'!AW17,'State Ed Special Purpose'!AF17,'Tuition Revenues'!AF17)</f>
        <v>1116157225</v>
      </c>
      <c r="AG17" s="613">
        <f>SUM('State General Purpose'!AX17,'State Ed Special Purpose'!AG17,'Tuition Revenues'!AG17)</f>
        <v>1117338697</v>
      </c>
      <c r="AH17" s="612">
        <f>SUM('State General Purpose'!AZ17,'State Ed Special Purpose'!AH17,'Tuition Revenues'!AH17)</f>
        <v>0</v>
      </c>
      <c r="AI17" s="613">
        <f>SUM('State General Purpose'!BA17,'State Ed Special Purpose'!AI17,'Tuition Revenues'!AI17)</f>
        <v>0</v>
      </c>
      <c r="AJ17" s="613">
        <f>SUM('State General Purpose'!BB17,'State Ed Special Purpose'!AJ17,'Tuition Revenues'!AJ17)</f>
        <v>0</v>
      </c>
      <c r="AK17" s="613">
        <f>SUM('State General Purpose'!BC17,'State Ed Special Purpose'!AK17,'Tuition Revenues'!AK17)</f>
        <v>0</v>
      </c>
      <c r="AL17" s="613">
        <f>SUM('State General Purpose'!BD17,'State Ed Special Purpose'!AL17,'Tuition Revenues'!AL17)</f>
        <v>0</v>
      </c>
      <c r="AM17" s="613">
        <f>SUM('State General Purpose'!BE17,'State Ed Special Purpose'!AM17,'Tuition Revenues'!AM17)</f>
        <v>0</v>
      </c>
      <c r="AN17" s="613">
        <f>SUM('State General Purpose'!BF17,'State Ed Special Purpose'!AN17,'Tuition Revenues'!AN17)</f>
        <v>0</v>
      </c>
      <c r="AO17" s="613">
        <f>SUM('State General Purpose'!BG17,'State Ed Special Purpose'!AO17,'Tuition Revenues'!AO17)</f>
        <v>0</v>
      </c>
      <c r="AP17" s="613">
        <f>SUM('State General Purpose'!BH17,'State Ed Special Purpose'!AP17,'Tuition Revenues'!AP17)</f>
        <v>0</v>
      </c>
      <c r="AQ17" s="613">
        <f>SUM('State General Purpose'!BI17,'State Ed Special Purpose'!AQ17,'Tuition Revenues'!AQ17)</f>
        <v>0</v>
      </c>
      <c r="AR17" s="613">
        <f>SUM('State General Purpose'!BJ17,'State Ed Special Purpose'!AR17,'Tuition Revenues'!AR17)</f>
        <v>0</v>
      </c>
      <c r="AS17" s="613">
        <f>SUM('State General Purpose'!BK17,'State Ed Special Purpose'!AS17,'Tuition Revenues'!AS17)</f>
        <v>0</v>
      </c>
      <c r="AT17" s="613">
        <f>SUM('State General Purpose'!BL17,'State Ed Special Purpose'!AT17,'Tuition Revenues'!AT17)</f>
        <v>0</v>
      </c>
      <c r="AU17" s="613">
        <f>SUM('State General Purpose'!BM17,'State Ed Special Purpose'!AU17,'Tuition Revenues'!AU17)</f>
        <v>0</v>
      </c>
      <c r="AV17" s="613">
        <f>SUM('State General Purpose'!BN17,'State Ed Special Purpose'!AV17,'Tuition Revenues'!AV17)</f>
        <v>0</v>
      </c>
      <c r="AW17" s="613">
        <f>SUM('State General Purpose'!BO17,'State Ed Special Purpose'!AW17,'Tuition Revenues'!AW17)</f>
        <v>0</v>
      </c>
      <c r="AX17" s="612">
        <f>SUM('State General Purpose'!BQ17,'State Ed Special Purpose'!AX17,'Tuition Revenues'!AX17)</f>
        <v>44869413.58636491</v>
      </c>
      <c r="AY17" s="613">
        <f>SUM('State General Purpose'!BR17,'State Ed Special Purpose'!AY17,'Tuition Revenues'!AY17)</f>
        <v>47381192</v>
      </c>
      <c r="AZ17" s="613">
        <f>SUM('State General Purpose'!BS17,'State Ed Special Purpose'!AZ17,'Tuition Revenues'!AZ17)</f>
        <v>46719699</v>
      </c>
      <c r="BA17" s="613">
        <f>SUM('State General Purpose'!BT17,'State Ed Special Purpose'!BA17,'Tuition Revenues'!BA17)</f>
        <v>59901782</v>
      </c>
      <c r="BB17" s="613">
        <f>SUM('State General Purpose'!BU17,'State Ed Special Purpose'!BB17,'Tuition Revenues'!BB17)</f>
        <v>167460963</v>
      </c>
      <c r="BC17" s="613">
        <f>SUM('State General Purpose'!BV17,'State Ed Special Purpose'!BC17,'Tuition Revenues'!BC17)</f>
        <v>182187150</v>
      </c>
      <c r="BD17" s="613">
        <f>SUM('State General Purpose'!BW17,'State Ed Special Purpose'!BD17,'Tuition Revenues'!BD17)</f>
        <v>197042848</v>
      </c>
      <c r="BE17" s="613">
        <f>SUM('State General Purpose'!BX17,'State Ed Special Purpose'!BE17,'Tuition Revenues'!BE17)</f>
        <v>210096094</v>
      </c>
      <c r="BF17" s="613">
        <f>SUM('State General Purpose'!BY17,'State Ed Special Purpose'!BF17,'Tuition Revenues'!BF17)</f>
        <v>216486506</v>
      </c>
      <c r="BG17" s="613">
        <f>SUM('State General Purpose'!BZ17,'State Ed Special Purpose'!BG17,'Tuition Revenues'!BG17)</f>
        <v>228160489.65647319</v>
      </c>
      <c r="BH17" s="613">
        <f>SUM('State General Purpose'!CA17,'State Ed Special Purpose'!BH17,'Tuition Revenues'!BH17)</f>
        <v>232903873</v>
      </c>
      <c r="BI17" s="613">
        <f>SUM('State General Purpose'!CB17,'State Ed Special Purpose'!BI17,'Tuition Revenues'!BI17)</f>
        <v>243742185.16816461</v>
      </c>
      <c r="BJ17" s="613">
        <f>SUM('State General Purpose'!CC17,'State Ed Special Purpose'!BJ17,'Tuition Revenues'!BJ17)</f>
        <v>322366832</v>
      </c>
      <c r="BK17" s="613">
        <f>SUM('State General Purpose'!CD17,'State Ed Special Purpose'!BK17,'Tuition Revenues'!BK17)</f>
        <v>282120378</v>
      </c>
      <c r="BL17" s="613">
        <f>SUM('State General Purpose'!CE17,'State Ed Special Purpose'!BL17,'Tuition Revenues'!BL17)</f>
        <v>294243582</v>
      </c>
      <c r="BM17" s="613">
        <f>SUM('State General Purpose'!CF17,'State Ed Special Purpose'!BM17,'Tuition Revenues'!BM17)</f>
        <v>296536809</v>
      </c>
      <c r="BN17" s="612">
        <f>SUM('State General Purpose'!CH17,'State Ed Special Purpose'!BN17,'Tuition Revenues'!BN17)</f>
        <v>100219644.1242277</v>
      </c>
      <c r="BO17" s="613">
        <f>SUM('State General Purpose'!CI17,'State Ed Special Purpose'!BO17,'Tuition Revenues'!BO17)</f>
        <v>111636317</v>
      </c>
      <c r="BP17" s="613">
        <f>SUM('State General Purpose'!CJ17,'State Ed Special Purpose'!BP17,'Tuition Revenues'!BP17)</f>
        <v>112500605</v>
      </c>
      <c r="BQ17" s="613">
        <f>SUM('State General Purpose'!CK17,'State Ed Special Purpose'!BQ17,'Tuition Revenues'!BQ17)</f>
        <v>132098406</v>
      </c>
      <c r="BR17" s="613">
        <f>SUM('State General Purpose'!CL17,'State Ed Special Purpose'!BR17,'Tuition Revenues'!BR17)</f>
        <v>36290657</v>
      </c>
      <c r="BS17" s="613">
        <f>SUM('State General Purpose'!CM17,'State Ed Special Purpose'!BS17,'Tuition Revenues'!BS17)</f>
        <v>42485986</v>
      </c>
      <c r="BT17" s="613">
        <f>SUM('State General Purpose'!CN17,'State Ed Special Purpose'!BT17,'Tuition Revenues'!BT17)</f>
        <v>43324611</v>
      </c>
      <c r="BU17" s="613">
        <f>SUM('State General Purpose'!CO17,'State Ed Special Purpose'!BU17,'Tuition Revenues'!BU17)</f>
        <v>44885157</v>
      </c>
      <c r="BV17" s="613">
        <f>SUM('State General Purpose'!CP17,'State Ed Special Purpose'!BV17,'Tuition Revenues'!BV17)</f>
        <v>46960785</v>
      </c>
      <c r="BW17" s="613">
        <f>SUM('State General Purpose'!CQ17,'State Ed Special Purpose'!BW17,'Tuition Revenues'!BW17)</f>
        <v>49741650</v>
      </c>
      <c r="BX17" s="613">
        <f>SUM('State General Purpose'!CR17,'State Ed Special Purpose'!BX17,'Tuition Revenues'!BX17)</f>
        <v>51647098</v>
      </c>
      <c r="BY17" s="613">
        <f>SUM('State General Purpose'!CS17,'State Ed Special Purpose'!BY17,'Tuition Revenues'!BY17)</f>
        <v>53408759.123096488</v>
      </c>
      <c r="BZ17" s="613">
        <f>SUM('State General Purpose'!CT17,'State Ed Special Purpose'!BZ17,'Tuition Revenues'!BZ17)</f>
        <v>0</v>
      </c>
      <c r="CA17" s="613">
        <f>SUM('State General Purpose'!CU17,'State Ed Special Purpose'!CA17,'Tuition Revenues'!CA17)</f>
        <v>0</v>
      </c>
      <c r="CB17" s="613">
        <f>SUM('State General Purpose'!CV17,'State Ed Special Purpose'!CB17,'Tuition Revenues'!CB17)</f>
        <v>0</v>
      </c>
      <c r="CC17" s="613">
        <f>SUM('State General Purpose'!CW17,'State Ed Special Purpose'!CC17,'Tuition Revenues'!CC17)</f>
        <v>0</v>
      </c>
      <c r="CD17" s="612">
        <f>SUM('State General Purpose'!CY17,'State Ed Special Purpose'!CD17,'Tuition Revenues'!CD17)</f>
        <v>84137307.337001786</v>
      </c>
      <c r="CE17" s="613">
        <f>SUM('State General Purpose'!CZ17,'State Ed Special Purpose'!CE17,'Tuition Revenues'!CE17)</f>
        <v>88463660</v>
      </c>
      <c r="CF17" s="613">
        <f>SUM('State General Purpose'!DA17,'State Ed Special Purpose'!CF17,'Tuition Revenues'!CF17)</f>
        <v>87590832</v>
      </c>
      <c r="CG17" s="613">
        <f>SUM('State General Purpose'!DB17,'State Ed Special Purpose'!CG17,'Tuition Revenues'!CG17)</f>
        <v>89356983</v>
      </c>
      <c r="CH17" s="613">
        <f>SUM('State General Purpose'!DC17,'State Ed Special Purpose'!CH17,'Tuition Revenues'!CH17)</f>
        <v>109433790</v>
      </c>
      <c r="CI17" s="613">
        <f>SUM('State General Purpose'!DD17,'State Ed Special Purpose'!CI17,'Tuition Revenues'!CI17)</f>
        <v>194415895</v>
      </c>
      <c r="CJ17" s="613">
        <f>SUM('State General Purpose'!DE17,'State Ed Special Purpose'!CJ17,'Tuition Revenues'!CJ17)</f>
        <v>211582797</v>
      </c>
      <c r="CK17" s="613">
        <f>SUM('State General Purpose'!DF17,'State Ed Special Purpose'!CK17,'Tuition Revenues'!CK17)</f>
        <v>235798006</v>
      </c>
      <c r="CL17" s="613">
        <f>SUM('State General Purpose'!DG17,'State Ed Special Purpose'!CL17,'Tuition Revenues'!CL17)</f>
        <v>213570646</v>
      </c>
      <c r="CM17" s="613">
        <f>SUM('State General Purpose'!DH17,'State Ed Special Purpose'!CM17,'Tuition Revenues'!CM17)</f>
        <v>216338797</v>
      </c>
      <c r="CN17" s="613">
        <f>SUM('State General Purpose'!DI17,'State Ed Special Purpose'!CN17,'Tuition Revenues'!CN17)</f>
        <v>216115602</v>
      </c>
      <c r="CO17" s="613">
        <f>SUM('State General Purpose'!DJ17,'State Ed Special Purpose'!CO17,'Tuition Revenues'!CO17)</f>
        <v>228282893.11178491</v>
      </c>
      <c r="CP17" s="613">
        <f>SUM('State General Purpose'!DK17,'State Ed Special Purpose'!CP17,'Tuition Revenues'!CP17)</f>
        <v>232293546</v>
      </c>
      <c r="CQ17" s="613">
        <f>SUM('State General Purpose'!DL17,'State Ed Special Purpose'!CQ17,'Tuition Revenues'!CQ17)</f>
        <v>229496439</v>
      </c>
      <c r="CR17" s="613">
        <f>SUM('State General Purpose'!DM17,'State Ed Special Purpose'!CR17,'Tuition Revenues'!CR17)</f>
        <v>248149726</v>
      </c>
      <c r="CS17" s="613">
        <f>SUM('State General Purpose'!DN17,'State Ed Special Purpose'!CS17,'Tuition Revenues'!CS17)</f>
        <v>253653538</v>
      </c>
      <c r="CT17" s="612">
        <f>SUM('State General Purpose'!DP17,'State Ed Special Purpose'!CT17,'Tuition Revenues'!CT17)</f>
        <v>71540056.459734723</v>
      </c>
      <c r="CU17" s="613">
        <f>SUM('State General Purpose'!DQ17,'State Ed Special Purpose'!CU17,'Tuition Revenues'!CU17)</f>
        <v>74311466</v>
      </c>
      <c r="CV17" s="613">
        <f>SUM('State General Purpose'!DR17,'State Ed Special Purpose'!CV17,'Tuition Revenues'!CV17)</f>
        <v>75057924</v>
      </c>
      <c r="CW17" s="613">
        <f>SUM('State General Purpose'!DS17,'State Ed Special Purpose'!CW17,'Tuition Revenues'!CW17)</f>
        <v>80515144</v>
      </c>
      <c r="CX17" s="613">
        <f>SUM('State General Purpose'!DT17,'State Ed Special Purpose'!CX17,'Tuition Revenues'!CX17)</f>
        <v>127452567</v>
      </c>
      <c r="CY17" s="613">
        <f>SUM('State General Purpose'!DU17,'State Ed Special Purpose'!CY17,'Tuition Revenues'!CY17)</f>
        <v>68212119</v>
      </c>
      <c r="CZ17" s="613">
        <f>SUM('State General Purpose'!DV17,'State Ed Special Purpose'!CZ17,'Tuition Revenues'!CZ17)</f>
        <v>74904547</v>
      </c>
      <c r="DA17" s="613">
        <f>SUM('State General Purpose'!DW17,'State Ed Special Purpose'!DA17,'Tuition Revenues'!DA17)</f>
        <v>78888348</v>
      </c>
      <c r="DB17" s="613">
        <f>SUM('State General Purpose'!DX17,'State Ed Special Purpose'!DB17,'Tuition Revenues'!DB17)</f>
        <v>124996813</v>
      </c>
      <c r="DC17" s="613">
        <f>SUM('State General Purpose'!DY17,'State Ed Special Purpose'!DC17,'Tuition Revenues'!DC17)</f>
        <v>134198685</v>
      </c>
      <c r="DD17" s="613">
        <f>SUM('State General Purpose'!DZ17,'State Ed Special Purpose'!DD17,'Tuition Revenues'!DD17)</f>
        <v>131266507</v>
      </c>
      <c r="DE17" s="613">
        <f>SUM('State General Purpose'!EA17,'State Ed Special Purpose'!DE17,'Tuition Revenues'!DE17)</f>
        <v>143225326.14907163</v>
      </c>
      <c r="DF17" s="613">
        <f>SUM('State General Purpose'!EB17,'State Ed Special Purpose'!DF17,'Tuition Revenues'!DF17)</f>
        <v>148856445</v>
      </c>
      <c r="DG17" s="613">
        <f>SUM('State General Purpose'!EC17,'State Ed Special Purpose'!DG17,'Tuition Revenues'!DG17)</f>
        <v>154826102</v>
      </c>
      <c r="DH17" s="613">
        <f>SUM('State General Purpose'!ED17,'State Ed Special Purpose'!DH17,'Tuition Revenues'!DH17)</f>
        <v>156345922</v>
      </c>
      <c r="DI17" s="613">
        <f>SUM('State General Purpose'!EE17,'State Ed Special Purpose'!DI17,'Tuition Revenues'!DI17)</f>
        <v>156779668</v>
      </c>
      <c r="DJ17" s="614">
        <f>SUM('State General Purpose'!EH17,'State Ed Special Purpose'!DJ17,Local!B17,'Tuition Revenues'!DJ17)</f>
        <v>295743354</v>
      </c>
      <c r="DK17" s="613">
        <f>SUM('State General Purpose'!EI17,'State Ed Special Purpose'!DK17,Local!C17,'Tuition Revenues'!DK17)</f>
        <v>347861837</v>
      </c>
      <c r="DL17" s="613">
        <f>SUM('State General Purpose'!EJ17,'State Ed Special Purpose'!DL17,Local!D17,'Tuition Revenues'!DL17)</f>
        <v>348774548</v>
      </c>
      <c r="DM17" s="613">
        <f>SUM('State General Purpose'!EK17,'State Ed Special Purpose'!DM17,Local!E17,'Tuition Revenues'!DM17)</f>
        <v>391917867</v>
      </c>
      <c r="DN17" s="613">
        <f>SUM('State General Purpose'!EL17,'State Ed Special Purpose'!DN17,Local!F17,'Tuition Revenues'!DN17)</f>
        <v>398494748</v>
      </c>
      <c r="DO17" s="613">
        <f>SUM('State General Purpose'!EM17,'State Ed Special Purpose'!DO17,Local!G17,'Tuition Revenues'!DO17)</f>
        <v>431214576</v>
      </c>
      <c r="DP17" s="613">
        <f>SUM('State General Purpose'!EN17,'State Ed Special Purpose'!DP17,Local!H17,'Tuition Revenues'!DP17)</f>
        <v>457734076</v>
      </c>
      <c r="DQ17" s="613">
        <f>SUM('State General Purpose'!EO17,'State Ed Special Purpose'!DQ17,Local!I17,'Tuition Revenues'!DQ17)</f>
        <v>511389368</v>
      </c>
      <c r="DR17" s="613">
        <f>SUM('State General Purpose'!EP17,'State Ed Special Purpose'!DR17,Local!J17,'Tuition Revenues'!DR17)</f>
        <v>511936547</v>
      </c>
      <c r="DS17" s="613">
        <f>SUM('State General Purpose'!EQ17,'State Ed Special Purpose'!DS17,Local!K17,'Tuition Revenues'!DS17)</f>
        <v>566971213</v>
      </c>
      <c r="DT17" s="613">
        <f>SUM('State General Purpose'!ER17,'State Ed Special Purpose'!DT17,Local!L17,'Tuition Revenues'!DT17)</f>
        <v>507992009</v>
      </c>
      <c r="DU17" s="613">
        <f>SUM('State General Purpose'!ES17,'State Ed Special Purpose'!DU17,Local!M17,'Tuition Revenues'!DU17)</f>
        <v>546557931.0163908</v>
      </c>
      <c r="DV17" s="613">
        <f>SUM('State General Purpose'!ET17,'State Ed Special Purpose'!DV17,Local!N17,'Tuition Revenues'!DV17)</f>
        <v>589974175</v>
      </c>
      <c r="DW17" s="613">
        <f>SUM('State General Purpose'!EU17,'State Ed Special Purpose'!DW17,Local!O17,'Tuition Revenues'!DW17)</f>
        <v>566608787</v>
      </c>
      <c r="DX17" s="613">
        <f>SUM('State General Purpose'!EV17,'State Ed Special Purpose'!DX17,Local!P17,'Tuition Revenues'!DX17)</f>
        <v>549812163.32999992</v>
      </c>
      <c r="DY17" s="613">
        <f>SUM('State General Purpose'!EW17,'State Ed Special Purpose'!DY17,Local!Q17,'Tuition Revenues'!DY17)</f>
        <v>549973672</v>
      </c>
      <c r="DZ17" s="612">
        <f>SUM('State General Purpose'!EX17,'State Ed Special Purpose'!DZ17,Local!R17,'Tuition Revenues'!DZ17)</f>
        <v>0</v>
      </c>
      <c r="EA17" s="613">
        <f>SUM('State General Purpose'!EY17,'State Ed Special Purpose'!EA17,Local!S17,'Tuition Revenues'!EA17)</f>
        <v>0</v>
      </c>
      <c r="EB17" s="613">
        <f>SUM('State General Purpose'!EZ17,'State Ed Special Purpose'!EB17,Local!T17,'Tuition Revenues'!EB17)</f>
        <v>0</v>
      </c>
      <c r="EC17" s="613">
        <f>SUM('State General Purpose'!FA17,'State Ed Special Purpose'!EC17,Local!U17,'Tuition Revenues'!EC17)</f>
        <v>6531022</v>
      </c>
      <c r="ED17" s="613">
        <f>SUM('State General Purpose'!FB17,'State Ed Special Purpose'!ED17,Local!V17,'Tuition Revenues'!ED17)</f>
        <v>8262497</v>
      </c>
      <c r="EE17" s="613">
        <f>SUM('State General Purpose'!FC17,'State Ed Special Purpose'!EE17,Local!W17,'Tuition Revenues'!EE17)</f>
        <v>9825056</v>
      </c>
      <c r="EF17" s="613">
        <f>SUM('State General Purpose'!FD17,'State Ed Special Purpose'!EF17,Local!X17,'Tuition Revenues'!EF17)</f>
        <v>10187212</v>
      </c>
      <c r="EG17" s="613">
        <f>SUM('State General Purpose'!FE17,'State Ed Special Purpose'!EG17,Local!Y17,'Tuition Revenues'!EG17)</f>
        <v>0</v>
      </c>
      <c r="EH17" s="613">
        <f>SUM('State General Purpose'!FF17,'State Ed Special Purpose'!EH17,Local!Z17,'Tuition Revenues'!EH17)</f>
        <v>0</v>
      </c>
      <c r="EI17" s="613">
        <f>SUM('State General Purpose'!FG17,'State Ed Special Purpose'!EI17,Local!AA17,'Tuition Revenues'!EI17)</f>
        <v>0</v>
      </c>
      <c r="EJ17" s="613">
        <f>SUM('State General Purpose'!FH17,'State Ed Special Purpose'!EJ17,Local!AB17,'Tuition Revenues'!EJ17)</f>
        <v>0</v>
      </c>
      <c r="EK17" s="613">
        <f>SUM('State General Purpose'!FI17,'State Ed Special Purpose'!EK17,Local!AC17,'Tuition Revenues'!EK17)</f>
        <v>0</v>
      </c>
      <c r="EL17" s="613">
        <f>SUM('State General Purpose'!FJ17,'State Ed Special Purpose'!EL17,Local!AD17,'Tuition Revenues'!EL17)</f>
        <v>0</v>
      </c>
      <c r="EM17" s="613">
        <f>SUM('State General Purpose'!FK17,'State Ed Special Purpose'!EM17,Local!AE17,'Tuition Revenues'!EM17)</f>
        <v>0</v>
      </c>
      <c r="EN17" s="613">
        <f>SUM('State General Purpose'!FL17,'State Ed Special Purpose'!EN17,Local!AF17,'Tuition Revenues'!EN17)</f>
        <v>0</v>
      </c>
      <c r="EO17" s="612">
        <f>SUM('State General Purpose'!FM17,'State Ed Special Purpose'!EO17,Local!AG17,'Tuition Revenues'!EO17)</f>
        <v>146381065</v>
      </c>
      <c r="EP17" s="615">
        <f>SUM('State General Purpose'!FN17,'State Ed Special Purpose'!EP17,Local!AH17,'Tuition Revenues'!EP17)</f>
        <v>148150709</v>
      </c>
      <c r="EQ17" s="615">
        <f>SUM('State General Purpose'!FO17,'State Ed Special Purpose'!EQ17,Local!AI17,'Tuition Revenues'!EQ17)</f>
        <v>169033178</v>
      </c>
      <c r="ER17" s="615">
        <f>SUM('State General Purpose'!FP17,'State Ed Special Purpose'!ER17,Local!AJ17,'Tuition Revenues'!ER17)</f>
        <v>171709617</v>
      </c>
      <c r="ES17" s="615">
        <f>SUM('State General Purpose'!FQ17,'State Ed Special Purpose'!ES17,Local!AK17,'Tuition Revenues'!ES17)</f>
        <v>182886973</v>
      </c>
      <c r="ET17" s="615">
        <f>SUM('State General Purpose'!FR17,'State Ed Special Purpose'!ET17,Local!AL17,'Tuition Revenues'!ET17)</f>
        <v>192932625</v>
      </c>
      <c r="EU17" s="615">
        <f>SUM('State General Purpose'!FS17,'State Ed Special Purpose'!EU17,Local!AM17,'Tuition Revenues'!EU17)</f>
        <v>222552299</v>
      </c>
      <c r="EV17" s="615">
        <f>SUM('State General Purpose'!FT17,'State Ed Special Purpose'!EV17,Local!AN17,'Tuition Revenues'!EV17)</f>
        <v>226044676</v>
      </c>
      <c r="EW17" s="615">
        <f>SUM('State General Purpose'!FU17,'State Ed Special Purpose'!EW17,Local!AO17,'Tuition Revenues'!EW17)</f>
        <v>248968659</v>
      </c>
      <c r="EX17" s="615">
        <f>SUM('State General Purpose'!FV17,'State Ed Special Purpose'!EX17,Local!AP17,'Tuition Revenues'!EX17)</f>
        <v>288424905</v>
      </c>
      <c r="EY17" s="615">
        <f>SUM('State General Purpose'!FW17,'State Ed Special Purpose'!EY17,Local!AQ17,'Tuition Revenues'!EY17)</f>
        <v>372163529</v>
      </c>
      <c r="EZ17" s="615">
        <f>SUM('State General Purpose'!FX17,'State Ed Special Purpose'!EZ17,Local!AR17,'Tuition Revenues'!EZ17)</f>
        <v>400423732</v>
      </c>
      <c r="FA17" s="615">
        <f>SUM('State General Purpose'!FY17,'State Ed Special Purpose'!FA17,Local!AS17,'Tuition Revenues'!FA17)</f>
        <v>385847932</v>
      </c>
      <c r="FB17" s="615">
        <f>SUM('State General Purpose'!FZ17,'State Ed Special Purpose'!FB17,Local!AT17,'Tuition Revenues'!FB17)</f>
        <v>361220822</v>
      </c>
      <c r="FC17" s="615">
        <f>SUM('State General Purpose'!GA17,'State Ed Special Purpose'!FC17,Local!AU17,'Tuition Revenues'!FC17)</f>
        <v>361993147</v>
      </c>
      <c r="FD17" s="612">
        <f>SUM('State General Purpose'!GB17,'State Ed Special Purpose'!FD17,Local!AV17,'Tuition Revenues'!FD17)</f>
        <v>132540602</v>
      </c>
      <c r="FE17" s="615">
        <f>SUM('State General Purpose'!GC17,'State Ed Special Purpose'!FE17,Local!AW17,'Tuition Revenues'!FE17)</f>
        <v>132537651</v>
      </c>
      <c r="FF17" s="615">
        <f>SUM('State General Purpose'!GD17,'State Ed Special Purpose'!FF17,Local!AX17,'Tuition Revenues'!FF17)</f>
        <v>161942423</v>
      </c>
      <c r="FG17" s="615">
        <f>SUM('State General Purpose'!GE17,'State Ed Special Purpose'!FG17,Local!AY17,'Tuition Revenues'!FG17)</f>
        <v>163316629</v>
      </c>
      <c r="FH17" s="615">
        <f>SUM('State General Purpose'!GF17,'State Ed Special Purpose'!FH17,Local!AZ17,'Tuition Revenues'!FH17)</f>
        <v>179266258</v>
      </c>
      <c r="FI17" s="615">
        <f>SUM('State General Purpose'!GG17,'State Ed Special Purpose'!FI17,Local!BA17,'Tuition Revenues'!FI17)</f>
        <v>189686550</v>
      </c>
      <c r="FJ17" s="615">
        <f>SUM('State General Purpose'!GH17,'State Ed Special Purpose'!FJ17,Local!BB17,'Tuition Revenues'!FJ17)</f>
        <v>222737630</v>
      </c>
      <c r="FK17" s="615">
        <f>SUM('State General Purpose'!GI17,'State Ed Special Purpose'!FK17,Local!BC17,'Tuition Revenues'!FK17)</f>
        <v>231369105</v>
      </c>
      <c r="FL17" s="615">
        <f>SUM('State General Purpose'!GJ17,'State Ed Special Purpose'!FL17,Local!BD17,'Tuition Revenues'!FL17)</f>
        <v>259844369</v>
      </c>
      <c r="FM17" s="615">
        <f>SUM('State General Purpose'!GK17,'State Ed Special Purpose'!FM17,Local!BE17,'Tuition Revenues'!FM17)</f>
        <v>165605354</v>
      </c>
      <c r="FN17" s="615">
        <f>SUM('State General Purpose'!GL17,'State Ed Special Purpose'!FN17,Local!BF17,'Tuition Revenues'!FN17)</f>
        <v>117485029</v>
      </c>
      <c r="FO17" s="615">
        <f>SUM('State General Purpose'!GM17,'State Ed Special Purpose'!FO17,Local!BG17,'Tuition Revenues'!FO17)</f>
        <v>127962967</v>
      </c>
      <c r="FP17" s="615">
        <f>SUM('State General Purpose'!GN17,'State Ed Special Purpose'!FP17,Local!BH17,'Tuition Revenues'!FP17)</f>
        <v>119645959</v>
      </c>
      <c r="FQ17" s="615">
        <f>SUM('State General Purpose'!GO17,'State Ed Special Purpose'!FQ17,Local!BI17,'Tuition Revenues'!FQ17)</f>
        <v>127336721</v>
      </c>
      <c r="FR17" s="615">
        <f>SUM('State General Purpose'!GP17,'State Ed Special Purpose'!FR17,Local!BJ17,'Tuition Revenues'!FR17)</f>
        <v>127970596</v>
      </c>
      <c r="FS17" s="612">
        <f>SUM('State General Purpose'!GQ17,'State Ed Special Purpose'!FS17,Local!BK17,'Tuition Revenues'!FS17)</f>
        <v>68940170</v>
      </c>
      <c r="FT17" s="615">
        <f>SUM('State General Purpose'!GR17,'State Ed Special Purpose'!FT17,Local!BL17,'Tuition Revenues'!FT17)</f>
        <v>68086188</v>
      </c>
      <c r="FU17" s="615">
        <f>SUM('State General Purpose'!GS17,'State Ed Special Purpose'!FU17,Local!BM17,'Tuition Revenues'!FU17)</f>
        <v>60942266</v>
      </c>
      <c r="FV17" s="615">
        <f>SUM('State General Purpose'!GT17,'State Ed Special Purpose'!FV17,Local!BN17,'Tuition Revenues'!FV17)</f>
        <v>56937480</v>
      </c>
      <c r="FW17" s="615">
        <f>SUM('State General Purpose'!GU17,'State Ed Special Purpose'!FW17,Local!BO17,'Tuition Revenues'!FW17)</f>
        <v>60798848</v>
      </c>
      <c r="FX17" s="615">
        <f>SUM('State General Purpose'!GV17,'State Ed Special Purpose'!FX17,Local!BP17,'Tuition Revenues'!FX17)</f>
        <v>65470085</v>
      </c>
      <c r="FY17" s="615">
        <f>SUM('State General Purpose'!GW17,'State Ed Special Purpose'!FY17,Local!BQ17,'Tuition Revenues'!FY17)</f>
        <v>55912227</v>
      </c>
      <c r="FZ17" s="615">
        <f>SUM('State General Purpose'!GX17,'State Ed Special Purpose'!FZ17,Local!BR17,'Tuition Revenues'!FZ17)</f>
        <v>54522766</v>
      </c>
      <c r="GA17" s="615">
        <f>SUM('State General Purpose'!GY17,'State Ed Special Purpose'!GA17,Local!BS17,'Tuition Revenues'!GA17)</f>
        <v>58158185</v>
      </c>
      <c r="GB17" s="615">
        <f>SUM('State General Purpose'!GZ17,'State Ed Special Purpose'!GB17,Local!BT17,'Tuition Revenues'!GB17)</f>
        <v>53961750</v>
      </c>
      <c r="GC17" s="615">
        <f>SUM('State General Purpose'!HA17,'State Ed Special Purpose'!GC17,Local!BU17,'Tuition Revenues'!GC17)</f>
        <v>56909373.016390763</v>
      </c>
      <c r="GD17" s="615">
        <f>SUM('State General Purpose'!HB17,'State Ed Special Purpose'!GD17,Local!BV17,'Tuition Revenues'!GD17)</f>
        <v>61587476</v>
      </c>
      <c r="GE17" s="615">
        <f>SUM('State General Purpose'!HC17,'State Ed Special Purpose'!GE17,Local!BW17,'Tuition Revenues'!GE17)</f>
        <v>61114896</v>
      </c>
      <c r="GF17" s="615">
        <f>SUM('State General Purpose'!HD17,'State Ed Special Purpose'!GF17,Local!BX17,'Tuition Revenues'!GF17)</f>
        <v>63435132.329999998</v>
      </c>
      <c r="GG17" s="615">
        <f>SUM('State General Purpose'!HE17,'State Ed Special Purpose'!GG17,Local!BY17,'Tuition Revenues'!GG17)</f>
        <v>62190441</v>
      </c>
      <c r="GH17" s="616">
        <f>SUM('State General Purpose'!HG17,'State Ed Special Purpose'!GH17,Local!BZ17,'Tuition Revenues'!GH17)</f>
        <v>0</v>
      </c>
      <c r="GI17" s="615">
        <f>SUM('State General Purpose'!HH17,'State Ed Special Purpose'!GI17,Local!CA17,'Tuition Revenues'!GI17)</f>
        <v>0</v>
      </c>
      <c r="GJ17" s="615">
        <f>SUM('State General Purpose'!HI17,'State Ed Special Purpose'!GJ17,Local!CB17,'Tuition Revenues'!GJ17)</f>
        <v>0</v>
      </c>
      <c r="GK17" s="615">
        <f>SUM('State General Purpose'!HJ17,'State Ed Special Purpose'!GK17,Local!CC17,'Tuition Revenues'!GK17)</f>
        <v>0</v>
      </c>
      <c r="GL17" s="615">
        <f>SUM('State General Purpose'!HK17,'State Ed Special Purpose'!GL17,Local!CD17,'Tuition Revenues'!GL17)</f>
        <v>0</v>
      </c>
      <c r="GM17" s="615">
        <f>SUM('State General Purpose'!HL17,'State Ed Special Purpose'!GM17,Local!CE17,'Tuition Revenues'!GM17)</f>
        <v>0</v>
      </c>
      <c r="GN17" s="615">
        <f>SUM('State General Purpose'!HM17,'State Ed Special Purpose'!GN17,Local!CF17,'Tuition Revenues'!GN17)</f>
        <v>0</v>
      </c>
      <c r="GO17" s="615">
        <f>SUM('State General Purpose'!HN17,'State Ed Special Purpose'!GO17,Local!CG17,'Tuition Revenues'!GO17)</f>
        <v>0</v>
      </c>
      <c r="GP17" s="615">
        <f>SUM('State General Purpose'!HO17,'State Ed Special Purpose'!GP17,Local!CH17,'Tuition Revenues'!GP17)</f>
        <v>0</v>
      </c>
      <c r="GQ17" s="615">
        <f>SUM('State General Purpose'!HP17,'State Ed Special Purpose'!GQ17,Local!CI17,'Tuition Revenues'!GQ17)</f>
        <v>0</v>
      </c>
      <c r="GR17" s="615">
        <f>SUM('State General Purpose'!HQ17,'State Ed Special Purpose'!GR17,Local!CJ17,'Tuition Revenues'!GR17)</f>
        <v>0</v>
      </c>
      <c r="GS17" s="615">
        <f>SUM('State General Purpose'!HR17,'State Ed Special Purpose'!GS17,Local!CK17,'Tuition Revenues'!GS17)</f>
        <v>0</v>
      </c>
      <c r="GT17" s="615">
        <f>SUM('State General Purpose'!HS17,'State Ed Special Purpose'!GT17,Local!CL17,'Tuition Revenues'!GT17)</f>
        <v>0</v>
      </c>
      <c r="GU17" s="615">
        <f>SUM('State General Purpose'!HT17,'State Ed Special Purpose'!GU17,Local!CM17,'Tuition Revenues'!GU17)</f>
        <v>0</v>
      </c>
      <c r="GV17" s="615">
        <f>SUM('State General Purpose'!HU17,'State Ed Special Purpose'!GV17,Local!CN17,'Tuition Revenues'!GV17)</f>
        <v>0</v>
      </c>
      <c r="GW17" s="615">
        <f>SUM('State General Purpose'!HV17,'State Ed Special Purpose'!GW17,Local!CO17,'Tuition Revenues'!GW17)</f>
        <v>0</v>
      </c>
      <c r="GX17" s="612">
        <f>SUM('State General Purpose'!HW17,'State Ed Special Purpose'!GX17,Local!CP17,'Tuition Revenues'!GX17)</f>
        <v>0</v>
      </c>
      <c r="GY17" s="615">
        <f>SUM('State General Purpose'!HX17,'State Ed Special Purpose'!GY17,Local!CQ17,'Tuition Revenues'!GY17)</f>
        <v>0</v>
      </c>
      <c r="GZ17" s="615">
        <f>SUM('State General Purpose'!HY17,'State Ed Special Purpose'!GZ17,Local!CR17,'Tuition Revenues'!GZ17)</f>
        <v>0</v>
      </c>
      <c r="HA17" s="615">
        <f>SUM('State General Purpose'!HZ17,'State Ed Special Purpose'!HA17,Local!CS17,'Tuition Revenues'!HA17)</f>
        <v>0</v>
      </c>
      <c r="HB17" s="615">
        <f>SUM('State General Purpose'!IA17,'State Ed Special Purpose'!HB17,Local!CT17,'Tuition Revenues'!HB17)</f>
        <v>0</v>
      </c>
      <c r="HC17" s="615">
        <f>SUM('State General Purpose'!IB17,'State Ed Special Purpose'!HC17,Local!CU17,'Tuition Revenues'!HC17)</f>
        <v>0</v>
      </c>
      <c r="HD17" s="615">
        <f>SUM('State General Purpose'!IC17,'State Ed Special Purpose'!HD17,Local!CV17,'Tuition Revenues'!HD17)</f>
        <v>0</v>
      </c>
      <c r="HE17" s="615">
        <f>SUM('State General Purpose'!ID17,'State Ed Special Purpose'!HE17,Local!CW17,'Tuition Revenues'!HE17)</f>
        <v>0</v>
      </c>
      <c r="HF17" s="615">
        <f>SUM('State General Purpose'!IE17,'State Ed Special Purpose'!HF17,Local!CX17,'Tuition Revenues'!HF17)</f>
        <v>0</v>
      </c>
      <c r="HG17" s="615">
        <f>SUM('State General Purpose'!IF17,'State Ed Special Purpose'!HG17,Local!CY17,'Tuition Revenues'!HG17)</f>
        <v>0</v>
      </c>
      <c r="HH17" s="615">
        <f>SUM('State General Purpose'!IG17,'State Ed Special Purpose'!HH17,Local!CZ17,'Tuition Revenues'!HH17)</f>
        <v>0</v>
      </c>
      <c r="HI17" s="615">
        <f>SUM('State General Purpose'!IH17,'State Ed Special Purpose'!HI17,Local!DA17,'Tuition Revenues'!HI17)</f>
        <v>0</v>
      </c>
      <c r="HJ17" s="615">
        <f>SUM('State General Purpose'!II17,'State Ed Special Purpose'!HJ17,Local!DB17,'Tuition Revenues'!HJ17)</f>
        <v>0</v>
      </c>
      <c r="HK17" s="615">
        <f>SUM('State General Purpose'!IJ17,'State Ed Special Purpose'!HK17,Local!DC17,'Tuition Revenues'!HK17)</f>
        <v>0</v>
      </c>
      <c r="HL17" s="615">
        <f>SUM('State General Purpose'!IK17,'State Ed Special Purpose'!HL17,Local!DD17,'Tuition Revenues'!HL17)</f>
        <v>0</v>
      </c>
      <c r="HM17" s="612">
        <f>SUM('State General Purpose'!IL17,'State Ed Special Purpose'!HM17,Local!DE17,'Tuition Revenues'!HM17)</f>
        <v>0</v>
      </c>
      <c r="HN17" s="615">
        <f>SUM('State General Purpose'!IM17,'State Ed Special Purpose'!HN17,Local!DF17,'Tuition Revenues'!HN17)</f>
        <v>0</v>
      </c>
      <c r="HO17" s="615">
        <f>SUM('State General Purpose'!IN17,'State Ed Special Purpose'!HO17,Local!DG17,'Tuition Revenues'!HO17)</f>
        <v>0</v>
      </c>
      <c r="HP17" s="615">
        <f>SUM('State General Purpose'!IO17,'State Ed Special Purpose'!HP17,Local!DH17,'Tuition Revenues'!HP17)</f>
        <v>0</v>
      </c>
      <c r="HQ17" s="615">
        <f>SUM('State General Purpose'!IP17,'State Ed Special Purpose'!HQ17,Local!DI17,'Tuition Revenues'!HQ17)</f>
        <v>0</v>
      </c>
      <c r="HR17" s="615">
        <f>SUM('State General Purpose'!IQ17,'State Ed Special Purpose'!HR17,Local!DJ17,'Tuition Revenues'!HR17)</f>
        <v>0</v>
      </c>
      <c r="HS17" s="615">
        <f>SUM('State General Purpose'!IR17,'State Ed Special Purpose'!HS17,Local!DK17,'Tuition Revenues'!HS17)</f>
        <v>0</v>
      </c>
      <c r="HT17" s="615">
        <f>SUM('State General Purpose'!IS17,'State Ed Special Purpose'!HT17,Local!DL17,'Tuition Revenues'!HT17)</f>
        <v>0</v>
      </c>
      <c r="HU17" s="615">
        <f>SUM('State General Purpose'!IT17,'State Ed Special Purpose'!HU17,Local!DM17,'Tuition Revenues'!HU17)</f>
        <v>0</v>
      </c>
      <c r="HV17" s="615">
        <f>SUM('State General Purpose'!IU17,'State Ed Special Purpose'!HV17,Local!DN17,'Tuition Revenues'!HV17)</f>
        <v>0</v>
      </c>
      <c r="HW17" s="615">
        <f>SUM('State General Purpose'!IV17,'State Ed Special Purpose'!HW17,Local!DO17,'Tuition Revenues'!HW17)</f>
        <v>0</v>
      </c>
      <c r="HX17" s="615">
        <f>SUM('State General Purpose'!IW17,'State Ed Special Purpose'!HX17,Local!DP17,'Tuition Revenues'!HX17)</f>
        <v>0</v>
      </c>
      <c r="HY17" s="615">
        <f>SUM('State General Purpose'!IX17,'State Ed Special Purpose'!HY17,Local!DQ17,'Tuition Revenues'!HY17)</f>
        <v>0</v>
      </c>
      <c r="HZ17" s="615">
        <f>SUM('State General Purpose'!IY17,'State Ed Special Purpose'!HZ17,Local!DR17,'Tuition Revenues'!HZ17)</f>
        <v>0</v>
      </c>
      <c r="IA17" s="615">
        <f>SUM('State General Purpose'!IZ17,'State Ed Special Purpose'!IA17,Local!DS17,'Tuition Revenues'!IA17)</f>
        <v>0</v>
      </c>
    </row>
    <row r="18" spans="1:235" s="196" customFormat="1" ht="12.75" customHeight="1">
      <c r="A18" s="611" t="s">
        <v>11</v>
      </c>
      <c r="B18" s="612">
        <f>SUM('State General Purpose'!R18,'State Ed Special Purpose'!B18,'Tuition Revenues'!B18)</f>
        <v>1009259843.0665835</v>
      </c>
      <c r="C18" s="613">
        <f>SUM('State General Purpose'!S18,'State Ed Special Purpose'!C18,'Tuition Revenues'!C18)</f>
        <v>1098945494</v>
      </c>
      <c r="D18" s="613">
        <f>SUM('State General Purpose'!T18,'State Ed Special Purpose'!D18,'Tuition Revenues'!D18)</f>
        <v>1097836078</v>
      </c>
      <c r="E18" s="613">
        <f>SUM('State General Purpose'!U18,'State Ed Special Purpose'!E18,'Tuition Revenues'!E18)</f>
        <v>1132796266.51</v>
      </c>
      <c r="F18" s="613">
        <f>SUM('State General Purpose'!V18,'State Ed Special Purpose'!F18,'Tuition Revenues'!F18)</f>
        <v>1199208923.49</v>
      </c>
      <c r="G18" s="613">
        <f>SUM('State General Purpose'!W18,'State Ed Special Purpose'!G18,'Tuition Revenues'!G18)</f>
        <v>1277607772.4313333</v>
      </c>
      <c r="H18" s="613">
        <f>SUM('State General Purpose'!X18,'State Ed Special Purpose'!H18,'Tuition Revenues'!H18)</f>
        <v>1349346937</v>
      </c>
      <c r="I18" s="613">
        <f>SUM('State General Purpose'!Y18,'State Ed Special Purpose'!I18,'Tuition Revenues'!I18)</f>
        <v>1438984829</v>
      </c>
      <c r="J18" s="613">
        <f>SUM('State General Purpose'!Z18,'State Ed Special Purpose'!J18,'Tuition Revenues'!J18)</f>
        <v>1434055768</v>
      </c>
      <c r="K18" s="613">
        <f>SUM('State General Purpose'!AA18,'State Ed Special Purpose'!K18,'Tuition Revenues'!K18)</f>
        <v>1447949640.3099999</v>
      </c>
      <c r="L18" s="613">
        <f>SUM('State General Purpose'!AB18,'State Ed Special Purpose'!L18,'Tuition Revenues'!L18)</f>
        <v>1640362339.6343279</v>
      </c>
      <c r="M18" s="613">
        <f>SUM('State General Purpose'!AC18,'State Ed Special Purpose'!M18,'Tuition Revenues'!M18)</f>
        <v>1544882954</v>
      </c>
      <c r="N18" s="613">
        <f>SUM('State General Purpose'!AD18,'State Ed Special Purpose'!N18,'Tuition Revenues'!N18)</f>
        <v>1626094197.8797832</v>
      </c>
      <c r="O18" s="613">
        <f>SUM('State General Purpose'!AE18,'State Ed Special Purpose'!O18,'Tuition Revenues'!O18)</f>
        <v>1705171600.2566288</v>
      </c>
      <c r="P18" s="613">
        <f>SUM('State General Purpose'!AF18,'State Ed Special Purpose'!P18,'Tuition Revenues'!P18)</f>
        <v>1753997324.0947955</v>
      </c>
      <c r="Q18" s="613">
        <f>SUM('State General Purpose'!AG18,'State Ed Special Purpose'!Q18,'Tuition Revenues'!Q18)</f>
        <v>1837066424.0162172</v>
      </c>
      <c r="R18" s="612">
        <f>SUM('State General Purpose'!AI18,'State Ed Special Purpose'!R18,'Tuition Revenues'!R18)</f>
        <v>333320090.44143844</v>
      </c>
      <c r="S18" s="613">
        <f>SUM('State General Purpose'!AJ18,'State Ed Special Purpose'!S18,'Tuition Revenues'!S18)</f>
        <v>354902743</v>
      </c>
      <c r="T18" s="613">
        <f>SUM('State General Purpose'!AK18,'State Ed Special Purpose'!T18,'Tuition Revenues'!T18)</f>
        <v>343881876</v>
      </c>
      <c r="U18" s="613">
        <f>SUM('State General Purpose'!AL18,'State Ed Special Purpose'!U18,'Tuition Revenues'!U18)</f>
        <v>349099859.87</v>
      </c>
      <c r="V18" s="613">
        <f>SUM('State General Purpose'!AM18,'State Ed Special Purpose'!V18,'Tuition Revenues'!V18)</f>
        <v>366281099.69</v>
      </c>
      <c r="W18" s="613">
        <f>SUM('State General Purpose'!AN18,'State Ed Special Purpose'!W18,'Tuition Revenues'!W18)</f>
        <v>392553825.91913331</v>
      </c>
      <c r="X18" s="613">
        <f>SUM('State General Purpose'!AO18,'State Ed Special Purpose'!X18,'Tuition Revenues'!X18)</f>
        <v>415450800</v>
      </c>
      <c r="Y18" s="613">
        <f>SUM('State General Purpose'!AP18,'State Ed Special Purpose'!Y18,'Tuition Revenues'!Y18)</f>
        <v>443420300</v>
      </c>
      <c r="Z18" s="613">
        <f>SUM('State General Purpose'!AQ18,'State Ed Special Purpose'!Z18,'Tuition Revenues'!Z18)</f>
        <v>665827048</v>
      </c>
      <c r="AA18" s="613">
        <f>SUM('State General Purpose'!AR18,'State Ed Special Purpose'!AA18,'Tuition Revenues'!AA18)</f>
        <v>671706792</v>
      </c>
      <c r="AB18" s="613">
        <f>SUM('State General Purpose'!AS18,'State Ed Special Purpose'!AB18,'Tuition Revenues'!AB18)</f>
        <v>753792069.13881433</v>
      </c>
      <c r="AC18" s="613">
        <f>SUM('State General Purpose'!AT18,'State Ed Special Purpose'!AC18,'Tuition Revenues'!AC18)</f>
        <v>701916833</v>
      </c>
      <c r="AD18" s="613">
        <f>SUM('State General Purpose'!AU18,'State Ed Special Purpose'!AD18,'Tuition Revenues'!AD18)</f>
        <v>742003660.79201627</v>
      </c>
      <c r="AE18" s="613">
        <f>SUM('State General Purpose'!AV18,'State Ed Special Purpose'!AE18,'Tuition Revenues'!AE18)</f>
        <v>783016966.87731528</v>
      </c>
      <c r="AF18" s="613">
        <f>SUM('State General Purpose'!AW18,'State Ed Special Purpose'!AF18,'Tuition Revenues'!AF18)</f>
        <v>798615624.0441556</v>
      </c>
      <c r="AG18" s="613">
        <f>SUM('State General Purpose'!AX18,'State Ed Special Purpose'!AG18,'Tuition Revenues'!AG18)</f>
        <v>838528358.37933016</v>
      </c>
      <c r="AH18" s="612">
        <f>SUM('State General Purpose'!AZ18,'State Ed Special Purpose'!AH18,'Tuition Revenues'!AH18)</f>
        <v>169343761.16732466</v>
      </c>
      <c r="AI18" s="613">
        <f>SUM('State General Purpose'!BA18,'State Ed Special Purpose'!AI18,'Tuition Revenues'!AI18)</f>
        <v>183056645</v>
      </c>
      <c r="AJ18" s="613">
        <f>SUM('State General Purpose'!BB18,'State Ed Special Purpose'!AJ18,'Tuition Revenues'!AJ18)</f>
        <v>179515867</v>
      </c>
      <c r="AK18" s="613">
        <f>SUM('State General Purpose'!BC18,'State Ed Special Purpose'!AK18,'Tuition Revenues'!AK18)</f>
        <v>187097162.95499998</v>
      </c>
      <c r="AL18" s="613">
        <f>SUM('State General Purpose'!BD18,'State Ed Special Purpose'!AL18,'Tuition Revenues'!AL18)</f>
        <v>198303632.345</v>
      </c>
      <c r="AM18" s="613">
        <f>SUM('State General Purpose'!BE18,'State Ed Special Purpose'!AM18,'Tuition Revenues'!AM18)</f>
        <v>208733495.99126667</v>
      </c>
      <c r="AN18" s="613">
        <f>SUM('State General Purpose'!BF18,'State Ed Special Purpose'!AN18,'Tuition Revenues'!AN18)</f>
        <v>217612620</v>
      </c>
      <c r="AO18" s="613">
        <f>SUM('State General Purpose'!BG18,'State Ed Special Purpose'!AO18,'Tuition Revenues'!AO18)</f>
        <v>229758531</v>
      </c>
      <c r="AP18" s="613">
        <f>SUM('State General Purpose'!BH18,'State Ed Special Purpose'!AP18,'Tuition Revenues'!AP18)</f>
        <v>0</v>
      </c>
      <c r="AQ18" s="613">
        <f>SUM('State General Purpose'!BI18,'State Ed Special Purpose'!AQ18,'Tuition Revenues'!AQ18)</f>
        <v>0</v>
      </c>
      <c r="AR18" s="613">
        <f>SUM('State General Purpose'!BJ18,'State Ed Special Purpose'!AR18,'Tuition Revenues'!AR18)</f>
        <v>109875976</v>
      </c>
      <c r="AS18" s="613">
        <f>SUM('State General Purpose'!BK18,'State Ed Special Purpose'!AS18,'Tuition Revenues'!AS18)</f>
        <v>40385940</v>
      </c>
      <c r="AT18" s="613">
        <f>SUM('State General Purpose'!BL18,'State Ed Special Purpose'!AT18,'Tuition Revenues'!AT18)</f>
        <v>105600855</v>
      </c>
      <c r="AU18" s="613">
        <f>SUM('State General Purpose'!BM18,'State Ed Special Purpose'!AU18,'Tuition Revenues'!AU18)</f>
        <v>111569235</v>
      </c>
      <c r="AV18" s="613">
        <f>SUM('State General Purpose'!BN18,'State Ed Special Purpose'!AV18,'Tuition Revenues'!AV18)</f>
        <v>274599661.80000001</v>
      </c>
      <c r="AW18" s="613">
        <f>SUM('State General Purpose'!BO18,'State Ed Special Purpose'!AW18,'Tuition Revenues'!AW18)</f>
        <v>297441870</v>
      </c>
      <c r="AX18" s="612">
        <f>SUM('State General Purpose'!BQ18,'State Ed Special Purpose'!AX18,'Tuition Revenues'!AX18)</f>
        <v>349370401.52383518</v>
      </c>
      <c r="AY18" s="613">
        <f>SUM('State General Purpose'!BR18,'State Ed Special Purpose'!AY18,'Tuition Revenues'!AY18)</f>
        <v>388071520</v>
      </c>
      <c r="AZ18" s="613">
        <f>SUM('State General Purpose'!BS18,'State Ed Special Purpose'!AZ18,'Tuition Revenues'!AZ18)</f>
        <v>400435206</v>
      </c>
      <c r="BA18" s="613">
        <f>SUM('State General Purpose'!BT18,'State Ed Special Purpose'!BA18,'Tuition Revenues'!BA18)</f>
        <v>417081187.22500002</v>
      </c>
      <c r="BB18" s="613">
        <f>SUM('State General Purpose'!BU18,'State Ed Special Purpose'!BB18,'Tuition Revenues'!BB18)</f>
        <v>443267716.63</v>
      </c>
      <c r="BC18" s="613">
        <f>SUM('State General Purpose'!BV18,'State Ed Special Purpose'!BC18,'Tuition Revenues'!BC18)</f>
        <v>471196096.85673332</v>
      </c>
      <c r="BD18" s="613">
        <f>SUM('State General Purpose'!BW18,'State Ed Special Purpose'!BD18,'Tuition Revenues'!BD18)</f>
        <v>494934725</v>
      </c>
      <c r="BE18" s="613">
        <f>SUM('State General Purpose'!BX18,'State Ed Special Purpose'!BE18,'Tuition Revenues'!BE18)</f>
        <v>527422135</v>
      </c>
      <c r="BF18" s="613">
        <f>SUM('State General Purpose'!BY18,'State Ed Special Purpose'!BF18,'Tuition Revenues'!BF18)</f>
        <v>626292557</v>
      </c>
      <c r="BG18" s="613">
        <f>SUM('State General Purpose'!BZ18,'State Ed Special Purpose'!BG18,'Tuition Revenues'!BG18)</f>
        <v>707786748.30999994</v>
      </c>
      <c r="BH18" s="613">
        <f>SUM('State General Purpose'!CA18,'State Ed Special Purpose'!BH18,'Tuition Revenues'!BH18)</f>
        <v>699142939.15269578</v>
      </c>
      <c r="BI18" s="613">
        <f>SUM('State General Purpose'!CB18,'State Ed Special Purpose'!BI18,'Tuition Revenues'!BI18)</f>
        <v>665222480</v>
      </c>
      <c r="BJ18" s="613">
        <f>SUM('State General Purpose'!CC18,'State Ed Special Purpose'!BJ18,'Tuition Revenues'!BJ18)</f>
        <v>716997364.68110454</v>
      </c>
      <c r="BK18" s="613">
        <f>SUM('State General Purpose'!CD18,'State Ed Special Purpose'!BK18,'Tuition Revenues'!BK18)</f>
        <v>707893732</v>
      </c>
      <c r="BL18" s="613">
        <f>SUM('State General Purpose'!CE18,'State Ed Special Purpose'!BL18,'Tuition Revenues'!BL18)</f>
        <v>598730209.58617806</v>
      </c>
      <c r="BM18" s="613">
        <f>SUM('State General Purpose'!CF18,'State Ed Special Purpose'!BM18,'Tuition Revenues'!BM18)</f>
        <v>619541785.28565431</v>
      </c>
      <c r="BN18" s="612">
        <f>SUM('State General Purpose'!CH18,'State Ed Special Purpose'!BN18,'Tuition Revenues'!BN18)</f>
        <v>112806637.4599248</v>
      </c>
      <c r="BO18" s="613">
        <f>SUM('State General Purpose'!CI18,'State Ed Special Purpose'!BO18,'Tuition Revenues'!BO18)</f>
        <v>124348550</v>
      </c>
      <c r="BP18" s="613">
        <f>SUM('State General Purpose'!CJ18,'State Ed Special Purpose'!BP18,'Tuition Revenues'!BP18)</f>
        <v>126162272</v>
      </c>
      <c r="BQ18" s="613">
        <f>SUM('State General Purpose'!CK18,'State Ed Special Purpose'!BQ18,'Tuition Revenues'!BQ18)</f>
        <v>130503048.22</v>
      </c>
      <c r="BR18" s="613">
        <f>SUM('State General Purpose'!CL18,'State Ed Special Purpose'!BR18,'Tuition Revenues'!BR18)</f>
        <v>138976833.50999999</v>
      </c>
      <c r="BS18" s="613">
        <f>SUM('State General Purpose'!CM18,'State Ed Special Purpose'!BS18,'Tuition Revenues'!BS18)</f>
        <v>148524400.81693333</v>
      </c>
      <c r="BT18" s="613">
        <f>SUM('State General Purpose'!CN18,'State Ed Special Purpose'!BT18,'Tuition Revenues'!BT18)</f>
        <v>160052400</v>
      </c>
      <c r="BU18" s="613">
        <f>SUM('State General Purpose'!CO18,'State Ed Special Purpose'!BU18,'Tuition Revenues'!BU18)</f>
        <v>172941200</v>
      </c>
      <c r="BV18" s="613">
        <f>SUM('State General Purpose'!CP18,'State Ed Special Purpose'!BV18,'Tuition Revenues'!BV18)</f>
        <v>75948800</v>
      </c>
      <c r="BW18" s="613">
        <f>SUM('State General Purpose'!CQ18,'State Ed Special Purpose'!BW18,'Tuition Revenues'!BW18)</f>
        <v>0</v>
      </c>
      <c r="BX18" s="613">
        <f>SUM('State General Purpose'!CR18,'State Ed Special Purpose'!BX18,'Tuition Revenues'!BX18)</f>
        <v>0</v>
      </c>
      <c r="BY18" s="613">
        <f>SUM('State General Purpose'!CS18,'State Ed Special Purpose'!BY18,'Tuition Revenues'!BY18)</f>
        <v>0</v>
      </c>
      <c r="BZ18" s="613">
        <f>SUM('State General Purpose'!CT18,'State Ed Special Purpose'!BZ18,'Tuition Revenues'!BZ18)</f>
        <v>0</v>
      </c>
      <c r="CA18" s="613">
        <f>SUM('State General Purpose'!CU18,'State Ed Special Purpose'!CA18,'Tuition Revenues'!CA18)</f>
        <v>0</v>
      </c>
      <c r="CB18" s="613">
        <f>SUM('State General Purpose'!CV18,'State Ed Special Purpose'!CB18,'Tuition Revenues'!CB18)</f>
        <v>0</v>
      </c>
      <c r="CC18" s="613">
        <f>SUM('State General Purpose'!CW18,'State Ed Special Purpose'!CC18,'Tuition Revenues'!CC18)</f>
        <v>0</v>
      </c>
      <c r="CD18" s="612">
        <f>SUM('State General Purpose'!CY18,'State Ed Special Purpose'!CD18,'Tuition Revenues'!CD18)</f>
        <v>44479314.79827597</v>
      </c>
      <c r="CE18" s="613">
        <f>SUM('State General Purpose'!CZ18,'State Ed Special Purpose'!CE18,'Tuition Revenues'!CE18)</f>
        <v>48566036</v>
      </c>
      <c r="CF18" s="613">
        <f>SUM('State General Purpose'!DA18,'State Ed Special Purpose'!CF18,'Tuition Revenues'!CF18)</f>
        <v>47840857</v>
      </c>
      <c r="CG18" s="613">
        <f>SUM('State General Purpose'!DB18,'State Ed Special Purpose'!CG18,'Tuition Revenues'!CG18)</f>
        <v>49015008.239999995</v>
      </c>
      <c r="CH18" s="613">
        <f>SUM('State General Purpose'!DC18,'State Ed Special Purpose'!CH18,'Tuition Revenues'!CH18)</f>
        <v>52379641.314999998</v>
      </c>
      <c r="CI18" s="613">
        <f>SUM('State General Purpose'!DD18,'State Ed Special Purpose'!CI18,'Tuition Revenues'!CI18)</f>
        <v>56599952.847266667</v>
      </c>
      <c r="CJ18" s="613">
        <f>SUM('State General Purpose'!DE18,'State Ed Special Purpose'!CJ18,'Tuition Revenues'!CJ18)</f>
        <v>61296392</v>
      </c>
      <c r="CK18" s="613">
        <f>SUM('State General Purpose'!DF18,'State Ed Special Purpose'!CK18,'Tuition Revenues'!CK18)</f>
        <v>65442663</v>
      </c>
      <c r="CL18" s="613">
        <f>SUM('State General Purpose'!DG18,'State Ed Special Purpose'!CL18,'Tuition Revenues'!CL18)</f>
        <v>65987363</v>
      </c>
      <c r="CM18" s="613">
        <f>SUM('State General Purpose'!DH18,'State Ed Special Purpose'!CM18,'Tuition Revenues'!CM18)</f>
        <v>68456100</v>
      </c>
      <c r="CN18" s="613">
        <f>SUM('State General Purpose'!DI18,'State Ed Special Purpose'!CN18,'Tuition Revenues'!CN18)</f>
        <v>77551355.342817694</v>
      </c>
      <c r="CO18" s="613">
        <f>SUM('State General Purpose'!DJ18,'State Ed Special Purpose'!CO18,'Tuition Revenues'!CO18)</f>
        <v>73189701</v>
      </c>
      <c r="CP18" s="613">
        <f>SUM('State General Purpose'!DK18,'State Ed Special Purpose'!CP18,'Tuition Revenues'!CP18)</f>
        <v>76636473.531082422</v>
      </c>
      <c r="CQ18" s="613">
        <f>SUM('State General Purpose'!DL18,'State Ed Special Purpose'!CQ18,'Tuition Revenues'!CQ18)</f>
        <v>79647064.698208779</v>
      </c>
      <c r="CR18" s="613">
        <f>SUM('State General Purpose'!DM18,'State Ed Special Purpose'!CR18,'Tuition Revenues'!CR18)</f>
        <v>82051828.664461792</v>
      </c>
      <c r="CS18" s="613">
        <f>SUM('State General Purpose'!DN18,'State Ed Special Purpose'!CS18,'Tuition Revenues'!CS18)</f>
        <v>81554410.351232737</v>
      </c>
      <c r="CT18" s="612">
        <f>SUM('State General Purpose'!DP18,'State Ed Special Purpose'!CT18,'Tuition Revenues'!CT18)</f>
        <v>0</v>
      </c>
      <c r="CU18" s="613">
        <f>SUM('State General Purpose'!DQ18,'State Ed Special Purpose'!CU18,'Tuition Revenues'!CU18)</f>
        <v>0</v>
      </c>
      <c r="CV18" s="613">
        <f>SUM('State General Purpose'!DR18,'State Ed Special Purpose'!CV18,'Tuition Revenues'!CV18)</f>
        <v>0</v>
      </c>
      <c r="CW18" s="613">
        <f>SUM('State General Purpose'!DS18,'State Ed Special Purpose'!CW18,'Tuition Revenues'!CW18)</f>
        <v>0</v>
      </c>
      <c r="CX18" s="613">
        <f>SUM('State General Purpose'!DT18,'State Ed Special Purpose'!CX18,'Tuition Revenues'!CX18)</f>
        <v>0</v>
      </c>
      <c r="CY18" s="613">
        <f>SUM('State General Purpose'!DU18,'State Ed Special Purpose'!CY18,'Tuition Revenues'!CY18)</f>
        <v>0</v>
      </c>
      <c r="CZ18" s="613">
        <f>SUM('State General Purpose'!DV18,'State Ed Special Purpose'!CZ18,'Tuition Revenues'!CZ18)</f>
        <v>0</v>
      </c>
      <c r="DA18" s="613">
        <f>SUM('State General Purpose'!DW18,'State Ed Special Purpose'!DA18,'Tuition Revenues'!DA18)</f>
        <v>0</v>
      </c>
      <c r="DB18" s="613">
        <f>SUM('State General Purpose'!DX18,'State Ed Special Purpose'!DB18,'Tuition Revenues'!DB18)</f>
        <v>0</v>
      </c>
      <c r="DC18" s="613">
        <f>SUM('State General Purpose'!DY18,'State Ed Special Purpose'!DC18,'Tuition Revenues'!DC18)</f>
        <v>0</v>
      </c>
      <c r="DD18" s="613">
        <f>SUM('State General Purpose'!DZ18,'State Ed Special Purpose'!DD18,'Tuition Revenues'!DD18)</f>
        <v>0</v>
      </c>
      <c r="DE18" s="613">
        <f>SUM('State General Purpose'!EA18,'State Ed Special Purpose'!DE18,'Tuition Revenues'!DE18)</f>
        <v>0</v>
      </c>
      <c r="DF18" s="613">
        <f>SUM('State General Purpose'!EB18,'State Ed Special Purpose'!DF18,'Tuition Revenues'!DF18)</f>
        <v>0</v>
      </c>
      <c r="DG18" s="613">
        <f>SUM('State General Purpose'!EC18,'State Ed Special Purpose'!DG18,'Tuition Revenues'!DG18)</f>
        <v>0</v>
      </c>
      <c r="DH18" s="613">
        <f>SUM('State General Purpose'!ED18,'State Ed Special Purpose'!DH18,'Tuition Revenues'!DH18)</f>
        <v>0</v>
      </c>
      <c r="DI18" s="613">
        <f>SUM('State General Purpose'!EE18,'State Ed Special Purpose'!DI18,'Tuition Revenues'!DI18)</f>
        <v>0</v>
      </c>
      <c r="DJ18" s="614">
        <f>SUM('State General Purpose'!EH18,'State Ed Special Purpose'!DJ18,Local!B18,'Tuition Revenues'!DJ18)</f>
        <v>274340803.31743902</v>
      </c>
      <c r="DK18" s="613">
        <f>SUM('State General Purpose'!EI18,'State Ed Special Purpose'!DK18,Local!C18,'Tuition Revenues'!DK18)</f>
        <v>294040880</v>
      </c>
      <c r="DL18" s="613">
        <f>SUM('State General Purpose'!EJ18,'State Ed Special Purpose'!DL18,Local!D18,'Tuition Revenues'!DL18)</f>
        <v>301266861</v>
      </c>
      <c r="DM18" s="613">
        <f>SUM('State General Purpose'!EK18,'State Ed Special Purpose'!DM18,Local!E18,'Tuition Revenues'!DM18)</f>
        <v>316834566</v>
      </c>
      <c r="DN18" s="613">
        <f>SUM('State General Purpose'!EL18,'State Ed Special Purpose'!DN18,Local!F18,'Tuition Revenues'!DN18)</f>
        <v>334602100</v>
      </c>
      <c r="DO18" s="613">
        <f>SUM('State General Purpose'!EM18,'State Ed Special Purpose'!DO18,Local!G18,'Tuition Revenues'!DO18)</f>
        <v>351734962</v>
      </c>
      <c r="DP18" s="613">
        <f>SUM('State General Purpose'!EN18,'State Ed Special Purpose'!DP18,Local!H18,'Tuition Revenues'!DP18)</f>
        <v>375495921</v>
      </c>
      <c r="DQ18" s="613">
        <f>SUM('State General Purpose'!EO18,'State Ed Special Purpose'!DQ18,Local!I18,'Tuition Revenues'!DQ18)</f>
        <v>399042860</v>
      </c>
      <c r="DR18" s="613">
        <f>SUM('State General Purpose'!EP18,'State Ed Special Purpose'!DR18,Local!J18,'Tuition Revenues'!DR18)</f>
        <v>403131305</v>
      </c>
      <c r="DS18" s="613">
        <f>SUM('State General Purpose'!EQ18,'State Ed Special Purpose'!DS18,Local!K18,'Tuition Revenues'!DS18)</f>
        <v>426432606.60000002</v>
      </c>
      <c r="DT18" s="613">
        <f>SUM('State General Purpose'!ER18,'State Ed Special Purpose'!DT18,Local!L18,'Tuition Revenues'!DT18)</f>
        <v>487245851</v>
      </c>
      <c r="DU18" s="613">
        <f>SUM('State General Purpose'!ES18,'State Ed Special Purpose'!DU18,Local!M18,'Tuition Revenues'!DU18)</f>
        <v>464769470.01999998</v>
      </c>
      <c r="DV18" s="613">
        <f>SUM('State General Purpose'!ET18,'State Ed Special Purpose'!DV18,Local!N18,'Tuition Revenues'!DV18)</f>
        <v>470271868.69999999</v>
      </c>
      <c r="DW18" s="613">
        <f>SUM('State General Purpose'!EU18,'State Ed Special Purpose'!DW18,Local!O18,'Tuition Revenues'!DW18)</f>
        <v>480928816</v>
      </c>
      <c r="DX18" s="613">
        <f>SUM('State General Purpose'!EV18,'State Ed Special Purpose'!DX18,Local!P18,'Tuition Revenues'!DX18)</f>
        <v>475089448.07999998</v>
      </c>
      <c r="DY18" s="613">
        <f>SUM('State General Purpose'!EW18,'State Ed Special Purpose'!DY18,Local!Q18,'Tuition Revenues'!DY18)</f>
        <v>506540687</v>
      </c>
      <c r="DZ18" s="612">
        <f>SUM('State General Purpose'!EX18,'State Ed Special Purpose'!DZ18,Local!R18,'Tuition Revenues'!DZ18)</f>
        <v>0</v>
      </c>
      <c r="EA18" s="613">
        <f>SUM('State General Purpose'!EY18,'State Ed Special Purpose'!EA18,Local!S18,'Tuition Revenues'!EA18)</f>
        <v>0</v>
      </c>
      <c r="EB18" s="613">
        <f>SUM('State General Purpose'!EZ18,'State Ed Special Purpose'!EB18,Local!T18,'Tuition Revenues'!EB18)</f>
        <v>0</v>
      </c>
      <c r="EC18" s="613">
        <f>SUM('State General Purpose'!FA18,'State Ed Special Purpose'!EC18,Local!U18,'Tuition Revenues'!EC18)</f>
        <v>0</v>
      </c>
      <c r="ED18" s="613">
        <f>SUM('State General Purpose'!FB18,'State Ed Special Purpose'!ED18,Local!V18,'Tuition Revenues'!ED18)</f>
        <v>0</v>
      </c>
      <c r="EE18" s="613">
        <f>SUM('State General Purpose'!FC18,'State Ed Special Purpose'!EE18,Local!W18,'Tuition Revenues'!EE18)</f>
        <v>0</v>
      </c>
      <c r="EF18" s="613">
        <f>SUM('State General Purpose'!FD18,'State Ed Special Purpose'!EF18,Local!X18,'Tuition Revenues'!EF18)</f>
        <v>0</v>
      </c>
      <c r="EG18" s="613">
        <f>SUM('State General Purpose'!FE18,'State Ed Special Purpose'!EG18,Local!Y18,'Tuition Revenues'!EG18)</f>
        <v>0</v>
      </c>
      <c r="EH18" s="613">
        <f>SUM('State General Purpose'!FF18,'State Ed Special Purpose'!EH18,Local!Z18,'Tuition Revenues'!EH18)</f>
        <v>0</v>
      </c>
      <c r="EI18" s="613">
        <f>SUM('State General Purpose'!FG18,'State Ed Special Purpose'!EI18,Local!AA18,'Tuition Revenues'!EI18)</f>
        <v>0</v>
      </c>
      <c r="EJ18" s="613">
        <f>SUM('State General Purpose'!FH18,'State Ed Special Purpose'!EJ18,Local!AB18,'Tuition Revenues'!EJ18)</f>
        <v>0</v>
      </c>
      <c r="EK18" s="613">
        <f>SUM('State General Purpose'!FI18,'State Ed Special Purpose'!EK18,Local!AC18,'Tuition Revenues'!EK18)</f>
        <v>0</v>
      </c>
      <c r="EL18" s="613">
        <f>SUM('State General Purpose'!FJ18,'State Ed Special Purpose'!EL18,Local!AD18,'Tuition Revenues'!EL18)</f>
        <v>0</v>
      </c>
      <c r="EM18" s="613">
        <f>SUM('State General Purpose'!FK18,'State Ed Special Purpose'!EM18,Local!AE18,'Tuition Revenues'!EM18)</f>
        <v>0</v>
      </c>
      <c r="EN18" s="613">
        <f>SUM('State General Purpose'!FL18,'State Ed Special Purpose'!EN18,Local!AF18,'Tuition Revenues'!EN18)</f>
        <v>0</v>
      </c>
      <c r="EO18" s="612">
        <f>SUM('State General Purpose'!FM18,'State Ed Special Purpose'!EO18,Local!AG18,'Tuition Revenues'!EO18)</f>
        <v>115906412.5</v>
      </c>
      <c r="EP18" s="615">
        <f>SUM('State General Purpose'!FN18,'State Ed Special Purpose'!EP18,Local!AH18,'Tuition Revenues'!EP18)</f>
        <v>117068641</v>
      </c>
      <c r="EQ18" s="615">
        <f>SUM('State General Purpose'!FO18,'State Ed Special Purpose'!EQ18,Local!AI18,'Tuition Revenues'!EQ18)</f>
        <v>122600900</v>
      </c>
      <c r="ER18" s="615">
        <f>SUM('State General Purpose'!FP18,'State Ed Special Purpose'!ER18,Local!AJ18,'Tuition Revenues'!ER18)</f>
        <v>129494000</v>
      </c>
      <c r="ES18" s="615">
        <f>SUM('State General Purpose'!FQ18,'State Ed Special Purpose'!ES18,Local!AK18,'Tuition Revenues'!ES18)</f>
        <v>135763200</v>
      </c>
      <c r="ET18" s="615">
        <f>SUM('State General Purpose'!FR18,'State Ed Special Purpose'!ET18,Local!AL18,'Tuition Revenues'!ET18)</f>
        <v>144006800</v>
      </c>
      <c r="EU18" s="615">
        <f>SUM('State General Purpose'!FS18,'State Ed Special Purpose'!EU18,Local!AM18,'Tuition Revenues'!EU18)</f>
        <v>152426700</v>
      </c>
      <c r="EV18" s="615">
        <f>SUM('State General Purpose'!FT18,'State Ed Special Purpose'!EV18,Local!AN18,'Tuition Revenues'!EV18)</f>
        <v>152063640</v>
      </c>
      <c r="EW18" s="615">
        <f>SUM('State General Purpose'!FU18,'State Ed Special Purpose'!EW18,Local!AO18,'Tuition Revenues'!EW18)</f>
        <v>160587024</v>
      </c>
      <c r="EX18" s="615">
        <f>SUM('State General Purpose'!FV18,'State Ed Special Purpose'!EX18,Local!AP18,'Tuition Revenues'!EX18)</f>
        <v>263503142</v>
      </c>
      <c r="EY18" s="615">
        <f>SUM('State General Purpose'!FW18,'State Ed Special Purpose'!EY18,Local!AQ18,'Tuition Revenues'!EY18)</f>
        <v>253598732</v>
      </c>
      <c r="EZ18" s="615">
        <f>SUM('State General Purpose'!FX18,'State Ed Special Purpose'!EZ18,Local!AR18,'Tuition Revenues'!EZ18)</f>
        <v>257085534.43097121</v>
      </c>
      <c r="FA18" s="615">
        <f>SUM('State General Purpose'!FY18,'State Ed Special Purpose'!FA18,Local!AS18,'Tuition Revenues'!FA18)</f>
        <v>261537634.89279267</v>
      </c>
      <c r="FB18" s="615">
        <f>SUM('State General Purpose'!FZ18,'State Ed Special Purpose'!FB18,Local!AT18,'Tuition Revenues'!FB18)</f>
        <v>255327791</v>
      </c>
      <c r="FC18" s="615">
        <f>SUM('State General Purpose'!GA18,'State Ed Special Purpose'!FC18,Local!AU18,'Tuition Revenues'!FC18)</f>
        <v>272693945</v>
      </c>
      <c r="FD18" s="612">
        <f>SUM('State General Purpose'!GB18,'State Ed Special Purpose'!FD18,Local!AV18,'Tuition Revenues'!FD18)</f>
        <v>168963916</v>
      </c>
      <c r="FE18" s="615">
        <f>SUM('State General Purpose'!GC18,'State Ed Special Purpose'!FE18,Local!AW18,'Tuition Revenues'!FE18)</f>
        <v>174646948</v>
      </c>
      <c r="FF18" s="615">
        <f>SUM('State General Purpose'!GD18,'State Ed Special Purpose'!FF18,Local!AX18,'Tuition Revenues'!FF18)</f>
        <v>183883666</v>
      </c>
      <c r="FG18" s="615">
        <f>SUM('State General Purpose'!GE18,'State Ed Special Purpose'!FG18,Local!AY18,'Tuition Revenues'!FG18)</f>
        <v>194258100</v>
      </c>
      <c r="FH18" s="615">
        <f>SUM('State General Purpose'!GF18,'State Ed Special Purpose'!FH18,Local!AZ18,'Tuition Revenues'!FH18)</f>
        <v>204800962</v>
      </c>
      <c r="FI18" s="615">
        <f>SUM('State General Purpose'!GG18,'State Ed Special Purpose'!FI18,Local!BA18,'Tuition Revenues'!FI18)</f>
        <v>219258021</v>
      </c>
      <c r="FJ18" s="615">
        <f>SUM('State General Purpose'!GH18,'State Ed Special Purpose'!FJ18,Local!BB18,'Tuition Revenues'!FJ18)</f>
        <v>233752760</v>
      </c>
      <c r="FK18" s="615">
        <f>SUM('State General Purpose'!GI18,'State Ed Special Purpose'!FK18,Local!BC18,'Tuition Revenues'!FK18)</f>
        <v>238061265</v>
      </c>
      <c r="FL18" s="615">
        <f>SUM('State General Purpose'!GJ18,'State Ed Special Purpose'!FL18,Local!BD18,'Tuition Revenues'!FL18)</f>
        <v>251644882.59999999</v>
      </c>
      <c r="FM18" s="615">
        <f>SUM('State General Purpose'!GK18,'State Ed Special Purpose'!FM18,Local!BE18,'Tuition Revenues'!FM18)</f>
        <v>223742709</v>
      </c>
      <c r="FN18" s="615">
        <f>SUM('State General Purpose'!GL18,'State Ed Special Purpose'!FN18,Local!BF18,'Tuition Revenues'!FN18)</f>
        <v>211170738.01999998</v>
      </c>
      <c r="FO18" s="615">
        <f>SUM('State General Purpose'!GM18,'State Ed Special Purpose'!FO18,Local!BG18,'Tuition Revenues'!FO18)</f>
        <v>213186334.26902878</v>
      </c>
      <c r="FP18" s="615">
        <f>SUM('State General Purpose'!GN18,'State Ed Special Purpose'!FP18,Local!BH18,'Tuition Revenues'!FP18)</f>
        <v>219391181.10720736</v>
      </c>
      <c r="FQ18" s="615">
        <f>SUM('State General Purpose'!GO18,'State Ed Special Purpose'!FQ18,Local!BI18,'Tuition Revenues'!FQ18)</f>
        <v>221354257.07999998</v>
      </c>
      <c r="FR18" s="615">
        <f>SUM('State General Purpose'!GP18,'State Ed Special Purpose'!FR18,Local!BJ18,'Tuition Revenues'!FR18)</f>
        <v>224640200</v>
      </c>
      <c r="FS18" s="612">
        <f>SUM('State General Purpose'!GQ18,'State Ed Special Purpose'!FS18,Local!BK18,'Tuition Revenues'!FS18)</f>
        <v>9170551.5</v>
      </c>
      <c r="FT18" s="615">
        <f>SUM('State General Purpose'!GR18,'State Ed Special Purpose'!FT18,Local!BL18,'Tuition Revenues'!FT18)</f>
        <v>9551272</v>
      </c>
      <c r="FU18" s="615">
        <f>SUM('State General Purpose'!GS18,'State Ed Special Purpose'!FU18,Local!BM18,'Tuition Revenues'!FU18)</f>
        <v>10350000</v>
      </c>
      <c r="FV18" s="615">
        <f>SUM('State General Purpose'!GT18,'State Ed Special Purpose'!FV18,Local!BN18,'Tuition Revenues'!FV18)</f>
        <v>10850000</v>
      </c>
      <c r="FW18" s="615">
        <f>SUM('State General Purpose'!GU18,'State Ed Special Purpose'!FW18,Local!BO18,'Tuition Revenues'!FW18)</f>
        <v>11170800</v>
      </c>
      <c r="FX18" s="615">
        <f>SUM('State General Purpose'!GV18,'State Ed Special Purpose'!FX18,Local!BP18,'Tuition Revenues'!FX18)</f>
        <v>12231100</v>
      </c>
      <c r="FY18" s="615">
        <f>SUM('State General Purpose'!GW18,'State Ed Special Purpose'!FY18,Local!BQ18,'Tuition Revenues'!FY18)</f>
        <v>12863400</v>
      </c>
      <c r="FZ18" s="615">
        <f>SUM('State General Purpose'!GX18,'State Ed Special Purpose'!FZ18,Local!BR18,'Tuition Revenues'!FZ18)</f>
        <v>13006400</v>
      </c>
      <c r="GA18" s="615">
        <f>SUM('State General Purpose'!GY18,'State Ed Special Purpose'!GA18,Local!BS18,'Tuition Revenues'!GA18)</f>
        <v>14200700</v>
      </c>
      <c r="GB18" s="615">
        <f>SUM('State General Purpose'!GZ18,'State Ed Special Purpose'!GB18,Local!BT18,'Tuition Revenues'!GB18)</f>
        <v>0</v>
      </c>
      <c r="GC18" s="615">
        <f>SUM('State General Purpose'!HA18,'State Ed Special Purpose'!GC18,Local!BU18,'Tuition Revenues'!GC18)</f>
        <v>0</v>
      </c>
      <c r="GD18" s="615">
        <f>SUM('State General Purpose'!HB18,'State Ed Special Purpose'!GD18,Local!BV18,'Tuition Revenues'!GD18)</f>
        <v>0</v>
      </c>
      <c r="GE18" s="615">
        <f>SUM('State General Purpose'!HC18,'State Ed Special Purpose'!GE18,Local!BW18,'Tuition Revenues'!GE18)</f>
        <v>0</v>
      </c>
      <c r="GF18" s="615">
        <f>SUM('State General Purpose'!HD18,'State Ed Special Purpose'!GF18,Local!BX18,'Tuition Revenues'!GF18)</f>
        <v>0</v>
      </c>
      <c r="GG18" s="615">
        <f>SUM('State General Purpose'!HE18,'State Ed Special Purpose'!GG18,Local!BY18,'Tuition Revenues'!GG18)</f>
        <v>0</v>
      </c>
      <c r="GH18" s="616">
        <f>SUM('State General Purpose'!HG18,'State Ed Special Purpose'!GH18,Local!BZ18,'Tuition Revenues'!GH18)</f>
        <v>47987580</v>
      </c>
      <c r="GI18" s="615">
        <f>SUM('State General Purpose'!HH18,'State Ed Special Purpose'!GI18,Local!CA18,'Tuition Revenues'!GI18)</f>
        <v>50228800</v>
      </c>
      <c r="GJ18" s="615">
        <f>SUM('State General Purpose'!HI18,'State Ed Special Purpose'!GJ18,Local!CB18,'Tuition Revenues'!GJ18)</f>
        <v>53337858</v>
      </c>
      <c r="GK18" s="615">
        <f>SUM('State General Purpose'!HJ18,'State Ed Special Purpose'!GK18,Local!CC18,'Tuition Revenues'!GK18)</f>
        <v>53455400</v>
      </c>
      <c r="GL18" s="615">
        <f>SUM('State General Purpose'!HK18,'State Ed Special Purpose'!GL18,Local!CD18,'Tuition Revenues'!GL18)</f>
        <v>56815300</v>
      </c>
      <c r="GM18" s="615">
        <f>SUM('State General Purpose'!HL18,'State Ed Special Purpose'!GM18,Local!CE18,'Tuition Revenues'!GM18)</f>
        <v>58654100</v>
      </c>
      <c r="GN18" s="615">
        <f>SUM('State General Purpose'!HM18,'State Ed Special Purpose'!GN18,Local!CF18,'Tuition Revenues'!GN18)</f>
        <v>66556600</v>
      </c>
      <c r="GO18" s="615">
        <f>SUM('State General Purpose'!HN18,'State Ed Special Purpose'!GO18,Local!CG18,'Tuition Revenues'!GO18)</f>
        <v>71315400</v>
      </c>
      <c r="GP18" s="615">
        <f>SUM('State General Purpose'!HO18,'State Ed Special Purpose'!GP18,Local!CH18,'Tuition Revenues'!GP18)</f>
        <v>70584470</v>
      </c>
      <c r="GQ18" s="615">
        <f>SUM('State General Purpose'!HP18,'State Ed Special Purpose'!GQ18,Local!CI18,'Tuition Revenues'!GQ18)</f>
        <v>71791878.604621664</v>
      </c>
      <c r="GR18" s="615">
        <f>SUM('State General Purpose'!HQ18,'State Ed Special Purpose'!GR18,Local!CJ18,'Tuition Revenues'!GR18)</f>
        <v>79564800</v>
      </c>
      <c r="GS18" s="615">
        <f>SUM('State General Purpose'!HR18,'State Ed Special Purpose'!GS18,Local!CK18,'Tuition Revenues'!GS18)</f>
        <v>79832900</v>
      </c>
      <c r="GT18" s="615">
        <f>SUM('State General Purpose'!HS18,'State Ed Special Purpose'!GT18,Local!CL18,'Tuition Revenues'!GT18)</f>
        <v>83349050</v>
      </c>
      <c r="GU18" s="615">
        <f>SUM('State General Purpose'!HT18,'State Ed Special Purpose'!GU18,Local!CM18,'Tuition Revenues'!GU18)</f>
        <v>86366650</v>
      </c>
      <c r="GV18" s="615">
        <f>SUM('State General Purpose'!HU18,'State Ed Special Purpose'!GV18,Local!CN18,'Tuition Revenues'!GV18)</f>
        <v>86082650</v>
      </c>
      <c r="GW18" s="615">
        <f>SUM('State General Purpose'!HV18,'State Ed Special Purpose'!GW18,Local!CO18,'Tuition Revenues'!GW18)</f>
        <v>90771040</v>
      </c>
      <c r="GX18" s="612">
        <f>SUM('State General Purpose'!HW18,'State Ed Special Purpose'!GX18,Local!CP18,'Tuition Revenues'!GX18)</f>
        <v>1117000</v>
      </c>
      <c r="GY18" s="615">
        <f>SUM('State General Purpose'!HX18,'State Ed Special Purpose'!GY18,Local!CQ18,'Tuition Revenues'!GY18)</f>
        <v>4481303</v>
      </c>
      <c r="GZ18" s="615">
        <f>SUM('State General Purpose'!HY18,'State Ed Special Purpose'!GZ18,Local!CR18,'Tuition Revenues'!GZ18)</f>
        <v>4481700</v>
      </c>
      <c r="HA18" s="615">
        <f>SUM('State General Purpose'!HZ18,'State Ed Special Purpose'!HA18,Local!CS18,'Tuition Revenues'!HA18)</f>
        <v>0</v>
      </c>
      <c r="HB18" s="615">
        <f>SUM('State General Purpose'!IA18,'State Ed Special Purpose'!HB18,Local!CT18,'Tuition Revenues'!HB18)</f>
        <v>0</v>
      </c>
      <c r="HC18" s="615">
        <f>SUM('State General Purpose'!IB18,'State Ed Special Purpose'!HC18,Local!CU18,'Tuition Revenues'!HC18)</f>
        <v>0</v>
      </c>
      <c r="HD18" s="615">
        <f>SUM('State General Purpose'!IC18,'State Ed Special Purpose'!HD18,Local!CV18,'Tuition Revenues'!HD18)</f>
        <v>0</v>
      </c>
      <c r="HE18" s="615">
        <f>SUM('State General Purpose'!ID18,'State Ed Special Purpose'!HE18,Local!CW18,'Tuition Revenues'!HE18)</f>
        <v>0</v>
      </c>
      <c r="HF18" s="615">
        <f>SUM('State General Purpose'!IE18,'State Ed Special Purpose'!HF18,Local!CX18,'Tuition Revenues'!HF18)</f>
        <v>0</v>
      </c>
      <c r="HG18" s="615">
        <f>SUM('State General Purpose'!IF18,'State Ed Special Purpose'!HG18,Local!CY18,'Tuition Revenues'!HG18)</f>
        <v>0</v>
      </c>
      <c r="HH18" s="615">
        <f>SUM('State General Purpose'!IG18,'State Ed Special Purpose'!HH18,Local!CZ18,'Tuition Revenues'!HH18)</f>
        <v>5326600</v>
      </c>
      <c r="HI18" s="615">
        <f>SUM('State General Purpose'!IH18,'State Ed Special Purpose'!HI18,Local!DA18,'Tuition Revenues'!HI18)</f>
        <v>5593100</v>
      </c>
      <c r="HJ18" s="615">
        <f>SUM('State General Purpose'!II18,'State Ed Special Purpose'!HJ18,Local!DB18,'Tuition Revenues'!HJ18)</f>
        <v>6063500</v>
      </c>
      <c r="HK18" s="615">
        <f>SUM('State General Purpose'!IJ18,'State Ed Special Purpose'!HK18,Local!DC18,'Tuition Revenues'!HK18)</f>
        <v>5668500</v>
      </c>
      <c r="HL18" s="615">
        <f>SUM('State General Purpose'!IK18,'State Ed Special Purpose'!HL18,Local!DD18,'Tuition Revenues'!HL18)</f>
        <v>5999900</v>
      </c>
      <c r="HM18" s="612">
        <f>SUM('State General Purpose'!IL18,'State Ed Special Purpose'!HM18,Local!DE18,'Tuition Revenues'!HM18)</f>
        <v>45921400</v>
      </c>
      <c r="HN18" s="615">
        <f>SUM('State General Purpose'!IM18,'State Ed Special Purpose'!HN18,Local!DF18,'Tuition Revenues'!HN18)</f>
        <v>48856555</v>
      </c>
      <c r="HO18" s="615">
        <f>SUM('State General Purpose'!IN18,'State Ed Special Purpose'!HO18,Local!DG18,'Tuition Revenues'!HO18)</f>
        <v>48973700</v>
      </c>
      <c r="HP18" s="615">
        <f>SUM('State General Purpose'!IO18,'State Ed Special Purpose'!HP18,Local!DH18,'Tuition Revenues'!HP18)</f>
        <v>56815300</v>
      </c>
      <c r="HQ18" s="615">
        <f>SUM('State General Purpose'!IP18,'State Ed Special Purpose'!HQ18,Local!DI18,'Tuition Revenues'!HQ18)</f>
        <v>58654100</v>
      </c>
      <c r="HR18" s="615">
        <f>SUM('State General Purpose'!IQ18,'State Ed Special Purpose'!HR18,Local!DJ18,'Tuition Revenues'!HR18)</f>
        <v>66556600</v>
      </c>
      <c r="HS18" s="615">
        <f>SUM('State General Purpose'!IR18,'State Ed Special Purpose'!HS18,Local!DK18,'Tuition Revenues'!HS18)</f>
        <v>71315400</v>
      </c>
      <c r="HT18" s="615">
        <f>SUM('State General Purpose'!IS18,'State Ed Special Purpose'!HT18,Local!DL18,'Tuition Revenues'!HT18)</f>
        <v>70584470</v>
      </c>
      <c r="HU18" s="615">
        <f>SUM('State General Purpose'!IT18,'State Ed Special Purpose'!HU18,Local!DM18,'Tuition Revenues'!HU18)</f>
        <v>71791878.604621664</v>
      </c>
      <c r="HV18" s="615">
        <f>SUM('State General Purpose'!IU18,'State Ed Special Purpose'!HV18,Local!DN18,'Tuition Revenues'!HV18)</f>
        <v>79564800</v>
      </c>
      <c r="HW18" s="615">
        <f>SUM('State General Purpose'!IV18,'State Ed Special Purpose'!HW18,Local!DO18,'Tuition Revenues'!HW18)</f>
        <v>74506300</v>
      </c>
      <c r="HX18" s="615">
        <f>SUM('State General Purpose'!IW18,'State Ed Special Purpose'!HX18,Local!DP18,'Tuition Revenues'!HX18)</f>
        <v>77755950</v>
      </c>
      <c r="HY18" s="615">
        <f>SUM('State General Purpose'!IX18,'State Ed Special Purpose'!HY18,Local!DQ18,'Tuition Revenues'!HY18)</f>
        <v>80303150</v>
      </c>
      <c r="HZ18" s="615">
        <f>SUM('State General Purpose'!IY18,'State Ed Special Purpose'!HZ18,Local!DR18,'Tuition Revenues'!HZ18)</f>
        <v>80414150</v>
      </c>
      <c r="IA18" s="615">
        <f>SUM('State General Purpose'!IZ18,'State Ed Special Purpose'!IA18,Local!DS18,'Tuition Revenues'!IA18)</f>
        <v>84771140</v>
      </c>
    </row>
    <row r="19" spans="1:235" s="196" customFormat="1" ht="12.75" customHeight="1">
      <c r="A19" s="611" t="s">
        <v>12</v>
      </c>
      <c r="B19" s="612">
        <f>SUM('State General Purpose'!R19,'State Ed Special Purpose'!B19,'Tuition Revenues'!B19)</f>
        <v>3499359650</v>
      </c>
      <c r="C19" s="613">
        <f>SUM('State General Purpose'!S19,'State Ed Special Purpose'!C19,'Tuition Revenues'!C19)</f>
        <v>3907553739</v>
      </c>
      <c r="D19" s="613">
        <f>SUM('State General Purpose'!T19,'State Ed Special Purpose'!D19,'Tuition Revenues'!D19)</f>
        <v>3938870473</v>
      </c>
      <c r="E19" s="613">
        <f>SUM('State General Purpose'!U19,'State Ed Special Purpose'!E19,'Tuition Revenues'!E19)</f>
        <v>4118243277</v>
      </c>
      <c r="F19" s="613">
        <f>SUM('State General Purpose'!V19,'State Ed Special Purpose'!F19,'Tuition Revenues'!F19)</f>
        <v>4490895386.4700003</v>
      </c>
      <c r="G19" s="613">
        <f>SUM('State General Purpose'!W19,'State Ed Special Purpose'!G19,'Tuition Revenues'!G19)</f>
        <v>5097427623.9099998</v>
      </c>
      <c r="H19" s="613">
        <f>SUM('State General Purpose'!X19,'State Ed Special Purpose'!H19,'Tuition Revenues'!H19)</f>
        <v>5326623578</v>
      </c>
      <c r="I19" s="613">
        <f>SUM('State General Purpose'!Y19,'State Ed Special Purpose'!I19,'Tuition Revenues'!I19)</f>
        <v>5813379653</v>
      </c>
      <c r="J19" s="613">
        <f>SUM('State General Purpose'!Z19,'State Ed Special Purpose'!J19,'Tuition Revenues'!J19)</f>
        <v>6172808825</v>
      </c>
      <c r="K19" s="613">
        <f>SUM('State General Purpose'!AA19,'State Ed Special Purpose'!K19,'Tuition Revenues'!K19)</f>
        <v>6681063663</v>
      </c>
      <c r="L19" s="613">
        <f>SUM('State General Purpose'!AB19,'State Ed Special Purpose'!L19,'Tuition Revenues'!L19)</f>
        <v>6967040334</v>
      </c>
      <c r="M19" s="613">
        <f>SUM('State General Purpose'!AC19,'State Ed Special Purpose'!M19,'Tuition Revenues'!M19)</f>
        <v>6934034167</v>
      </c>
      <c r="N19" s="613">
        <f>SUM('State General Purpose'!AD19,'State Ed Special Purpose'!N19,'Tuition Revenues'!N19)</f>
        <v>6260201776</v>
      </c>
      <c r="O19" s="613">
        <f>SUM('State General Purpose'!AE19,'State Ed Special Purpose'!O19,'Tuition Revenues'!O19)</f>
        <v>6412907748</v>
      </c>
      <c r="P19" s="613">
        <f>SUM('State General Purpose'!AF19,'State Ed Special Purpose'!P19,'Tuition Revenues'!P19)</f>
        <v>6632609445</v>
      </c>
      <c r="Q19" s="613">
        <f>SUM('State General Purpose'!AG19,'State Ed Special Purpose'!Q19,'Tuition Revenues'!Q19)</f>
        <v>7335751488</v>
      </c>
      <c r="R19" s="612">
        <f>SUM('State General Purpose'!AI19,'State Ed Special Purpose'!R19,'Tuition Revenues'!R19)</f>
        <v>1869990610</v>
      </c>
      <c r="S19" s="613">
        <f>SUM('State General Purpose'!AJ19,'State Ed Special Purpose'!S19,'Tuition Revenues'!S19)</f>
        <v>2083791300</v>
      </c>
      <c r="T19" s="613">
        <f>SUM('State General Purpose'!AK19,'State Ed Special Purpose'!T19,'Tuition Revenues'!T19)</f>
        <v>2042621712</v>
      </c>
      <c r="U19" s="613">
        <f>SUM('State General Purpose'!AL19,'State Ed Special Purpose'!U19,'Tuition Revenues'!U19)</f>
        <v>2143723604</v>
      </c>
      <c r="V19" s="613">
        <f>SUM('State General Purpose'!AM19,'State Ed Special Purpose'!V19,'Tuition Revenues'!V19)</f>
        <v>2325534011.3000002</v>
      </c>
      <c r="W19" s="613">
        <f>SUM('State General Purpose'!AN19,'State Ed Special Purpose'!W19,'Tuition Revenues'!W19)</f>
        <v>2616859085.25</v>
      </c>
      <c r="X19" s="613">
        <f>SUM('State General Purpose'!AO19,'State Ed Special Purpose'!X19,'Tuition Revenues'!X19)</f>
        <v>2889471701</v>
      </c>
      <c r="Y19" s="613">
        <f>SUM('State General Purpose'!AP19,'State Ed Special Purpose'!Y19,'Tuition Revenues'!Y19)</f>
        <v>3388012799</v>
      </c>
      <c r="Z19" s="613">
        <f>SUM('State General Purpose'!AQ19,'State Ed Special Purpose'!Z19,'Tuition Revenues'!Z19)</f>
        <v>3603948614</v>
      </c>
      <c r="AA19" s="613">
        <f>SUM('State General Purpose'!AR19,'State Ed Special Purpose'!AA19,'Tuition Revenues'!AA19)</f>
        <v>3905419528</v>
      </c>
      <c r="AB19" s="613">
        <f>SUM('State General Purpose'!AS19,'State Ed Special Purpose'!AB19,'Tuition Revenues'!AB19)</f>
        <v>4100639595</v>
      </c>
      <c r="AC19" s="613">
        <f>SUM('State General Purpose'!AT19,'State Ed Special Purpose'!AC19,'Tuition Revenues'!AC19)</f>
        <v>4096082751</v>
      </c>
      <c r="AD19" s="613">
        <f>SUM('State General Purpose'!AU19,'State Ed Special Purpose'!AD19,'Tuition Revenues'!AD19)</f>
        <v>3769003071</v>
      </c>
      <c r="AE19" s="613">
        <f>SUM('State General Purpose'!AV19,'State Ed Special Purpose'!AE19,'Tuition Revenues'!AE19)</f>
        <v>3796484789</v>
      </c>
      <c r="AF19" s="613">
        <f>SUM('State General Purpose'!AW19,'State Ed Special Purpose'!AF19,'Tuition Revenues'!AF19)</f>
        <v>3887702410</v>
      </c>
      <c r="AG19" s="613">
        <f>SUM('State General Purpose'!AX19,'State Ed Special Purpose'!AG19,'Tuition Revenues'!AG19)</f>
        <v>4309005157</v>
      </c>
      <c r="AH19" s="612">
        <f>SUM('State General Purpose'!AZ19,'State Ed Special Purpose'!AH19,'Tuition Revenues'!AH19)</f>
        <v>311943394</v>
      </c>
      <c r="AI19" s="613">
        <f>SUM('State General Purpose'!BA19,'State Ed Special Purpose'!AI19,'Tuition Revenues'!AI19)</f>
        <v>369225961</v>
      </c>
      <c r="AJ19" s="613">
        <f>SUM('State General Purpose'!BB19,'State Ed Special Purpose'!AJ19,'Tuition Revenues'!AJ19)</f>
        <v>371833245</v>
      </c>
      <c r="AK19" s="613">
        <f>SUM('State General Purpose'!BC19,'State Ed Special Purpose'!AK19,'Tuition Revenues'!AK19)</f>
        <v>386264012</v>
      </c>
      <c r="AL19" s="613">
        <f>SUM('State General Purpose'!BD19,'State Ed Special Purpose'!AL19,'Tuition Revenues'!AL19)</f>
        <v>428610084.01999998</v>
      </c>
      <c r="AM19" s="613">
        <f>SUM('State General Purpose'!BE19,'State Ed Special Purpose'!AM19,'Tuition Revenues'!AM19)</f>
        <v>490674809.43000001</v>
      </c>
      <c r="AN19" s="613">
        <f>SUM('State General Purpose'!BF19,'State Ed Special Purpose'!AN19,'Tuition Revenues'!AN19)</f>
        <v>349086885</v>
      </c>
      <c r="AO19" s="613">
        <f>SUM('State General Purpose'!BG19,'State Ed Special Purpose'!AO19,'Tuition Revenues'!AO19)</f>
        <v>308116680</v>
      </c>
      <c r="AP19" s="613">
        <f>SUM('State General Purpose'!BH19,'State Ed Special Purpose'!AP19,'Tuition Revenues'!AP19)</f>
        <v>601021094</v>
      </c>
      <c r="AQ19" s="613">
        <f>SUM('State General Purpose'!BI19,'State Ed Special Purpose'!AQ19,'Tuition Revenues'!AQ19)</f>
        <v>646573611</v>
      </c>
      <c r="AR19" s="613">
        <f>SUM('State General Purpose'!BJ19,'State Ed Special Purpose'!AR19,'Tuition Revenues'!AR19)</f>
        <v>654031401</v>
      </c>
      <c r="AS19" s="613">
        <f>SUM('State General Purpose'!BK19,'State Ed Special Purpose'!AS19,'Tuition Revenues'!AS19)</f>
        <v>658254833</v>
      </c>
      <c r="AT19" s="613">
        <f>SUM('State General Purpose'!BL19,'State Ed Special Purpose'!AT19,'Tuition Revenues'!AT19)</f>
        <v>587074896</v>
      </c>
      <c r="AU19" s="613">
        <f>SUM('State General Purpose'!BM19,'State Ed Special Purpose'!AU19,'Tuition Revenues'!AU19)</f>
        <v>569317491</v>
      </c>
      <c r="AV19" s="613">
        <f>SUM('State General Purpose'!BN19,'State Ed Special Purpose'!AV19,'Tuition Revenues'!AV19)</f>
        <v>599294406</v>
      </c>
      <c r="AW19" s="613">
        <f>SUM('State General Purpose'!BO19,'State Ed Special Purpose'!AW19,'Tuition Revenues'!AW19)</f>
        <v>626668907</v>
      </c>
      <c r="AX19" s="612">
        <f>SUM('State General Purpose'!BQ19,'State Ed Special Purpose'!AX19,'Tuition Revenues'!AX19)</f>
        <v>1116635837</v>
      </c>
      <c r="AY19" s="613">
        <f>SUM('State General Purpose'!BR19,'State Ed Special Purpose'!AY19,'Tuition Revenues'!AY19)</f>
        <v>1288439070</v>
      </c>
      <c r="AZ19" s="613">
        <f>SUM('State General Purpose'!BS19,'State Ed Special Purpose'!AZ19,'Tuition Revenues'!AZ19)</f>
        <v>1348134923</v>
      </c>
      <c r="BA19" s="613">
        <f>SUM('State General Purpose'!BT19,'State Ed Special Purpose'!BA19,'Tuition Revenues'!BA19)</f>
        <v>1402789872</v>
      </c>
      <c r="BB19" s="613">
        <f>SUM('State General Purpose'!BU19,'State Ed Special Purpose'!BB19,'Tuition Revenues'!BB19)</f>
        <v>1537720680.02</v>
      </c>
      <c r="BC19" s="613">
        <f>SUM('State General Purpose'!BV19,'State Ed Special Purpose'!BC19,'Tuition Revenues'!BC19)</f>
        <v>1766556446.3400002</v>
      </c>
      <c r="BD19" s="613">
        <f>SUM('State General Purpose'!BW19,'State Ed Special Purpose'!BD19,'Tuition Revenues'!BD19)</f>
        <v>1852868476</v>
      </c>
      <c r="BE19" s="613">
        <f>SUM('State General Purpose'!BX19,'State Ed Special Purpose'!BE19,'Tuition Revenues'!BE19)</f>
        <v>1851753608</v>
      </c>
      <c r="BF19" s="613">
        <f>SUM('State General Purpose'!BY19,'State Ed Special Purpose'!BF19,'Tuition Revenues'!BF19)</f>
        <v>1728516959</v>
      </c>
      <c r="BG19" s="613">
        <f>SUM('State General Purpose'!BZ19,'State Ed Special Purpose'!BG19,'Tuition Revenues'!BG19)</f>
        <v>1925554595</v>
      </c>
      <c r="BH19" s="613">
        <f>SUM('State General Purpose'!CA19,'State Ed Special Purpose'!BH19,'Tuition Revenues'!BH19)</f>
        <v>2039587398</v>
      </c>
      <c r="BI19" s="613">
        <f>SUM('State General Purpose'!CB19,'State Ed Special Purpose'!BI19,'Tuition Revenues'!BI19)</f>
        <v>1963695825</v>
      </c>
      <c r="BJ19" s="613">
        <f>SUM('State General Purpose'!CC19,'State Ed Special Purpose'!BJ19,'Tuition Revenues'!BJ19)</f>
        <v>1754404529</v>
      </c>
      <c r="BK19" s="613">
        <f>SUM('State General Purpose'!CD19,'State Ed Special Purpose'!BK19,'Tuition Revenues'!BK19)</f>
        <v>1787350711</v>
      </c>
      <c r="BL19" s="613">
        <f>SUM('State General Purpose'!CE19,'State Ed Special Purpose'!BL19,'Tuition Revenues'!BL19)</f>
        <v>1903261666</v>
      </c>
      <c r="BM19" s="613">
        <f>SUM('State General Purpose'!CF19,'State Ed Special Purpose'!BM19,'Tuition Revenues'!BM19)</f>
        <v>2125195433</v>
      </c>
      <c r="BN19" s="612">
        <f>SUM('State General Purpose'!CH19,'State Ed Special Purpose'!BN19,'Tuition Revenues'!BN19)</f>
        <v>113479900</v>
      </c>
      <c r="BO19" s="613">
        <f>SUM('State General Purpose'!CI19,'State Ed Special Purpose'!BO19,'Tuition Revenues'!BO19)</f>
        <v>81276751</v>
      </c>
      <c r="BP19" s="613">
        <f>SUM('State General Purpose'!CJ19,'State Ed Special Purpose'!BP19,'Tuition Revenues'!BP19)</f>
        <v>89372712</v>
      </c>
      <c r="BQ19" s="613">
        <f>SUM('State General Purpose'!CK19,'State Ed Special Purpose'!BQ19,'Tuition Revenues'!BQ19)</f>
        <v>93287256</v>
      </c>
      <c r="BR19" s="613">
        <f>SUM('State General Purpose'!CL19,'State Ed Special Purpose'!BR19,'Tuition Revenues'!BR19)</f>
        <v>99207376.879999995</v>
      </c>
      <c r="BS19" s="613">
        <f>SUM('State General Purpose'!CM19,'State Ed Special Purpose'!BS19,'Tuition Revenues'!BS19)</f>
        <v>109328934.66</v>
      </c>
      <c r="BT19" s="613">
        <f>SUM('State General Purpose'!CN19,'State Ed Special Purpose'!BT19,'Tuition Revenues'!BT19)</f>
        <v>117432098</v>
      </c>
      <c r="BU19" s="613">
        <f>SUM('State General Purpose'!CO19,'State Ed Special Purpose'!BU19,'Tuition Revenues'!BU19)</f>
        <v>135167326</v>
      </c>
      <c r="BV19" s="613">
        <f>SUM('State General Purpose'!CP19,'State Ed Special Purpose'!BV19,'Tuition Revenues'!BV19)</f>
        <v>126940769</v>
      </c>
      <c r="BW19" s="613">
        <f>SUM('State General Purpose'!CQ19,'State Ed Special Purpose'!BW19,'Tuition Revenues'!BW19)</f>
        <v>83500744</v>
      </c>
      <c r="BX19" s="613">
        <f>SUM('State General Purpose'!CR19,'State Ed Special Purpose'!BX19,'Tuition Revenues'!BX19)</f>
        <v>50363897</v>
      </c>
      <c r="BY19" s="613">
        <f>SUM('State General Purpose'!CS19,'State Ed Special Purpose'!BY19,'Tuition Revenues'!BY19)</f>
        <v>73548119</v>
      </c>
      <c r="BZ19" s="613">
        <f>SUM('State General Purpose'!CT19,'State Ed Special Purpose'!BZ19,'Tuition Revenues'!BZ19)</f>
        <v>66964044</v>
      </c>
      <c r="CA19" s="613">
        <f>SUM('State General Purpose'!CU19,'State Ed Special Purpose'!CA19,'Tuition Revenues'!CA19)</f>
        <v>77408142</v>
      </c>
      <c r="CB19" s="613">
        <f>SUM('State General Purpose'!CV19,'State Ed Special Purpose'!CB19,'Tuition Revenues'!CB19)</f>
        <v>80470991</v>
      </c>
      <c r="CC19" s="613">
        <f>SUM('State General Purpose'!CW19,'State Ed Special Purpose'!CC19,'Tuition Revenues'!CC19)</f>
        <v>86438958</v>
      </c>
      <c r="CD19" s="612">
        <f>SUM('State General Purpose'!CY19,'State Ed Special Purpose'!CD19,'Tuition Revenues'!CD19)</f>
        <v>27609584</v>
      </c>
      <c r="CE19" s="613">
        <f>SUM('State General Purpose'!CZ19,'State Ed Special Purpose'!CE19,'Tuition Revenues'!CE19)</f>
        <v>22138023</v>
      </c>
      <c r="CF19" s="613">
        <f>SUM('State General Purpose'!DA19,'State Ed Special Purpose'!CF19,'Tuition Revenues'!CF19)</f>
        <v>21591313</v>
      </c>
      <c r="CG19" s="613">
        <f>SUM('State General Purpose'!DB19,'State Ed Special Purpose'!CG19,'Tuition Revenues'!CG19)</f>
        <v>24855760</v>
      </c>
      <c r="CH19" s="613">
        <f>SUM('State General Purpose'!DC19,'State Ed Special Purpose'!CH19,'Tuition Revenues'!CH19)</f>
        <v>25795112.869999997</v>
      </c>
      <c r="CI19" s="613">
        <f>SUM('State General Purpose'!DD19,'State Ed Special Purpose'!CI19,'Tuition Revenues'!CI19)</f>
        <v>91583445.229999989</v>
      </c>
      <c r="CJ19" s="613">
        <f>SUM('State General Purpose'!DE19,'State Ed Special Purpose'!CJ19,'Tuition Revenues'!CJ19)</f>
        <v>94290888</v>
      </c>
      <c r="CK19" s="613">
        <f>SUM('State General Purpose'!DF19,'State Ed Special Purpose'!CK19,'Tuition Revenues'!CK19)</f>
        <v>105089369</v>
      </c>
      <c r="CL19" s="613">
        <f>SUM('State General Purpose'!DG19,'State Ed Special Purpose'!CL19,'Tuition Revenues'!CL19)</f>
        <v>85786419</v>
      </c>
      <c r="CM19" s="613">
        <f>SUM('State General Purpose'!DH19,'State Ed Special Purpose'!CM19,'Tuition Revenues'!CM19)</f>
        <v>91189110</v>
      </c>
      <c r="CN19" s="613">
        <f>SUM('State General Purpose'!DI19,'State Ed Special Purpose'!CN19,'Tuition Revenues'!CN19)</f>
        <v>92967546</v>
      </c>
      <c r="CO19" s="613">
        <f>SUM('State General Purpose'!DJ19,'State Ed Special Purpose'!CO19,'Tuition Revenues'!CO19)</f>
        <v>111663283</v>
      </c>
      <c r="CP19" s="613">
        <f>SUM('State General Purpose'!DK19,'State Ed Special Purpose'!CP19,'Tuition Revenues'!CP19)</f>
        <v>107767325</v>
      </c>
      <c r="CQ19" s="613">
        <f>SUM('State General Purpose'!DL19,'State Ed Special Purpose'!CQ19,'Tuition Revenues'!CQ19)</f>
        <v>126991462</v>
      </c>
      <c r="CR19" s="613">
        <f>SUM('State General Purpose'!DM19,'State Ed Special Purpose'!CR19,'Tuition Revenues'!CR19)</f>
        <v>127843405</v>
      </c>
      <c r="CS19" s="613">
        <f>SUM('State General Purpose'!DN19,'State Ed Special Purpose'!CS19,'Tuition Revenues'!CS19)</f>
        <v>149534098</v>
      </c>
      <c r="CT19" s="612">
        <f>SUM('State General Purpose'!DP19,'State Ed Special Purpose'!CT19,'Tuition Revenues'!CT19)</f>
        <v>59700325</v>
      </c>
      <c r="CU19" s="613">
        <f>SUM('State General Purpose'!DQ19,'State Ed Special Purpose'!CU19,'Tuition Revenues'!CU19)</f>
        <v>62682634</v>
      </c>
      <c r="CV19" s="613">
        <f>SUM('State General Purpose'!DR19,'State Ed Special Purpose'!CV19,'Tuition Revenues'!CV19)</f>
        <v>65316568</v>
      </c>
      <c r="CW19" s="613">
        <f>SUM('State General Purpose'!DS19,'State Ed Special Purpose'!CW19,'Tuition Revenues'!CW19)</f>
        <v>67322773</v>
      </c>
      <c r="CX19" s="613">
        <f>SUM('State General Purpose'!DT19,'State Ed Special Purpose'!CX19,'Tuition Revenues'!CX19)</f>
        <v>74028121.379999995</v>
      </c>
      <c r="CY19" s="613">
        <f>SUM('State General Purpose'!DU19,'State Ed Special Purpose'!CY19,'Tuition Revenues'!CY19)</f>
        <v>22424903</v>
      </c>
      <c r="CZ19" s="613">
        <f>SUM('State General Purpose'!DV19,'State Ed Special Purpose'!CZ19,'Tuition Revenues'!CZ19)</f>
        <v>23473530</v>
      </c>
      <c r="DA19" s="613">
        <f>SUM('State General Purpose'!DW19,'State Ed Special Purpose'!DA19,'Tuition Revenues'!DA19)</f>
        <v>25239871</v>
      </c>
      <c r="DB19" s="613">
        <f>SUM('State General Purpose'!DX19,'State Ed Special Purpose'!DB19,'Tuition Revenues'!DB19)</f>
        <v>26594970</v>
      </c>
      <c r="DC19" s="613">
        <f>SUM('State General Purpose'!DY19,'State Ed Special Purpose'!DC19,'Tuition Revenues'!DC19)</f>
        <v>28826075</v>
      </c>
      <c r="DD19" s="613">
        <f>SUM('State General Purpose'!DZ19,'State Ed Special Purpose'!DD19,'Tuition Revenues'!DD19)</f>
        <v>29450497</v>
      </c>
      <c r="DE19" s="613">
        <f>SUM('State General Purpose'!EA19,'State Ed Special Purpose'!DE19,'Tuition Revenues'!DE19)</f>
        <v>30789356</v>
      </c>
      <c r="DF19" s="613">
        <f>SUM('State General Purpose'!EB19,'State Ed Special Purpose'!DF19,'Tuition Revenues'!DF19)</f>
        <v>29975960</v>
      </c>
      <c r="DG19" s="613">
        <f>SUM('State General Purpose'!EC19,'State Ed Special Purpose'!DG19,'Tuition Revenues'!DG19)</f>
        <v>31706357</v>
      </c>
      <c r="DH19" s="613">
        <f>SUM('State General Purpose'!ED19,'State Ed Special Purpose'!DH19,'Tuition Revenues'!DH19)</f>
        <v>34036567</v>
      </c>
      <c r="DI19" s="613">
        <f>SUM('State General Purpose'!EE19,'State Ed Special Purpose'!DI19,'Tuition Revenues'!DI19)</f>
        <v>38908935</v>
      </c>
      <c r="DJ19" s="614">
        <f>SUM('State General Purpose'!EH19,'State Ed Special Purpose'!DJ19,Local!B19,'Tuition Revenues'!DJ19)</f>
        <v>1875621586</v>
      </c>
      <c r="DK19" s="613">
        <f>SUM('State General Purpose'!EI19,'State Ed Special Purpose'!DK19,Local!C19,'Tuition Revenues'!DK19)</f>
        <v>2006163437</v>
      </c>
      <c r="DL19" s="613">
        <f>SUM('State General Purpose'!EJ19,'State Ed Special Purpose'!DL19,Local!D19,'Tuition Revenues'!DL19)</f>
        <v>2195803894</v>
      </c>
      <c r="DM19" s="613">
        <f>SUM('State General Purpose'!EK19,'State Ed Special Purpose'!DM19,Local!E19,'Tuition Revenues'!DM19)</f>
        <v>2340382717</v>
      </c>
      <c r="DN19" s="613">
        <f>SUM('State General Purpose'!EL19,'State Ed Special Purpose'!DN19,Local!F19,'Tuition Revenues'!DN19)</f>
        <v>2533789218</v>
      </c>
      <c r="DO19" s="613">
        <f>SUM('State General Purpose'!EM19,'State Ed Special Purpose'!DO19,Local!G19,'Tuition Revenues'!DO19)</f>
        <v>2732171604.3899999</v>
      </c>
      <c r="DP19" s="613">
        <f>SUM('State General Purpose'!EN19,'State Ed Special Purpose'!DP19,Local!H19,'Tuition Revenues'!DP19)</f>
        <v>2923995186</v>
      </c>
      <c r="DQ19" s="613">
        <f>SUM('State General Purpose'!EO19,'State Ed Special Purpose'!DQ19,Local!I19,'Tuition Revenues'!DQ19)</f>
        <v>3282598295</v>
      </c>
      <c r="DR19" s="613">
        <f>SUM('State General Purpose'!EP19,'State Ed Special Purpose'!DR19,Local!J19,'Tuition Revenues'!DR19)</f>
        <v>3256399205</v>
      </c>
      <c r="DS19" s="613">
        <f>SUM('State General Purpose'!EQ19,'State Ed Special Purpose'!DS19,Local!K19,'Tuition Revenues'!DS19)</f>
        <v>3729318940</v>
      </c>
      <c r="DT19" s="613">
        <f>SUM('State General Purpose'!ER19,'State Ed Special Purpose'!DT19,Local!L19,'Tuition Revenues'!DT19)</f>
        <v>3903712335</v>
      </c>
      <c r="DU19" s="613">
        <f>SUM('State General Purpose'!ES19,'State Ed Special Purpose'!DU19,Local!M19,'Tuition Revenues'!DU19)</f>
        <v>3743814264</v>
      </c>
      <c r="DV19" s="613">
        <f>SUM('State General Purpose'!ET19,'State Ed Special Purpose'!DV19,Local!N19,'Tuition Revenues'!DV19)</f>
        <v>3496170307</v>
      </c>
      <c r="DW19" s="613">
        <f>SUM('State General Purpose'!EU19,'State Ed Special Purpose'!DW19,Local!O19,'Tuition Revenues'!DW19)</f>
        <v>3658526211</v>
      </c>
      <c r="DX19" s="613">
        <f>SUM('State General Purpose'!EV19,'State Ed Special Purpose'!DX19,Local!P19,'Tuition Revenues'!DX19)</f>
        <v>3526780813</v>
      </c>
      <c r="DY19" s="613">
        <f>SUM('State General Purpose'!EW19,'State Ed Special Purpose'!DY19,Local!Q19,'Tuition Revenues'!DY19)</f>
        <v>3681499447</v>
      </c>
      <c r="DZ19" s="612">
        <f>SUM('State General Purpose'!EX19,'State Ed Special Purpose'!DZ19,Local!R19,'Tuition Revenues'!DZ19)</f>
        <v>0</v>
      </c>
      <c r="EA19" s="613">
        <f>SUM('State General Purpose'!EY19,'State Ed Special Purpose'!EA19,Local!S19,'Tuition Revenues'!EA19)</f>
        <v>0</v>
      </c>
      <c r="EB19" s="613">
        <f>SUM('State General Purpose'!EZ19,'State Ed Special Purpose'!EB19,Local!T19,'Tuition Revenues'!EB19)</f>
        <v>0</v>
      </c>
      <c r="EC19" s="613">
        <f>SUM('State General Purpose'!FA19,'State Ed Special Purpose'!EC19,Local!U19,'Tuition Revenues'!EC19)</f>
        <v>0</v>
      </c>
      <c r="ED19" s="613">
        <f>SUM('State General Purpose'!FB19,'State Ed Special Purpose'!ED19,Local!V19,'Tuition Revenues'!ED19)</f>
        <v>0</v>
      </c>
      <c r="EE19" s="613">
        <f>SUM('State General Purpose'!FC19,'State Ed Special Purpose'!EE19,Local!W19,'Tuition Revenues'!EE19)</f>
        <v>0</v>
      </c>
      <c r="EF19" s="613">
        <f>SUM('State General Purpose'!FD19,'State Ed Special Purpose'!EF19,Local!X19,'Tuition Revenues'!EF19)</f>
        <v>0</v>
      </c>
      <c r="EG19" s="613">
        <f>SUM('State General Purpose'!FE19,'State Ed Special Purpose'!EG19,Local!Y19,'Tuition Revenues'!EG19)</f>
        <v>168011430</v>
      </c>
      <c r="EH19" s="613">
        <f>SUM('State General Purpose'!FF19,'State Ed Special Purpose'!EH19,Local!Z19,'Tuition Revenues'!EH19)</f>
        <v>196617380</v>
      </c>
      <c r="EI19" s="613">
        <f>SUM('State General Purpose'!FG19,'State Ed Special Purpose'!EI19,Local!AA19,'Tuition Revenues'!EI19)</f>
        <v>213389620</v>
      </c>
      <c r="EJ19" s="613">
        <f>SUM('State General Purpose'!FH19,'State Ed Special Purpose'!EJ19,Local!AB19,'Tuition Revenues'!EJ19)</f>
        <v>222114661</v>
      </c>
      <c r="EK19" s="613">
        <f>SUM('State General Purpose'!FI19,'State Ed Special Purpose'!EK19,Local!AC19,'Tuition Revenues'!EK19)</f>
        <v>174078922</v>
      </c>
      <c r="EL19" s="613">
        <f>SUM('State General Purpose'!FJ19,'State Ed Special Purpose'!EL19,Local!AD19,'Tuition Revenues'!EL19)</f>
        <v>184467528</v>
      </c>
      <c r="EM19" s="613">
        <f>SUM('State General Purpose'!FK19,'State Ed Special Purpose'!EM19,Local!AE19,'Tuition Revenues'!EM19)</f>
        <v>170324580</v>
      </c>
      <c r="EN19" s="613">
        <f>SUM('State General Purpose'!FL19,'State Ed Special Purpose'!EN19,Local!AF19,'Tuition Revenues'!EN19)</f>
        <v>184903014</v>
      </c>
      <c r="EO19" s="612">
        <f>SUM('State General Purpose'!FM19,'State Ed Special Purpose'!EO19,Local!AG19,'Tuition Revenues'!EO19)</f>
        <v>1073420768</v>
      </c>
      <c r="EP19" s="615">
        <f>SUM('State General Purpose'!FN19,'State Ed Special Purpose'!EP19,Local!AH19,'Tuition Revenues'!EP19)</f>
        <v>1190268495</v>
      </c>
      <c r="EQ19" s="615">
        <f>SUM('State General Purpose'!FO19,'State Ed Special Purpose'!EQ19,Local!AI19,'Tuition Revenues'!EQ19)</f>
        <v>1314822514</v>
      </c>
      <c r="ER19" s="615">
        <f>SUM('State General Purpose'!FP19,'State Ed Special Purpose'!ER19,Local!AJ19,'Tuition Revenues'!ER19)</f>
        <v>1431243371</v>
      </c>
      <c r="ES19" s="615">
        <f>SUM('State General Purpose'!FQ19,'State Ed Special Purpose'!ES19,Local!AK19,'Tuition Revenues'!ES19)</f>
        <v>1544748361.6900001</v>
      </c>
      <c r="ET19" s="615">
        <f>SUM('State General Purpose'!FR19,'State Ed Special Purpose'!ET19,Local!AL19,'Tuition Revenues'!ET19)</f>
        <v>1689738096</v>
      </c>
      <c r="EU19" s="615">
        <f>SUM('State General Purpose'!FS19,'State Ed Special Purpose'!EU19,Local!AM19,'Tuition Revenues'!EU19)</f>
        <v>1907157719</v>
      </c>
      <c r="EV19" s="615">
        <f>SUM('State General Purpose'!FT19,'State Ed Special Purpose'!EV19,Local!AN19,'Tuition Revenues'!EV19)</f>
        <v>1812698161</v>
      </c>
      <c r="EW19" s="615">
        <f>SUM('State General Purpose'!FU19,'State Ed Special Purpose'!EW19,Local!AO19,'Tuition Revenues'!EW19)</f>
        <v>2091474098</v>
      </c>
      <c r="EX19" s="615">
        <f>SUM('State General Purpose'!FV19,'State Ed Special Purpose'!EX19,Local!AP19,'Tuition Revenues'!EX19)</f>
        <v>2297256267</v>
      </c>
      <c r="EY19" s="615">
        <f>SUM('State General Purpose'!FW19,'State Ed Special Purpose'!EY19,Local!AQ19,'Tuition Revenues'!EY19)</f>
        <v>2268846105</v>
      </c>
      <c r="EZ19" s="615">
        <f>SUM('State General Purpose'!FX19,'State Ed Special Purpose'!EZ19,Local!AR19,'Tuition Revenues'!EZ19)</f>
        <v>2076528141</v>
      </c>
      <c r="FA19" s="615">
        <f>SUM('State General Purpose'!FY19,'State Ed Special Purpose'!FA19,Local!AS19,'Tuition Revenues'!FA19)</f>
        <v>2134829617</v>
      </c>
      <c r="FB19" s="615">
        <f>SUM('State General Purpose'!FZ19,'State Ed Special Purpose'!FB19,Local!AT19,'Tuition Revenues'!FB19)</f>
        <v>2005849459</v>
      </c>
      <c r="FC19" s="615">
        <f>SUM('State General Purpose'!GA19,'State Ed Special Purpose'!FC19,Local!AU19,'Tuition Revenues'!FC19)</f>
        <v>2102000734</v>
      </c>
      <c r="FD19" s="612">
        <f>SUM('State General Purpose'!GB19,'State Ed Special Purpose'!FD19,Local!AV19,'Tuition Revenues'!FD19)</f>
        <v>454956139</v>
      </c>
      <c r="FE19" s="615">
        <f>SUM('State General Purpose'!GC19,'State Ed Special Purpose'!FE19,Local!AW19,'Tuition Revenues'!FE19)</f>
        <v>482917844</v>
      </c>
      <c r="FF19" s="615">
        <f>SUM('State General Purpose'!GD19,'State Ed Special Purpose'!FF19,Local!AX19,'Tuition Revenues'!FF19)</f>
        <v>512101599</v>
      </c>
      <c r="FG19" s="615">
        <f>SUM('State General Purpose'!GE19,'State Ed Special Purpose'!FG19,Local!AY19,'Tuition Revenues'!FG19)</f>
        <v>558271522</v>
      </c>
      <c r="FH19" s="615">
        <f>SUM('State General Purpose'!GF19,'State Ed Special Purpose'!FH19,Local!AZ19,'Tuition Revenues'!FH19)</f>
        <v>603902696.66000009</v>
      </c>
      <c r="FI19" s="615">
        <f>SUM('State General Purpose'!GG19,'State Ed Special Purpose'!FI19,Local!BA19,'Tuition Revenues'!FI19)</f>
        <v>595598633</v>
      </c>
      <c r="FJ19" s="615">
        <f>SUM('State General Purpose'!GH19,'State Ed Special Purpose'!FJ19,Local!BB19,'Tuition Revenues'!FJ19)</f>
        <v>646350404</v>
      </c>
      <c r="FK19" s="615">
        <f>SUM('State General Purpose'!GI19,'State Ed Special Purpose'!FK19,Local!BC19,'Tuition Revenues'!FK19)</f>
        <v>557742360</v>
      </c>
      <c r="FL19" s="615">
        <f>SUM('State General Purpose'!GJ19,'State Ed Special Purpose'!FL19,Local!BD19,'Tuition Revenues'!FL19)</f>
        <v>612570407</v>
      </c>
      <c r="FM19" s="615">
        <f>SUM('State General Purpose'!GK19,'State Ed Special Purpose'!FM19,Local!BE19,'Tuition Revenues'!FM19)</f>
        <v>558015749</v>
      </c>
      <c r="FN19" s="615">
        <f>SUM('State General Purpose'!GL19,'State Ed Special Purpose'!FN19,Local!BF19,'Tuition Revenues'!FN19)</f>
        <v>581543290</v>
      </c>
      <c r="FO19" s="615">
        <f>SUM('State General Purpose'!GM19,'State Ed Special Purpose'!FO19,Local!BG19,'Tuition Revenues'!FO19)</f>
        <v>552523131</v>
      </c>
      <c r="FP19" s="615">
        <f>SUM('State General Purpose'!GN19,'State Ed Special Purpose'!FP19,Local!BH19,'Tuition Revenues'!FP19)</f>
        <v>586661662</v>
      </c>
      <c r="FQ19" s="615">
        <f>SUM('State General Purpose'!GO19,'State Ed Special Purpose'!FQ19,Local!BI19,'Tuition Revenues'!FQ19)</f>
        <v>656691289</v>
      </c>
      <c r="FR19" s="615">
        <f>SUM('State General Purpose'!GP19,'State Ed Special Purpose'!FR19,Local!BJ19,'Tuition Revenues'!FR19)</f>
        <v>681333161</v>
      </c>
      <c r="FS19" s="612">
        <f>SUM('State General Purpose'!GQ19,'State Ed Special Purpose'!FS19,Local!BK19,'Tuition Revenues'!FS19)</f>
        <v>122071141</v>
      </c>
      <c r="FT19" s="615">
        <f>SUM('State General Purpose'!GR19,'State Ed Special Purpose'!FT19,Local!BL19,'Tuition Revenues'!FT19)</f>
        <v>128743863</v>
      </c>
      <c r="FU19" s="615">
        <f>SUM('State General Purpose'!GS19,'State Ed Special Purpose'!FU19,Local!BM19,'Tuition Revenues'!FU19)</f>
        <v>101690643</v>
      </c>
      <c r="FV19" s="615">
        <f>SUM('State General Purpose'!GT19,'State Ed Special Purpose'!FV19,Local!BN19,'Tuition Revenues'!FV19)</f>
        <v>89960646</v>
      </c>
      <c r="FW19" s="615">
        <f>SUM('State General Purpose'!GU19,'State Ed Special Purpose'!FW19,Local!BO19,'Tuition Revenues'!FW19)</f>
        <v>97290856.289999992</v>
      </c>
      <c r="FX19" s="615">
        <f>SUM('State General Purpose'!GV19,'State Ed Special Purpose'!FX19,Local!BP19,'Tuition Revenues'!FX19)</f>
        <v>118048802</v>
      </c>
      <c r="FY19" s="615">
        <f>SUM('State General Purpose'!GW19,'State Ed Special Purpose'!FY19,Local!BQ19,'Tuition Revenues'!FY19)</f>
        <v>125946211</v>
      </c>
      <c r="FZ19" s="615">
        <f>SUM('State General Purpose'!GX19,'State Ed Special Purpose'!FZ19,Local!BR19,'Tuition Revenues'!FZ19)</f>
        <v>125517758</v>
      </c>
      <c r="GA19" s="615">
        <f>SUM('State General Purpose'!GY19,'State Ed Special Purpose'!GA19,Local!BS19,'Tuition Revenues'!GA19)</f>
        <v>139768166</v>
      </c>
      <c r="GB19" s="615">
        <f>SUM('State General Purpose'!GZ19,'State Ed Special Purpose'!GB19,Local!BT19,'Tuition Revenues'!GB19)</f>
        <v>127576488</v>
      </c>
      <c r="GC19" s="615">
        <f>SUM('State General Purpose'!HA19,'State Ed Special Purpose'!GC19,Local!BU19,'Tuition Revenues'!GC19)</f>
        <v>106938858</v>
      </c>
      <c r="GD19" s="615">
        <f>SUM('State General Purpose'!HB19,'State Ed Special Purpose'!GD19,Local!BV19,'Tuition Revenues'!GD19)</f>
        <v>91198652</v>
      </c>
      <c r="GE19" s="615">
        <f>SUM('State General Purpose'!HC19,'State Ed Special Purpose'!GE19,Local!BW19,'Tuition Revenues'!GE19)</f>
        <v>95777414</v>
      </c>
      <c r="GF19" s="615">
        <f>SUM('State General Purpose'!HD19,'State Ed Special Purpose'!GF19,Local!BX19,'Tuition Revenues'!GF19)</f>
        <v>102184476</v>
      </c>
      <c r="GG19" s="615">
        <f>SUM('State General Purpose'!HE19,'State Ed Special Purpose'!GG19,Local!BY19,'Tuition Revenues'!GG19)</f>
        <v>108997171</v>
      </c>
      <c r="GH19" s="616">
        <f>SUM('State General Purpose'!HG19,'State Ed Special Purpose'!GH19,Local!BZ19,'Tuition Revenues'!GH19)</f>
        <v>0</v>
      </c>
      <c r="GI19" s="615">
        <f>SUM('State General Purpose'!HH19,'State Ed Special Purpose'!GI19,Local!CA19,'Tuition Revenues'!GI19)</f>
        <v>0</v>
      </c>
      <c r="GJ19" s="615">
        <f>SUM('State General Purpose'!HI19,'State Ed Special Purpose'!GJ19,Local!CB19,'Tuition Revenues'!GJ19)</f>
        <v>0</v>
      </c>
      <c r="GK19" s="615">
        <f>SUM('State General Purpose'!HJ19,'State Ed Special Purpose'!GK19,Local!CC19,'Tuition Revenues'!GK19)</f>
        <v>0</v>
      </c>
      <c r="GL19" s="615">
        <f>SUM('State General Purpose'!HK19,'State Ed Special Purpose'!GL19,Local!CD19,'Tuition Revenues'!GL19)</f>
        <v>0</v>
      </c>
      <c r="GM19" s="615">
        <f>SUM('State General Purpose'!HL19,'State Ed Special Purpose'!GM19,Local!CE19,'Tuition Revenues'!GM19)</f>
        <v>0</v>
      </c>
      <c r="GN19" s="615">
        <f>SUM('State General Purpose'!HM19,'State Ed Special Purpose'!GN19,Local!CF19,'Tuition Revenues'!GN19)</f>
        <v>0</v>
      </c>
      <c r="GO19" s="615">
        <f>SUM('State General Purpose'!HN19,'State Ed Special Purpose'!GO19,Local!CG19,'Tuition Revenues'!GO19)</f>
        <v>0</v>
      </c>
      <c r="GP19" s="615">
        <f>SUM('State General Purpose'!HO19,'State Ed Special Purpose'!GP19,Local!CH19,'Tuition Revenues'!GP19)</f>
        <v>0</v>
      </c>
      <c r="GQ19" s="615">
        <f>SUM('State General Purpose'!HP19,'State Ed Special Purpose'!GQ19,Local!CI19,'Tuition Revenues'!GQ19)</f>
        <v>0</v>
      </c>
      <c r="GR19" s="615">
        <f>SUM('State General Purpose'!HQ19,'State Ed Special Purpose'!GR19,Local!CJ19,'Tuition Revenues'!GR19)</f>
        <v>0</v>
      </c>
      <c r="GS19" s="615">
        <f>SUM('State General Purpose'!HR19,'State Ed Special Purpose'!GS19,Local!CK19,'Tuition Revenues'!GS19)</f>
        <v>0</v>
      </c>
      <c r="GT19" s="615">
        <f>SUM('State General Purpose'!HS19,'State Ed Special Purpose'!GT19,Local!CL19,'Tuition Revenues'!GT19)</f>
        <v>0</v>
      </c>
      <c r="GU19" s="615">
        <f>SUM('State General Purpose'!HT19,'State Ed Special Purpose'!GU19,Local!CM19,'Tuition Revenues'!GU19)</f>
        <v>0</v>
      </c>
      <c r="GV19" s="615">
        <f>SUM('State General Purpose'!HU19,'State Ed Special Purpose'!GV19,Local!CN19,'Tuition Revenues'!GV19)</f>
        <v>0</v>
      </c>
      <c r="GW19" s="615">
        <f>SUM('State General Purpose'!HV19,'State Ed Special Purpose'!GW19,Local!CO19,'Tuition Revenues'!GW19)</f>
        <v>0</v>
      </c>
      <c r="GX19" s="612">
        <f>SUM('State General Purpose'!HW19,'State Ed Special Purpose'!GX19,Local!CP19,'Tuition Revenues'!GX19)</f>
        <v>0</v>
      </c>
      <c r="GY19" s="615">
        <f>SUM('State General Purpose'!HX19,'State Ed Special Purpose'!GY19,Local!CQ19,'Tuition Revenues'!GY19)</f>
        <v>0</v>
      </c>
      <c r="GZ19" s="615">
        <f>SUM('State General Purpose'!HY19,'State Ed Special Purpose'!GZ19,Local!CR19,'Tuition Revenues'!GZ19)</f>
        <v>0</v>
      </c>
      <c r="HA19" s="615">
        <f>SUM('State General Purpose'!HZ19,'State Ed Special Purpose'!HA19,Local!CS19,'Tuition Revenues'!HA19)</f>
        <v>0</v>
      </c>
      <c r="HB19" s="615">
        <f>SUM('State General Purpose'!IA19,'State Ed Special Purpose'!HB19,Local!CT19,'Tuition Revenues'!HB19)</f>
        <v>0</v>
      </c>
      <c r="HC19" s="615">
        <f>SUM('State General Purpose'!IB19,'State Ed Special Purpose'!HC19,Local!CU19,'Tuition Revenues'!HC19)</f>
        <v>0</v>
      </c>
      <c r="HD19" s="615">
        <f>SUM('State General Purpose'!IC19,'State Ed Special Purpose'!HD19,Local!CV19,'Tuition Revenues'!HD19)</f>
        <v>0</v>
      </c>
      <c r="HE19" s="615">
        <f>SUM('State General Purpose'!ID19,'State Ed Special Purpose'!HE19,Local!CW19,'Tuition Revenues'!HE19)</f>
        <v>0</v>
      </c>
      <c r="HF19" s="615">
        <f>SUM('State General Purpose'!IE19,'State Ed Special Purpose'!HF19,Local!CX19,'Tuition Revenues'!HF19)</f>
        <v>0</v>
      </c>
      <c r="HG19" s="615">
        <f>SUM('State General Purpose'!IF19,'State Ed Special Purpose'!HG19,Local!CY19,'Tuition Revenues'!HG19)</f>
        <v>0</v>
      </c>
      <c r="HH19" s="615">
        <f>SUM('State General Purpose'!IG19,'State Ed Special Purpose'!HH19,Local!CZ19,'Tuition Revenues'!HH19)</f>
        <v>0</v>
      </c>
      <c r="HI19" s="615">
        <f>SUM('State General Purpose'!IH19,'State Ed Special Purpose'!HI19,Local!DA19,'Tuition Revenues'!HI19)</f>
        <v>0</v>
      </c>
      <c r="HJ19" s="615">
        <f>SUM('State General Purpose'!II19,'State Ed Special Purpose'!HJ19,Local!DB19,'Tuition Revenues'!HJ19)</f>
        <v>0</v>
      </c>
      <c r="HK19" s="615">
        <f>SUM('State General Purpose'!IJ19,'State Ed Special Purpose'!HK19,Local!DC19,'Tuition Revenues'!HK19)</f>
        <v>0</v>
      </c>
      <c r="HL19" s="615">
        <f>SUM('State General Purpose'!IK19,'State Ed Special Purpose'!HL19,Local!DD19,'Tuition Revenues'!HL19)</f>
        <v>0</v>
      </c>
      <c r="HM19" s="612">
        <f>SUM('State General Purpose'!IL19,'State Ed Special Purpose'!HM19,Local!DE19,'Tuition Revenues'!HM19)</f>
        <v>0</v>
      </c>
      <c r="HN19" s="615">
        <f>SUM('State General Purpose'!IM19,'State Ed Special Purpose'!HN19,Local!DF19,'Tuition Revenues'!HN19)</f>
        <v>0</v>
      </c>
      <c r="HO19" s="615">
        <f>SUM('State General Purpose'!IN19,'State Ed Special Purpose'!HO19,Local!DG19,'Tuition Revenues'!HO19)</f>
        <v>0</v>
      </c>
      <c r="HP19" s="615">
        <f>SUM('State General Purpose'!IO19,'State Ed Special Purpose'!HP19,Local!DH19,'Tuition Revenues'!HP19)</f>
        <v>0</v>
      </c>
      <c r="HQ19" s="615">
        <f>SUM('State General Purpose'!IP19,'State Ed Special Purpose'!HQ19,Local!DI19,'Tuition Revenues'!HQ19)</f>
        <v>0</v>
      </c>
      <c r="HR19" s="615">
        <f>SUM('State General Purpose'!IQ19,'State Ed Special Purpose'!HR19,Local!DJ19,'Tuition Revenues'!HR19)</f>
        <v>0</v>
      </c>
      <c r="HS19" s="615">
        <f>SUM('State General Purpose'!IR19,'State Ed Special Purpose'!HS19,Local!DK19,'Tuition Revenues'!HS19)</f>
        <v>0</v>
      </c>
      <c r="HT19" s="615">
        <f>SUM('State General Purpose'!IS19,'State Ed Special Purpose'!HT19,Local!DL19,'Tuition Revenues'!HT19)</f>
        <v>0</v>
      </c>
      <c r="HU19" s="615">
        <f>SUM('State General Purpose'!IT19,'State Ed Special Purpose'!HU19,Local!DM19,'Tuition Revenues'!HU19)</f>
        <v>0</v>
      </c>
      <c r="HV19" s="615">
        <f>SUM('State General Purpose'!IU19,'State Ed Special Purpose'!HV19,Local!DN19,'Tuition Revenues'!HV19)</f>
        <v>0</v>
      </c>
      <c r="HW19" s="615">
        <f>SUM('State General Purpose'!IV19,'State Ed Special Purpose'!HW19,Local!DO19,'Tuition Revenues'!HW19)</f>
        <v>0</v>
      </c>
      <c r="HX19" s="615">
        <f>SUM('State General Purpose'!IW19,'State Ed Special Purpose'!HX19,Local!DP19,'Tuition Revenues'!HX19)</f>
        <v>0</v>
      </c>
      <c r="HY19" s="615">
        <f>SUM('State General Purpose'!IX19,'State Ed Special Purpose'!HY19,Local!DQ19,'Tuition Revenues'!HY19)</f>
        <v>0</v>
      </c>
      <c r="HZ19" s="615">
        <f>SUM('State General Purpose'!IY19,'State Ed Special Purpose'!HZ19,Local!DR19,'Tuition Revenues'!HZ19)</f>
        <v>0</v>
      </c>
      <c r="IA19" s="615">
        <f>SUM('State General Purpose'!IZ19,'State Ed Special Purpose'!IA19,Local!DS19,'Tuition Revenues'!IA19)</f>
        <v>0</v>
      </c>
    </row>
    <row r="20" spans="1:235" s="196" customFormat="1" ht="12.75" customHeight="1">
      <c r="A20" s="611" t="s">
        <v>13</v>
      </c>
      <c r="B20" s="612">
        <f>SUM('State General Purpose'!R20,'State Ed Special Purpose'!B20,'Tuition Revenues'!B20)</f>
        <v>1653309698</v>
      </c>
      <c r="C20" s="613">
        <f>SUM('State General Purpose'!S20,'State Ed Special Purpose'!C20,'Tuition Revenues'!C20)</f>
        <v>1674962888</v>
      </c>
      <c r="D20" s="613">
        <f>SUM('State General Purpose'!T20,'State Ed Special Purpose'!D20,'Tuition Revenues'!D20)</f>
        <v>1610195660</v>
      </c>
      <c r="E20" s="613">
        <f>SUM('State General Purpose'!U20,'State Ed Special Purpose'!E20,'Tuition Revenues'!E20)</f>
        <v>1717100659</v>
      </c>
      <c r="F20" s="613">
        <f>SUM('State General Purpose'!V20,'State Ed Special Purpose'!F20,'Tuition Revenues'!F20)</f>
        <v>1897588736</v>
      </c>
      <c r="G20" s="613">
        <f>SUM('State General Purpose'!W20,'State Ed Special Purpose'!G20,'Tuition Revenues'!G20)</f>
        <v>2051990479</v>
      </c>
      <c r="H20" s="613">
        <f>SUM('State General Purpose'!X20,'State Ed Special Purpose'!H20,'Tuition Revenues'!H20)</f>
        <v>2356948768</v>
      </c>
      <c r="I20" s="613">
        <f>SUM('State General Purpose'!Y20,'State Ed Special Purpose'!I20,'Tuition Revenues'!I20)</f>
        <v>2401420736</v>
      </c>
      <c r="J20" s="613">
        <f>SUM('State General Purpose'!Z20,'State Ed Special Purpose'!J20,'Tuition Revenues'!J20)</f>
        <v>2531795105</v>
      </c>
      <c r="K20" s="613">
        <f>SUM('State General Purpose'!AA20,'State Ed Special Purpose'!K20,'Tuition Revenues'!K20)</f>
        <v>2488884695</v>
      </c>
      <c r="L20" s="613">
        <f>SUM('State General Purpose'!AB20,'State Ed Special Purpose'!L20,'Tuition Revenues'!L20)</f>
        <v>2634166450</v>
      </c>
      <c r="M20" s="613">
        <f>SUM('State General Purpose'!AC20,'State Ed Special Purpose'!M20,'Tuition Revenues'!M20)</f>
        <v>2897465952</v>
      </c>
      <c r="N20" s="613">
        <f>SUM('State General Purpose'!AD20,'State Ed Special Purpose'!N20,'Tuition Revenues'!N20)</f>
        <v>3043792287</v>
      </c>
      <c r="O20" s="613">
        <f>SUM('State General Purpose'!AE20,'State Ed Special Purpose'!O20,'Tuition Revenues'!O20)</f>
        <v>3095579517</v>
      </c>
      <c r="P20" s="613">
        <f>SUM('State General Purpose'!AF20,'State Ed Special Purpose'!P20,'Tuition Revenues'!P20)</f>
        <v>3296133929</v>
      </c>
      <c r="Q20" s="613">
        <f>SUM('State General Purpose'!AG20,'State Ed Special Purpose'!Q20,'Tuition Revenues'!Q20)</f>
        <v>3405939570</v>
      </c>
      <c r="R20" s="612">
        <f>SUM('State General Purpose'!AI20,'State Ed Special Purpose'!R20,'Tuition Revenues'!R20)</f>
        <v>640068978</v>
      </c>
      <c r="S20" s="613">
        <f>SUM('State General Purpose'!AJ20,'State Ed Special Purpose'!S20,'Tuition Revenues'!S20)</f>
        <v>653356452</v>
      </c>
      <c r="T20" s="613">
        <f>SUM('State General Purpose'!AK20,'State Ed Special Purpose'!T20,'Tuition Revenues'!T20)</f>
        <v>613330072</v>
      </c>
      <c r="U20" s="613">
        <f>SUM('State General Purpose'!AL20,'State Ed Special Purpose'!U20,'Tuition Revenues'!U20)</f>
        <v>651017390</v>
      </c>
      <c r="V20" s="613">
        <f>SUM('State General Purpose'!AM20,'State Ed Special Purpose'!V20,'Tuition Revenues'!V20)</f>
        <v>698606418</v>
      </c>
      <c r="W20" s="613">
        <f>SUM('State General Purpose'!AN20,'State Ed Special Purpose'!W20,'Tuition Revenues'!W20)</f>
        <v>740865803</v>
      </c>
      <c r="X20" s="613">
        <f>SUM('State General Purpose'!AO20,'State Ed Special Purpose'!X20,'Tuition Revenues'!X20)</f>
        <v>845888822</v>
      </c>
      <c r="Y20" s="613">
        <f>SUM('State General Purpose'!AP20,'State Ed Special Purpose'!Y20,'Tuition Revenues'!Y20)</f>
        <v>1149645290</v>
      </c>
      <c r="Z20" s="613">
        <f>SUM('State General Purpose'!AQ20,'State Ed Special Purpose'!Z20,'Tuition Revenues'!Z20)</f>
        <v>1417048385</v>
      </c>
      <c r="AA20" s="613">
        <f>SUM('State General Purpose'!AR20,'State Ed Special Purpose'!AA20,'Tuition Revenues'!AA20)</f>
        <v>1406152271</v>
      </c>
      <c r="AB20" s="613">
        <f>SUM('State General Purpose'!AS20,'State Ed Special Purpose'!AB20,'Tuition Revenues'!AB20)</f>
        <v>1491446875</v>
      </c>
      <c r="AC20" s="613">
        <f>SUM('State General Purpose'!AT20,'State Ed Special Purpose'!AC20,'Tuition Revenues'!AC20)</f>
        <v>1637554315</v>
      </c>
      <c r="AD20" s="613">
        <f>SUM('State General Purpose'!AU20,'State Ed Special Purpose'!AD20,'Tuition Revenues'!AD20)</f>
        <v>1755954559</v>
      </c>
      <c r="AE20" s="613">
        <f>SUM('State General Purpose'!AV20,'State Ed Special Purpose'!AE20,'Tuition Revenues'!AE20)</f>
        <v>1764246895</v>
      </c>
      <c r="AF20" s="613">
        <f>SUM('State General Purpose'!AW20,'State Ed Special Purpose'!AF20,'Tuition Revenues'!AF20)</f>
        <v>2365704096</v>
      </c>
      <c r="AG20" s="613">
        <f>SUM('State General Purpose'!AX20,'State Ed Special Purpose'!AG20,'Tuition Revenues'!AG20)</f>
        <v>2451044684</v>
      </c>
      <c r="AH20" s="612">
        <f>SUM('State General Purpose'!AZ20,'State Ed Special Purpose'!AH20,'Tuition Revenues'!AH20)</f>
        <v>633467418</v>
      </c>
      <c r="AI20" s="613">
        <f>SUM('State General Purpose'!BA20,'State Ed Special Purpose'!AI20,'Tuition Revenues'!AI20)</f>
        <v>639399018</v>
      </c>
      <c r="AJ20" s="613">
        <f>SUM('State General Purpose'!BB20,'State Ed Special Purpose'!AJ20,'Tuition Revenues'!AJ20)</f>
        <v>615810098</v>
      </c>
      <c r="AK20" s="613">
        <f>SUM('State General Purpose'!BC20,'State Ed Special Purpose'!AK20,'Tuition Revenues'!AK20)</f>
        <v>654227657</v>
      </c>
      <c r="AL20" s="613">
        <f>SUM('State General Purpose'!BD20,'State Ed Special Purpose'!AL20,'Tuition Revenues'!AL20)</f>
        <v>740991733</v>
      </c>
      <c r="AM20" s="613">
        <f>SUM('State General Purpose'!BE20,'State Ed Special Purpose'!AM20,'Tuition Revenues'!AM20)</f>
        <v>809784711</v>
      </c>
      <c r="AN20" s="613">
        <f>SUM('State General Purpose'!BF20,'State Ed Special Purpose'!AN20,'Tuition Revenues'!AN20)</f>
        <v>945348912</v>
      </c>
      <c r="AO20" s="613">
        <f>SUM('State General Purpose'!BG20,'State Ed Special Purpose'!AO20,'Tuition Revenues'!AO20)</f>
        <v>659620899</v>
      </c>
      <c r="AP20" s="613">
        <f>SUM('State General Purpose'!BH20,'State Ed Special Purpose'!AP20,'Tuition Revenues'!AP20)</f>
        <v>492731419</v>
      </c>
      <c r="AQ20" s="613">
        <f>SUM('State General Purpose'!BI20,'State Ed Special Purpose'!AQ20,'Tuition Revenues'!AQ20)</f>
        <v>483147416</v>
      </c>
      <c r="AR20" s="613">
        <f>SUM('State General Purpose'!BJ20,'State Ed Special Purpose'!AR20,'Tuition Revenues'!AR20)</f>
        <v>512739815</v>
      </c>
      <c r="AS20" s="613">
        <f>SUM('State General Purpose'!BK20,'State Ed Special Purpose'!AS20,'Tuition Revenues'!AS20)</f>
        <v>596915153</v>
      </c>
      <c r="AT20" s="613">
        <f>SUM('State General Purpose'!BL20,'State Ed Special Purpose'!AT20,'Tuition Revenues'!AT20)</f>
        <v>601410593</v>
      </c>
      <c r="AU20" s="613">
        <f>SUM('State General Purpose'!BM20,'State Ed Special Purpose'!AU20,'Tuition Revenues'!AU20)</f>
        <v>609049104</v>
      </c>
      <c r="AV20" s="613">
        <f>SUM('State General Purpose'!BN20,'State Ed Special Purpose'!AV20,'Tuition Revenues'!AV20)</f>
        <v>187655626</v>
      </c>
      <c r="AW20" s="613">
        <f>SUM('State General Purpose'!BO20,'State Ed Special Purpose'!AW20,'Tuition Revenues'!AW20)</f>
        <v>195248286</v>
      </c>
      <c r="AX20" s="612">
        <f>SUM('State General Purpose'!BQ20,'State Ed Special Purpose'!AX20,'Tuition Revenues'!AX20)</f>
        <v>172401003</v>
      </c>
      <c r="AY20" s="613">
        <f>SUM('State General Purpose'!BR20,'State Ed Special Purpose'!AY20,'Tuition Revenues'!AY20)</f>
        <v>173870626</v>
      </c>
      <c r="AZ20" s="613">
        <f>SUM('State General Purpose'!BS20,'State Ed Special Purpose'!AZ20,'Tuition Revenues'!AZ20)</f>
        <v>170368939</v>
      </c>
      <c r="BA20" s="613">
        <f>SUM('State General Purpose'!BT20,'State Ed Special Purpose'!BA20,'Tuition Revenues'!BA20)</f>
        <v>187772479</v>
      </c>
      <c r="BB20" s="613">
        <f>SUM('State General Purpose'!BU20,'State Ed Special Purpose'!BB20,'Tuition Revenues'!BB20)</f>
        <v>207602366</v>
      </c>
      <c r="BC20" s="613">
        <f>SUM('State General Purpose'!BV20,'State Ed Special Purpose'!BC20,'Tuition Revenues'!BC20)</f>
        <v>237148112</v>
      </c>
      <c r="BD20" s="613">
        <f>SUM('State General Purpose'!BW20,'State Ed Special Purpose'!BD20,'Tuition Revenues'!BD20)</f>
        <v>271412982</v>
      </c>
      <c r="BE20" s="613">
        <f>SUM('State General Purpose'!BX20,'State Ed Special Purpose'!BE20,'Tuition Revenues'!BE20)</f>
        <v>287211401</v>
      </c>
      <c r="BF20" s="613">
        <f>SUM('State General Purpose'!BY20,'State Ed Special Purpose'!BF20,'Tuition Revenues'!BF20)</f>
        <v>284459542</v>
      </c>
      <c r="BG20" s="613">
        <f>SUM('State General Purpose'!BZ20,'State Ed Special Purpose'!BG20,'Tuition Revenues'!BG20)</f>
        <v>276297027</v>
      </c>
      <c r="BH20" s="613">
        <f>SUM('State General Purpose'!CA20,'State Ed Special Purpose'!BH20,'Tuition Revenues'!BH20)</f>
        <v>292812217</v>
      </c>
      <c r="BI20" s="613">
        <f>SUM('State General Purpose'!CB20,'State Ed Special Purpose'!BI20,'Tuition Revenues'!BI20)</f>
        <v>303131040</v>
      </c>
      <c r="BJ20" s="613">
        <f>SUM('State General Purpose'!CC20,'State Ed Special Purpose'!BJ20,'Tuition Revenues'!BJ20)</f>
        <v>616365813</v>
      </c>
      <c r="BK20" s="613">
        <f>SUM('State General Purpose'!CD20,'State Ed Special Purpose'!BK20,'Tuition Revenues'!BK20)</f>
        <v>515137792</v>
      </c>
      <c r="BL20" s="613">
        <f>SUM('State General Purpose'!CE20,'State Ed Special Purpose'!BL20,'Tuition Revenues'!BL20)</f>
        <v>656947911</v>
      </c>
      <c r="BM20" s="613">
        <f>SUM('State General Purpose'!CF20,'State Ed Special Purpose'!BM20,'Tuition Revenues'!BM20)</f>
        <v>669476262</v>
      </c>
      <c r="BN20" s="612">
        <f>SUM('State General Purpose'!CH20,'State Ed Special Purpose'!BN20,'Tuition Revenues'!BN20)</f>
        <v>99930915</v>
      </c>
      <c r="BO20" s="613">
        <f>SUM('State General Purpose'!CI20,'State Ed Special Purpose'!BO20,'Tuition Revenues'!BO20)</f>
        <v>101010850</v>
      </c>
      <c r="BP20" s="613">
        <f>SUM('State General Purpose'!CJ20,'State Ed Special Purpose'!BP20,'Tuition Revenues'!BP20)</f>
        <v>107228827</v>
      </c>
      <c r="BQ20" s="613">
        <f>SUM('State General Purpose'!CK20,'State Ed Special Purpose'!BQ20,'Tuition Revenues'!BQ20)</f>
        <v>146285085</v>
      </c>
      <c r="BR20" s="613">
        <f>SUM('State General Purpose'!CL20,'State Ed Special Purpose'!BR20,'Tuition Revenues'!BR20)</f>
        <v>158799053</v>
      </c>
      <c r="BS20" s="613">
        <f>SUM('State General Purpose'!CM20,'State Ed Special Purpose'!BS20,'Tuition Revenues'!BS20)</f>
        <v>165863498</v>
      </c>
      <c r="BT20" s="613">
        <f>SUM('State General Purpose'!CN20,'State Ed Special Purpose'!BT20,'Tuition Revenues'!BT20)</f>
        <v>179137287</v>
      </c>
      <c r="BU20" s="613">
        <f>SUM('State General Purpose'!CO20,'State Ed Special Purpose'!BU20,'Tuition Revenues'!BU20)</f>
        <v>185068938</v>
      </c>
      <c r="BV20" s="613">
        <f>SUM('State General Purpose'!CP20,'State Ed Special Purpose'!BV20,'Tuition Revenues'!BV20)</f>
        <v>160202743</v>
      </c>
      <c r="BW20" s="613">
        <f>SUM('State General Purpose'!CQ20,'State Ed Special Purpose'!BW20,'Tuition Revenues'!BW20)</f>
        <v>155468648</v>
      </c>
      <c r="BX20" s="613">
        <f>SUM('State General Purpose'!CR20,'State Ed Special Purpose'!BX20,'Tuition Revenues'!BX20)</f>
        <v>162386378</v>
      </c>
      <c r="BY20" s="613">
        <f>SUM('State General Purpose'!CS20,'State Ed Special Purpose'!BY20,'Tuition Revenues'!BY20)</f>
        <v>228470279</v>
      </c>
      <c r="BZ20" s="613">
        <f>SUM('State General Purpose'!CT20,'State Ed Special Purpose'!BZ20,'Tuition Revenues'!BZ20)</f>
        <v>0</v>
      </c>
      <c r="CA20" s="613">
        <f>SUM('State General Purpose'!CU20,'State Ed Special Purpose'!CA20,'Tuition Revenues'!CA20)</f>
        <v>0</v>
      </c>
      <c r="CB20" s="613">
        <f>SUM('State General Purpose'!CV20,'State Ed Special Purpose'!CB20,'Tuition Revenues'!CB20)</f>
        <v>0</v>
      </c>
      <c r="CC20" s="613">
        <f>SUM('State General Purpose'!CW20,'State Ed Special Purpose'!CC20,'Tuition Revenues'!CC20)</f>
        <v>0</v>
      </c>
      <c r="CD20" s="612">
        <f>SUM('State General Purpose'!CY20,'State Ed Special Purpose'!CD20,'Tuition Revenues'!CD20)</f>
        <v>28901206</v>
      </c>
      <c r="CE20" s="613">
        <f>SUM('State General Purpose'!CZ20,'State Ed Special Purpose'!CE20,'Tuition Revenues'!CE20)</f>
        <v>29535702</v>
      </c>
      <c r="CF20" s="613">
        <f>SUM('State General Purpose'!DA20,'State Ed Special Purpose'!CF20,'Tuition Revenues'!CF20)</f>
        <v>57942081</v>
      </c>
      <c r="CG20" s="613">
        <f>SUM('State General Purpose'!DB20,'State Ed Special Purpose'!CG20,'Tuition Revenues'!CG20)</f>
        <v>29397743</v>
      </c>
      <c r="CH20" s="613">
        <f>SUM('State General Purpose'!DC20,'State Ed Special Purpose'!CH20,'Tuition Revenues'!CH20)</f>
        <v>77460425</v>
      </c>
      <c r="CI20" s="613">
        <f>SUM('State General Purpose'!DD20,'State Ed Special Purpose'!CI20,'Tuition Revenues'!CI20)</f>
        <v>82397839</v>
      </c>
      <c r="CJ20" s="613">
        <f>SUM('State General Purpose'!DE20,'State Ed Special Purpose'!CJ20,'Tuition Revenues'!CJ20)</f>
        <v>95478068</v>
      </c>
      <c r="CK20" s="613">
        <f>SUM('State General Purpose'!DF20,'State Ed Special Purpose'!CK20,'Tuition Revenues'!CK20)</f>
        <v>99811541</v>
      </c>
      <c r="CL20" s="613">
        <f>SUM('State General Purpose'!DG20,'State Ed Special Purpose'!CL20,'Tuition Revenues'!CL20)</f>
        <v>156924669</v>
      </c>
      <c r="CM20" s="613">
        <f>SUM('State General Purpose'!DH20,'State Ed Special Purpose'!CM20,'Tuition Revenues'!CM20)</f>
        <v>149363145</v>
      </c>
      <c r="CN20" s="613">
        <f>SUM('State General Purpose'!DI20,'State Ed Special Purpose'!CN20,'Tuition Revenues'!CN20)</f>
        <v>156224617</v>
      </c>
      <c r="CO20" s="613">
        <f>SUM('State General Purpose'!DJ20,'State Ed Special Purpose'!CO20,'Tuition Revenues'!CO20)</f>
        <v>111793152</v>
      </c>
      <c r="CP20" s="613">
        <f>SUM('State General Purpose'!DK20,'State Ed Special Purpose'!CP20,'Tuition Revenues'!CP20)</f>
        <v>56676241</v>
      </c>
      <c r="CQ20" s="613">
        <f>SUM('State General Purpose'!DL20,'State Ed Special Purpose'!CQ20,'Tuition Revenues'!CQ20)</f>
        <v>59274085</v>
      </c>
      <c r="CR20" s="613">
        <f>SUM('State General Purpose'!DM20,'State Ed Special Purpose'!CR20,'Tuition Revenues'!CR20)</f>
        <v>63639149</v>
      </c>
      <c r="CS20" s="613">
        <f>SUM('State General Purpose'!DN20,'State Ed Special Purpose'!CS20,'Tuition Revenues'!CS20)</f>
        <v>67395436</v>
      </c>
      <c r="CT20" s="612">
        <f>SUM('State General Purpose'!DP20,'State Ed Special Purpose'!CT20,'Tuition Revenues'!CT20)</f>
        <v>78540178</v>
      </c>
      <c r="CU20" s="613">
        <f>SUM('State General Purpose'!DQ20,'State Ed Special Purpose'!CU20,'Tuition Revenues'!CU20)</f>
        <v>77790240</v>
      </c>
      <c r="CV20" s="613">
        <f>SUM('State General Purpose'!DR20,'State Ed Special Purpose'!CV20,'Tuition Revenues'!CV20)</f>
        <v>45515643</v>
      </c>
      <c r="CW20" s="613">
        <f>SUM('State General Purpose'!DS20,'State Ed Special Purpose'!CW20,'Tuition Revenues'!CW20)</f>
        <v>48400305</v>
      </c>
      <c r="CX20" s="613">
        <f>SUM('State General Purpose'!DT20,'State Ed Special Purpose'!CX20,'Tuition Revenues'!CX20)</f>
        <v>14128741</v>
      </c>
      <c r="CY20" s="613">
        <f>SUM('State General Purpose'!DU20,'State Ed Special Purpose'!CY20,'Tuition Revenues'!CY20)</f>
        <v>15930516</v>
      </c>
      <c r="CZ20" s="613">
        <f>SUM('State General Purpose'!DV20,'State Ed Special Purpose'!CZ20,'Tuition Revenues'!CZ20)</f>
        <v>19682697</v>
      </c>
      <c r="DA20" s="613">
        <f>SUM('State General Purpose'!DW20,'State Ed Special Purpose'!DA20,'Tuition Revenues'!DA20)</f>
        <v>20062667</v>
      </c>
      <c r="DB20" s="613">
        <f>SUM('State General Purpose'!DX20,'State Ed Special Purpose'!DB20,'Tuition Revenues'!DB20)</f>
        <v>20428347</v>
      </c>
      <c r="DC20" s="613">
        <f>SUM('State General Purpose'!DY20,'State Ed Special Purpose'!DC20,'Tuition Revenues'!DC20)</f>
        <v>18456188</v>
      </c>
      <c r="DD20" s="613">
        <f>SUM('State General Purpose'!DZ20,'State Ed Special Purpose'!DD20,'Tuition Revenues'!DD20)</f>
        <v>18556548</v>
      </c>
      <c r="DE20" s="613">
        <f>SUM('State General Purpose'!EA20,'State Ed Special Purpose'!DE20,'Tuition Revenues'!DE20)</f>
        <v>19602013</v>
      </c>
      <c r="DF20" s="613">
        <f>SUM('State General Purpose'!EB20,'State Ed Special Purpose'!DF20,'Tuition Revenues'!DF20)</f>
        <v>20164136</v>
      </c>
      <c r="DG20" s="613">
        <f>SUM('State General Purpose'!EC20,'State Ed Special Purpose'!DG20,'Tuition Revenues'!DG20)</f>
        <v>20928945</v>
      </c>
      <c r="DH20" s="613">
        <f>SUM('State General Purpose'!ED20,'State Ed Special Purpose'!DH20,'Tuition Revenues'!DH20)</f>
        <v>22187147</v>
      </c>
      <c r="DI20" s="613">
        <f>SUM('State General Purpose'!EE20,'State Ed Special Purpose'!DI20,'Tuition Revenues'!DI20)</f>
        <v>22774902</v>
      </c>
      <c r="DJ20" s="614">
        <f>SUM('State General Purpose'!EH20,'State Ed Special Purpose'!DJ20,Local!B20,'Tuition Revenues'!DJ20)</f>
        <v>423065834</v>
      </c>
      <c r="DK20" s="613">
        <f>SUM('State General Purpose'!EI20,'State Ed Special Purpose'!DK20,Local!C20,'Tuition Revenues'!DK20)</f>
        <v>418475164</v>
      </c>
      <c r="DL20" s="613">
        <f>SUM('State General Purpose'!EJ20,'State Ed Special Purpose'!DL20,Local!D20,'Tuition Revenues'!DL20)</f>
        <v>406734170</v>
      </c>
      <c r="DM20" s="613">
        <f>SUM('State General Purpose'!EK20,'State Ed Special Purpose'!DM20,Local!E20,'Tuition Revenues'!DM20)</f>
        <v>464281718</v>
      </c>
      <c r="DN20" s="613">
        <f>SUM('State General Purpose'!EL20,'State Ed Special Purpose'!DN20,Local!F20,'Tuition Revenues'!DN20)</f>
        <v>523243797</v>
      </c>
      <c r="DO20" s="613">
        <f>SUM('State General Purpose'!EM20,'State Ed Special Purpose'!DO20,Local!G20,'Tuition Revenues'!DO20)</f>
        <v>553799995</v>
      </c>
      <c r="DP20" s="613">
        <f>SUM('State General Purpose'!EN20,'State Ed Special Purpose'!DP20,Local!H20,'Tuition Revenues'!DP20)</f>
        <v>625952140</v>
      </c>
      <c r="DQ20" s="613">
        <f>SUM('State General Purpose'!EO20,'State Ed Special Purpose'!DQ20,Local!I20,'Tuition Revenues'!DQ20)</f>
        <v>664859839</v>
      </c>
      <c r="DR20" s="613">
        <f>SUM('State General Purpose'!EP20,'State Ed Special Purpose'!DR20,Local!J20,'Tuition Revenues'!DR20)</f>
        <v>705741525</v>
      </c>
      <c r="DS20" s="613">
        <f>SUM('State General Purpose'!EQ20,'State Ed Special Purpose'!DS20,Local!K20,'Tuition Revenues'!DS20)</f>
        <v>702068589</v>
      </c>
      <c r="DT20" s="613">
        <f>SUM('State General Purpose'!ER20,'State Ed Special Purpose'!DT20,Local!L20,'Tuition Revenues'!DT20)</f>
        <v>807268990</v>
      </c>
      <c r="DU20" s="613">
        <f>SUM('State General Purpose'!ES20,'State Ed Special Purpose'!DU20,Local!M20,'Tuition Revenues'!DU20)</f>
        <v>827794590</v>
      </c>
      <c r="DV20" s="613">
        <f>SUM('State General Purpose'!ET20,'State Ed Special Purpose'!DV20,Local!N20,'Tuition Revenues'!DV20)</f>
        <v>886924498</v>
      </c>
      <c r="DW20" s="613">
        <f>SUM('State General Purpose'!EU20,'State Ed Special Purpose'!DW20,Local!O20,'Tuition Revenues'!DW20)</f>
        <v>870058980</v>
      </c>
      <c r="DX20" s="613">
        <f>SUM('State General Purpose'!EV20,'State Ed Special Purpose'!DX20,Local!P20,'Tuition Revenues'!DX20)</f>
        <v>901678964</v>
      </c>
      <c r="DY20" s="613">
        <f>SUM('State General Purpose'!EW20,'State Ed Special Purpose'!DY20,Local!Q20,'Tuition Revenues'!DY20)</f>
        <v>910071680</v>
      </c>
      <c r="DZ20" s="612">
        <f>SUM('State General Purpose'!EX20,'State Ed Special Purpose'!DZ20,Local!R20,'Tuition Revenues'!DZ20)</f>
        <v>0</v>
      </c>
      <c r="EA20" s="613">
        <f>SUM('State General Purpose'!EY20,'State Ed Special Purpose'!EA20,Local!S20,'Tuition Revenues'!EA20)</f>
        <v>0</v>
      </c>
      <c r="EB20" s="613">
        <f>SUM('State General Purpose'!EZ20,'State Ed Special Purpose'!EB20,Local!T20,'Tuition Revenues'!EB20)</f>
        <v>0</v>
      </c>
      <c r="EC20" s="613">
        <f>SUM('State General Purpose'!FA20,'State Ed Special Purpose'!EC20,Local!U20,'Tuition Revenues'!EC20)</f>
        <v>0</v>
      </c>
      <c r="ED20" s="613">
        <f>SUM('State General Purpose'!FB20,'State Ed Special Purpose'!ED20,Local!V20,'Tuition Revenues'!ED20)</f>
        <v>0</v>
      </c>
      <c r="EE20" s="613">
        <f>SUM('State General Purpose'!FC20,'State Ed Special Purpose'!EE20,Local!W20,'Tuition Revenues'!EE20)</f>
        <v>0</v>
      </c>
      <c r="EF20" s="613">
        <f>SUM('State General Purpose'!FD20,'State Ed Special Purpose'!EF20,Local!X20,'Tuition Revenues'!EF20)</f>
        <v>0</v>
      </c>
      <c r="EG20" s="613">
        <f>SUM('State General Purpose'!FE20,'State Ed Special Purpose'!EG20,Local!Y20,'Tuition Revenues'!EG20)</f>
        <v>0</v>
      </c>
      <c r="EH20" s="613">
        <f>SUM('State General Purpose'!FF20,'State Ed Special Purpose'!EH20,Local!Z20,'Tuition Revenues'!EH20)</f>
        <v>0</v>
      </c>
      <c r="EI20" s="613">
        <f>SUM('State General Purpose'!FG20,'State Ed Special Purpose'!EI20,Local!AA20,'Tuition Revenues'!EI20)</f>
        <v>0</v>
      </c>
      <c r="EJ20" s="613">
        <f>SUM('State General Purpose'!FH20,'State Ed Special Purpose'!EJ20,Local!AB20,'Tuition Revenues'!EJ20)</f>
        <v>0</v>
      </c>
      <c r="EK20" s="613">
        <f>SUM('State General Purpose'!FI20,'State Ed Special Purpose'!EK20,Local!AC20,'Tuition Revenues'!EK20)</f>
        <v>0</v>
      </c>
      <c r="EL20" s="613">
        <f>SUM('State General Purpose'!FJ20,'State Ed Special Purpose'!EL20,Local!AD20,'Tuition Revenues'!EL20)</f>
        <v>0</v>
      </c>
      <c r="EM20" s="613">
        <f>SUM('State General Purpose'!FK20,'State Ed Special Purpose'!EM20,Local!AE20,'Tuition Revenues'!EM20)</f>
        <v>0</v>
      </c>
      <c r="EN20" s="613">
        <f>SUM('State General Purpose'!FL20,'State Ed Special Purpose'!EN20,Local!AF20,'Tuition Revenues'!EN20)</f>
        <v>0</v>
      </c>
      <c r="EO20" s="612">
        <f>SUM('State General Purpose'!FM20,'State Ed Special Purpose'!EO20,Local!AG20,'Tuition Revenues'!EO20)</f>
        <v>0</v>
      </c>
      <c r="EP20" s="615">
        <f>SUM('State General Purpose'!FN20,'State Ed Special Purpose'!EP20,Local!AH20,'Tuition Revenues'!EP20)</f>
        <v>0</v>
      </c>
      <c r="EQ20" s="615">
        <f>SUM('State General Purpose'!FO20,'State Ed Special Purpose'!EQ20,Local!AI20,'Tuition Revenues'!EQ20)</f>
        <v>0</v>
      </c>
      <c r="ER20" s="615">
        <f>SUM('State General Purpose'!FP20,'State Ed Special Purpose'!ER20,Local!AJ20,'Tuition Revenues'!ER20)</f>
        <v>0</v>
      </c>
      <c r="ES20" s="615">
        <f>SUM('State General Purpose'!FQ20,'State Ed Special Purpose'!ES20,Local!AK20,'Tuition Revenues'!ES20)</f>
        <v>0</v>
      </c>
      <c r="ET20" s="615">
        <f>SUM('State General Purpose'!FR20,'State Ed Special Purpose'!ET20,Local!AL20,'Tuition Revenues'!ET20)</f>
        <v>0</v>
      </c>
      <c r="EU20" s="615">
        <f>SUM('State General Purpose'!FS20,'State Ed Special Purpose'!EU20,Local!AM20,'Tuition Revenues'!EU20)</f>
        <v>0</v>
      </c>
      <c r="EV20" s="615">
        <f>SUM('State General Purpose'!FT20,'State Ed Special Purpose'!EV20,Local!AN20,'Tuition Revenues'!EV20)</f>
        <v>0</v>
      </c>
      <c r="EW20" s="615">
        <f>SUM('State General Purpose'!FU20,'State Ed Special Purpose'!EW20,Local!AO20,'Tuition Revenues'!EW20)</f>
        <v>0</v>
      </c>
      <c r="EX20" s="615">
        <f>SUM('State General Purpose'!FV20,'State Ed Special Purpose'!EX20,Local!AP20,'Tuition Revenues'!EX20)</f>
        <v>0</v>
      </c>
      <c r="EY20" s="615">
        <f>SUM('State General Purpose'!FW20,'State Ed Special Purpose'!EY20,Local!AQ20,'Tuition Revenues'!EY20)</f>
        <v>0</v>
      </c>
      <c r="EZ20" s="615">
        <f>SUM('State General Purpose'!FX20,'State Ed Special Purpose'!EZ20,Local!AR20,'Tuition Revenues'!EZ20)</f>
        <v>0</v>
      </c>
      <c r="FA20" s="615">
        <f>SUM('State General Purpose'!FY20,'State Ed Special Purpose'!FA20,Local!AS20,'Tuition Revenues'!FA20)</f>
        <v>0</v>
      </c>
      <c r="FB20" s="615">
        <f>SUM('State General Purpose'!FZ20,'State Ed Special Purpose'!FB20,Local!AT20,'Tuition Revenues'!FB20)</f>
        <v>0</v>
      </c>
      <c r="FC20" s="615">
        <f>SUM('State General Purpose'!GA20,'State Ed Special Purpose'!FC20,Local!AU20,'Tuition Revenues'!FC20)</f>
        <v>0</v>
      </c>
      <c r="FD20" s="612">
        <f>SUM('State General Purpose'!GB20,'State Ed Special Purpose'!FD20,Local!AV20,'Tuition Revenues'!FD20)</f>
        <v>0</v>
      </c>
      <c r="FE20" s="615">
        <f>SUM('State General Purpose'!GC20,'State Ed Special Purpose'!FE20,Local!AW20,'Tuition Revenues'!FE20)</f>
        <v>0</v>
      </c>
      <c r="FF20" s="615">
        <f>SUM('State General Purpose'!GD20,'State Ed Special Purpose'!FF20,Local!AX20,'Tuition Revenues'!FF20)</f>
        <v>0</v>
      </c>
      <c r="FG20" s="615">
        <f>SUM('State General Purpose'!GE20,'State Ed Special Purpose'!FG20,Local!AY20,'Tuition Revenues'!FG20)</f>
        <v>0</v>
      </c>
      <c r="FH20" s="615">
        <f>SUM('State General Purpose'!GF20,'State Ed Special Purpose'!FH20,Local!AZ20,'Tuition Revenues'!FH20)</f>
        <v>0</v>
      </c>
      <c r="FI20" s="615">
        <f>SUM('State General Purpose'!GG20,'State Ed Special Purpose'!FI20,Local!BA20,'Tuition Revenues'!FI20)</f>
        <v>0</v>
      </c>
      <c r="FJ20" s="615">
        <f>SUM('State General Purpose'!GH20,'State Ed Special Purpose'!FJ20,Local!BB20,'Tuition Revenues'!FJ20)</f>
        <v>0</v>
      </c>
      <c r="FK20" s="615">
        <f>SUM('State General Purpose'!GI20,'State Ed Special Purpose'!FK20,Local!BC20,'Tuition Revenues'!FK20)</f>
        <v>0</v>
      </c>
      <c r="FL20" s="615">
        <f>SUM('State General Purpose'!GJ20,'State Ed Special Purpose'!FL20,Local!BD20,'Tuition Revenues'!FL20)</f>
        <v>0</v>
      </c>
      <c r="FM20" s="615">
        <f>SUM('State General Purpose'!GK20,'State Ed Special Purpose'!FM20,Local!BE20,'Tuition Revenues'!FM20)</f>
        <v>0</v>
      </c>
      <c r="FN20" s="615">
        <f>SUM('State General Purpose'!GL20,'State Ed Special Purpose'!FN20,Local!BF20,'Tuition Revenues'!FN20)</f>
        <v>0</v>
      </c>
      <c r="FO20" s="615">
        <f>SUM('State General Purpose'!GM20,'State Ed Special Purpose'!FO20,Local!BG20,'Tuition Revenues'!FO20)</f>
        <v>0</v>
      </c>
      <c r="FP20" s="615">
        <f>SUM('State General Purpose'!GN20,'State Ed Special Purpose'!FP20,Local!BH20,'Tuition Revenues'!FP20)</f>
        <v>0</v>
      </c>
      <c r="FQ20" s="615">
        <f>SUM('State General Purpose'!GO20,'State Ed Special Purpose'!FQ20,Local!BI20,'Tuition Revenues'!FQ20)</f>
        <v>0</v>
      </c>
      <c r="FR20" s="615">
        <f>SUM('State General Purpose'!GP20,'State Ed Special Purpose'!FR20,Local!BJ20,'Tuition Revenues'!FR20)</f>
        <v>0</v>
      </c>
      <c r="FS20" s="612">
        <f>SUM('State General Purpose'!GQ20,'State Ed Special Purpose'!FS20,Local!BK20,'Tuition Revenues'!FS20)</f>
        <v>6375256</v>
      </c>
      <c r="FT20" s="615">
        <f>SUM('State General Purpose'!GR20,'State Ed Special Purpose'!FT20,Local!BL20,'Tuition Revenues'!FT20)</f>
        <v>6198299</v>
      </c>
      <c r="FU20" s="615">
        <f>SUM('State General Purpose'!GS20,'State Ed Special Purpose'!FU20,Local!BM20,'Tuition Revenues'!FU20)</f>
        <v>6157240</v>
      </c>
      <c r="FV20" s="615">
        <f>SUM('State General Purpose'!GT20,'State Ed Special Purpose'!FV20,Local!BN20,'Tuition Revenues'!FV20)</f>
        <v>6850008</v>
      </c>
      <c r="FW20" s="615">
        <f>SUM('State General Purpose'!GU20,'State Ed Special Purpose'!FW20,Local!BO20,'Tuition Revenues'!FW20)</f>
        <v>7221537</v>
      </c>
      <c r="FX20" s="615">
        <f>SUM('State General Purpose'!GV20,'State Ed Special Purpose'!FX20,Local!BP20,'Tuition Revenues'!FX20)</f>
        <v>8317736</v>
      </c>
      <c r="FY20" s="615">
        <f>SUM('State General Purpose'!GW20,'State Ed Special Purpose'!FY20,Local!BQ20,'Tuition Revenues'!FY20)</f>
        <v>8415912</v>
      </c>
      <c r="FZ20" s="615">
        <f>SUM('State General Purpose'!GX20,'State Ed Special Purpose'!FZ20,Local!BR20,'Tuition Revenues'!FZ20)</f>
        <v>9012656</v>
      </c>
      <c r="GA20" s="615">
        <f>SUM('State General Purpose'!GY20,'State Ed Special Purpose'!GA20,Local!BS20,'Tuition Revenues'!GA20)</f>
        <v>8651663</v>
      </c>
      <c r="GB20" s="615">
        <f>SUM('State General Purpose'!GZ20,'State Ed Special Purpose'!GB20,Local!BT20,'Tuition Revenues'!GB20)</f>
        <v>9591121</v>
      </c>
      <c r="GC20" s="615">
        <f>SUM('State General Purpose'!HA20,'State Ed Special Purpose'!GC20,Local!BU20,'Tuition Revenues'!GC20)</f>
        <v>9205571</v>
      </c>
      <c r="GD20" s="615">
        <f>SUM('State General Purpose'!HB20,'State Ed Special Purpose'!GD20,Local!BV20,'Tuition Revenues'!GD20)</f>
        <v>9236616</v>
      </c>
      <c r="GE20" s="615">
        <f>SUM('State General Purpose'!HC20,'State Ed Special Purpose'!GE20,Local!BW20,'Tuition Revenues'!GE20)</f>
        <v>9916846</v>
      </c>
      <c r="GF20" s="615">
        <f>SUM('State General Purpose'!HD20,'State Ed Special Purpose'!GF20,Local!BX20,'Tuition Revenues'!GF20)</f>
        <v>9810638</v>
      </c>
      <c r="GG20" s="615">
        <f>SUM('State General Purpose'!HE20,'State Ed Special Purpose'!GG20,Local!BY20,'Tuition Revenues'!GG20)</f>
        <v>10625645</v>
      </c>
      <c r="GH20" s="616">
        <f>SUM('State General Purpose'!HG20,'State Ed Special Purpose'!GH20,Local!BZ20,'Tuition Revenues'!GH20)</f>
        <v>0</v>
      </c>
      <c r="GI20" s="615">
        <f>SUM('State General Purpose'!HH20,'State Ed Special Purpose'!GI20,Local!CA20,'Tuition Revenues'!GI20)</f>
        <v>0</v>
      </c>
      <c r="GJ20" s="615">
        <f>SUM('State General Purpose'!HI20,'State Ed Special Purpose'!GJ20,Local!CB20,'Tuition Revenues'!GJ20)</f>
        <v>0</v>
      </c>
      <c r="GK20" s="615">
        <f>SUM('State General Purpose'!HJ20,'State Ed Special Purpose'!GK20,Local!CC20,'Tuition Revenues'!GK20)</f>
        <v>0</v>
      </c>
      <c r="GL20" s="615">
        <f>SUM('State General Purpose'!HK20,'State Ed Special Purpose'!GL20,Local!CD20,'Tuition Revenues'!GL20)</f>
        <v>0</v>
      </c>
      <c r="GM20" s="615">
        <f>SUM('State General Purpose'!HL20,'State Ed Special Purpose'!GM20,Local!CE20,'Tuition Revenues'!GM20)</f>
        <v>0</v>
      </c>
      <c r="GN20" s="615">
        <f>SUM('State General Purpose'!HM20,'State Ed Special Purpose'!GN20,Local!CF20,'Tuition Revenues'!GN20)</f>
        <v>0</v>
      </c>
      <c r="GO20" s="615">
        <f>SUM('State General Purpose'!HN20,'State Ed Special Purpose'!GO20,Local!CG20,'Tuition Revenues'!GO20)</f>
        <v>0</v>
      </c>
      <c r="GP20" s="615">
        <f>SUM('State General Purpose'!HO20,'State Ed Special Purpose'!GP20,Local!CH20,'Tuition Revenues'!GP20)</f>
        <v>0</v>
      </c>
      <c r="GQ20" s="615">
        <f>SUM('State General Purpose'!HP20,'State Ed Special Purpose'!GQ20,Local!CI20,'Tuition Revenues'!GQ20)</f>
        <v>0</v>
      </c>
      <c r="GR20" s="615">
        <f>SUM('State General Purpose'!HQ20,'State Ed Special Purpose'!GR20,Local!CJ20,'Tuition Revenues'!GR20)</f>
        <v>0</v>
      </c>
      <c r="GS20" s="615">
        <f>SUM('State General Purpose'!HR20,'State Ed Special Purpose'!GS20,Local!CK20,'Tuition Revenues'!GS20)</f>
        <v>0</v>
      </c>
      <c r="GT20" s="615">
        <f>SUM('State General Purpose'!HS20,'State Ed Special Purpose'!GT20,Local!CL20,'Tuition Revenues'!GT20)</f>
        <v>0</v>
      </c>
      <c r="GU20" s="615">
        <f>SUM('State General Purpose'!HT20,'State Ed Special Purpose'!GU20,Local!CM20,'Tuition Revenues'!GU20)</f>
        <v>0</v>
      </c>
      <c r="GV20" s="615">
        <f>SUM('State General Purpose'!HU20,'State Ed Special Purpose'!GV20,Local!CN20,'Tuition Revenues'!GV20)</f>
        <v>0</v>
      </c>
      <c r="GW20" s="615">
        <f>SUM('State General Purpose'!HV20,'State Ed Special Purpose'!GW20,Local!CO20,'Tuition Revenues'!GW20)</f>
        <v>0</v>
      </c>
      <c r="GX20" s="612">
        <f>SUM('State General Purpose'!HW20,'State Ed Special Purpose'!GX20,Local!CP20,'Tuition Revenues'!GX20)</f>
        <v>0</v>
      </c>
      <c r="GY20" s="615">
        <f>SUM('State General Purpose'!HX20,'State Ed Special Purpose'!GY20,Local!CQ20,'Tuition Revenues'!GY20)</f>
        <v>0</v>
      </c>
      <c r="GZ20" s="615">
        <f>SUM('State General Purpose'!HY20,'State Ed Special Purpose'!GZ20,Local!CR20,'Tuition Revenues'!GZ20)</f>
        <v>0</v>
      </c>
      <c r="HA20" s="615">
        <f>SUM('State General Purpose'!HZ20,'State Ed Special Purpose'!HA20,Local!CS20,'Tuition Revenues'!HA20)</f>
        <v>0</v>
      </c>
      <c r="HB20" s="615">
        <f>SUM('State General Purpose'!IA20,'State Ed Special Purpose'!HB20,Local!CT20,'Tuition Revenues'!HB20)</f>
        <v>0</v>
      </c>
      <c r="HC20" s="615">
        <f>SUM('State General Purpose'!IB20,'State Ed Special Purpose'!HC20,Local!CU20,'Tuition Revenues'!HC20)</f>
        <v>0</v>
      </c>
      <c r="HD20" s="615">
        <f>SUM('State General Purpose'!IC20,'State Ed Special Purpose'!HD20,Local!CV20,'Tuition Revenues'!HD20)</f>
        <v>0</v>
      </c>
      <c r="HE20" s="615">
        <f>SUM('State General Purpose'!ID20,'State Ed Special Purpose'!HE20,Local!CW20,'Tuition Revenues'!HE20)</f>
        <v>0</v>
      </c>
      <c r="HF20" s="615">
        <f>SUM('State General Purpose'!IE20,'State Ed Special Purpose'!HF20,Local!CX20,'Tuition Revenues'!HF20)</f>
        <v>0</v>
      </c>
      <c r="HG20" s="615">
        <f>SUM('State General Purpose'!IF20,'State Ed Special Purpose'!HG20,Local!CY20,'Tuition Revenues'!HG20)</f>
        <v>0</v>
      </c>
      <c r="HH20" s="615">
        <f>SUM('State General Purpose'!IG20,'State Ed Special Purpose'!HH20,Local!CZ20,'Tuition Revenues'!HH20)</f>
        <v>0</v>
      </c>
      <c r="HI20" s="615">
        <f>SUM('State General Purpose'!IH20,'State Ed Special Purpose'!HI20,Local!DA20,'Tuition Revenues'!HI20)</f>
        <v>0</v>
      </c>
      <c r="HJ20" s="615">
        <f>SUM('State General Purpose'!II20,'State Ed Special Purpose'!HJ20,Local!DB20,'Tuition Revenues'!HJ20)</f>
        <v>0</v>
      </c>
      <c r="HK20" s="615">
        <f>SUM('State General Purpose'!IJ20,'State Ed Special Purpose'!HK20,Local!DC20,'Tuition Revenues'!HK20)</f>
        <v>0</v>
      </c>
      <c r="HL20" s="615">
        <f>SUM('State General Purpose'!IK20,'State Ed Special Purpose'!HL20,Local!DD20,'Tuition Revenues'!HL20)</f>
        <v>0</v>
      </c>
      <c r="HM20" s="612">
        <f>SUM('State General Purpose'!IL20,'State Ed Special Purpose'!HM20,Local!DE20,'Tuition Revenues'!HM20)</f>
        <v>0</v>
      </c>
      <c r="HN20" s="615">
        <f>SUM('State General Purpose'!IM20,'State Ed Special Purpose'!HN20,Local!DF20,'Tuition Revenues'!HN20)</f>
        <v>0</v>
      </c>
      <c r="HO20" s="615">
        <f>SUM('State General Purpose'!IN20,'State Ed Special Purpose'!HO20,Local!DG20,'Tuition Revenues'!HO20)</f>
        <v>0</v>
      </c>
      <c r="HP20" s="615">
        <f>SUM('State General Purpose'!IO20,'State Ed Special Purpose'!HP20,Local!DH20,'Tuition Revenues'!HP20)</f>
        <v>0</v>
      </c>
      <c r="HQ20" s="615">
        <f>SUM('State General Purpose'!IP20,'State Ed Special Purpose'!HQ20,Local!DI20,'Tuition Revenues'!HQ20)</f>
        <v>0</v>
      </c>
      <c r="HR20" s="615">
        <f>SUM('State General Purpose'!IQ20,'State Ed Special Purpose'!HR20,Local!DJ20,'Tuition Revenues'!HR20)</f>
        <v>0</v>
      </c>
      <c r="HS20" s="615">
        <f>SUM('State General Purpose'!IR20,'State Ed Special Purpose'!HS20,Local!DK20,'Tuition Revenues'!HS20)</f>
        <v>0</v>
      </c>
      <c r="HT20" s="615">
        <f>SUM('State General Purpose'!IS20,'State Ed Special Purpose'!HT20,Local!DL20,'Tuition Revenues'!HT20)</f>
        <v>0</v>
      </c>
      <c r="HU20" s="615">
        <f>SUM('State General Purpose'!IT20,'State Ed Special Purpose'!HU20,Local!DM20,'Tuition Revenues'!HU20)</f>
        <v>0</v>
      </c>
      <c r="HV20" s="615">
        <f>SUM('State General Purpose'!IU20,'State Ed Special Purpose'!HV20,Local!DN20,'Tuition Revenues'!HV20)</f>
        <v>0</v>
      </c>
      <c r="HW20" s="615">
        <f>SUM('State General Purpose'!IV20,'State Ed Special Purpose'!HW20,Local!DO20,'Tuition Revenues'!HW20)</f>
        <v>0</v>
      </c>
      <c r="HX20" s="615">
        <f>SUM('State General Purpose'!IW20,'State Ed Special Purpose'!HX20,Local!DP20,'Tuition Revenues'!HX20)</f>
        <v>0</v>
      </c>
      <c r="HY20" s="615">
        <f>SUM('State General Purpose'!IX20,'State Ed Special Purpose'!HY20,Local!DQ20,'Tuition Revenues'!HY20)</f>
        <v>0</v>
      </c>
      <c r="HZ20" s="615">
        <f>SUM('State General Purpose'!IY20,'State Ed Special Purpose'!HZ20,Local!DR20,'Tuition Revenues'!HZ20)</f>
        <v>0</v>
      </c>
      <c r="IA20" s="615">
        <f>SUM('State General Purpose'!IZ20,'State Ed Special Purpose'!IA20,Local!DS20,'Tuition Revenues'!IA20)</f>
        <v>0</v>
      </c>
    </row>
    <row r="21" spans="1:235" s="196" customFormat="1" ht="12.75" customHeight="1">
      <c r="A21" s="611" t="s">
        <v>14</v>
      </c>
      <c r="B21" s="612">
        <f>SUM('State General Purpose'!R21,'State Ed Special Purpose'!B21,'Tuition Revenues'!B21)</f>
        <v>449948902.28603876</v>
      </c>
      <c r="C21" s="613">
        <f>SUM('State General Purpose'!S21,'State Ed Special Purpose'!C21,'Tuition Revenues'!C21)</f>
        <v>458444428</v>
      </c>
      <c r="D21" s="613">
        <f>SUM('State General Purpose'!T21,'State Ed Special Purpose'!D21,'Tuition Revenues'!D21)</f>
        <v>499854937</v>
      </c>
      <c r="E21" s="613">
        <f>SUM('State General Purpose'!U21,'State Ed Special Purpose'!E21,'Tuition Revenues'!E21)</f>
        <v>462440843</v>
      </c>
      <c r="F21" s="613">
        <f>SUM('State General Purpose'!V21,'State Ed Special Purpose'!F21,'Tuition Revenues'!F21)</f>
        <v>489508825</v>
      </c>
      <c r="G21" s="613">
        <f>SUM('State General Purpose'!W21,'State Ed Special Purpose'!G21,'Tuition Revenues'!G21)</f>
        <v>525453595</v>
      </c>
      <c r="H21" s="613">
        <f>SUM('State General Purpose'!X21,'State Ed Special Purpose'!H21,'Tuition Revenues'!H21)</f>
        <v>580569252</v>
      </c>
      <c r="I21" s="613">
        <f>SUM('State General Purpose'!Y21,'State Ed Special Purpose'!I21,'Tuition Revenues'!I21)</f>
        <v>613532481</v>
      </c>
      <c r="J21" s="613">
        <f>SUM('State General Purpose'!Z21,'State Ed Special Purpose'!J21,'Tuition Revenues'!J21)</f>
        <v>665204238</v>
      </c>
      <c r="K21" s="613">
        <f>SUM('State General Purpose'!AA21,'State Ed Special Purpose'!K21,'Tuition Revenues'!K21)</f>
        <v>663784700</v>
      </c>
      <c r="L21" s="613">
        <f>SUM('State General Purpose'!AB21,'State Ed Special Purpose'!L21,'Tuition Revenues'!L21)</f>
        <v>686717147</v>
      </c>
      <c r="M21" s="613">
        <f>SUM('State General Purpose'!AC21,'State Ed Special Purpose'!M21,'Tuition Revenues'!M21)</f>
        <v>710772705</v>
      </c>
      <c r="N21" s="613">
        <f>SUM('State General Purpose'!AD21,'State Ed Special Purpose'!N21,'Tuition Revenues'!N21)</f>
        <v>739870909</v>
      </c>
      <c r="O21" s="613">
        <f>SUM('State General Purpose'!AE21,'State Ed Special Purpose'!O21,'Tuition Revenues'!O21)</f>
        <v>740167394</v>
      </c>
      <c r="P21" s="613">
        <f>SUM('State General Purpose'!AF21,'State Ed Special Purpose'!P21,'Tuition Revenues'!P21)</f>
        <v>766215931</v>
      </c>
      <c r="Q21" s="613">
        <f>SUM('State General Purpose'!AG21,'State Ed Special Purpose'!Q21,'Tuition Revenues'!Q21)</f>
        <v>798931343</v>
      </c>
      <c r="R21" s="612">
        <f>SUM('State General Purpose'!AI21,'State Ed Special Purpose'!R21,'Tuition Revenues'!R21)</f>
        <v>212091072.40500689</v>
      </c>
      <c r="S21" s="613">
        <f>SUM('State General Purpose'!AJ21,'State Ed Special Purpose'!S21,'Tuition Revenues'!S21)</f>
        <v>209152709</v>
      </c>
      <c r="T21" s="613">
        <f>SUM('State General Purpose'!AK21,'State Ed Special Purpose'!T21,'Tuition Revenues'!T21)</f>
        <v>235289312</v>
      </c>
      <c r="U21" s="613">
        <f>SUM('State General Purpose'!AL21,'State Ed Special Purpose'!U21,'Tuition Revenues'!U21)</f>
        <v>236373409</v>
      </c>
      <c r="V21" s="613">
        <f>SUM('State General Purpose'!AM21,'State Ed Special Purpose'!V21,'Tuition Revenues'!V21)</f>
        <v>263589365</v>
      </c>
      <c r="W21" s="613">
        <f>SUM('State General Purpose'!AN21,'State Ed Special Purpose'!W21,'Tuition Revenues'!W21)</f>
        <v>283989375</v>
      </c>
      <c r="X21" s="613">
        <f>SUM('State General Purpose'!AO21,'State Ed Special Purpose'!X21,'Tuition Revenues'!X21)</f>
        <v>315618182</v>
      </c>
      <c r="Y21" s="613">
        <f>SUM('State General Purpose'!AP21,'State Ed Special Purpose'!Y21,'Tuition Revenues'!Y21)</f>
        <v>336822890</v>
      </c>
      <c r="Z21" s="613">
        <f>SUM('State General Purpose'!AQ21,'State Ed Special Purpose'!Z21,'Tuition Revenues'!Z21)</f>
        <v>370465420</v>
      </c>
      <c r="AA21" s="613">
        <f>SUM('State General Purpose'!AR21,'State Ed Special Purpose'!AA21,'Tuition Revenues'!AA21)</f>
        <v>368327186</v>
      </c>
      <c r="AB21" s="613">
        <f>SUM('State General Purpose'!AS21,'State Ed Special Purpose'!AB21,'Tuition Revenues'!AB21)</f>
        <v>374835979</v>
      </c>
      <c r="AC21" s="613">
        <f>SUM('State General Purpose'!AT21,'State Ed Special Purpose'!AC21,'Tuition Revenues'!AC21)</f>
        <v>377873836</v>
      </c>
      <c r="AD21" s="613">
        <f>SUM('State General Purpose'!AU21,'State Ed Special Purpose'!AD21,'Tuition Revenues'!AD21)</f>
        <v>394503983</v>
      </c>
      <c r="AE21" s="613">
        <f>SUM('State General Purpose'!AV21,'State Ed Special Purpose'!AE21,'Tuition Revenues'!AE21)</f>
        <v>396751643</v>
      </c>
      <c r="AF21" s="613">
        <f>SUM('State General Purpose'!AW21,'State Ed Special Purpose'!AF21,'Tuition Revenues'!AF21)</f>
        <v>395220790</v>
      </c>
      <c r="AG21" s="613">
        <f>SUM('State General Purpose'!AX21,'State Ed Special Purpose'!AG21,'Tuition Revenues'!AG21)</f>
        <v>422715437</v>
      </c>
      <c r="AH21" s="612">
        <f>SUM('State General Purpose'!AZ21,'State Ed Special Purpose'!AH21,'Tuition Revenues'!AH21)</f>
        <v>0</v>
      </c>
      <c r="AI21" s="613">
        <f>SUM('State General Purpose'!BA21,'State Ed Special Purpose'!AI21,'Tuition Revenues'!AI21)</f>
        <v>0</v>
      </c>
      <c r="AJ21" s="613">
        <f>SUM('State General Purpose'!BB21,'State Ed Special Purpose'!AJ21,'Tuition Revenues'!AJ21)</f>
        <v>0</v>
      </c>
      <c r="AK21" s="613">
        <f>SUM('State General Purpose'!BC21,'State Ed Special Purpose'!AK21,'Tuition Revenues'!AK21)</f>
        <v>0</v>
      </c>
      <c r="AL21" s="613">
        <f>SUM('State General Purpose'!BD21,'State Ed Special Purpose'!AL21,'Tuition Revenues'!AL21)</f>
        <v>0</v>
      </c>
      <c r="AM21" s="613">
        <f>SUM('State General Purpose'!BE21,'State Ed Special Purpose'!AM21,'Tuition Revenues'!AM21)</f>
        <v>0</v>
      </c>
      <c r="AN21" s="613">
        <f>SUM('State General Purpose'!BF21,'State Ed Special Purpose'!AN21,'Tuition Revenues'!AN21)</f>
        <v>0</v>
      </c>
      <c r="AO21" s="613">
        <f>SUM('State General Purpose'!BG21,'State Ed Special Purpose'!AO21,'Tuition Revenues'!AO21)</f>
        <v>0</v>
      </c>
      <c r="AP21" s="613">
        <f>SUM('State General Purpose'!BH21,'State Ed Special Purpose'!AP21,'Tuition Revenues'!AP21)</f>
        <v>0</v>
      </c>
      <c r="AQ21" s="613">
        <f>SUM('State General Purpose'!BI21,'State Ed Special Purpose'!AQ21,'Tuition Revenues'!AQ21)</f>
        <v>0</v>
      </c>
      <c r="AR21" s="613">
        <f>SUM('State General Purpose'!BJ21,'State Ed Special Purpose'!AR21,'Tuition Revenues'!AR21)</f>
        <v>0</v>
      </c>
      <c r="AS21" s="613">
        <f>SUM('State General Purpose'!BK21,'State Ed Special Purpose'!AS21,'Tuition Revenues'!AS21)</f>
        <v>0</v>
      </c>
      <c r="AT21" s="613">
        <f>SUM('State General Purpose'!BL21,'State Ed Special Purpose'!AT21,'Tuition Revenues'!AT21)</f>
        <v>0</v>
      </c>
      <c r="AU21" s="613">
        <f>SUM('State General Purpose'!BM21,'State Ed Special Purpose'!AU21,'Tuition Revenues'!AU21)</f>
        <v>0</v>
      </c>
      <c r="AV21" s="613">
        <f>SUM('State General Purpose'!BN21,'State Ed Special Purpose'!AV21,'Tuition Revenues'!AV21)</f>
        <v>0</v>
      </c>
      <c r="AW21" s="613">
        <f>SUM('State General Purpose'!BO21,'State Ed Special Purpose'!AW21,'Tuition Revenues'!AW21)</f>
        <v>0</v>
      </c>
      <c r="AX21" s="612">
        <f>SUM('State General Purpose'!BQ21,'State Ed Special Purpose'!AX21,'Tuition Revenues'!AX21)</f>
        <v>86673525.490779907</v>
      </c>
      <c r="AY21" s="613">
        <f>SUM('State General Purpose'!BR21,'State Ed Special Purpose'!AY21,'Tuition Revenues'!AY21)</f>
        <v>89074731</v>
      </c>
      <c r="AZ21" s="613">
        <f>SUM('State General Purpose'!BS21,'State Ed Special Purpose'!AZ21,'Tuition Revenues'!AZ21)</f>
        <v>97441428</v>
      </c>
      <c r="BA21" s="613">
        <f>SUM('State General Purpose'!BT21,'State Ed Special Purpose'!BA21,'Tuition Revenues'!BA21)</f>
        <v>87669795</v>
      </c>
      <c r="BB21" s="613">
        <f>SUM('State General Purpose'!BU21,'State Ed Special Purpose'!BB21,'Tuition Revenues'!BB21)</f>
        <v>90463428</v>
      </c>
      <c r="BC21" s="613">
        <f>SUM('State General Purpose'!BV21,'State Ed Special Purpose'!BC21,'Tuition Revenues'!BC21)</f>
        <v>96438107</v>
      </c>
      <c r="BD21" s="613">
        <f>SUM('State General Purpose'!BW21,'State Ed Special Purpose'!BD21,'Tuition Revenues'!BD21)</f>
        <v>104136603</v>
      </c>
      <c r="BE21" s="613">
        <f>SUM('State General Purpose'!BX21,'State Ed Special Purpose'!BE21,'Tuition Revenues'!BE21)</f>
        <v>107720223</v>
      </c>
      <c r="BF21" s="613">
        <f>SUM('State General Purpose'!BY21,'State Ed Special Purpose'!BF21,'Tuition Revenues'!BF21)</f>
        <v>116173563</v>
      </c>
      <c r="BG21" s="613">
        <f>SUM('State General Purpose'!BZ21,'State Ed Special Purpose'!BG21,'Tuition Revenues'!BG21)</f>
        <v>113544940</v>
      </c>
      <c r="BH21" s="613">
        <f>SUM('State General Purpose'!CA21,'State Ed Special Purpose'!BH21,'Tuition Revenues'!BH21)</f>
        <v>125879754</v>
      </c>
      <c r="BI21" s="613">
        <f>SUM('State General Purpose'!CB21,'State Ed Special Purpose'!BI21,'Tuition Revenues'!BI21)</f>
        <v>133589748</v>
      </c>
      <c r="BJ21" s="613">
        <f>SUM('State General Purpose'!CC21,'State Ed Special Purpose'!BJ21,'Tuition Revenues'!BJ21)</f>
        <v>132892008</v>
      </c>
      <c r="BK21" s="613">
        <f>SUM('State General Purpose'!CD21,'State Ed Special Purpose'!BK21,'Tuition Revenues'!BK21)</f>
        <v>142739657</v>
      </c>
      <c r="BL21" s="613">
        <f>SUM('State General Purpose'!CE21,'State Ed Special Purpose'!BL21,'Tuition Revenues'!BL21)</f>
        <v>147143191</v>
      </c>
      <c r="BM21" s="613">
        <f>SUM('State General Purpose'!CF21,'State Ed Special Purpose'!BM21,'Tuition Revenues'!BM21)</f>
        <v>149411386</v>
      </c>
      <c r="BN21" s="612">
        <f>SUM('State General Purpose'!CH21,'State Ed Special Purpose'!BN21,'Tuition Revenues'!BN21)</f>
        <v>0</v>
      </c>
      <c r="BO21" s="613">
        <f>SUM('State General Purpose'!CI21,'State Ed Special Purpose'!BO21,'Tuition Revenues'!BO21)</f>
        <v>0</v>
      </c>
      <c r="BP21" s="613">
        <f>SUM('State General Purpose'!CJ21,'State Ed Special Purpose'!BP21,'Tuition Revenues'!BP21)</f>
        <v>0</v>
      </c>
      <c r="BQ21" s="613">
        <f>SUM('State General Purpose'!CK21,'State Ed Special Purpose'!BQ21,'Tuition Revenues'!BQ21)</f>
        <v>0</v>
      </c>
      <c r="BR21" s="613">
        <f>SUM('State General Purpose'!CL21,'State Ed Special Purpose'!BR21,'Tuition Revenues'!BR21)</f>
        <v>0</v>
      </c>
      <c r="BS21" s="613">
        <f>SUM('State General Purpose'!CM21,'State Ed Special Purpose'!BS21,'Tuition Revenues'!BS21)</f>
        <v>0</v>
      </c>
      <c r="BT21" s="613">
        <f>SUM('State General Purpose'!CN21,'State Ed Special Purpose'!BT21,'Tuition Revenues'!BT21)</f>
        <v>0</v>
      </c>
      <c r="BU21" s="613">
        <f>SUM('State General Purpose'!CO21,'State Ed Special Purpose'!BU21,'Tuition Revenues'!BU21)</f>
        <v>0</v>
      </c>
      <c r="BV21" s="613">
        <f>SUM('State General Purpose'!CP21,'State Ed Special Purpose'!BV21,'Tuition Revenues'!BV21)</f>
        <v>0</v>
      </c>
      <c r="BW21" s="613">
        <f>SUM('State General Purpose'!CQ21,'State Ed Special Purpose'!BW21,'Tuition Revenues'!BW21)</f>
        <v>0</v>
      </c>
      <c r="BX21" s="613">
        <f>SUM('State General Purpose'!CR21,'State Ed Special Purpose'!BX21,'Tuition Revenues'!BX21)</f>
        <v>0</v>
      </c>
      <c r="BY21" s="613">
        <f>SUM('State General Purpose'!CS21,'State Ed Special Purpose'!BY21,'Tuition Revenues'!BY21)</f>
        <v>0</v>
      </c>
      <c r="BZ21" s="613">
        <f>SUM('State General Purpose'!CT21,'State Ed Special Purpose'!BZ21,'Tuition Revenues'!BZ21)</f>
        <v>0</v>
      </c>
      <c r="CA21" s="613">
        <f>SUM('State General Purpose'!CU21,'State Ed Special Purpose'!CA21,'Tuition Revenues'!CA21)</f>
        <v>0</v>
      </c>
      <c r="CB21" s="613">
        <f>SUM('State General Purpose'!CV21,'State Ed Special Purpose'!CB21,'Tuition Revenues'!CB21)</f>
        <v>0</v>
      </c>
      <c r="CC21" s="613">
        <f>SUM('State General Purpose'!CW21,'State Ed Special Purpose'!CC21,'Tuition Revenues'!CC21)</f>
        <v>0</v>
      </c>
      <c r="CD21" s="612">
        <f>SUM('State General Purpose'!CY21,'State Ed Special Purpose'!CD21,'Tuition Revenues'!CD21)</f>
        <v>0</v>
      </c>
      <c r="CE21" s="613">
        <f>SUM('State General Purpose'!CZ21,'State Ed Special Purpose'!CE21,'Tuition Revenues'!CE21)</f>
        <v>0</v>
      </c>
      <c r="CF21" s="613">
        <f>SUM('State General Purpose'!DA21,'State Ed Special Purpose'!CF21,'Tuition Revenues'!CF21)</f>
        <v>0</v>
      </c>
      <c r="CG21" s="613">
        <f>SUM('State General Purpose'!DB21,'State Ed Special Purpose'!CG21,'Tuition Revenues'!CG21)</f>
        <v>0</v>
      </c>
      <c r="CH21" s="613">
        <f>SUM('State General Purpose'!DC21,'State Ed Special Purpose'!CH21,'Tuition Revenues'!CH21)</f>
        <v>0</v>
      </c>
      <c r="CI21" s="613">
        <f>SUM('State General Purpose'!DD21,'State Ed Special Purpose'!CI21,'Tuition Revenues'!CI21)</f>
        <v>0</v>
      </c>
      <c r="CJ21" s="613">
        <f>SUM('State General Purpose'!DE21,'State Ed Special Purpose'!CJ21,'Tuition Revenues'!CJ21)</f>
        <v>0</v>
      </c>
      <c r="CK21" s="613">
        <f>SUM('State General Purpose'!DF21,'State Ed Special Purpose'!CK21,'Tuition Revenues'!CK21)</f>
        <v>0</v>
      </c>
      <c r="CL21" s="613">
        <f>SUM('State General Purpose'!DG21,'State Ed Special Purpose'!CL21,'Tuition Revenues'!CL21)</f>
        <v>33983595</v>
      </c>
      <c r="CM21" s="613">
        <f>SUM('State General Purpose'!DH21,'State Ed Special Purpose'!CM21,'Tuition Revenues'!CM21)</f>
        <v>68613134</v>
      </c>
      <c r="CN21" s="613">
        <f>SUM('State General Purpose'!DI21,'State Ed Special Purpose'!CN21,'Tuition Revenues'!CN21)</f>
        <v>69534129</v>
      </c>
      <c r="CO21" s="613">
        <f>SUM('State General Purpose'!DJ21,'State Ed Special Purpose'!CO21,'Tuition Revenues'!CO21)</f>
        <v>76293990</v>
      </c>
      <c r="CP21" s="613">
        <f>SUM('State General Purpose'!DK21,'State Ed Special Purpose'!CP21,'Tuition Revenues'!CP21)</f>
        <v>77845858</v>
      </c>
      <c r="CQ21" s="613">
        <f>SUM('State General Purpose'!DL21,'State Ed Special Purpose'!CQ21,'Tuition Revenues'!CQ21)</f>
        <v>76117466</v>
      </c>
      <c r="CR21" s="613">
        <f>SUM('State General Purpose'!DM21,'State Ed Special Purpose'!CR21,'Tuition Revenues'!CR21)</f>
        <v>77045868</v>
      </c>
      <c r="CS21" s="613">
        <f>SUM('State General Purpose'!DN21,'State Ed Special Purpose'!CS21,'Tuition Revenues'!CS21)</f>
        <v>78110987</v>
      </c>
      <c r="CT21" s="612">
        <f>SUM('State General Purpose'!DP21,'State Ed Special Purpose'!CT21,'Tuition Revenues'!CT21)</f>
        <v>158195330</v>
      </c>
      <c r="CU21" s="613">
        <f>SUM('State General Purpose'!DQ21,'State Ed Special Purpose'!CU21,'Tuition Revenues'!CU21)</f>
        <v>160216988</v>
      </c>
      <c r="CV21" s="613">
        <f>SUM('State General Purpose'!DR21,'State Ed Special Purpose'!CV21,'Tuition Revenues'!CV21)</f>
        <v>167124197</v>
      </c>
      <c r="CW21" s="613">
        <f>SUM('State General Purpose'!DS21,'State Ed Special Purpose'!CW21,'Tuition Revenues'!CW21)</f>
        <v>138397639</v>
      </c>
      <c r="CX21" s="613">
        <f>SUM('State General Purpose'!DT21,'State Ed Special Purpose'!CX21,'Tuition Revenues'!CX21)</f>
        <v>135456032</v>
      </c>
      <c r="CY21" s="613">
        <f>SUM('State General Purpose'!DU21,'State Ed Special Purpose'!CY21,'Tuition Revenues'!CY21)</f>
        <v>145026113</v>
      </c>
      <c r="CZ21" s="613">
        <f>SUM('State General Purpose'!DV21,'State Ed Special Purpose'!CZ21,'Tuition Revenues'!CZ21)</f>
        <v>160814467</v>
      </c>
      <c r="DA21" s="613">
        <f>SUM('State General Purpose'!DW21,'State Ed Special Purpose'!DA21,'Tuition Revenues'!DA21)</f>
        <v>168989368</v>
      </c>
      <c r="DB21" s="613">
        <f>SUM('State General Purpose'!DX21,'State Ed Special Purpose'!DB21,'Tuition Revenues'!DB21)</f>
        <v>144581660</v>
      </c>
      <c r="DC21" s="613">
        <f>SUM('State General Purpose'!DY21,'State Ed Special Purpose'!DC21,'Tuition Revenues'!DC21)</f>
        <v>116063238</v>
      </c>
      <c r="DD21" s="613">
        <f>SUM('State General Purpose'!DZ21,'State Ed Special Purpose'!DD21,'Tuition Revenues'!DD21)</f>
        <v>116467285</v>
      </c>
      <c r="DE21" s="613">
        <f>SUM('State General Purpose'!EA21,'State Ed Special Purpose'!DE21,'Tuition Revenues'!DE21)</f>
        <v>123015131</v>
      </c>
      <c r="DF21" s="613">
        <f>SUM('State General Purpose'!EB21,'State Ed Special Purpose'!DF21,'Tuition Revenues'!DF21)</f>
        <v>128991060</v>
      </c>
      <c r="DG21" s="613">
        <f>SUM('State General Purpose'!EC21,'State Ed Special Purpose'!DG21,'Tuition Revenues'!DG21)</f>
        <v>129396248</v>
      </c>
      <c r="DH21" s="613">
        <f>SUM('State General Purpose'!ED21,'State Ed Special Purpose'!DH21,'Tuition Revenues'!DH21)</f>
        <v>146806082</v>
      </c>
      <c r="DI21" s="613">
        <f>SUM('State General Purpose'!EE21,'State Ed Special Purpose'!DI21,'Tuition Revenues'!DI21)</f>
        <v>148693533</v>
      </c>
      <c r="DJ21" s="614">
        <f>SUM('State General Purpose'!EH21,'State Ed Special Purpose'!DJ21,Local!B21,'Tuition Revenues'!DJ21)</f>
        <v>35889890.410136841</v>
      </c>
      <c r="DK21" s="613">
        <f>SUM('State General Purpose'!EI21,'State Ed Special Purpose'!DK21,Local!C21,'Tuition Revenues'!DK21)</f>
        <v>40092687</v>
      </c>
      <c r="DL21" s="613">
        <f>SUM('State General Purpose'!EJ21,'State Ed Special Purpose'!DL21,Local!D21,'Tuition Revenues'!DL21)</f>
        <v>43013481</v>
      </c>
      <c r="DM21" s="613">
        <f>SUM('State General Purpose'!EK21,'State Ed Special Purpose'!DM21,Local!E21,'Tuition Revenues'!DM21)</f>
        <v>80957828</v>
      </c>
      <c r="DN21" s="613">
        <f>SUM('State General Purpose'!EL21,'State Ed Special Purpose'!DN21,Local!F21,'Tuition Revenues'!DN21)</f>
        <v>91122565</v>
      </c>
      <c r="DO21" s="613">
        <f>SUM('State General Purpose'!EM21,'State Ed Special Purpose'!DO21,Local!G21,'Tuition Revenues'!DO21)</f>
        <v>92732791</v>
      </c>
      <c r="DP21" s="613">
        <f>SUM('State General Purpose'!EN21,'State Ed Special Purpose'!DP21,Local!H21,'Tuition Revenues'!DP21)</f>
        <v>87856485.5</v>
      </c>
      <c r="DQ21" s="613">
        <f>SUM('State General Purpose'!EO21,'State Ed Special Purpose'!DQ21,Local!I21,'Tuition Revenues'!DQ21)</f>
        <v>119424848</v>
      </c>
      <c r="DR21" s="613">
        <f>SUM('State General Purpose'!EP21,'State Ed Special Purpose'!DR21,Local!J21,'Tuition Revenues'!DR21)</f>
        <v>111305698</v>
      </c>
      <c r="DS21" s="613">
        <f>SUM('State General Purpose'!EQ21,'State Ed Special Purpose'!DS21,Local!K21,'Tuition Revenues'!DS21)</f>
        <v>118707738</v>
      </c>
      <c r="DT21" s="613">
        <f>SUM('State General Purpose'!ER21,'State Ed Special Purpose'!DT21,Local!L21,'Tuition Revenues'!DT21)</f>
        <v>124484326</v>
      </c>
      <c r="DU21" s="613">
        <f>SUM('State General Purpose'!ES21,'State Ed Special Purpose'!DU21,Local!M21,'Tuition Revenues'!DU21)</f>
        <v>133192654</v>
      </c>
      <c r="DV21" s="613">
        <f>SUM('State General Purpose'!ET21,'State Ed Special Purpose'!DV21,Local!N21,'Tuition Revenues'!DV21)</f>
        <v>139918712</v>
      </c>
      <c r="DW21" s="613">
        <f>SUM('State General Purpose'!EU21,'State Ed Special Purpose'!DW21,Local!O21,'Tuition Revenues'!DW21)</f>
        <v>136547253</v>
      </c>
      <c r="DX21" s="613">
        <f>SUM('State General Purpose'!EV21,'State Ed Special Purpose'!DX21,Local!P21,'Tuition Revenues'!DX21)</f>
        <v>105691875</v>
      </c>
      <c r="DY21" s="613">
        <f>SUM('State General Purpose'!EW21,'State Ed Special Purpose'!DY21,Local!Q21,'Tuition Revenues'!DY21)</f>
        <v>105477983</v>
      </c>
      <c r="DZ21" s="612">
        <f>SUM('State General Purpose'!EX21,'State Ed Special Purpose'!DZ21,Local!R21,'Tuition Revenues'!DZ21)</f>
        <v>12019696</v>
      </c>
      <c r="EA21" s="613">
        <f>SUM('State General Purpose'!EY21,'State Ed Special Purpose'!EA21,Local!S21,'Tuition Revenues'!EA21)</f>
        <v>14089897</v>
      </c>
      <c r="EB21" s="613">
        <f>SUM('State General Purpose'!EZ21,'State Ed Special Purpose'!EB21,Local!T21,'Tuition Revenues'!EB21)</f>
        <v>12973570</v>
      </c>
      <c r="EC21" s="613">
        <f>SUM('State General Purpose'!FA21,'State Ed Special Purpose'!EC21,Local!U21,'Tuition Revenues'!EC21)</f>
        <v>13522273</v>
      </c>
      <c r="ED21" s="613">
        <f>SUM('State General Purpose'!FB21,'State Ed Special Purpose'!ED21,Local!V21,'Tuition Revenues'!ED21)</f>
        <v>13881669</v>
      </c>
      <c r="EE21" s="613">
        <f>SUM('State General Purpose'!FC21,'State Ed Special Purpose'!EE21,Local!W21,'Tuition Revenues'!EE21)</f>
        <v>12541500</v>
      </c>
      <c r="EF21" s="613">
        <f>SUM('State General Purpose'!FD21,'State Ed Special Purpose'!EF21,Local!X21,'Tuition Revenues'!EF21)</f>
        <v>16776677</v>
      </c>
      <c r="EG21" s="613">
        <f>SUM('State General Purpose'!FE21,'State Ed Special Purpose'!EG21,Local!Y21,'Tuition Revenues'!EG21)</f>
        <v>26033001</v>
      </c>
      <c r="EH21" s="613">
        <f>SUM('State General Purpose'!FF21,'State Ed Special Purpose'!EH21,Local!Z21,'Tuition Revenues'!EH21)</f>
        <v>27709387</v>
      </c>
      <c r="EI21" s="613">
        <f>SUM('State General Purpose'!FG21,'State Ed Special Purpose'!EI21,Local!AA21,'Tuition Revenues'!EI21)</f>
        <v>28519134</v>
      </c>
      <c r="EJ21" s="613">
        <f>SUM('State General Purpose'!FH21,'State Ed Special Purpose'!EJ21,Local!AB21,'Tuition Revenues'!EJ21)</f>
        <v>30029280</v>
      </c>
      <c r="EK21" s="613">
        <f>SUM('State General Purpose'!FI21,'State Ed Special Purpose'!EK21,Local!AC21,'Tuition Revenues'!EK21)</f>
        <v>32466064</v>
      </c>
      <c r="EL21" s="613">
        <f>SUM('State General Purpose'!FJ21,'State Ed Special Purpose'!EL21,Local!AD21,'Tuition Revenues'!EL21)</f>
        <v>32326714</v>
      </c>
      <c r="EM21" s="613">
        <f>SUM('State General Purpose'!FK21,'State Ed Special Purpose'!EM21,Local!AE21,'Tuition Revenues'!EM21)</f>
        <v>10211096</v>
      </c>
      <c r="EN21" s="613">
        <f>SUM('State General Purpose'!FL21,'State Ed Special Purpose'!EN21,Local!AF21,'Tuition Revenues'!EN21)</f>
        <v>9908832</v>
      </c>
      <c r="EO21" s="612">
        <f>SUM('State General Purpose'!FM21,'State Ed Special Purpose'!EO21,Local!AG21,'Tuition Revenues'!EO21)</f>
        <v>0</v>
      </c>
      <c r="EP21" s="615">
        <f>SUM('State General Purpose'!FN21,'State Ed Special Purpose'!EP21,Local!AH21,'Tuition Revenues'!EP21)</f>
        <v>0</v>
      </c>
      <c r="EQ21" s="615">
        <f>SUM('State General Purpose'!FO21,'State Ed Special Purpose'!EQ21,Local!AI21,'Tuition Revenues'!EQ21)</f>
        <v>0</v>
      </c>
      <c r="ER21" s="615">
        <f>SUM('State General Purpose'!FP21,'State Ed Special Purpose'!ER21,Local!AJ21,'Tuition Revenues'!ER21)</f>
        <v>0</v>
      </c>
      <c r="ES21" s="615">
        <f>SUM('State General Purpose'!FQ21,'State Ed Special Purpose'!ES21,Local!AK21,'Tuition Revenues'!ES21)</f>
        <v>0</v>
      </c>
      <c r="ET21" s="615">
        <f>SUM('State General Purpose'!FR21,'State Ed Special Purpose'!ET21,Local!AL21,'Tuition Revenues'!ET21)</f>
        <v>0</v>
      </c>
      <c r="EU21" s="615">
        <f>SUM('State General Purpose'!FS21,'State Ed Special Purpose'!EU21,Local!AM21,'Tuition Revenues'!EU21)</f>
        <v>0</v>
      </c>
      <c r="EV21" s="615">
        <f>SUM('State General Purpose'!FT21,'State Ed Special Purpose'!EV21,Local!AN21,'Tuition Revenues'!EV21)</f>
        <v>0</v>
      </c>
      <c r="EW21" s="615">
        <f>SUM('State General Purpose'!FU21,'State Ed Special Purpose'!EW21,Local!AO21,'Tuition Revenues'!EW21)</f>
        <v>0</v>
      </c>
      <c r="EX21" s="615">
        <f>SUM('State General Purpose'!FV21,'State Ed Special Purpose'!EX21,Local!AP21,'Tuition Revenues'!EX21)</f>
        <v>0</v>
      </c>
      <c r="EY21" s="615">
        <f>SUM('State General Purpose'!FW21,'State Ed Special Purpose'!EY21,Local!AQ21,'Tuition Revenues'!EY21)</f>
        <v>0</v>
      </c>
      <c r="EZ21" s="615">
        <f>SUM('State General Purpose'!FX21,'State Ed Special Purpose'!EZ21,Local!AR21,'Tuition Revenues'!EZ21)</f>
        <v>0</v>
      </c>
      <c r="FA21" s="615">
        <f>SUM('State General Purpose'!FY21,'State Ed Special Purpose'!FA21,Local!AS21,'Tuition Revenues'!FA21)</f>
        <v>0</v>
      </c>
      <c r="FB21" s="615">
        <f>SUM('State General Purpose'!FZ21,'State Ed Special Purpose'!FB21,Local!AT21,'Tuition Revenues'!FB21)</f>
        <v>0</v>
      </c>
      <c r="FC21" s="615">
        <f>SUM('State General Purpose'!GA21,'State Ed Special Purpose'!FC21,Local!AU21,'Tuition Revenues'!FC21)</f>
        <v>0</v>
      </c>
      <c r="FD21" s="612">
        <f>SUM('State General Purpose'!GB21,'State Ed Special Purpose'!FD21,Local!AV21,'Tuition Revenues'!FD21)</f>
        <v>0</v>
      </c>
      <c r="FE21" s="615">
        <f>SUM('State General Purpose'!GC21,'State Ed Special Purpose'!FE21,Local!AW21,'Tuition Revenues'!FE21)</f>
        <v>0</v>
      </c>
      <c r="FF21" s="615">
        <f>SUM('State General Purpose'!GD21,'State Ed Special Purpose'!FF21,Local!AX21,'Tuition Revenues'!FF21)</f>
        <v>13165311</v>
      </c>
      <c r="FG21" s="615">
        <f>SUM('State General Purpose'!GE21,'State Ed Special Purpose'!FG21,Local!AY21,'Tuition Revenues'!FG21)</f>
        <v>14669531</v>
      </c>
      <c r="FH21" s="615">
        <f>SUM('State General Purpose'!GF21,'State Ed Special Purpose'!FH21,Local!AZ21,'Tuition Revenues'!FH21)</f>
        <v>14268244</v>
      </c>
      <c r="FI21" s="615">
        <f>SUM('State General Purpose'!GG21,'State Ed Special Purpose'!FI21,Local!BA21,'Tuition Revenues'!FI21)</f>
        <v>11623092</v>
      </c>
      <c r="FJ21" s="615">
        <f>SUM('State General Purpose'!GH21,'State Ed Special Purpose'!FJ21,Local!BB21,'Tuition Revenues'!FJ21)</f>
        <v>16418900</v>
      </c>
      <c r="FK21" s="615">
        <f>SUM('State General Purpose'!GI21,'State Ed Special Purpose'!FK21,Local!BC21,'Tuition Revenues'!FK21)</f>
        <v>0</v>
      </c>
      <c r="FL21" s="615">
        <f>SUM('State General Purpose'!GJ21,'State Ed Special Purpose'!FL21,Local!BD21,'Tuition Revenues'!FL21)</f>
        <v>0</v>
      </c>
      <c r="FM21" s="615">
        <f>SUM('State General Purpose'!GK21,'State Ed Special Purpose'!FM21,Local!BE21,'Tuition Revenues'!FM21)</f>
        <v>14224731</v>
      </c>
      <c r="FN21" s="615">
        <f>SUM('State General Purpose'!GL21,'State Ed Special Purpose'!FN21,Local!BF21,'Tuition Revenues'!FN21)</f>
        <v>32931938</v>
      </c>
      <c r="FO21" s="615">
        <f>SUM('State General Purpose'!GM21,'State Ed Special Purpose'!FO21,Local!BG21,'Tuition Revenues'!FO21)</f>
        <v>46466846</v>
      </c>
      <c r="FP21" s="615">
        <f>SUM('State General Purpose'!GN21,'State Ed Special Purpose'!FP21,Local!BH21,'Tuition Revenues'!FP21)</f>
        <v>31495944</v>
      </c>
      <c r="FQ21" s="615">
        <f>SUM('State General Purpose'!GO21,'State Ed Special Purpose'!FQ21,Local!BI21,'Tuition Revenues'!FQ21)</f>
        <v>38338560</v>
      </c>
      <c r="FR21" s="615">
        <f>SUM('State General Purpose'!GP21,'State Ed Special Purpose'!FR21,Local!BJ21,'Tuition Revenues'!FR21)</f>
        <v>38728794</v>
      </c>
      <c r="FS21" s="612">
        <f>SUM('State General Purpose'!GQ21,'State Ed Special Purpose'!FS21,Local!BK21,'Tuition Revenues'!FS21)</f>
        <v>28226991</v>
      </c>
      <c r="FT21" s="615">
        <f>SUM('State General Purpose'!GR21,'State Ed Special Purpose'!FT21,Local!BL21,'Tuition Revenues'!FT21)</f>
        <v>29649454</v>
      </c>
      <c r="FU21" s="615">
        <f>SUM('State General Purpose'!GS21,'State Ed Special Purpose'!FU21,Local!BM21,'Tuition Revenues'!FU21)</f>
        <v>54818947</v>
      </c>
      <c r="FV21" s="615">
        <f>SUM('State General Purpose'!GT21,'State Ed Special Purpose'!FV21,Local!BN21,'Tuition Revenues'!FV21)</f>
        <v>62930761</v>
      </c>
      <c r="FW21" s="615">
        <f>SUM('State General Purpose'!GU21,'State Ed Special Purpose'!FW21,Local!BO21,'Tuition Revenues'!FW21)</f>
        <v>64582878</v>
      </c>
      <c r="FX21" s="615">
        <f>SUM('State General Purpose'!GV21,'State Ed Special Purpose'!FX21,Local!BP21,'Tuition Revenues'!FX21)</f>
        <v>63691893.5</v>
      </c>
      <c r="FY21" s="615">
        <f>SUM('State General Purpose'!GW21,'State Ed Special Purpose'!FY21,Local!BQ21,'Tuition Revenues'!FY21)</f>
        <v>86229271</v>
      </c>
      <c r="FZ21" s="615">
        <f>SUM('State General Purpose'!GX21,'State Ed Special Purpose'!FZ21,Local!BR21,'Tuition Revenues'!FZ21)</f>
        <v>85272697</v>
      </c>
      <c r="GA21" s="615">
        <f>SUM('State General Purpose'!GY21,'State Ed Special Purpose'!GA21,Local!BS21,'Tuition Revenues'!GA21)</f>
        <v>90998351</v>
      </c>
      <c r="GB21" s="615">
        <f>SUM('State General Purpose'!GZ21,'State Ed Special Purpose'!GB21,Local!BT21,'Tuition Revenues'!GB21)</f>
        <v>81740461</v>
      </c>
      <c r="GC21" s="615">
        <f>SUM('State General Purpose'!HA21,'State Ed Special Purpose'!GC21,Local!BU21,'Tuition Revenues'!GC21)</f>
        <v>56031632</v>
      </c>
      <c r="GD21" s="615">
        <f>SUM('State General Purpose'!HB21,'State Ed Special Purpose'!GD21,Local!BV21,'Tuition Revenues'!GD21)</f>
        <v>60985802</v>
      </c>
      <c r="GE21" s="615">
        <f>SUM('State General Purpose'!HC21,'State Ed Special Purpose'!GE21,Local!BW21,'Tuition Revenues'!GE21)</f>
        <v>72724595</v>
      </c>
      <c r="GF21" s="615">
        <f>SUM('State General Purpose'!HD21,'State Ed Special Purpose'!GF21,Local!BX21,'Tuition Revenues'!GF21)</f>
        <v>66994202</v>
      </c>
      <c r="GG21" s="615">
        <f>SUM('State General Purpose'!HE21,'State Ed Special Purpose'!GG21,Local!BY21,'Tuition Revenues'!GG21)</f>
        <v>67058471</v>
      </c>
      <c r="GH21" s="616">
        <f>SUM('State General Purpose'!HG21,'State Ed Special Purpose'!GH21,Local!BZ21,'Tuition Revenues'!GH21)</f>
        <v>0</v>
      </c>
      <c r="GI21" s="615">
        <f>SUM('State General Purpose'!HH21,'State Ed Special Purpose'!GI21,Local!CA21,'Tuition Revenues'!GI21)</f>
        <v>0</v>
      </c>
      <c r="GJ21" s="615">
        <f>SUM('State General Purpose'!HI21,'State Ed Special Purpose'!GJ21,Local!CB21,'Tuition Revenues'!GJ21)</f>
        <v>0</v>
      </c>
      <c r="GK21" s="615">
        <f>SUM('State General Purpose'!HJ21,'State Ed Special Purpose'!GK21,Local!CC21,'Tuition Revenues'!GK21)</f>
        <v>0</v>
      </c>
      <c r="GL21" s="615">
        <f>SUM('State General Purpose'!HK21,'State Ed Special Purpose'!GL21,Local!CD21,'Tuition Revenues'!GL21)</f>
        <v>0</v>
      </c>
      <c r="GM21" s="615">
        <f>SUM('State General Purpose'!HL21,'State Ed Special Purpose'!GM21,Local!CE21,'Tuition Revenues'!GM21)</f>
        <v>0</v>
      </c>
      <c r="GN21" s="615">
        <f>SUM('State General Purpose'!HM21,'State Ed Special Purpose'!GN21,Local!CF21,'Tuition Revenues'!GN21)</f>
        <v>0</v>
      </c>
      <c r="GO21" s="615">
        <f>SUM('State General Purpose'!HN21,'State Ed Special Purpose'!GO21,Local!CG21,'Tuition Revenues'!GO21)</f>
        <v>0</v>
      </c>
      <c r="GP21" s="615">
        <f>SUM('State General Purpose'!HO21,'State Ed Special Purpose'!GP21,Local!CH21,'Tuition Revenues'!GP21)</f>
        <v>0</v>
      </c>
      <c r="GQ21" s="615">
        <f>SUM('State General Purpose'!HP21,'State Ed Special Purpose'!GQ21,Local!CI21,'Tuition Revenues'!GQ21)</f>
        <v>0</v>
      </c>
      <c r="GR21" s="615">
        <f>SUM('State General Purpose'!HQ21,'State Ed Special Purpose'!GR21,Local!CJ21,'Tuition Revenues'!GR21)</f>
        <v>0</v>
      </c>
      <c r="GS21" s="615">
        <f>SUM('State General Purpose'!HR21,'State Ed Special Purpose'!GS21,Local!CK21,'Tuition Revenues'!GS21)</f>
        <v>0</v>
      </c>
      <c r="GT21" s="615">
        <f>SUM('State General Purpose'!HS21,'State Ed Special Purpose'!GT21,Local!CL21,'Tuition Revenues'!GT21)</f>
        <v>0</v>
      </c>
      <c r="GU21" s="615">
        <f>SUM('State General Purpose'!HT21,'State Ed Special Purpose'!GU21,Local!CM21,'Tuition Revenues'!GU21)</f>
        <v>8978436</v>
      </c>
      <c r="GV21" s="615">
        <f>SUM('State General Purpose'!HU21,'State Ed Special Purpose'!GV21,Local!CN21,'Tuition Revenues'!GV21)</f>
        <v>9230034</v>
      </c>
      <c r="GW21" s="615">
        <f>SUM('State General Purpose'!HV21,'State Ed Special Purpose'!GW21,Local!CO21,'Tuition Revenues'!GW21)</f>
        <v>9254864</v>
      </c>
      <c r="GX21" s="612">
        <f>SUM('State General Purpose'!HW21,'State Ed Special Purpose'!GX21,Local!CP21,'Tuition Revenues'!GX21)</f>
        <v>0</v>
      </c>
      <c r="GY21" s="615">
        <f>SUM('State General Purpose'!HX21,'State Ed Special Purpose'!GY21,Local!CQ21,'Tuition Revenues'!GY21)</f>
        <v>0</v>
      </c>
      <c r="GZ21" s="615">
        <f>SUM('State General Purpose'!HY21,'State Ed Special Purpose'!GZ21,Local!CR21,'Tuition Revenues'!GZ21)</f>
        <v>0</v>
      </c>
      <c r="HA21" s="615">
        <f>SUM('State General Purpose'!HZ21,'State Ed Special Purpose'!HA21,Local!CS21,'Tuition Revenues'!HA21)</f>
        <v>0</v>
      </c>
      <c r="HB21" s="615">
        <f>SUM('State General Purpose'!IA21,'State Ed Special Purpose'!HB21,Local!CT21,'Tuition Revenues'!HB21)</f>
        <v>0</v>
      </c>
      <c r="HC21" s="615">
        <f>SUM('State General Purpose'!IB21,'State Ed Special Purpose'!HC21,Local!CU21,'Tuition Revenues'!HC21)</f>
        <v>0</v>
      </c>
      <c r="HD21" s="615">
        <f>SUM('State General Purpose'!IC21,'State Ed Special Purpose'!HD21,Local!CV21,'Tuition Revenues'!HD21)</f>
        <v>0</v>
      </c>
      <c r="HE21" s="615">
        <f>SUM('State General Purpose'!ID21,'State Ed Special Purpose'!HE21,Local!CW21,'Tuition Revenues'!HE21)</f>
        <v>0</v>
      </c>
      <c r="HF21" s="615">
        <f>SUM('State General Purpose'!IE21,'State Ed Special Purpose'!HF21,Local!CX21,'Tuition Revenues'!HF21)</f>
        <v>0</v>
      </c>
      <c r="HG21" s="615">
        <f>SUM('State General Purpose'!IF21,'State Ed Special Purpose'!HG21,Local!CY21,'Tuition Revenues'!HG21)</f>
        <v>0</v>
      </c>
      <c r="HH21" s="615">
        <f>SUM('State General Purpose'!IG21,'State Ed Special Purpose'!HH21,Local!CZ21,'Tuition Revenues'!HH21)</f>
        <v>0</v>
      </c>
      <c r="HI21" s="615">
        <f>SUM('State General Purpose'!IH21,'State Ed Special Purpose'!HI21,Local!DA21,'Tuition Revenues'!HI21)</f>
        <v>0</v>
      </c>
      <c r="HJ21" s="615">
        <f>SUM('State General Purpose'!II21,'State Ed Special Purpose'!HJ21,Local!DB21,'Tuition Revenues'!HJ21)</f>
        <v>0</v>
      </c>
      <c r="HK21" s="615">
        <f>SUM('State General Purpose'!IJ21,'State Ed Special Purpose'!HK21,Local!DC21,'Tuition Revenues'!HK21)</f>
        <v>0</v>
      </c>
      <c r="HL21" s="615">
        <f>SUM('State General Purpose'!IK21,'State Ed Special Purpose'!HL21,Local!DD21,'Tuition Revenues'!HL21)</f>
        <v>0</v>
      </c>
      <c r="HM21" s="612">
        <f>SUM('State General Purpose'!IL21,'State Ed Special Purpose'!HM21,Local!DE21,'Tuition Revenues'!HM21)</f>
        <v>0</v>
      </c>
      <c r="HN21" s="615">
        <f>SUM('State General Purpose'!IM21,'State Ed Special Purpose'!HN21,Local!DF21,'Tuition Revenues'!HN21)</f>
        <v>0</v>
      </c>
      <c r="HO21" s="615">
        <f>SUM('State General Purpose'!IN21,'State Ed Special Purpose'!HO21,Local!DG21,'Tuition Revenues'!HO21)</f>
        <v>0</v>
      </c>
      <c r="HP21" s="615">
        <f>SUM('State General Purpose'!IO21,'State Ed Special Purpose'!HP21,Local!DH21,'Tuition Revenues'!HP21)</f>
        <v>0</v>
      </c>
      <c r="HQ21" s="615">
        <f>SUM('State General Purpose'!IP21,'State Ed Special Purpose'!HQ21,Local!DI21,'Tuition Revenues'!HQ21)</f>
        <v>0</v>
      </c>
      <c r="HR21" s="615">
        <f>SUM('State General Purpose'!IQ21,'State Ed Special Purpose'!HR21,Local!DJ21,'Tuition Revenues'!HR21)</f>
        <v>0</v>
      </c>
      <c r="HS21" s="615">
        <f>SUM('State General Purpose'!IR21,'State Ed Special Purpose'!HS21,Local!DK21,'Tuition Revenues'!HS21)</f>
        <v>0</v>
      </c>
      <c r="HT21" s="615">
        <f>SUM('State General Purpose'!IS21,'State Ed Special Purpose'!HT21,Local!DL21,'Tuition Revenues'!HT21)</f>
        <v>0</v>
      </c>
      <c r="HU21" s="615">
        <f>SUM('State General Purpose'!IT21,'State Ed Special Purpose'!HU21,Local!DM21,'Tuition Revenues'!HU21)</f>
        <v>0</v>
      </c>
      <c r="HV21" s="615">
        <f>SUM('State General Purpose'!IU21,'State Ed Special Purpose'!HV21,Local!DN21,'Tuition Revenues'!HV21)</f>
        <v>0</v>
      </c>
      <c r="HW21" s="615">
        <f>SUM('State General Purpose'!IV21,'State Ed Special Purpose'!HW21,Local!DO21,'Tuition Revenues'!HW21)</f>
        <v>0</v>
      </c>
      <c r="HX21" s="615">
        <f>SUM('State General Purpose'!IW21,'State Ed Special Purpose'!HX21,Local!DP21,'Tuition Revenues'!HX21)</f>
        <v>0</v>
      </c>
      <c r="HY21" s="615">
        <f>SUM('State General Purpose'!IX21,'State Ed Special Purpose'!HY21,Local!DQ21,'Tuition Revenues'!HY21)</f>
        <v>0</v>
      </c>
      <c r="HZ21" s="615">
        <f>SUM('State General Purpose'!IY21,'State Ed Special Purpose'!HZ21,Local!DR21,'Tuition Revenues'!HZ21)</f>
        <v>0</v>
      </c>
      <c r="IA21" s="615">
        <f>SUM('State General Purpose'!IZ21,'State Ed Special Purpose'!IA21,Local!DS21,'Tuition Revenues'!IA21)</f>
        <v>0</v>
      </c>
    </row>
    <row r="22" spans="1:235" s="2" customFormat="1" ht="12.75" customHeight="1">
      <c r="A22" s="617"/>
      <c r="C22" s="618"/>
      <c r="D22" s="618"/>
      <c r="E22" s="618"/>
      <c r="F22" s="618"/>
      <c r="G22" s="619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"/>
      <c r="U22" s="618"/>
      <c r="V22" s="618"/>
      <c r="W22" s="618"/>
      <c r="X22" s="618"/>
      <c r="Y22" s="621"/>
      <c r="Z22" s="621"/>
      <c r="AA22" s="621"/>
      <c r="AB22" s="621"/>
      <c r="AC22" s="621"/>
      <c r="AD22" s="621"/>
      <c r="AE22" s="621"/>
      <c r="AF22" s="620"/>
      <c r="AG22" s="620"/>
      <c r="AH22" s="6"/>
      <c r="AM22" s="6"/>
      <c r="AN22" s="621"/>
      <c r="AO22" s="621"/>
      <c r="AP22" s="621"/>
      <c r="AQ22" s="621"/>
      <c r="AR22" s="621"/>
      <c r="AS22" s="621"/>
      <c r="AT22" s="621"/>
      <c r="AU22" s="621"/>
      <c r="AV22" s="620"/>
      <c r="AW22" s="620"/>
      <c r="AX22" s="6"/>
      <c r="BC22" s="6"/>
      <c r="BD22" s="621"/>
      <c r="BE22" s="621"/>
      <c r="BF22" s="621"/>
      <c r="BG22" s="621"/>
      <c r="BH22" s="621"/>
      <c r="BI22" s="621"/>
      <c r="BJ22" s="621"/>
      <c r="BK22" s="621"/>
      <c r="BL22" s="620"/>
      <c r="BM22" s="620"/>
      <c r="BN22" s="6"/>
      <c r="BT22" s="621"/>
      <c r="BU22" s="621"/>
      <c r="BV22" s="621"/>
      <c r="BW22" s="621"/>
      <c r="BX22" s="621"/>
      <c r="BY22" s="621"/>
      <c r="BZ22" s="621"/>
      <c r="CA22" s="621"/>
      <c r="CB22" s="620"/>
      <c r="CC22" s="620"/>
      <c r="CD22" s="6"/>
      <c r="CJ22" s="621"/>
      <c r="CK22" s="621"/>
      <c r="CL22" s="621"/>
      <c r="CM22" s="621"/>
      <c r="CN22" s="621"/>
      <c r="CO22" s="621"/>
      <c r="CP22" s="621"/>
      <c r="CQ22" s="621"/>
      <c r="CR22" s="620"/>
      <c r="CS22" s="620"/>
      <c r="CT22" s="6"/>
      <c r="DH22" s="620"/>
      <c r="DI22" s="620"/>
      <c r="DL22" s="111"/>
      <c r="DM22" s="111"/>
      <c r="DN22" s="111"/>
      <c r="DO22" s="111"/>
      <c r="DX22" s="620"/>
      <c r="DY22" s="620"/>
      <c r="DZ22" s="6"/>
      <c r="EB22" s="6"/>
      <c r="EC22" s="6"/>
      <c r="ED22" s="6"/>
      <c r="EM22" s="620"/>
      <c r="EN22" s="620"/>
      <c r="EO22" s="6"/>
      <c r="ES22" s="6"/>
      <c r="FB22" s="620"/>
      <c r="FC22" s="620"/>
      <c r="FD22" s="6"/>
      <c r="FQ22" s="620"/>
      <c r="FR22" s="620"/>
      <c r="FS22" s="6"/>
      <c r="GF22" s="620"/>
      <c r="GG22" s="620"/>
      <c r="GV22" s="620"/>
      <c r="GW22" s="620"/>
      <c r="GX22" s="6"/>
      <c r="HK22" s="620"/>
      <c r="HL22" s="620"/>
      <c r="HM22" s="6"/>
      <c r="HZ22" s="620"/>
      <c r="IA22" s="620"/>
    </row>
    <row r="23" spans="1:235" s="2" customFormat="1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Z23" s="6"/>
      <c r="IA23" s="6"/>
    </row>
    <row r="24" spans="1:235" s="2" customFormat="1" ht="12.75" customHeight="1">
      <c r="A24" s="6"/>
      <c r="C24" s="6"/>
      <c r="D24" s="6"/>
      <c r="E24" s="6"/>
      <c r="F24" s="6"/>
      <c r="G24" s="621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U24" s="6"/>
      <c r="V24" s="6"/>
      <c r="W24" s="6"/>
      <c r="X24" s="6"/>
      <c r="Y24" s="621"/>
      <c r="Z24" s="621"/>
      <c r="AA24" s="621"/>
      <c r="AB24" s="621"/>
      <c r="AC24" s="621"/>
      <c r="AD24" s="621"/>
      <c r="AE24" s="621"/>
      <c r="AF24" s="620"/>
      <c r="AG24" s="620"/>
      <c r="AM24" s="6"/>
      <c r="AN24" s="621"/>
      <c r="AO24" s="621"/>
      <c r="AP24" s="621"/>
      <c r="AQ24" s="621"/>
      <c r="AR24" s="621"/>
      <c r="AS24" s="621"/>
      <c r="AT24" s="621"/>
      <c r="AU24" s="621"/>
      <c r="AV24" s="620"/>
      <c r="AW24" s="620"/>
      <c r="BC24" s="6"/>
      <c r="BD24" s="621"/>
      <c r="BE24" s="621"/>
      <c r="BF24" s="621"/>
      <c r="BG24" s="621"/>
      <c r="BH24" s="621"/>
      <c r="BI24" s="621"/>
      <c r="BJ24" s="621"/>
      <c r="BK24" s="621"/>
      <c r="BL24" s="620"/>
      <c r="BM24" s="620"/>
      <c r="BT24" s="621"/>
      <c r="BU24" s="621"/>
      <c r="BV24" s="621"/>
      <c r="BW24" s="621"/>
      <c r="BX24" s="621"/>
      <c r="BY24" s="621"/>
      <c r="BZ24" s="621"/>
      <c r="CA24" s="621"/>
      <c r="CB24" s="620"/>
      <c r="CC24" s="620"/>
      <c r="CJ24" s="621"/>
      <c r="CK24" s="621"/>
      <c r="CL24" s="621"/>
      <c r="CM24" s="621"/>
      <c r="CN24" s="621"/>
      <c r="CO24" s="621"/>
      <c r="CP24" s="621"/>
      <c r="CQ24" s="621"/>
      <c r="CR24" s="620"/>
      <c r="CS24" s="620"/>
      <c r="DH24" s="620"/>
      <c r="DI24" s="620"/>
      <c r="DX24" s="620"/>
      <c r="DY24" s="620"/>
      <c r="EM24" s="620"/>
      <c r="EN24" s="620"/>
      <c r="ES24" s="6"/>
      <c r="FB24" s="620"/>
      <c r="FC24" s="620"/>
      <c r="FQ24" s="620"/>
      <c r="FR24" s="620"/>
      <c r="GF24" s="620"/>
      <c r="GG24" s="620"/>
      <c r="GV24" s="620"/>
      <c r="GW24" s="620"/>
      <c r="HK24" s="620"/>
      <c r="HL24" s="620"/>
      <c r="HZ24" s="620"/>
      <c r="IA24" s="620"/>
    </row>
    <row r="25" spans="1:235" s="2" customFormat="1" ht="12.75" customHeight="1">
      <c r="A25" s="6"/>
      <c r="C25" s="6"/>
      <c r="D25" s="6"/>
      <c r="E25" s="6"/>
      <c r="F25" s="6"/>
      <c r="G25" s="621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U25" s="6"/>
      <c r="V25" s="6"/>
      <c r="W25" s="6"/>
      <c r="X25" s="6"/>
      <c r="Y25" s="621"/>
      <c r="Z25" s="621"/>
      <c r="AA25" s="621"/>
      <c r="AB25" s="621"/>
      <c r="AC25" s="621"/>
      <c r="AD25" s="621"/>
      <c r="AE25" s="621"/>
      <c r="AF25" s="620"/>
      <c r="AG25" s="620"/>
      <c r="AM25" s="6"/>
      <c r="AN25" s="621"/>
      <c r="AO25" s="621"/>
      <c r="AP25" s="621"/>
      <c r="AQ25" s="621"/>
      <c r="AR25" s="621"/>
      <c r="AS25" s="621"/>
      <c r="AT25" s="621"/>
      <c r="AU25" s="621"/>
      <c r="AV25" s="620"/>
      <c r="AW25" s="620"/>
      <c r="BC25" s="6"/>
      <c r="BD25" s="621"/>
      <c r="BE25" s="621"/>
      <c r="BF25" s="621"/>
      <c r="BG25" s="621"/>
      <c r="BH25" s="621"/>
      <c r="BI25" s="621"/>
      <c r="BJ25" s="621"/>
      <c r="BK25" s="621"/>
      <c r="BL25" s="620"/>
      <c r="BM25" s="620"/>
      <c r="BT25" s="621"/>
      <c r="BU25" s="621"/>
      <c r="BV25" s="621"/>
      <c r="BW25" s="621"/>
      <c r="BX25" s="621"/>
      <c r="BY25" s="621"/>
      <c r="BZ25" s="621"/>
      <c r="CA25" s="621"/>
      <c r="CB25" s="620"/>
      <c r="CC25" s="620"/>
      <c r="CJ25" s="621"/>
      <c r="CK25" s="621"/>
      <c r="CL25" s="621"/>
      <c r="CM25" s="621"/>
      <c r="CN25" s="621"/>
      <c r="CO25" s="621"/>
      <c r="CP25" s="621"/>
      <c r="CQ25" s="621"/>
      <c r="CR25" s="620"/>
      <c r="CS25" s="620"/>
      <c r="DH25" s="620"/>
      <c r="DI25" s="620"/>
      <c r="DX25" s="620"/>
      <c r="DY25" s="620"/>
      <c r="EM25" s="620"/>
      <c r="EN25" s="620"/>
      <c r="ES25" s="6"/>
      <c r="FB25" s="620"/>
      <c r="FC25" s="620"/>
      <c r="FQ25" s="620"/>
      <c r="FR25" s="620"/>
      <c r="GF25" s="620"/>
      <c r="GG25" s="620"/>
      <c r="GV25" s="620"/>
      <c r="GW25" s="620"/>
      <c r="HK25" s="620"/>
      <c r="HL25" s="620"/>
      <c r="HZ25" s="620"/>
      <c r="IA25" s="620"/>
    </row>
    <row r="26" spans="1:235" s="2" customFormat="1" ht="12.75" customHeight="1">
      <c r="A26" s="6"/>
      <c r="C26" s="6"/>
      <c r="D26" s="6"/>
      <c r="E26" s="6"/>
      <c r="F26" s="6"/>
      <c r="G26" s="621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U26" s="6"/>
      <c r="V26" s="6"/>
      <c r="W26" s="6"/>
      <c r="X26" s="6"/>
      <c r="Y26" s="621"/>
      <c r="Z26" s="621"/>
      <c r="AA26" s="621"/>
      <c r="AB26" s="621"/>
      <c r="AC26" s="621"/>
      <c r="AD26" s="621"/>
      <c r="AE26" s="621"/>
      <c r="AF26" s="620"/>
      <c r="AG26" s="620"/>
      <c r="AM26" s="6"/>
      <c r="AN26" s="621"/>
      <c r="AO26" s="621"/>
      <c r="AP26" s="621"/>
      <c r="AQ26" s="621"/>
      <c r="AR26" s="621"/>
      <c r="AS26" s="621"/>
      <c r="AT26" s="621"/>
      <c r="AU26" s="621"/>
      <c r="AV26" s="620"/>
      <c r="AW26" s="620"/>
      <c r="BC26" s="6"/>
      <c r="BD26" s="621"/>
      <c r="BE26" s="621"/>
      <c r="BF26" s="621"/>
      <c r="BG26" s="621"/>
      <c r="BH26" s="621"/>
      <c r="BI26" s="621"/>
      <c r="BJ26" s="621"/>
      <c r="BK26" s="621"/>
      <c r="BL26" s="620"/>
      <c r="BM26" s="620"/>
      <c r="BT26" s="621"/>
      <c r="BU26" s="621"/>
      <c r="BV26" s="621"/>
      <c r="BW26" s="621"/>
      <c r="BX26" s="621"/>
      <c r="BY26" s="621"/>
      <c r="BZ26" s="621"/>
      <c r="CA26" s="621"/>
      <c r="CB26" s="620"/>
      <c r="CC26" s="620"/>
      <c r="CJ26" s="621"/>
      <c r="CK26" s="621"/>
      <c r="CL26" s="621"/>
      <c r="CM26" s="621"/>
      <c r="CN26" s="621"/>
      <c r="CO26" s="621"/>
      <c r="CP26" s="621"/>
      <c r="CQ26" s="621"/>
      <c r="CR26" s="620"/>
      <c r="CS26" s="620"/>
      <c r="DH26" s="620"/>
      <c r="DI26" s="620"/>
      <c r="DX26" s="620"/>
      <c r="DY26" s="620"/>
      <c r="EM26" s="620"/>
      <c r="EN26" s="620"/>
      <c r="ES26" s="6"/>
      <c r="FB26" s="620"/>
      <c r="FC26" s="620"/>
      <c r="FQ26" s="620"/>
      <c r="FR26" s="620"/>
      <c r="GF26" s="620"/>
      <c r="GG26" s="620"/>
      <c r="GV26" s="620"/>
      <c r="GW26" s="620"/>
      <c r="HK26" s="620"/>
      <c r="HL26" s="620"/>
      <c r="HZ26" s="620"/>
      <c r="IA26" s="620"/>
    </row>
    <row r="27" spans="1:235" s="2" customFormat="1" ht="12.75" customHeight="1">
      <c r="A27" s="6"/>
      <c r="C27" s="6"/>
      <c r="D27" s="6"/>
      <c r="E27" s="6"/>
      <c r="F27" s="6"/>
      <c r="G27" s="621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U27" s="6"/>
      <c r="V27" s="6"/>
      <c r="W27" s="6"/>
      <c r="X27" s="6"/>
      <c r="Y27" s="621"/>
      <c r="Z27" s="621"/>
      <c r="AA27" s="621"/>
      <c r="AB27" s="621"/>
      <c r="AC27" s="621"/>
      <c r="AD27" s="621"/>
      <c r="AE27" s="621"/>
      <c r="AF27" s="620"/>
      <c r="AG27" s="620"/>
      <c r="AM27" s="6"/>
      <c r="AN27" s="621"/>
      <c r="AO27" s="621"/>
      <c r="AP27" s="621"/>
      <c r="AQ27" s="621"/>
      <c r="AR27" s="621"/>
      <c r="AS27" s="621"/>
      <c r="AT27" s="621"/>
      <c r="AU27" s="621"/>
      <c r="AV27" s="620"/>
      <c r="AW27" s="620"/>
      <c r="BC27" s="6"/>
      <c r="BD27" s="621"/>
      <c r="BE27" s="621"/>
      <c r="BF27" s="621"/>
      <c r="BG27" s="621"/>
      <c r="BH27" s="621"/>
      <c r="BI27" s="621"/>
      <c r="BJ27" s="621"/>
      <c r="BK27" s="621"/>
      <c r="BL27" s="620"/>
      <c r="BM27" s="620"/>
      <c r="BT27" s="621"/>
      <c r="BU27" s="621"/>
      <c r="BV27" s="621"/>
      <c r="BW27" s="621"/>
      <c r="BX27" s="621"/>
      <c r="BY27" s="621"/>
      <c r="BZ27" s="621"/>
      <c r="CA27" s="621"/>
      <c r="CB27" s="620"/>
      <c r="CC27" s="620"/>
      <c r="CJ27" s="621"/>
      <c r="CK27" s="621"/>
      <c r="CL27" s="621"/>
      <c r="CM27" s="621"/>
      <c r="CN27" s="621"/>
      <c r="CO27" s="621"/>
      <c r="CP27" s="621"/>
      <c r="CQ27" s="621"/>
      <c r="CR27" s="620"/>
      <c r="CS27" s="620"/>
      <c r="DH27" s="620"/>
      <c r="DI27" s="620"/>
      <c r="DX27" s="620"/>
      <c r="DY27" s="620"/>
      <c r="EM27" s="620"/>
      <c r="EN27" s="620"/>
      <c r="ES27" s="6"/>
      <c r="FB27" s="620"/>
      <c r="FC27" s="620"/>
      <c r="FQ27" s="620"/>
      <c r="FR27" s="620"/>
      <c r="GF27" s="620"/>
      <c r="GG27" s="620"/>
      <c r="GV27" s="620"/>
      <c r="GW27" s="620"/>
      <c r="HK27" s="620"/>
      <c r="HL27" s="620"/>
      <c r="HZ27" s="620"/>
      <c r="IA27" s="620"/>
    </row>
    <row r="28" spans="1:235" s="2" customFormat="1" ht="12.75" customHeight="1">
      <c r="A28" s="6"/>
      <c r="C28" s="6"/>
      <c r="D28" s="6"/>
      <c r="E28" s="6"/>
      <c r="F28" s="6"/>
      <c r="G28" s="621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U28" s="6"/>
      <c r="V28" s="6"/>
      <c r="W28" s="6"/>
      <c r="X28" s="6"/>
      <c r="Y28" s="621"/>
      <c r="Z28" s="621"/>
      <c r="AA28" s="621"/>
      <c r="AB28" s="621"/>
      <c r="AC28" s="621"/>
      <c r="AD28" s="621"/>
      <c r="AE28" s="621"/>
      <c r="AF28" s="620"/>
      <c r="AG28" s="620"/>
      <c r="AM28" s="6"/>
      <c r="AN28" s="621"/>
      <c r="AO28" s="621"/>
      <c r="AP28" s="621"/>
      <c r="AQ28" s="621"/>
      <c r="AR28" s="621"/>
      <c r="AS28" s="621"/>
      <c r="AT28" s="621"/>
      <c r="AU28" s="621"/>
      <c r="AV28" s="620"/>
      <c r="AW28" s="620"/>
      <c r="BC28" s="6"/>
      <c r="BD28" s="621"/>
      <c r="BE28" s="621"/>
      <c r="BF28" s="621"/>
      <c r="BG28" s="621"/>
      <c r="BH28" s="621"/>
      <c r="BI28" s="621"/>
      <c r="BJ28" s="621"/>
      <c r="BK28" s="621"/>
      <c r="BL28" s="620"/>
      <c r="BM28" s="620"/>
      <c r="BT28" s="621"/>
      <c r="BU28" s="621"/>
      <c r="BV28" s="621"/>
      <c r="BW28" s="621"/>
      <c r="BX28" s="621"/>
      <c r="BY28" s="621"/>
      <c r="BZ28" s="621"/>
      <c r="CA28" s="621"/>
      <c r="CB28" s="620"/>
      <c r="CC28" s="620"/>
      <c r="CJ28" s="621"/>
      <c r="CK28" s="621"/>
      <c r="CL28" s="621"/>
      <c r="CM28" s="621"/>
      <c r="CN28" s="621"/>
      <c r="CO28" s="621"/>
      <c r="CP28" s="621"/>
      <c r="CQ28" s="621"/>
      <c r="CR28" s="620"/>
      <c r="CS28" s="620"/>
      <c r="DH28" s="620"/>
      <c r="DI28" s="620"/>
      <c r="DX28" s="620"/>
      <c r="DY28" s="620"/>
      <c r="EM28" s="620"/>
      <c r="EN28" s="620"/>
      <c r="ES28" s="6"/>
      <c r="FB28" s="620"/>
      <c r="FC28" s="620"/>
      <c r="FQ28" s="620"/>
      <c r="FR28" s="620"/>
      <c r="GF28" s="620"/>
      <c r="GG28" s="620"/>
      <c r="GV28" s="620"/>
      <c r="GW28" s="620"/>
      <c r="HK28" s="620"/>
      <c r="HL28" s="620"/>
      <c r="HZ28" s="620"/>
      <c r="IA28" s="620"/>
    </row>
    <row r="29" spans="1:235" s="2" customFormat="1" ht="12.75" customHeight="1">
      <c r="A29" s="6"/>
      <c r="C29" s="6"/>
      <c r="D29" s="6"/>
      <c r="E29" s="6"/>
      <c r="F29" s="6"/>
      <c r="G29" s="621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U29" s="6"/>
      <c r="V29" s="6"/>
      <c r="W29" s="6"/>
      <c r="X29" s="6"/>
      <c r="Y29" s="621"/>
      <c r="Z29" s="621"/>
      <c r="AA29" s="621"/>
      <c r="AB29" s="621"/>
      <c r="AC29" s="621"/>
      <c r="AD29" s="621"/>
      <c r="AE29" s="621"/>
      <c r="AF29" s="620"/>
      <c r="AG29" s="620"/>
      <c r="AM29" s="6"/>
      <c r="AN29" s="621"/>
      <c r="AO29" s="621"/>
      <c r="AP29" s="621"/>
      <c r="AQ29" s="621"/>
      <c r="AR29" s="621"/>
      <c r="AS29" s="621"/>
      <c r="AT29" s="621"/>
      <c r="AU29" s="621"/>
      <c r="AV29" s="620"/>
      <c r="AW29" s="620"/>
      <c r="BC29" s="6"/>
      <c r="BD29" s="621"/>
      <c r="BE29" s="621"/>
      <c r="BF29" s="621"/>
      <c r="BG29" s="621"/>
      <c r="BH29" s="621"/>
      <c r="BI29" s="621"/>
      <c r="BJ29" s="621"/>
      <c r="BK29" s="621"/>
      <c r="BL29" s="620"/>
      <c r="BM29" s="620"/>
      <c r="BT29" s="621"/>
      <c r="BU29" s="621"/>
      <c r="BV29" s="621"/>
      <c r="BW29" s="621"/>
      <c r="BX29" s="621"/>
      <c r="BY29" s="621"/>
      <c r="BZ29" s="621"/>
      <c r="CA29" s="621"/>
      <c r="CB29" s="620"/>
      <c r="CC29" s="620"/>
      <c r="CJ29" s="621"/>
      <c r="CK29" s="621"/>
      <c r="CL29" s="621"/>
      <c r="CM29" s="621"/>
      <c r="CN29" s="621"/>
      <c r="CO29" s="621"/>
      <c r="CP29" s="621"/>
      <c r="CQ29" s="621"/>
      <c r="CR29" s="620"/>
      <c r="CS29" s="620"/>
      <c r="DH29" s="620"/>
      <c r="DI29" s="620"/>
      <c r="DX29" s="620"/>
      <c r="DY29" s="620"/>
      <c r="EM29" s="620"/>
      <c r="EN29" s="620"/>
      <c r="ES29" s="6"/>
      <c r="FB29" s="620"/>
      <c r="FC29" s="620"/>
      <c r="FQ29" s="620"/>
      <c r="FR29" s="620"/>
      <c r="GF29" s="620"/>
      <c r="GG29" s="620"/>
      <c r="GV29" s="620"/>
      <c r="GW29" s="620"/>
      <c r="HK29" s="620"/>
      <c r="HL29" s="620"/>
      <c r="HZ29" s="620"/>
      <c r="IA29" s="620"/>
    </row>
    <row r="30" spans="1:235" s="2" customFormat="1" ht="12.75" customHeight="1">
      <c r="A30" s="6"/>
      <c r="C30" s="6"/>
      <c r="D30" s="6"/>
      <c r="E30" s="6"/>
      <c r="F30" s="6"/>
      <c r="G30" s="621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U30" s="6"/>
      <c r="V30" s="6"/>
      <c r="W30" s="6"/>
      <c r="X30" s="6"/>
      <c r="Y30" s="621"/>
      <c r="Z30" s="621"/>
      <c r="AA30" s="621"/>
      <c r="AB30" s="621"/>
      <c r="AC30" s="621"/>
      <c r="AD30" s="621"/>
      <c r="AE30" s="621"/>
      <c r="AF30" s="620"/>
      <c r="AG30" s="620"/>
      <c r="AM30" s="6"/>
      <c r="AN30" s="621"/>
      <c r="AO30" s="621"/>
      <c r="AP30" s="621"/>
      <c r="AQ30" s="621"/>
      <c r="AR30" s="621"/>
      <c r="AS30" s="621"/>
      <c r="AT30" s="621"/>
      <c r="AU30" s="621"/>
      <c r="AV30" s="620"/>
      <c r="AW30" s="620"/>
      <c r="BC30" s="6"/>
      <c r="BD30" s="621"/>
      <c r="BE30" s="621"/>
      <c r="BF30" s="621"/>
      <c r="BG30" s="621"/>
      <c r="BH30" s="621"/>
      <c r="BI30" s="621"/>
      <c r="BJ30" s="621"/>
      <c r="BK30" s="621"/>
      <c r="BL30" s="620"/>
      <c r="BM30" s="620"/>
      <c r="BT30" s="621"/>
      <c r="BU30" s="621"/>
      <c r="BV30" s="621"/>
      <c r="BW30" s="621"/>
      <c r="BX30" s="621"/>
      <c r="BY30" s="621"/>
      <c r="BZ30" s="621"/>
      <c r="CA30" s="621"/>
      <c r="CB30" s="620"/>
      <c r="CC30" s="620"/>
      <c r="CJ30" s="621"/>
      <c r="CK30" s="621"/>
      <c r="CL30" s="621"/>
      <c r="CM30" s="621"/>
      <c r="CN30" s="621"/>
      <c r="CO30" s="621"/>
      <c r="CP30" s="621"/>
      <c r="CQ30" s="621"/>
      <c r="CR30" s="620"/>
      <c r="CS30" s="620"/>
      <c r="DH30" s="620"/>
      <c r="DI30" s="620"/>
      <c r="DX30" s="620"/>
      <c r="DY30" s="620"/>
      <c r="EM30" s="620"/>
      <c r="EN30" s="620"/>
      <c r="ES30" s="6"/>
      <c r="FB30" s="620"/>
      <c r="FC30" s="620"/>
      <c r="FQ30" s="620"/>
      <c r="FR30" s="620"/>
      <c r="GF30" s="620"/>
      <c r="GG30" s="620"/>
      <c r="GV30" s="620"/>
      <c r="GW30" s="620"/>
      <c r="HK30" s="620"/>
      <c r="HL30" s="620"/>
      <c r="HZ30" s="620"/>
      <c r="IA30" s="620"/>
    </row>
    <row r="31" spans="1:235" s="2" customFormat="1" ht="12.75" customHeight="1">
      <c r="A31" s="6"/>
      <c r="C31" s="6"/>
      <c r="D31" s="6"/>
      <c r="E31" s="6"/>
      <c r="F31" s="6"/>
      <c r="G31" s="621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U31" s="6"/>
      <c r="V31" s="6"/>
      <c r="W31" s="6"/>
      <c r="X31" s="6"/>
      <c r="Y31" s="621"/>
      <c r="Z31" s="621"/>
      <c r="AA31" s="621"/>
      <c r="AB31" s="621"/>
      <c r="AC31" s="621"/>
      <c r="AD31" s="621"/>
      <c r="AE31" s="621"/>
      <c r="AF31" s="620"/>
      <c r="AG31" s="620"/>
      <c r="AM31" s="6"/>
      <c r="AN31" s="621"/>
      <c r="AO31" s="621"/>
      <c r="AP31" s="621"/>
      <c r="AQ31" s="621"/>
      <c r="AR31" s="621"/>
      <c r="AS31" s="621"/>
      <c r="AT31" s="621"/>
      <c r="AU31" s="621"/>
      <c r="AV31" s="620"/>
      <c r="AW31" s="620"/>
      <c r="BC31" s="6"/>
      <c r="BD31" s="621"/>
      <c r="BE31" s="621"/>
      <c r="BF31" s="621"/>
      <c r="BG31" s="621"/>
      <c r="BH31" s="621"/>
      <c r="BI31" s="621"/>
      <c r="BJ31" s="621"/>
      <c r="BK31" s="621"/>
      <c r="BL31" s="620"/>
      <c r="BM31" s="620"/>
      <c r="BT31" s="621"/>
      <c r="BU31" s="621"/>
      <c r="BV31" s="621"/>
      <c r="BW31" s="621"/>
      <c r="BX31" s="621"/>
      <c r="BY31" s="621"/>
      <c r="BZ31" s="621"/>
      <c r="CA31" s="621"/>
      <c r="CB31" s="620"/>
      <c r="CC31" s="620"/>
      <c r="CJ31" s="621"/>
      <c r="CK31" s="621"/>
      <c r="CL31" s="621"/>
      <c r="CM31" s="621"/>
      <c r="CN31" s="621"/>
      <c r="CO31" s="621"/>
      <c r="CP31" s="621"/>
      <c r="CQ31" s="621"/>
      <c r="CR31" s="620"/>
      <c r="CS31" s="620"/>
      <c r="DH31" s="620"/>
      <c r="DI31" s="620"/>
      <c r="DX31" s="620"/>
      <c r="DY31" s="620"/>
      <c r="EM31" s="620"/>
      <c r="EN31" s="620"/>
      <c r="ES31" s="6"/>
      <c r="FB31" s="620"/>
      <c r="FC31" s="620"/>
      <c r="FQ31" s="620"/>
      <c r="FR31" s="620"/>
      <c r="GF31" s="620"/>
      <c r="GG31" s="620"/>
      <c r="GV31" s="620"/>
      <c r="GW31" s="620"/>
      <c r="HK31" s="620"/>
      <c r="HL31" s="620"/>
      <c r="HZ31" s="620"/>
      <c r="IA31" s="620"/>
    </row>
    <row r="32" spans="1:235" s="2" customFormat="1" ht="12.75" customHeight="1">
      <c r="A32" s="6"/>
      <c r="C32" s="6"/>
      <c r="D32" s="6"/>
      <c r="E32" s="6"/>
      <c r="F32" s="6"/>
      <c r="G32" s="621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U32" s="6"/>
      <c r="V32" s="6"/>
      <c r="W32" s="6"/>
      <c r="X32" s="6"/>
      <c r="Y32" s="621"/>
      <c r="Z32" s="621"/>
      <c r="AA32" s="621"/>
      <c r="AB32" s="621"/>
      <c r="AC32" s="621"/>
      <c r="AD32" s="621"/>
      <c r="AE32" s="621"/>
      <c r="AF32" s="620"/>
      <c r="AG32" s="620"/>
      <c r="AM32" s="6"/>
      <c r="AN32" s="621"/>
      <c r="AO32" s="621"/>
      <c r="AP32" s="621"/>
      <c r="AQ32" s="621"/>
      <c r="AR32" s="621"/>
      <c r="AS32" s="621"/>
      <c r="AT32" s="621"/>
      <c r="AU32" s="621"/>
      <c r="AV32" s="620"/>
      <c r="AW32" s="620"/>
      <c r="BC32" s="6"/>
      <c r="BD32" s="621"/>
      <c r="BE32" s="621"/>
      <c r="BF32" s="621"/>
      <c r="BG32" s="621"/>
      <c r="BH32" s="621"/>
      <c r="BI32" s="621"/>
      <c r="BJ32" s="621"/>
      <c r="BK32" s="621"/>
      <c r="BL32" s="620"/>
      <c r="BM32" s="620"/>
      <c r="BT32" s="621"/>
      <c r="BU32" s="621"/>
      <c r="BV32" s="621"/>
      <c r="BW32" s="621"/>
      <c r="BX32" s="621"/>
      <c r="BY32" s="621"/>
      <c r="BZ32" s="621"/>
      <c r="CA32" s="621"/>
      <c r="CB32" s="620"/>
      <c r="CC32" s="620"/>
      <c r="CJ32" s="621"/>
      <c r="CK32" s="621"/>
      <c r="CL32" s="621"/>
      <c r="CM32" s="621"/>
      <c r="CN32" s="621"/>
      <c r="CO32" s="621"/>
      <c r="CP32" s="621"/>
      <c r="CQ32" s="621"/>
      <c r="CR32" s="620"/>
      <c r="CS32" s="620"/>
      <c r="DH32" s="620"/>
      <c r="DI32" s="620"/>
      <c r="DX32" s="620"/>
      <c r="DY32" s="620"/>
      <c r="EM32" s="620"/>
      <c r="EN32" s="620"/>
      <c r="ES32" s="6"/>
      <c r="FB32" s="620"/>
      <c r="FC32" s="620"/>
      <c r="FQ32" s="620"/>
      <c r="FR32" s="620"/>
      <c r="GF32" s="620"/>
      <c r="GG32" s="620"/>
      <c r="GV32" s="620"/>
      <c r="GW32" s="620"/>
      <c r="HK32" s="620"/>
      <c r="HL32" s="620"/>
      <c r="HZ32" s="620"/>
      <c r="IA32" s="620"/>
    </row>
    <row r="33" spans="1:235" s="2" customFormat="1" ht="12.75" customHeight="1">
      <c r="A33" s="6"/>
      <c r="C33" s="6"/>
      <c r="D33" s="6"/>
      <c r="E33" s="6"/>
      <c r="F33" s="6"/>
      <c r="G33" s="621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U33" s="6"/>
      <c r="V33" s="6"/>
      <c r="W33" s="6"/>
      <c r="X33" s="6"/>
      <c r="Y33" s="621"/>
      <c r="Z33" s="621"/>
      <c r="AA33" s="621"/>
      <c r="AB33" s="621"/>
      <c r="AC33" s="621"/>
      <c r="AD33" s="621"/>
      <c r="AE33" s="621"/>
      <c r="AF33" s="620"/>
      <c r="AG33" s="620"/>
      <c r="AM33" s="6"/>
      <c r="AN33" s="621"/>
      <c r="AO33" s="621"/>
      <c r="AP33" s="621"/>
      <c r="AQ33" s="621"/>
      <c r="AR33" s="621"/>
      <c r="AS33" s="621"/>
      <c r="AT33" s="621"/>
      <c r="AU33" s="621"/>
      <c r="AV33" s="620"/>
      <c r="AW33" s="620"/>
      <c r="BC33" s="6"/>
      <c r="BD33" s="621"/>
      <c r="BE33" s="621"/>
      <c r="BF33" s="621"/>
      <c r="BG33" s="621"/>
      <c r="BH33" s="621"/>
      <c r="BI33" s="621"/>
      <c r="BJ33" s="621"/>
      <c r="BK33" s="621"/>
      <c r="BL33" s="620"/>
      <c r="BM33" s="620"/>
      <c r="BT33" s="621"/>
      <c r="BU33" s="621"/>
      <c r="BV33" s="621"/>
      <c r="BW33" s="621"/>
      <c r="BX33" s="621"/>
      <c r="BY33" s="621"/>
      <c r="BZ33" s="621"/>
      <c r="CA33" s="621"/>
      <c r="CB33" s="620"/>
      <c r="CC33" s="620"/>
      <c r="CJ33" s="621"/>
      <c r="CK33" s="621"/>
      <c r="CL33" s="621"/>
      <c r="CM33" s="621"/>
      <c r="CN33" s="621"/>
      <c r="CO33" s="621"/>
      <c r="CP33" s="621"/>
      <c r="CQ33" s="621"/>
      <c r="CR33" s="620"/>
      <c r="CS33" s="620"/>
      <c r="DH33" s="620"/>
      <c r="DI33" s="620"/>
      <c r="DX33" s="620"/>
      <c r="DY33" s="620"/>
      <c r="EM33" s="620"/>
      <c r="EN33" s="620"/>
      <c r="ES33" s="6"/>
      <c r="FB33" s="620"/>
      <c r="FC33" s="620"/>
      <c r="FQ33" s="620"/>
      <c r="FR33" s="620"/>
      <c r="GF33" s="620"/>
      <c r="GG33" s="620"/>
      <c r="GV33" s="620"/>
      <c r="GW33" s="620"/>
      <c r="HK33" s="620"/>
      <c r="HL33" s="620"/>
      <c r="HZ33" s="620"/>
      <c r="IA33" s="620"/>
    </row>
    <row r="34" spans="1:235" s="2" customFormat="1" ht="12.75" customHeight="1">
      <c r="A34" s="6"/>
      <c r="C34" s="6"/>
      <c r="D34" s="6"/>
      <c r="E34" s="6"/>
      <c r="F34" s="6"/>
      <c r="G34" s="621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U34" s="6"/>
      <c r="V34" s="6"/>
      <c r="W34" s="6"/>
      <c r="X34" s="6"/>
      <c r="Y34" s="621"/>
      <c r="Z34" s="621"/>
      <c r="AA34" s="621"/>
      <c r="AB34" s="621"/>
      <c r="AC34" s="621"/>
      <c r="AD34" s="621"/>
      <c r="AE34" s="621"/>
      <c r="AF34" s="620"/>
      <c r="AG34" s="620"/>
      <c r="AM34" s="6"/>
      <c r="AN34" s="621"/>
      <c r="AO34" s="621"/>
      <c r="AP34" s="621"/>
      <c r="AQ34" s="621"/>
      <c r="AR34" s="621"/>
      <c r="AS34" s="621"/>
      <c r="AT34" s="621"/>
      <c r="AU34" s="621"/>
      <c r="AV34" s="620"/>
      <c r="AW34" s="620"/>
      <c r="BC34" s="6"/>
      <c r="BD34" s="621"/>
      <c r="BE34" s="621"/>
      <c r="BF34" s="621"/>
      <c r="BG34" s="621"/>
      <c r="BH34" s="621"/>
      <c r="BI34" s="621"/>
      <c r="BJ34" s="621"/>
      <c r="BK34" s="621"/>
      <c r="BL34" s="620"/>
      <c r="BM34" s="620"/>
      <c r="BT34" s="621"/>
      <c r="BU34" s="621"/>
      <c r="BV34" s="621"/>
      <c r="BW34" s="621"/>
      <c r="BX34" s="621"/>
      <c r="BY34" s="621"/>
      <c r="BZ34" s="621"/>
      <c r="CA34" s="621"/>
      <c r="CB34" s="620"/>
      <c r="CC34" s="620"/>
      <c r="CJ34" s="621"/>
      <c r="CK34" s="621"/>
      <c r="CL34" s="621"/>
      <c r="CM34" s="621"/>
      <c r="CN34" s="621"/>
      <c r="CO34" s="621"/>
      <c r="CP34" s="621"/>
      <c r="CQ34" s="621"/>
      <c r="CR34" s="620"/>
      <c r="CS34" s="620"/>
      <c r="DH34" s="620"/>
      <c r="DI34" s="620"/>
      <c r="DX34" s="620"/>
      <c r="DY34" s="620"/>
      <c r="EM34" s="620"/>
      <c r="EN34" s="620"/>
      <c r="ES34" s="6"/>
      <c r="FB34" s="620"/>
      <c r="FC34" s="620"/>
      <c r="FQ34" s="620"/>
      <c r="FR34" s="620"/>
      <c r="GF34" s="620"/>
      <c r="GG34" s="620"/>
      <c r="GV34" s="620"/>
      <c r="GW34" s="620"/>
      <c r="HK34" s="620"/>
      <c r="HL34" s="620"/>
      <c r="HZ34" s="620"/>
      <c r="IA34" s="620"/>
    </row>
    <row r="35" spans="1:235" s="2" customFormat="1" ht="12.75" customHeight="1">
      <c r="A35" s="6"/>
      <c r="C35" s="6"/>
      <c r="D35" s="6"/>
      <c r="E35" s="6"/>
      <c r="F35" s="6"/>
      <c r="G35" s="621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U35" s="6"/>
      <c r="V35" s="6"/>
      <c r="W35" s="6"/>
      <c r="X35" s="6"/>
      <c r="Y35" s="621"/>
      <c r="Z35" s="621"/>
      <c r="AA35" s="621"/>
      <c r="AB35" s="621"/>
      <c r="AC35" s="621"/>
      <c r="AD35" s="621"/>
      <c r="AE35" s="621"/>
      <c r="AF35" s="620"/>
      <c r="AG35" s="620"/>
      <c r="AM35" s="6"/>
      <c r="AN35" s="621"/>
      <c r="AO35" s="621"/>
      <c r="AP35" s="621"/>
      <c r="AQ35" s="621"/>
      <c r="AR35" s="621"/>
      <c r="AS35" s="621"/>
      <c r="AT35" s="621"/>
      <c r="AU35" s="621"/>
      <c r="AV35" s="620"/>
      <c r="AW35" s="620"/>
      <c r="BC35" s="6"/>
      <c r="BD35" s="621"/>
      <c r="BE35" s="621"/>
      <c r="BF35" s="621"/>
      <c r="BG35" s="621"/>
      <c r="BH35" s="621"/>
      <c r="BI35" s="621"/>
      <c r="BJ35" s="621"/>
      <c r="BK35" s="621"/>
      <c r="BL35" s="620"/>
      <c r="BM35" s="620"/>
      <c r="BT35" s="621"/>
      <c r="BU35" s="621"/>
      <c r="BV35" s="621"/>
      <c r="BW35" s="621"/>
      <c r="BX35" s="621"/>
      <c r="BY35" s="621"/>
      <c r="BZ35" s="621"/>
      <c r="CA35" s="621"/>
      <c r="CB35" s="620"/>
      <c r="CC35" s="620"/>
      <c r="CJ35" s="621"/>
      <c r="CK35" s="621"/>
      <c r="CL35" s="621"/>
      <c r="CM35" s="621"/>
      <c r="CN35" s="621"/>
      <c r="CO35" s="621"/>
      <c r="CP35" s="621"/>
      <c r="CQ35" s="621"/>
      <c r="CR35" s="620"/>
      <c r="CS35" s="620"/>
      <c r="DH35" s="620"/>
      <c r="DI35" s="620"/>
      <c r="DX35" s="620"/>
      <c r="DY35" s="620"/>
      <c r="EM35" s="620"/>
      <c r="EN35" s="620"/>
      <c r="ES35" s="6"/>
      <c r="FB35" s="620"/>
      <c r="FC35" s="620"/>
      <c r="FQ35" s="620"/>
      <c r="FR35" s="620"/>
      <c r="GF35" s="620"/>
      <c r="GG35" s="620"/>
      <c r="GV35" s="620"/>
      <c r="GW35" s="620"/>
      <c r="HK35" s="620"/>
      <c r="HL35" s="620"/>
      <c r="HZ35" s="620"/>
      <c r="IA35" s="620"/>
    </row>
    <row r="36" spans="1:235" s="2" customFormat="1" ht="12.75" customHeight="1">
      <c r="A36" s="6"/>
      <c r="C36" s="6"/>
      <c r="D36" s="6"/>
      <c r="E36" s="6"/>
      <c r="F36" s="6"/>
      <c r="G36" s="621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U36" s="6"/>
      <c r="V36" s="6"/>
      <c r="W36" s="6"/>
      <c r="X36" s="6"/>
      <c r="Y36" s="621"/>
      <c r="Z36" s="621"/>
      <c r="AA36" s="621"/>
      <c r="AB36" s="621"/>
      <c r="AC36" s="621"/>
      <c r="AD36" s="621"/>
      <c r="AE36" s="621"/>
      <c r="AF36" s="620"/>
      <c r="AG36" s="620"/>
      <c r="AM36" s="6"/>
      <c r="AN36" s="621"/>
      <c r="AO36" s="621"/>
      <c r="AP36" s="621"/>
      <c r="AQ36" s="621"/>
      <c r="AR36" s="621"/>
      <c r="AS36" s="621"/>
      <c r="AT36" s="621"/>
      <c r="AU36" s="621"/>
      <c r="AV36" s="620"/>
      <c r="AW36" s="620"/>
      <c r="BC36" s="6"/>
      <c r="BD36" s="621"/>
      <c r="BE36" s="621"/>
      <c r="BF36" s="621"/>
      <c r="BG36" s="621"/>
      <c r="BH36" s="621"/>
      <c r="BI36" s="621"/>
      <c r="BJ36" s="621"/>
      <c r="BK36" s="621"/>
      <c r="BL36" s="620"/>
      <c r="BM36" s="620"/>
      <c r="BT36" s="621"/>
      <c r="BU36" s="621"/>
      <c r="BV36" s="621"/>
      <c r="BW36" s="621"/>
      <c r="BX36" s="621"/>
      <c r="BY36" s="621"/>
      <c r="BZ36" s="621"/>
      <c r="CA36" s="621"/>
      <c r="CB36" s="620"/>
      <c r="CC36" s="620"/>
      <c r="CJ36" s="621"/>
      <c r="CK36" s="621"/>
      <c r="CL36" s="621"/>
      <c r="CM36" s="621"/>
      <c r="CN36" s="621"/>
      <c r="CO36" s="621"/>
      <c r="CP36" s="621"/>
      <c r="CQ36" s="621"/>
      <c r="CR36" s="620"/>
      <c r="CS36" s="620"/>
      <c r="DH36" s="620"/>
      <c r="DI36" s="620"/>
      <c r="DX36" s="620"/>
      <c r="DY36" s="620"/>
      <c r="EM36" s="620"/>
      <c r="EN36" s="620"/>
      <c r="ES36" s="6"/>
      <c r="FB36" s="620"/>
      <c r="FC36" s="620"/>
      <c r="FQ36" s="620"/>
      <c r="FR36" s="620"/>
      <c r="GF36" s="620"/>
      <c r="GG36" s="620"/>
      <c r="GV36" s="620"/>
      <c r="GW36" s="620"/>
      <c r="HK36" s="620"/>
      <c r="HL36" s="620"/>
      <c r="HZ36" s="620"/>
      <c r="IA36" s="620"/>
    </row>
    <row r="37" spans="1:235" s="2" customFormat="1" ht="12.75" customHeight="1">
      <c r="A37" s="6"/>
      <c r="C37" s="6"/>
      <c r="D37" s="6"/>
      <c r="E37" s="6"/>
      <c r="F37" s="6"/>
      <c r="G37" s="621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U37" s="6"/>
      <c r="V37" s="6"/>
      <c r="W37" s="6"/>
      <c r="X37" s="6"/>
      <c r="Y37" s="621"/>
      <c r="Z37" s="621"/>
      <c r="AA37" s="621"/>
      <c r="AB37" s="621"/>
      <c r="AC37" s="621"/>
      <c r="AD37" s="621"/>
      <c r="AE37" s="621"/>
      <c r="AF37" s="620"/>
      <c r="AG37" s="620"/>
      <c r="AM37" s="6"/>
      <c r="AN37" s="621"/>
      <c r="AO37" s="621"/>
      <c r="AP37" s="621"/>
      <c r="AQ37" s="621"/>
      <c r="AR37" s="621"/>
      <c r="AS37" s="621"/>
      <c r="AT37" s="621"/>
      <c r="AU37" s="621"/>
      <c r="AV37" s="620"/>
      <c r="AW37" s="620"/>
      <c r="BC37" s="6"/>
      <c r="BD37" s="621"/>
      <c r="BE37" s="621"/>
      <c r="BF37" s="621"/>
      <c r="BG37" s="621"/>
      <c r="BH37" s="621"/>
      <c r="BI37" s="621"/>
      <c r="BJ37" s="621"/>
      <c r="BK37" s="621"/>
      <c r="BL37" s="620"/>
      <c r="BM37" s="620"/>
      <c r="BT37" s="621"/>
      <c r="BU37" s="621"/>
      <c r="BV37" s="621"/>
      <c r="BW37" s="621"/>
      <c r="BX37" s="621"/>
      <c r="BY37" s="621"/>
      <c r="BZ37" s="621"/>
      <c r="CA37" s="621"/>
      <c r="CB37" s="620"/>
      <c r="CC37" s="620"/>
      <c r="CJ37" s="621"/>
      <c r="CK37" s="621"/>
      <c r="CL37" s="621"/>
      <c r="CM37" s="621"/>
      <c r="CN37" s="621"/>
      <c r="CO37" s="621"/>
      <c r="CP37" s="621"/>
      <c r="CQ37" s="621"/>
      <c r="CR37" s="620"/>
      <c r="CS37" s="620"/>
      <c r="DH37" s="620"/>
      <c r="DI37" s="620"/>
      <c r="DX37" s="620"/>
      <c r="DY37" s="620"/>
      <c r="EM37" s="620"/>
      <c r="EN37" s="620"/>
      <c r="ES37" s="6"/>
      <c r="FB37" s="620"/>
      <c r="FC37" s="620"/>
      <c r="FQ37" s="620"/>
      <c r="FR37" s="620"/>
      <c r="GF37" s="620"/>
      <c r="GG37" s="620"/>
      <c r="GV37" s="620"/>
      <c r="GW37" s="620"/>
      <c r="HK37" s="620"/>
      <c r="HL37" s="620"/>
      <c r="HZ37" s="620"/>
      <c r="IA37" s="620"/>
    </row>
    <row r="38" spans="1:235" s="2" customFormat="1" ht="12.75" customHeight="1">
      <c r="A38" s="6"/>
      <c r="C38" s="6"/>
      <c r="D38" s="6"/>
      <c r="E38" s="6"/>
      <c r="F38" s="6"/>
      <c r="G38" s="621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U38" s="6"/>
      <c r="V38" s="6"/>
      <c r="W38" s="6"/>
      <c r="X38" s="6"/>
      <c r="Y38" s="621"/>
      <c r="Z38" s="621"/>
      <c r="AA38" s="621"/>
      <c r="AB38" s="621"/>
      <c r="AC38" s="621"/>
      <c r="AD38" s="621"/>
      <c r="AE38" s="621"/>
      <c r="AF38" s="620"/>
      <c r="AG38" s="620"/>
      <c r="AM38" s="6"/>
      <c r="AN38" s="621"/>
      <c r="AO38" s="621"/>
      <c r="AP38" s="621"/>
      <c r="AQ38" s="621"/>
      <c r="AR38" s="621"/>
      <c r="AS38" s="621"/>
      <c r="AT38" s="621"/>
      <c r="AU38" s="621"/>
      <c r="AV38" s="620"/>
      <c r="AW38" s="620"/>
      <c r="BC38" s="6"/>
      <c r="BD38" s="621"/>
      <c r="BE38" s="621"/>
      <c r="BF38" s="621"/>
      <c r="BG38" s="621"/>
      <c r="BH38" s="621"/>
      <c r="BI38" s="621"/>
      <c r="BJ38" s="621"/>
      <c r="BK38" s="621"/>
      <c r="BL38" s="620"/>
      <c r="BM38" s="620"/>
      <c r="BT38" s="621"/>
      <c r="BU38" s="621"/>
      <c r="BV38" s="621"/>
      <c r="BW38" s="621"/>
      <c r="BX38" s="621"/>
      <c r="BY38" s="621"/>
      <c r="BZ38" s="621"/>
      <c r="CA38" s="621"/>
      <c r="CB38" s="620"/>
      <c r="CC38" s="620"/>
      <c r="CJ38" s="621"/>
      <c r="CK38" s="621"/>
      <c r="CL38" s="621"/>
      <c r="CM38" s="621"/>
      <c r="CN38" s="621"/>
      <c r="CO38" s="621"/>
      <c r="CP38" s="621"/>
      <c r="CQ38" s="621"/>
      <c r="CR38" s="620"/>
      <c r="CS38" s="620"/>
      <c r="DH38" s="620"/>
      <c r="DI38" s="620"/>
      <c r="DX38" s="620"/>
      <c r="DY38" s="620"/>
      <c r="EM38" s="620"/>
      <c r="EN38" s="620"/>
      <c r="ES38" s="6"/>
      <c r="FB38" s="620"/>
      <c r="FC38" s="620"/>
      <c r="FQ38" s="620"/>
      <c r="FR38" s="620"/>
      <c r="GF38" s="620"/>
      <c r="GG38" s="620"/>
      <c r="GV38" s="620"/>
      <c r="GW38" s="620"/>
      <c r="HK38" s="620"/>
      <c r="HL38" s="620"/>
      <c r="HZ38" s="620"/>
      <c r="IA38" s="620"/>
    </row>
    <row r="39" spans="1:235" s="2" customFormat="1" ht="12.75" customHeight="1">
      <c r="A39" s="6"/>
      <c r="C39" s="6"/>
      <c r="D39" s="6"/>
      <c r="E39" s="6"/>
      <c r="F39" s="6"/>
      <c r="G39" s="621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U39" s="6"/>
      <c r="V39" s="6"/>
      <c r="W39" s="6"/>
      <c r="X39" s="6"/>
      <c r="Y39" s="621"/>
      <c r="Z39" s="621"/>
      <c r="AA39" s="621"/>
      <c r="AB39" s="621"/>
      <c r="AC39" s="621"/>
      <c r="AD39" s="621"/>
      <c r="AE39" s="621"/>
      <c r="AF39" s="620"/>
      <c r="AG39" s="620"/>
      <c r="AM39" s="6"/>
      <c r="AN39" s="621"/>
      <c r="AO39" s="621"/>
      <c r="AP39" s="621"/>
      <c r="AQ39" s="621"/>
      <c r="AR39" s="621"/>
      <c r="AS39" s="621"/>
      <c r="AT39" s="621"/>
      <c r="AU39" s="621"/>
      <c r="AV39" s="620"/>
      <c r="AW39" s="620"/>
      <c r="BC39" s="6"/>
      <c r="BD39" s="621"/>
      <c r="BE39" s="621"/>
      <c r="BF39" s="621"/>
      <c r="BG39" s="621"/>
      <c r="BH39" s="621"/>
      <c r="BI39" s="621"/>
      <c r="BJ39" s="621"/>
      <c r="BK39" s="621"/>
      <c r="BL39" s="620"/>
      <c r="BM39" s="620"/>
      <c r="BT39" s="621"/>
      <c r="BU39" s="621"/>
      <c r="BV39" s="621"/>
      <c r="BW39" s="621"/>
      <c r="BX39" s="621"/>
      <c r="BY39" s="621"/>
      <c r="BZ39" s="621"/>
      <c r="CA39" s="621"/>
      <c r="CB39" s="620"/>
      <c r="CC39" s="620"/>
      <c r="CJ39" s="621"/>
      <c r="CK39" s="621"/>
      <c r="CL39" s="621"/>
      <c r="CM39" s="621"/>
      <c r="CN39" s="621"/>
      <c r="CO39" s="621"/>
      <c r="CP39" s="621"/>
      <c r="CQ39" s="621"/>
      <c r="CR39" s="620"/>
      <c r="CS39" s="620"/>
      <c r="DH39" s="620"/>
      <c r="DI39" s="620"/>
      <c r="DX39" s="620"/>
      <c r="DY39" s="620"/>
      <c r="EM39" s="620"/>
      <c r="EN39" s="620"/>
      <c r="ES39" s="6"/>
      <c r="FB39" s="620"/>
      <c r="FC39" s="620"/>
      <c r="FQ39" s="620"/>
      <c r="FR39" s="620"/>
      <c r="GF39" s="620"/>
      <c r="GG39" s="620"/>
      <c r="GV39" s="620"/>
      <c r="GW39" s="620"/>
      <c r="HK39" s="620"/>
      <c r="HL39" s="620"/>
      <c r="HZ39" s="620"/>
      <c r="IA39" s="620"/>
    </row>
    <row r="40" spans="1:235" s="2" customFormat="1" ht="12.75" customHeight="1">
      <c r="A40" s="6"/>
      <c r="C40" s="6"/>
      <c r="D40" s="6"/>
      <c r="E40" s="6"/>
      <c r="F40" s="6"/>
      <c r="G40" s="621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U40" s="6"/>
      <c r="V40" s="6"/>
      <c r="W40" s="6"/>
      <c r="X40" s="6"/>
      <c r="Y40" s="621"/>
      <c r="Z40" s="621"/>
      <c r="AA40" s="621"/>
      <c r="AB40" s="621"/>
      <c r="AC40" s="621"/>
      <c r="AD40" s="621"/>
      <c r="AE40" s="621"/>
      <c r="AF40" s="620"/>
      <c r="AG40" s="620"/>
      <c r="AM40" s="6"/>
      <c r="AN40" s="621"/>
      <c r="AO40" s="621"/>
      <c r="AP40" s="621"/>
      <c r="AQ40" s="621"/>
      <c r="AR40" s="621"/>
      <c r="AS40" s="621"/>
      <c r="AT40" s="621"/>
      <c r="AU40" s="621"/>
      <c r="AV40" s="620"/>
      <c r="AW40" s="620"/>
      <c r="BC40" s="6"/>
      <c r="BD40" s="621"/>
      <c r="BE40" s="621"/>
      <c r="BF40" s="621"/>
      <c r="BG40" s="621"/>
      <c r="BH40" s="621"/>
      <c r="BI40" s="621"/>
      <c r="BJ40" s="621"/>
      <c r="BK40" s="621"/>
      <c r="BL40" s="620"/>
      <c r="BM40" s="620"/>
      <c r="BT40" s="621"/>
      <c r="BU40" s="621"/>
      <c r="BV40" s="621"/>
      <c r="BW40" s="621"/>
      <c r="BX40" s="621"/>
      <c r="BY40" s="621"/>
      <c r="BZ40" s="621"/>
      <c r="CA40" s="621"/>
      <c r="CB40" s="620"/>
      <c r="CC40" s="620"/>
      <c r="CJ40" s="621"/>
      <c r="CK40" s="621"/>
      <c r="CL40" s="621"/>
      <c r="CM40" s="621"/>
      <c r="CN40" s="621"/>
      <c r="CO40" s="621"/>
      <c r="CP40" s="621"/>
      <c r="CQ40" s="621"/>
      <c r="CR40" s="620"/>
      <c r="CS40" s="620"/>
      <c r="DH40" s="620"/>
      <c r="DI40" s="620"/>
      <c r="DX40" s="620"/>
      <c r="DY40" s="620"/>
      <c r="EM40" s="620"/>
      <c r="EN40" s="620"/>
      <c r="ES40" s="6"/>
      <c r="FB40" s="620"/>
      <c r="FC40" s="620"/>
      <c r="FQ40" s="620"/>
      <c r="FR40" s="620"/>
      <c r="GF40" s="620"/>
      <c r="GG40" s="620"/>
      <c r="GV40" s="620"/>
      <c r="GW40" s="620"/>
      <c r="HK40" s="620"/>
      <c r="HL40" s="620"/>
      <c r="HZ40" s="620"/>
      <c r="IA40" s="620"/>
    </row>
    <row r="41" spans="1:235" s="2" customFormat="1" ht="12.75" customHeight="1">
      <c r="A41" s="6"/>
      <c r="C41" s="6"/>
      <c r="D41" s="6"/>
      <c r="E41" s="6"/>
      <c r="F41" s="6"/>
      <c r="G41" s="621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U41" s="6"/>
      <c r="V41" s="6"/>
      <c r="W41" s="6"/>
      <c r="X41" s="6"/>
      <c r="Y41" s="621"/>
      <c r="Z41" s="621"/>
      <c r="AA41" s="621"/>
      <c r="AB41" s="621"/>
      <c r="AC41" s="621"/>
      <c r="AD41" s="621"/>
      <c r="AE41" s="621"/>
      <c r="AF41" s="620"/>
      <c r="AG41" s="620"/>
      <c r="AM41" s="6"/>
      <c r="AN41" s="621"/>
      <c r="AO41" s="621"/>
      <c r="AP41" s="621"/>
      <c r="AQ41" s="621"/>
      <c r="AR41" s="621"/>
      <c r="AS41" s="621"/>
      <c r="AT41" s="621"/>
      <c r="AU41" s="621"/>
      <c r="AV41" s="620"/>
      <c r="AW41" s="620"/>
      <c r="BC41" s="6"/>
      <c r="BD41" s="621"/>
      <c r="BE41" s="621"/>
      <c r="BF41" s="621"/>
      <c r="BG41" s="621"/>
      <c r="BH41" s="621"/>
      <c r="BI41" s="621"/>
      <c r="BJ41" s="621"/>
      <c r="BK41" s="621"/>
      <c r="BL41" s="620"/>
      <c r="BM41" s="620"/>
      <c r="BT41" s="621"/>
      <c r="BU41" s="621"/>
      <c r="BV41" s="621"/>
      <c r="BW41" s="621"/>
      <c r="BX41" s="621"/>
      <c r="BY41" s="621"/>
      <c r="BZ41" s="621"/>
      <c r="CA41" s="621"/>
      <c r="CB41" s="620"/>
      <c r="CC41" s="620"/>
      <c r="CJ41" s="621"/>
      <c r="CK41" s="621"/>
      <c r="CL41" s="621"/>
      <c r="CM41" s="621"/>
      <c r="CN41" s="621"/>
      <c r="CO41" s="621"/>
      <c r="CP41" s="621"/>
      <c r="CQ41" s="621"/>
      <c r="CR41" s="620"/>
      <c r="CS41" s="620"/>
      <c r="DH41" s="620"/>
      <c r="DI41" s="620"/>
      <c r="DX41" s="620"/>
      <c r="DY41" s="620"/>
      <c r="EM41" s="620"/>
      <c r="EN41" s="620"/>
      <c r="ES41" s="6"/>
      <c r="FB41" s="620"/>
      <c r="FC41" s="620"/>
      <c r="FQ41" s="620"/>
      <c r="FR41" s="620"/>
      <c r="GF41" s="620"/>
      <c r="GG41" s="620"/>
      <c r="GV41" s="620"/>
      <c r="GW41" s="620"/>
      <c r="HK41" s="620"/>
      <c r="HL41" s="620"/>
      <c r="HZ41" s="620"/>
      <c r="IA41" s="620"/>
    </row>
    <row r="42" spans="1:235" s="2" customFormat="1" ht="12.75" customHeight="1">
      <c r="A42" s="6"/>
      <c r="C42" s="6"/>
      <c r="D42" s="6"/>
      <c r="E42" s="6"/>
      <c r="F42" s="6"/>
      <c r="G42" s="621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U42" s="6"/>
      <c r="V42" s="6"/>
      <c r="W42" s="6"/>
      <c r="X42" s="6"/>
      <c r="Y42" s="621"/>
      <c r="Z42" s="621"/>
      <c r="AA42" s="621"/>
      <c r="AB42" s="621"/>
      <c r="AC42" s="621"/>
      <c r="AD42" s="621"/>
      <c r="AE42" s="621"/>
      <c r="AF42" s="620"/>
      <c r="AG42" s="620"/>
      <c r="AM42" s="6"/>
      <c r="AN42" s="621"/>
      <c r="AO42" s="621"/>
      <c r="AP42" s="621"/>
      <c r="AQ42" s="621"/>
      <c r="AR42" s="621"/>
      <c r="AS42" s="621"/>
      <c r="AT42" s="621"/>
      <c r="AU42" s="621"/>
      <c r="AV42" s="620"/>
      <c r="AW42" s="620"/>
      <c r="BC42" s="6"/>
      <c r="BD42" s="621"/>
      <c r="BE42" s="621"/>
      <c r="BF42" s="621"/>
      <c r="BG42" s="621"/>
      <c r="BH42" s="621"/>
      <c r="BI42" s="621"/>
      <c r="BJ42" s="621"/>
      <c r="BK42" s="621"/>
      <c r="BL42" s="620"/>
      <c r="BM42" s="620"/>
      <c r="BT42" s="621"/>
      <c r="BU42" s="621"/>
      <c r="BV42" s="621"/>
      <c r="BW42" s="621"/>
      <c r="BX42" s="621"/>
      <c r="BY42" s="621"/>
      <c r="BZ42" s="621"/>
      <c r="CA42" s="621"/>
      <c r="CB42" s="620"/>
      <c r="CC42" s="620"/>
      <c r="CJ42" s="621"/>
      <c r="CK42" s="621"/>
      <c r="CL42" s="621"/>
      <c r="CM42" s="621"/>
      <c r="CN42" s="621"/>
      <c r="CO42" s="621"/>
      <c r="CP42" s="621"/>
      <c r="CQ42" s="621"/>
      <c r="CR42" s="620"/>
      <c r="CS42" s="620"/>
      <c r="DH42" s="620"/>
      <c r="DI42" s="620"/>
      <c r="DX42" s="620"/>
      <c r="DY42" s="620"/>
      <c r="EM42" s="620"/>
      <c r="EN42" s="620"/>
      <c r="ES42" s="6"/>
      <c r="FB42" s="620"/>
      <c r="FC42" s="620"/>
      <c r="FQ42" s="620"/>
      <c r="FR42" s="620"/>
      <c r="GF42" s="620"/>
      <c r="GG42" s="620"/>
      <c r="GV42" s="620"/>
      <c r="GW42" s="620"/>
      <c r="HK42" s="620"/>
      <c r="HL42" s="620"/>
      <c r="HZ42" s="620"/>
      <c r="IA42" s="620"/>
    </row>
    <row r="43" spans="1:235" s="2" customFormat="1" ht="12.75" customHeight="1">
      <c r="A43" s="6"/>
      <c r="C43" s="6"/>
      <c r="D43" s="6"/>
      <c r="E43" s="6"/>
      <c r="F43" s="6"/>
      <c r="G43" s="621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U43" s="6"/>
      <c r="V43" s="6"/>
      <c r="W43" s="6"/>
      <c r="X43" s="6"/>
      <c r="Y43" s="621"/>
      <c r="Z43" s="621"/>
      <c r="AA43" s="621"/>
      <c r="AB43" s="621"/>
      <c r="AC43" s="621"/>
      <c r="AD43" s="621"/>
      <c r="AE43" s="621"/>
      <c r="AF43" s="620"/>
      <c r="AG43" s="620"/>
      <c r="AM43" s="6"/>
      <c r="AN43" s="621"/>
      <c r="AO43" s="621"/>
      <c r="AP43" s="621"/>
      <c r="AQ43" s="621"/>
      <c r="AR43" s="621"/>
      <c r="AS43" s="621"/>
      <c r="AT43" s="621"/>
      <c r="AU43" s="621"/>
      <c r="AV43" s="620"/>
      <c r="AW43" s="620"/>
      <c r="BC43" s="6"/>
      <c r="BD43" s="621"/>
      <c r="BE43" s="621"/>
      <c r="BF43" s="621"/>
      <c r="BG43" s="621"/>
      <c r="BH43" s="621"/>
      <c r="BI43" s="621"/>
      <c r="BJ43" s="621"/>
      <c r="BK43" s="621"/>
      <c r="BL43" s="620"/>
      <c r="BM43" s="620"/>
      <c r="BT43" s="621"/>
      <c r="BU43" s="621"/>
      <c r="BV43" s="621"/>
      <c r="BW43" s="621"/>
      <c r="BX43" s="621"/>
      <c r="BY43" s="621"/>
      <c r="BZ43" s="621"/>
      <c r="CA43" s="621"/>
      <c r="CB43" s="620"/>
      <c r="CC43" s="620"/>
      <c r="CJ43" s="621"/>
      <c r="CK43" s="621"/>
      <c r="CL43" s="621"/>
      <c r="CM43" s="621"/>
      <c r="CN43" s="621"/>
      <c r="CO43" s="621"/>
      <c r="CP43" s="621"/>
      <c r="CQ43" s="621"/>
      <c r="CR43" s="620"/>
      <c r="CS43" s="620"/>
      <c r="DH43" s="620"/>
      <c r="DI43" s="620"/>
      <c r="DX43" s="620"/>
      <c r="DY43" s="620"/>
      <c r="EM43" s="620"/>
      <c r="EN43" s="620"/>
      <c r="ES43" s="6"/>
      <c r="FB43" s="620"/>
      <c r="FC43" s="620"/>
      <c r="FQ43" s="620"/>
      <c r="FR43" s="620"/>
      <c r="GF43" s="620"/>
      <c r="GG43" s="620"/>
      <c r="GV43" s="620"/>
      <c r="GW43" s="620"/>
      <c r="HK43" s="620"/>
      <c r="HL43" s="620"/>
      <c r="HZ43" s="620"/>
      <c r="IA43" s="620"/>
    </row>
    <row r="44" spans="1:235" s="2" customFormat="1" ht="12.75" customHeight="1">
      <c r="A44" s="6"/>
      <c r="C44" s="6"/>
      <c r="D44" s="6"/>
      <c r="E44" s="6"/>
      <c r="F44" s="6"/>
      <c r="G44" s="621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U44" s="6"/>
      <c r="V44" s="6"/>
      <c r="W44" s="6"/>
      <c r="X44" s="6"/>
      <c r="Y44" s="621"/>
      <c r="Z44" s="621"/>
      <c r="AA44" s="621"/>
      <c r="AB44" s="621"/>
      <c r="AC44" s="621"/>
      <c r="AD44" s="621"/>
      <c r="AE44" s="621"/>
      <c r="AF44" s="620"/>
      <c r="AG44" s="620"/>
      <c r="AM44" s="6"/>
      <c r="AN44" s="621"/>
      <c r="AO44" s="621"/>
      <c r="AP44" s="621"/>
      <c r="AQ44" s="621"/>
      <c r="AR44" s="621"/>
      <c r="AS44" s="621"/>
      <c r="AT44" s="621"/>
      <c r="AU44" s="621"/>
      <c r="AV44" s="620"/>
      <c r="AW44" s="620"/>
      <c r="BC44" s="6"/>
      <c r="BD44" s="621"/>
      <c r="BE44" s="621"/>
      <c r="BF44" s="621"/>
      <c r="BG44" s="621"/>
      <c r="BH44" s="621"/>
      <c r="BI44" s="621"/>
      <c r="BJ44" s="621"/>
      <c r="BK44" s="621"/>
      <c r="BL44" s="620"/>
      <c r="BM44" s="620"/>
      <c r="BT44" s="621"/>
      <c r="BU44" s="621"/>
      <c r="BV44" s="621"/>
      <c r="BW44" s="621"/>
      <c r="BX44" s="621"/>
      <c r="BY44" s="621"/>
      <c r="BZ44" s="621"/>
      <c r="CA44" s="621"/>
      <c r="CB44" s="620"/>
      <c r="CC44" s="620"/>
      <c r="CJ44" s="621"/>
      <c r="CK44" s="621"/>
      <c r="CL44" s="621"/>
      <c r="CM44" s="621"/>
      <c r="CN44" s="621"/>
      <c r="CO44" s="621"/>
      <c r="CP44" s="621"/>
      <c r="CQ44" s="621"/>
      <c r="CR44" s="620"/>
      <c r="CS44" s="620"/>
      <c r="DH44" s="620"/>
      <c r="DI44" s="620"/>
      <c r="DX44" s="620"/>
      <c r="DY44" s="620"/>
      <c r="EM44" s="620"/>
      <c r="EN44" s="620"/>
      <c r="ES44" s="6"/>
      <c r="FB44" s="620"/>
      <c r="FC44" s="620"/>
      <c r="FQ44" s="620"/>
      <c r="FR44" s="620"/>
      <c r="GF44" s="620"/>
      <c r="GG44" s="620"/>
      <c r="GV44" s="620"/>
      <c r="GW44" s="620"/>
      <c r="HK44" s="620"/>
      <c r="HL44" s="620"/>
      <c r="HZ44" s="620"/>
      <c r="IA44" s="620"/>
    </row>
    <row r="45" spans="1:235" s="2" customFormat="1" ht="12.75" customHeight="1">
      <c r="A45" s="6"/>
      <c r="C45" s="6"/>
      <c r="D45" s="6"/>
      <c r="E45" s="6"/>
      <c r="F45" s="6"/>
      <c r="G45" s="621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U45" s="6"/>
      <c r="V45" s="6"/>
      <c r="W45" s="6"/>
      <c r="X45" s="6"/>
      <c r="Y45" s="621"/>
      <c r="Z45" s="621"/>
      <c r="AA45" s="621"/>
      <c r="AB45" s="621"/>
      <c r="AC45" s="621"/>
      <c r="AD45" s="621"/>
      <c r="AE45" s="621"/>
      <c r="AF45" s="620"/>
      <c r="AG45" s="620"/>
      <c r="AM45" s="6"/>
      <c r="AN45" s="621"/>
      <c r="AO45" s="621"/>
      <c r="AP45" s="621"/>
      <c r="AQ45" s="621"/>
      <c r="AR45" s="621"/>
      <c r="AS45" s="621"/>
      <c r="AT45" s="621"/>
      <c r="AU45" s="621"/>
      <c r="AV45" s="620"/>
      <c r="AW45" s="620"/>
      <c r="BC45" s="6"/>
      <c r="BD45" s="621"/>
      <c r="BE45" s="621"/>
      <c r="BF45" s="621"/>
      <c r="BG45" s="621"/>
      <c r="BH45" s="621"/>
      <c r="BI45" s="621"/>
      <c r="BJ45" s="621"/>
      <c r="BK45" s="621"/>
      <c r="BL45" s="620"/>
      <c r="BM45" s="620"/>
      <c r="BT45" s="621"/>
      <c r="BU45" s="621"/>
      <c r="BV45" s="621"/>
      <c r="BW45" s="621"/>
      <c r="BX45" s="621"/>
      <c r="BY45" s="621"/>
      <c r="BZ45" s="621"/>
      <c r="CA45" s="621"/>
      <c r="CB45" s="620"/>
      <c r="CC45" s="620"/>
      <c r="CJ45" s="621"/>
      <c r="CK45" s="621"/>
      <c r="CL45" s="621"/>
      <c r="CM45" s="621"/>
      <c r="CN45" s="621"/>
      <c r="CO45" s="621"/>
      <c r="CP45" s="621"/>
      <c r="CQ45" s="621"/>
      <c r="CR45" s="620"/>
      <c r="CS45" s="620"/>
      <c r="DH45" s="620"/>
      <c r="DI45" s="620"/>
      <c r="DX45" s="620"/>
      <c r="DY45" s="620"/>
      <c r="EM45" s="620"/>
      <c r="EN45" s="620"/>
      <c r="ES45" s="6"/>
      <c r="FB45" s="620"/>
      <c r="FC45" s="620"/>
      <c r="FQ45" s="620"/>
      <c r="FR45" s="620"/>
      <c r="GF45" s="620"/>
      <c r="GG45" s="620"/>
      <c r="GV45" s="620"/>
      <c r="GW45" s="620"/>
      <c r="HK45" s="620"/>
      <c r="HL45" s="620"/>
      <c r="HZ45" s="620"/>
      <c r="IA45" s="620"/>
    </row>
    <row r="46" spans="1:235" s="2" customFormat="1" ht="12.75" customHeight="1">
      <c r="A46" s="6"/>
      <c r="C46" s="6"/>
      <c r="D46" s="6"/>
      <c r="E46" s="6"/>
      <c r="F46" s="6"/>
      <c r="G46" s="621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U46" s="6"/>
      <c r="V46" s="6"/>
      <c r="W46" s="6"/>
      <c r="X46" s="6"/>
      <c r="Y46" s="621"/>
      <c r="Z46" s="621"/>
      <c r="AA46" s="621"/>
      <c r="AB46" s="621"/>
      <c r="AC46" s="621"/>
      <c r="AD46" s="621"/>
      <c r="AE46" s="621"/>
      <c r="AF46" s="620"/>
      <c r="AG46" s="620"/>
      <c r="AM46" s="6"/>
      <c r="AN46" s="621"/>
      <c r="AO46" s="621"/>
      <c r="AP46" s="621"/>
      <c r="AQ46" s="621"/>
      <c r="AR46" s="621"/>
      <c r="AS46" s="621"/>
      <c r="AT46" s="621"/>
      <c r="AU46" s="621"/>
      <c r="AV46" s="620"/>
      <c r="AW46" s="620"/>
      <c r="BC46" s="6"/>
      <c r="BD46" s="621"/>
      <c r="BE46" s="621"/>
      <c r="BF46" s="621"/>
      <c r="BG46" s="621"/>
      <c r="BH46" s="621"/>
      <c r="BI46" s="621"/>
      <c r="BJ46" s="621"/>
      <c r="BK46" s="621"/>
      <c r="BL46" s="620"/>
      <c r="BM46" s="620"/>
      <c r="BT46" s="621"/>
      <c r="BU46" s="621"/>
      <c r="BV46" s="621"/>
      <c r="BW46" s="621"/>
      <c r="BX46" s="621"/>
      <c r="BY46" s="621"/>
      <c r="BZ46" s="621"/>
      <c r="CA46" s="621"/>
      <c r="CB46" s="620"/>
      <c r="CC46" s="620"/>
      <c r="CJ46" s="621"/>
      <c r="CK46" s="621"/>
      <c r="CL46" s="621"/>
      <c r="CM46" s="621"/>
      <c r="CN46" s="621"/>
      <c r="CO46" s="621"/>
      <c r="CP46" s="621"/>
      <c r="CQ46" s="621"/>
      <c r="CR46" s="620"/>
      <c r="CS46" s="620"/>
      <c r="DH46" s="620"/>
      <c r="DI46" s="620"/>
      <c r="DX46" s="620"/>
      <c r="DY46" s="620"/>
      <c r="EM46" s="620"/>
      <c r="EN46" s="620"/>
      <c r="ES46" s="6"/>
      <c r="FB46" s="620"/>
      <c r="FC46" s="620"/>
      <c r="FQ46" s="620"/>
      <c r="FR46" s="620"/>
      <c r="GF46" s="620"/>
      <c r="GG46" s="620"/>
      <c r="GV46" s="620"/>
      <c r="GW46" s="620"/>
      <c r="HK46" s="620"/>
      <c r="HL46" s="620"/>
      <c r="HZ46" s="620"/>
      <c r="IA46" s="620"/>
    </row>
    <row r="47" spans="1:235" s="2" customFormat="1" ht="12.75" customHeight="1">
      <c r="A47" s="6"/>
      <c r="C47" s="6"/>
      <c r="D47" s="6"/>
      <c r="E47" s="6"/>
      <c r="F47" s="6"/>
      <c r="G47" s="621"/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U47" s="6"/>
      <c r="V47" s="6"/>
      <c r="W47" s="6"/>
      <c r="X47" s="6"/>
      <c r="Y47" s="621"/>
      <c r="Z47" s="621"/>
      <c r="AA47" s="621"/>
      <c r="AB47" s="621"/>
      <c r="AC47" s="621"/>
      <c r="AD47" s="621"/>
      <c r="AE47" s="621"/>
      <c r="AF47" s="620"/>
      <c r="AG47" s="620"/>
      <c r="AM47" s="6"/>
      <c r="AN47" s="621"/>
      <c r="AO47" s="621"/>
      <c r="AP47" s="621"/>
      <c r="AQ47" s="621"/>
      <c r="AR47" s="621"/>
      <c r="AS47" s="621"/>
      <c r="AT47" s="621"/>
      <c r="AU47" s="621"/>
      <c r="AV47" s="620"/>
      <c r="AW47" s="620"/>
      <c r="BC47" s="6"/>
      <c r="BD47" s="621"/>
      <c r="BE47" s="621"/>
      <c r="BF47" s="621"/>
      <c r="BG47" s="621"/>
      <c r="BH47" s="621"/>
      <c r="BI47" s="621"/>
      <c r="BJ47" s="621"/>
      <c r="BK47" s="621"/>
      <c r="BL47" s="620"/>
      <c r="BM47" s="620"/>
      <c r="BT47" s="621"/>
      <c r="BU47" s="621"/>
      <c r="BV47" s="621"/>
      <c r="BW47" s="621"/>
      <c r="BX47" s="621"/>
      <c r="BY47" s="621"/>
      <c r="BZ47" s="621"/>
      <c r="CA47" s="621"/>
      <c r="CB47" s="620"/>
      <c r="CC47" s="620"/>
      <c r="CJ47" s="621"/>
      <c r="CK47" s="621"/>
      <c r="CL47" s="621"/>
      <c r="CM47" s="621"/>
      <c r="CN47" s="621"/>
      <c r="CO47" s="621"/>
      <c r="CP47" s="621"/>
      <c r="CQ47" s="621"/>
      <c r="CR47" s="620"/>
      <c r="CS47" s="620"/>
      <c r="DH47" s="620"/>
      <c r="DI47" s="620"/>
      <c r="DX47" s="620"/>
      <c r="DY47" s="620"/>
      <c r="EM47" s="620"/>
      <c r="EN47" s="620"/>
      <c r="ES47" s="6"/>
      <c r="FB47" s="620"/>
      <c r="FC47" s="620"/>
      <c r="FQ47" s="620"/>
      <c r="FR47" s="620"/>
      <c r="GF47" s="620"/>
      <c r="GG47" s="620"/>
      <c r="GV47" s="620"/>
      <c r="GW47" s="620"/>
      <c r="HK47" s="620"/>
      <c r="HL47" s="620"/>
      <c r="HZ47" s="620"/>
      <c r="IA47" s="620"/>
    </row>
    <row r="48" spans="1:235" s="2" customFormat="1" ht="12.75" customHeight="1">
      <c r="A48" s="6"/>
      <c r="C48" s="6"/>
      <c r="D48" s="6"/>
      <c r="E48" s="6"/>
      <c r="F48" s="6"/>
      <c r="G48" s="621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U48" s="6"/>
      <c r="V48" s="6"/>
      <c r="W48" s="6"/>
      <c r="X48" s="6"/>
      <c r="Y48" s="621"/>
      <c r="Z48" s="621"/>
      <c r="AA48" s="621"/>
      <c r="AB48" s="621"/>
      <c r="AC48" s="621"/>
      <c r="AD48" s="621"/>
      <c r="AE48" s="621"/>
      <c r="AF48" s="620"/>
      <c r="AG48" s="620"/>
      <c r="AM48" s="6"/>
      <c r="AN48" s="621"/>
      <c r="AO48" s="621"/>
      <c r="AP48" s="621"/>
      <c r="AQ48" s="621"/>
      <c r="AR48" s="621"/>
      <c r="AS48" s="621"/>
      <c r="AT48" s="621"/>
      <c r="AU48" s="621"/>
      <c r="AV48" s="620"/>
      <c r="AW48" s="620"/>
      <c r="BC48" s="6"/>
      <c r="BD48" s="621"/>
      <c r="BE48" s="621"/>
      <c r="BF48" s="621"/>
      <c r="BG48" s="621"/>
      <c r="BH48" s="621"/>
      <c r="BI48" s="621"/>
      <c r="BJ48" s="621"/>
      <c r="BK48" s="621"/>
      <c r="BL48" s="620"/>
      <c r="BM48" s="620"/>
      <c r="BT48" s="621"/>
      <c r="BU48" s="621"/>
      <c r="BV48" s="621"/>
      <c r="BW48" s="621"/>
      <c r="BX48" s="621"/>
      <c r="BY48" s="621"/>
      <c r="BZ48" s="621"/>
      <c r="CA48" s="621"/>
      <c r="CB48" s="620"/>
      <c r="CC48" s="620"/>
      <c r="CJ48" s="621"/>
      <c r="CK48" s="621"/>
      <c r="CL48" s="621"/>
      <c r="CM48" s="621"/>
      <c r="CN48" s="621"/>
      <c r="CO48" s="621"/>
      <c r="CP48" s="621"/>
      <c r="CQ48" s="621"/>
      <c r="CR48" s="620"/>
      <c r="CS48" s="620"/>
      <c r="DH48" s="620"/>
      <c r="DI48" s="620"/>
      <c r="DX48" s="620"/>
      <c r="DY48" s="620"/>
      <c r="EM48" s="620"/>
      <c r="EN48" s="620"/>
      <c r="ES48" s="6"/>
      <c r="FB48" s="620"/>
      <c r="FC48" s="620"/>
      <c r="FQ48" s="620"/>
      <c r="FR48" s="620"/>
      <c r="GF48" s="620"/>
      <c r="GG48" s="620"/>
      <c r="GV48" s="620"/>
      <c r="GW48" s="620"/>
      <c r="HK48" s="620"/>
      <c r="HL48" s="620"/>
      <c r="HZ48" s="620"/>
      <c r="IA48" s="620"/>
    </row>
    <row r="49" spans="1:235" s="2" customFormat="1" ht="12.75" customHeight="1">
      <c r="A49" s="6"/>
      <c r="C49" s="6"/>
      <c r="D49" s="6"/>
      <c r="E49" s="6"/>
      <c r="F49" s="6"/>
      <c r="G49" s="621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U49" s="6"/>
      <c r="V49" s="6"/>
      <c r="W49" s="6"/>
      <c r="X49" s="6"/>
      <c r="Y49" s="621"/>
      <c r="Z49" s="621"/>
      <c r="AA49" s="621"/>
      <c r="AB49" s="621"/>
      <c r="AC49" s="621"/>
      <c r="AD49" s="621"/>
      <c r="AE49" s="621"/>
      <c r="AF49" s="620"/>
      <c r="AG49" s="620"/>
      <c r="AM49" s="6"/>
      <c r="AN49" s="621"/>
      <c r="AO49" s="621"/>
      <c r="AP49" s="621"/>
      <c r="AQ49" s="621"/>
      <c r="AR49" s="621"/>
      <c r="AS49" s="621"/>
      <c r="AT49" s="621"/>
      <c r="AU49" s="621"/>
      <c r="AV49" s="620"/>
      <c r="AW49" s="620"/>
      <c r="BC49" s="6"/>
      <c r="BD49" s="621"/>
      <c r="BE49" s="621"/>
      <c r="BF49" s="621"/>
      <c r="BG49" s="621"/>
      <c r="BH49" s="621"/>
      <c r="BI49" s="621"/>
      <c r="BJ49" s="621"/>
      <c r="BK49" s="621"/>
      <c r="BL49" s="620"/>
      <c r="BM49" s="620"/>
      <c r="BT49" s="621"/>
      <c r="BU49" s="621"/>
      <c r="BV49" s="621"/>
      <c r="BW49" s="621"/>
      <c r="BX49" s="621"/>
      <c r="BY49" s="621"/>
      <c r="BZ49" s="621"/>
      <c r="CA49" s="621"/>
      <c r="CB49" s="620"/>
      <c r="CC49" s="620"/>
      <c r="CJ49" s="621"/>
      <c r="CK49" s="621"/>
      <c r="CL49" s="621"/>
      <c r="CM49" s="621"/>
      <c r="CN49" s="621"/>
      <c r="CO49" s="621"/>
      <c r="CP49" s="621"/>
      <c r="CQ49" s="621"/>
      <c r="CR49" s="620"/>
      <c r="CS49" s="620"/>
      <c r="DH49" s="620"/>
      <c r="DI49" s="620"/>
      <c r="DX49" s="620"/>
      <c r="DY49" s="620"/>
      <c r="EM49" s="620"/>
      <c r="EN49" s="620"/>
      <c r="ES49" s="6"/>
      <c r="FB49" s="620"/>
      <c r="FC49" s="620"/>
      <c r="FQ49" s="620"/>
      <c r="FR49" s="620"/>
      <c r="GF49" s="620"/>
      <c r="GG49" s="620"/>
      <c r="GV49" s="620"/>
      <c r="GW49" s="620"/>
      <c r="HK49" s="620"/>
      <c r="HL49" s="620"/>
      <c r="HZ49" s="620"/>
      <c r="IA49" s="620"/>
    </row>
    <row r="50" spans="1:235" s="2" customFormat="1" ht="12.75" customHeight="1">
      <c r="A50" s="6"/>
      <c r="C50" s="6"/>
      <c r="D50" s="6"/>
      <c r="E50" s="6"/>
      <c r="F50" s="6"/>
      <c r="G50" s="621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U50" s="6"/>
      <c r="V50" s="6"/>
      <c r="W50" s="6"/>
      <c r="X50" s="6"/>
      <c r="Y50" s="621"/>
      <c r="Z50" s="621"/>
      <c r="AA50" s="621"/>
      <c r="AB50" s="621"/>
      <c r="AC50" s="621"/>
      <c r="AD50" s="621"/>
      <c r="AE50" s="621"/>
      <c r="AF50" s="620"/>
      <c r="AG50" s="620"/>
      <c r="AM50" s="6"/>
      <c r="AN50" s="621"/>
      <c r="AO50" s="621"/>
      <c r="AP50" s="621"/>
      <c r="AQ50" s="621"/>
      <c r="AR50" s="621"/>
      <c r="AS50" s="621"/>
      <c r="AT50" s="621"/>
      <c r="AU50" s="621"/>
      <c r="AV50" s="620"/>
      <c r="AW50" s="620"/>
      <c r="BC50" s="6"/>
      <c r="BD50" s="621"/>
      <c r="BE50" s="621"/>
      <c r="BF50" s="621"/>
      <c r="BG50" s="621"/>
      <c r="BH50" s="621"/>
      <c r="BI50" s="621"/>
      <c r="BJ50" s="621"/>
      <c r="BK50" s="621"/>
      <c r="BL50" s="620"/>
      <c r="BM50" s="620"/>
      <c r="BT50" s="621"/>
      <c r="BU50" s="621"/>
      <c r="BV50" s="621"/>
      <c r="BW50" s="621"/>
      <c r="BX50" s="621"/>
      <c r="BY50" s="621"/>
      <c r="BZ50" s="621"/>
      <c r="CA50" s="621"/>
      <c r="CB50" s="620"/>
      <c r="CC50" s="620"/>
      <c r="CJ50" s="621"/>
      <c r="CK50" s="621"/>
      <c r="CL50" s="621"/>
      <c r="CM50" s="621"/>
      <c r="CN50" s="621"/>
      <c r="CO50" s="621"/>
      <c r="CP50" s="621"/>
      <c r="CQ50" s="621"/>
      <c r="CR50" s="620"/>
      <c r="CS50" s="620"/>
      <c r="DH50" s="620"/>
      <c r="DI50" s="620"/>
      <c r="DX50" s="620"/>
      <c r="DY50" s="620"/>
      <c r="EM50" s="620"/>
      <c r="EN50" s="620"/>
      <c r="ES50" s="6"/>
      <c r="FB50" s="620"/>
      <c r="FC50" s="620"/>
      <c r="FQ50" s="620"/>
      <c r="FR50" s="620"/>
      <c r="GF50" s="620"/>
      <c r="GG50" s="620"/>
      <c r="GV50" s="620"/>
      <c r="GW50" s="620"/>
      <c r="HK50" s="620"/>
      <c r="HL50" s="620"/>
      <c r="HZ50" s="620"/>
      <c r="IA50" s="620"/>
    </row>
    <row r="51" spans="1:235" s="2" customFormat="1" ht="12.75" customHeight="1">
      <c r="A51" s="6"/>
      <c r="C51" s="6"/>
      <c r="D51" s="6"/>
      <c r="E51" s="6"/>
      <c r="F51" s="6"/>
      <c r="G51" s="621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U51" s="6"/>
      <c r="V51" s="6"/>
      <c r="W51" s="6"/>
      <c r="X51" s="6"/>
      <c r="Y51" s="621"/>
      <c r="Z51" s="621"/>
      <c r="AA51" s="621"/>
      <c r="AB51" s="621"/>
      <c r="AC51" s="621"/>
      <c r="AD51" s="621"/>
      <c r="AE51" s="621"/>
      <c r="AF51" s="620"/>
      <c r="AG51" s="620"/>
      <c r="AM51" s="6"/>
      <c r="AN51" s="621"/>
      <c r="AO51" s="621"/>
      <c r="AP51" s="621"/>
      <c r="AQ51" s="621"/>
      <c r="AR51" s="621"/>
      <c r="AS51" s="621"/>
      <c r="AT51" s="621"/>
      <c r="AU51" s="621"/>
      <c r="AV51" s="620"/>
      <c r="AW51" s="620"/>
      <c r="BC51" s="6"/>
      <c r="BD51" s="621"/>
      <c r="BE51" s="621"/>
      <c r="BF51" s="621"/>
      <c r="BG51" s="621"/>
      <c r="BH51" s="621"/>
      <c r="BI51" s="621"/>
      <c r="BJ51" s="621"/>
      <c r="BK51" s="621"/>
      <c r="BL51" s="620"/>
      <c r="BM51" s="620"/>
      <c r="BT51" s="621"/>
      <c r="BU51" s="621"/>
      <c r="BV51" s="621"/>
      <c r="BW51" s="621"/>
      <c r="BX51" s="621"/>
      <c r="BY51" s="621"/>
      <c r="BZ51" s="621"/>
      <c r="CA51" s="621"/>
      <c r="CB51" s="620"/>
      <c r="CC51" s="620"/>
      <c r="CJ51" s="621"/>
      <c r="CK51" s="621"/>
      <c r="CL51" s="621"/>
      <c r="CM51" s="621"/>
      <c r="CN51" s="621"/>
      <c r="CO51" s="621"/>
      <c r="CP51" s="621"/>
      <c r="CQ51" s="621"/>
      <c r="CR51" s="620"/>
      <c r="CS51" s="620"/>
      <c r="DH51" s="620"/>
      <c r="DI51" s="620"/>
      <c r="DX51" s="620"/>
      <c r="DY51" s="620"/>
      <c r="EM51" s="620"/>
      <c r="EN51" s="620"/>
      <c r="ES51" s="6"/>
      <c r="FB51" s="620"/>
      <c r="FC51" s="620"/>
      <c r="FQ51" s="620"/>
      <c r="FR51" s="620"/>
      <c r="GF51" s="620"/>
      <c r="GG51" s="620"/>
      <c r="GV51" s="620"/>
      <c r="GW51" s="620"/>
      <c r="HK51" s="620"/>
      <c r="HL51" s="620"/>
      <c r="HZ51" s="620"/>
      <c r="IA51" s="620"/>
    </row>
    <row r="52" spans="1:235" s="2" customFormat="1" ht="12.75" customHeight="1">
      <c r="A52" s="6"/>
      <c r="C52" s="6"/>
      <c r="D52" s="6"/>
      <c r="E52" s="6"/>
      <c r="F52" s="6"/>
      <c r="G52" s="621"/>
      <c r="H52" s="620"/>
      <c r="I52" s="620"/>
      <c r="J52" s="620"/>
      <c r="K52" s="620"/>
      <c r="L52" s="620"/>
      <c r="M52" s="620"/>
      <c r="N52" s="620"/>
      <c r="O52" s="620"/>
      <c r="P52" s="620"/>
      <c r="Q52" s="620"/>
      <c r="U52" s="6"/>
      <c r="V52" s="6"/>
      <c r="W52" s="6"/>
      <c r="X52" s="6"/>
      <c r="Y52" s="621"/>
      <c r="Z52" s="621"/>
      <c r="AA52" s="621"/>
      <c r="AB52" s="621"/>
      <c r="AC52" s="621"/>
      <c r="AD52" s="621"/>
      <c r="AE52" s="621"/>
      <c r="AF52" s="620"/>
      <c r="AG52" s="620"/>
      <c r="AM52" s="6"/>
      <c r="AN52" s="621"/>
      <c r="AO52" s="621"/>
      <c r="AP52" s="621"/>
      <c r="AQ52" s="621"/>
      <c r="AR52" s="621"/>
      <c r="AS52" s="621"/>
      <c r="AT52" s="621"/>
      <c r="AU52" s="621"/>
      <c r="AV52" s="620"/>
      <c r="AW52" s="620"/>
      <c r="BC52" s="6"/>
      <c r="BD52" s="621"/>
      <c r="BE52" s="621"/>
      <c r="BF52" s="621"/>
      <c r="BG52" s="621"/>
      <c r="BH52" s="621"/>
      <c r="BI52" s="621"/>
      <c r="BJ52" s="621"/>
      <c r="BK52" s="621"/>
      <c r="BL52" s="620"/>
      <c r="BM52" s="620"/>
      <c r="BT52" s="621"/>
      <c r="BU52" s="621"/>
      <c r="BV52" s="621"/>
      <c r="BW52" s="621"/>
      <c r="BX52" s="621"/>
      <c r="BY52" s="621"/>
      <c r="BZ52" s="621"/>
      <c r="CA52" s="621"/>
      <c r="CB52" s="620"/>
      <c r="CC52" s="620"/>
      <c r="CJ52" s="621"/>
      <c r="CK52" s="621"/>
      <c r="CL52" s="621"/>
      <c r="CM52" s="621"/>
      <c r="CN52" s="621"/>
      <c r="CO52" s="621"/>
      <c r="CP52" s="621"/>
      <c r="CQ52" s="621"/>
      <c r="CR52" s="620"/>
      <c r="CS52" s="620"/>
      <c r="DH52" s="620"/>
      <c r="DI52" s="620"/>
      <c r="DX52" s="620"/>
      <c r="DY52" s="620"/>
      <c r="EM52" s="620"/>
      <c r="EN52" s="620"/>
      <c r="ES52" s="6"/>
      <c r="FB52" s="620"/>
      <c r="FC52" s="620"/>
      <c r="FQ52" s="620"/>
      <c r="FR52" s="620"/>
      <c r="GF52" s="620"/>
      <c r="GG52" s="620"/>
      <c r="GV52" s="620"/>
      <c r="GW52" s="620"/>
      <c r="HK52" s="620"/>
      <c r="HL52" s="620"/>
      <c r="HZ52" s="620"/>
      <c r="IA52" s="620"/>
    </row>
    <row r="53" spans="1:235" s="2" customFormat="1" ht="12.75" customHeight="1">
      <c r="A53" s="6"/>
      <c r="C53" s="6"/>
      <c r="D53" s="6"/>
      <c r="E53" s="6"/>
      <c r="F53" s="6"/>
      <c r="G53" s="621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U53" s="6"/>
      <c r="V53" s="6"/>
      <c r="W53" s="6"/>
      <c r="X53" s="6"/>
      <c r="Y53" s="621"/>
      <c r="Z53" s="621"/>
      <c r="AA53" s="621"/>
      <c r="AB53" s="621"/>
      <c r="AC53" s="621"/>
      <c r="AD53" s="621"/>
      <c r="AE53" s="621"/>
      <c r="AF53" s="620"/>
      <c r="AG53" s="620"/>
      <c r="AM53" s="6"/>
      <c r="AN53" s="621"/>
      <c r="AO53" s="621"/>
      <c r="AP53" s="621"/>
      <c r="AQ53" s="621"/>
      <c r="AR53" s="621"/>
      <c r="AS53" s="621"/>
      <c r="AT53" s="621"/>
      <c r="AU53" s="621"/>
      <c r="AV53" s="620"/>
      <c r="AW53" s="620"/>
      <c r="BC53" s="6"/>
      <c r="BD53" s="621"/>
      <c r="BE53" s="621"/>
      <c r="BF53" s="621"/>
      <c r="BG53" s="621"/>
      <c r="BH53" s="621"/>
      <c r="BI53" s="621"/>
      <c r="BJ53" s="621"/>
      <c r="BK53" s="621"/>
      <c r="BL53" s="620"/>
      <c r="BM53" s="620"/>
      <c r="BT53" s="621"/>
      <c r="BU53" s="621"/>
      <c r="BV53" s="621"/>
      <c r="BW53" s="621"/>
      <c r="BX53" s="621"/>
      <c r="BY53" s="621"/>
      <c r="BZ53" s="621"/>
      <c r="CA53" s="621"/>
      <c r="CB53" s="620"/>
      <c r="CC53" s="620"/>
      <c r="CJ53" s="621"/>
      <c r="CK53" s="621"/>
      <c r="CL53" s="621"/>
      <c r="CM53" s="621"/>
      <c r="CN53" s="621"/>
      <c r="CO53" s="621"/>
      <c r="CP53" s="621"/>
      <c r="CQ53" s="621"/>
      <c r="CR53" s="620"/>
      <c r="CS53" s="620"/>
      <c r="DH53" s="620"/>
      <c r="DI53" s="620"/>
      <c r="DX53" s="620"/>
      <c r="DY53" s="620"/>
      <c r="EM53" s="620"/>
      <c r="EN53" s="620"/>
      <c r="ES53" s="6"/>
      <c r="FB53" s="620"/>
      <c r="FC53" s="620"/>
      <c r="FQ53" s="620"/>
      <c r="FR53" s="620"/>
      <c r="GF53" s="620"/>
      <c r="GG53" s="620"/>
      <c r="GV53" s="620"/>
      <c r="GW53" s="620"/>
      <c r="HK53" s="620"/>
      <c r="HL53" s="620"/>
      <c r="HZ53" s="620"/>
      <c r="IA53" s="620"/>
    </row>
    <row r="54" spans="1:235" s="2" customFormat="1" ht="12.75" customHeight="1">
      <c r="A54" s="6"/>
      <c r="C54" s="6"/>
      <c r="D54" s="6"/>
      <c r="E54" s="6"/>
      <c r="F54" s="6"/>
      <c r="G54" s="621"/>
      <c r="H54" s="620"/>
      <c r="I54" s="620"/>
      <c r="J54" s="620"/>
      <c r="K54" s="620"/>
      <c r="L54" s="620"/>
      <c r="M54" s="620"/>
      <c r="N54" s="620"/>
      <c r="O54" s="620"/>
      <c r="P54" s="620"/>
      <c r="Q54" s="620"/>
      <c r="U54" s="6"/>
      <c r="V54" s="6"/>
      <c r="W54" s="6"/>
      <c r="X54" s="6"/>
      <c r="Y54" s="621"/>
      <c r="Z54" s="621"/>
      <c r="AA54" s="621"/>
      <c r="AB54" s="621"/>
      <c r="AC54" s="621"/>
      <c r="AD54" s="621"/>
      <c r="AE54" s="621"/>
      <c r="AF54" s="620"/>
      <c r="AG54" s="620"/>
      <c r="AM54" s="6"/>
      <c r="AN54" s="621"/>
      <c r="AO54" s="621"/>
      <c r="AP54" s="621"/>
      <c r="AQ54" s="621"/>
      <c r="AR54" s="621"/>
      <c r="AS54" s="621"/>
      <c r="AT54" s="621"/>
      <c r="AU54" s="621"/>
      <c r="AV54" s="620"/>
      <c r="AW54" s="620"/>
      <c r="BC54" s="6"/>
      <c r="BD54" s="621"/>
      <c r="BE54" s="621"/>
      <c r="BF54" s="621"/>
      <c r="BG54" s="621"/>
      <c r="BH54" s="621"/>
      <c r="BI54" s="621"/>
      <c r="BJ54" s="621"/>
      <c r="BK54" s="621"/>
      <c r="BL54" s="620"/>
      <c r="BM54" s="620"/>
      <c r="BT54" s="621"/>
      <c r="BU54" s="621"/>
      <c r="BV54" s="621"/>
      <c r="BW54" s="621"/>
      <c r="BX54" s="621"/>
      <c r="BY54" s="621"/>
      <c r="BZ54" s="621"/>
      <c r="CA54" s="621"/>
      <c r="CB54" s="620"/>
      <c r="CC54" s="620"/>
      <c r="CJ54" s="621"/>
      <c r="CK54" s="621"/>
      <c r="CL54" s="621"/>
      <c r="CM54" s="621"/>
      <c r="CN54" s="621"/>
      <c r="CO54" s="621"/>
      <c r="CP54" s="621"/>
      <c r="CQ54" s="621"/>
      <c r="CR54" s="620"/>
      <c r="CS54" s="620"/>
      <c r="DH54" s="620"/>
      <c r="DI54" s="620"/>
      <c r="DX54" s="620"/>
      <c r="DY54" s="620"/>
      <c r="EM54" s="620"/>
      <c r="EN54" s="620"/>
      <c r="ES54" s="6"/>
      <c r="FB54" s="620"/>
      <c r="FC54" s="620"/>
      <c r="FQ54" s="620"/>
      <c r="FR54" s="620"/>
      <c r="GF54" s="620"/>
      <c r="GG54" s="620"/>
      <c r="GV54" s="620"/>
      <c r="GW54" s="620"/>
      <c r="HK54" s="620"/>
      <c r="HL54" s="620"/>
      <c r="HZ54" s="620"/>
      <c r="IA54" s="620"/>
    </row>
    <row r="55" spans="1:235" s="2" customFormat="1" ht="12.75" customHeight="1">
      <c r="A55" s="6"/>
      <c r="C55" s="6"/>
      <c r="D55" s="6"/>
      <c r="E55" s="6"/>
      <c r="F55" s="6"/>
      <c r="G55" s="621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U55" s="6"/>
      <c r="V55" s="6"/>
      <c r="W55" s="6"/>
      <c r="X55" s="6"/>
      <c r="Y55" s="621"/>
      <c r="Z55" s="621"/>
      <c r="AA55" s="621"/>
      <c r="AB55" s="621"/>
      <c r="AC55" s="621"/>
      <c r="AD55" s="621"/>
      <c r="AE55" s="621"/>
      <c r="AF55" s="620"/>
      <c r="AG55" s="620"/>
      <c r="AM55" s="6"/>
      <c r="AN55" s="621"/>
      <c r="AO55" s="621"/>
      <c r="AP55" s="621"/>
      <c r="AQ55" s="621"/>
      <c r="AR55" s="621"/>
      <c r="AS55" s="621"/>
      <c r="AT55" s="621"/>
      <c r="AU55" s="621"/>
      <c r="AV55" s="620"/>
      <c r="AW55" s="620"/>
      <c r="BC55" s="6"/>
      <c r="BD55" s="621"/>
      <c r="BE55" s="621"/>
      <c r="BF55" s="621"/>
      <c r="BG55" s="621"/>
      <c r="BH55" s="621"/>
      <c r="BI55" s="621"/>
      <c r="BJ55" s="621"/>
      <c r="BK55" s="621"/>
      <c r="BL55" s="620"/>
      <c r="BM55" s="620"/>
      <c r="BT55" s="621"/>
      <c r="BU55" s="621"/>
      <c r="BV55" s="621"/>
      <c r="BW55" s="621"/>
      <c r="BX55" s="621"/>
      <c r="BY55" s="621"/>
      <c r="BZ55" s="621"/>
      <c r="CA55" s="621"/>
      <c r="CB55" s="620"/>
      <c r="CC55" s="620"/>
      <c r="CJ55" s="621"/>
      <c r="CK55" s="621"/>
      <c r="CL55" s="621"/>
      <c r="CM55" s="621"/>
      <c r="CN55" s="621"/>
      <c r="CO55" s="621"/>
      <c r="CP55" s="621"/>
      <c r="CQ55" s="621"/>
      <c r="CR55" s="620"/>
      <c r="CS55" s="620"/>
      <c r="DH55" s="620"/>
      <c r="DI55" s="620"/>
      <c r="DX55" s="620"/>
      <c r="DY55" s="620"/>
      <c r="EM55" s="620"/>
      <c r="EN55" s="620"/>
      <c r="ES55" s="6"/>
      <c r="FB55" s="620"/>
      <c r="FC55" s="620"/>
      <c r="FQ55" s="620"/>
      <c r="FR55" s="620"/>
      <c r="GF55" s="620"/>
      <c r="GG55" s="620"/>
      <c r="GV55" s="620"/>
      <c r="GW55" s="620"/>
      <c r="HK55" s="620"/>
      <c r="HL55" s="620"/>
      <c r="HZ55" s="620"/>
      <c r="IA55" s="620"/>
    </row>
    <row r="56" spans="1:235" s="2" customFormat="1" ht="12.75" customHeight="1">
      <c r="A56" s="6"/>
      <c r="C56" s="6"/>
      <c r="D56" s="6"/>
      <c r="E56" s="6"/>
      <c r="F56" s="6"/>
      <c r="G56" s="621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U56" s="6"/>
      <c r="V56" s="6"/>
      <c r="W56" s="6"/>
      <c r="X56" s="6"/>
      <c r="Y56" s="621"/>
      <c r="Z56" s="621"/>
      <c r="AA56" s="621"/>
      <c r="AB56" s="621"/>
      <c r="AC56" s="621"/>
      <c r="AD56" s="621"/>
      <c r="AE56" s="621"/>
      <c r="AF56" s="620"/>
      <c r="AG56" s="620"/>
      <c r="AM56" s="6"/>
      <c r="AN56" s="621"/>
      <c r="AO56" s="621"/>
      <c r="AP56" s="621"/>
      <c r="AQ56" s="621"/>
      <c r="AR56" s="621"/>
      <c r="AS56" s="621"/>
      <c r="AT56" s="621"/>
      <c r="AU56" s="621"/>
      <c r="AV56" s="620"/>
      <c r="AW56" s="620"/>
      <c r="BC56" s="6"/>
      <c r="BD56" s="621"/>
      <c r="BE56" s="621"/>
      <c r="BF56" s="621"/>
      <c r="BG56" s="621"/>
      <c r="BH56" s="621"/>
      <c r="BI56" s="621"/>
      <c r="BJ56" s="621"/>
      <c r="BK56" s="621"/>
      <c r="BL56" s="620"/>
      <c r="BM56" s="620"/>
      <c r="BT56" s="621"/>
      <c r="BU56" s="621"/>
      <c r="BV56" s="621"/>
      <c r="BW56" s="621"/>
      <c r="BX56" s="621"/>
      <c r="BY56" s="621"/>
      <c r="BZ56" s="621"/>
      <c r="CA56" s="621"/>
      <c r="CB56" s="620"/>
      <c r="CC56" s="620"/>
      <c r="CJ56" s="621"/>
      <c r="CK56" s="621"/>
      <c r="CL56" s="621"/>
      <c r="CM56" s="621"/>
      <c r="CN56" s="621"/>
      <c r="CO56" s="621"/>
      <c r="CP56" s="621"/>
      <c r="CQ56" s="621"/>
      <c r="CR56" s="620"/>
      <c r="CS56" s="620"/>
      <c r="DH56" s="620"/>
      <c r="DI56" s="620"/>
      <c r="DX56" s="620"/>
      <c r="DY56" s="620"/>
      <c r="EM56" s="620"/>
      <c r="EN56" s="620"/>
      <c r="ES56" s="6"/>
      <c r="FB56" s="620"/>
      <c r="FC56" s="620"/>
      <c r="FQ56" s="620"/>
      <c r="FR56" s="620"/>
      <c r="GF56" s="620"/>
      <c r="GG56" s="620"/>
      <c r="GV56" s="620"/>
      <c r="GW56" s="620"/>
      <c r="HK56" s="620"/>
      <c r="HL56" s="620"/>
      <c r="HZ56" s="620"/>
      <c r="IA56" s="620"/>
    </row>
    <row r="57" spans="1:235" s="2" customFormat="1" ht="12.75" customHeight="1">
      <c r="A57" s="6"/>
      <c r="C57" s="6"/>
      <c r="D57" s="6"/>
      <c r="E57" s="6"/>
      <c r="F57" s="6"/>
      <c r="G57" s="621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U57" s="6"/>
      <c r="V57" s="6"/>
      <c r="W57" s="6"/>
      <c r="X57" s="6"/>
      <c r="Y57" s="621"/>
      <c r="Z57" s="621"/>
      <c r="AA57" s="621"/>
      <c r="AB57" s="621"/>
      <c r="AC57" s="621"/>
      <c r="AD57" s="621"/>
      <c r="AE57" s="621"/>
      <c r="AF57" s="620"/>
      <c r="AG57" s="620"/>
      <c r="AM57" s="6"/>
      <c r="AN57" s="621"/>
      <c r="AO57" s="621"/>
      <c r="AP57" s="621"/>
      <c r="AQ57" s="621"/>
      <c r="AR57" s="621"/>
      <c r="AS57" s="621"/>
      <c r="AT57" s="621"/>
      <c r="AU57" s="621"/>
      <c r="AV57" s="620"/>
      <c r="AW57" s="620"/>
      <c r="BC57" s="6"/>
      <c r="BD57" s="621"/>
      <c r="BE57" s="621"/>
      <c r="BF57" s="621"/>
      <c r="BG57" s="621"/>
      <c r="BH57" s="621"/>
      <c r="BI57" s="621"/>
      <c r="BJ57" s="621"/>
      <c r="BK57" s="621"/>
      <c r="BL57" s="620"/>
      <c r="BM57" s="620"/>
      <c r="BT57" s="621"/>
      <c r="BU57" s="621"/>
      <c r="BV57" s="621"/>
      <c r="BW57" s="621"/>
      <c r="BX57" s="621"/>
      <c r="BY57" s="621"/>
      <c r="BZ57" s="621"/>
      <c r="CA57" s="621"/>
      <c r="CB57" s="620"/>
      <c r="CC57" s="620"/>
      <c r="CJ57" s="621"/>
      <c r="CK57" s="621"/>
      <c r="CL57" s="621"/>
      <c r="CM57" s="621"/>
      <c r="CN57" s="621"/>
      <c r="CO57" s="621"/>
      <c r="CP57" s="621"/>
      <c r="CQ57" s="621"/>
      <c r="CR57" s="620"/>
      <c r="CS57" s="620"/>
      <c r="DH57" s="620"/>
      <c r="DI57" s="620"/>
      <c r="DX57" s="620"/>
      <c r="DY57" s="620"/>
      <c r="EM57" s="620"/>
      <c r="EN57" s="620"/>
      <c r="ES57" s="6"/>
      <c r="FB57" s="620"/>
      <c r="FC57" s="620"/>
      <c r="FQ57" s="620"/>
      <c r="FR57" s="620"/>
      <c r="GF57" s="620"/>
      <c r="GG57" s="620"/>
      <c r="GV57" s="620"/>
      <c r="GW57" s="620"/>
      <c r="HK57" s="620"/>
      <c r="HL57" s="620"/>
      <c r="HZ57" s="620"/>
      <c r="IA57" s="620"/>
    </row>
    <row r="58" spans="1:235" s="2" customFormat="1" ht="12.75" customHeight="1">
      <c r="A58" s="6"/>
      <c r="C58" s="6"/>
      <c r="D58" s="6"/>
      <c r="E58" s="6"/>
      <c r="F58" s="6"/>
      <c r="G58" s="621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U58" s="6"/>
      <c r="V58" s="6"/>
      <c r="W58" s="6"/>
      <c r="X58" s="6"/>
      <c r="Y58" s="621"/>
      <c r="Z58" s="621"/>
      <c r="AA58" s="621"/>
      <c r="AB58" s="621"/>
      <c r="AC58" s="621"/>
      <c r="AD58" s="621"/>
      <c r="AE58" s="621"/>
      <c r="AF58" s="620"/>
      <c r="AG58" s="620"/>
      <c r="AM58" s="6"/>
      <c r="AN58" s="621"/>
      <c r="AO58" s="621"/>
      <c r="AP58" s="621"/>
      <c r="AQ58" s="621"/>
      <c r="AR58" s="621"/>
      <c r="AS58" s="621"/>
      <c r="AT58" s="621"/>
      <c r="AU58" s="621"/>
      <c r="AV58" s="620"/>
      <c r="AW58" s="620"/>
      <c r="BC58" s="6"/>
      <c r="BD58" s="621"/>
      <c r="BE58" s="621"/>
      <c r="BF58" s="621"/>
      <c r="BG58" s="621"/>
      <c r="BH58" s="621"/>
      <c r="BI58" s="621"/>
      <c r="BJ58" s="621"/>
      <c r="BK58" s="621"/>
      <c r="BL58" s="620"/>
      <c r="BM58" s="620"/>
      <c r="BT58" s="621"/>
      <c r="BU58" s="621"/>
      <c r="BV58" s="621"/>
      <c r="BW58" s="621"/>
      <c r="BX58" s="621"/>
      <c r="BY58" s="621"/>
      <c r="BZ58" s="621"/>
      <c r="CA58" s="621"/>
      <c r="CB58" s="620"/>
      <c r="CC58" s="620"/>
      <c r="CJ58" s="621"/>
      <c r="CK58" s="621"/>
      <c r="CL58" s="621"/>
      <c r="CM58" s="621"/>
      <c r="CN58" s="621"/>
      <c r="CO58" s="621"/>
      <c r="CP58" s="621"/>
      <c r="CQ58" s="621"/>
      <c r="CR58" s="620"/>
      <c r="CS58" s="620"/>
      <c r="DH58" s="620"/>
      <c r="DI58" s="620"/>
      <c r="DX58" s="620"/>
      <c r="DY58" s="620"/>
      <c r="EM58" s="620"/>
      <c r="EN58" s="620"/>
      <c r="ES58" s="6"/>
      <c r="FB58" s="620"/>
      <c r="FC58" s="620"/>
      <c r="FQ58" s="620"/>
      <c r="FR58" s="620"/>
      <c r="GF58" s="620"/>
      <c r="GG58" s="620"/>
      <c r="GV58" s="620"/>
      <c r="GW58" s="620"/>
      <c r="HK58" s="620"/>
      <c r="HL58" s="620"/>
      <c r="HZ58" s="620"/>
      <c r="IA58" s="620"/>
    </row>
    <row r="59" spans="1:235" s="2" customFormat="1" ht="12.75" customHeight="1">
      <c r="A59" s="6"/>
      <c r="C59" s="6"/>
      <c r="D59" s="6"/>
      <c r="E59" s="6"/>
      <c r="F59" s="6"/>
      <c r="G59" s="621"/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U59" s="6"/>
      <c r="V59" s="6"/>
      <c r="W59" s="6"/>
      <c r="X59" s="6"/>
      <c r="Y59" s="621"/>
      <c r="Z59" s="621"/>
      <c r="AA59" s="621"/>
      <c r="AB59" s="621"/>
      <c r="AC59" s="621"/>
      <c r="AD59" s="621"/>
      <c r="AE59" s="621"/>
      <c r="AF59" s="620"/>
      <c r="AG59" s="620"/>
      <c r="AM59" s="6"/>
      <c r="AN59" s="621"/>
      <c r="AO59" s="621"/>
      <c r="AP59" s="621"/>
      <c r="AQ59" s="621"/>
      <c r="AR59" s="621"/>
      <c r="AS59" s="621"/>
      <c r="AT59" s="621"/>
      <c r="AU59" s="621"/>
      <c r="AV59" s="620"/>
      <c r="AW59" s="620"/>
      <c r="BC59" s="6"/>
      <c r="BD59" s="621"/>
      <c r="BE59" s="621"/>
      <c r="BF59" s="621"/>
      <c r="BG59" s="621"/>
      <c r="BH59" s="621"/>
      <c r="BI59" s="621"/>
      <c r="BJ59" s="621"/>
      <c r="BK59" s="621"/>
      <c r="BL59" s="620"/>
      <c r="BM59" s="620"/>
      <c r="BT59" s="621"/>
      <c r="BU59" s="621"/>
      <c r="BV59" s="621"/>
      <c r="BW59" s="621"/>
      <c r="BX59" s="621"/>
      <c r="BY59" s="621"/>
      <c r="BZ59" s="621"/>
      <c r="CA59" s="621"/>
      <c r="CB59" s="620"/>
      <c r="CC59" s="620"/>
      <c r="CJ59" s="621"/>
      <c r="CK59" s="621"/>
      <c r="CL59" s="621"/>
      <c r="CM59" s="621"/>
      <c r="CN59" s="621"/>
      <c r="CO59" s="621"/>
      <c r="CP59" s="621"/>
      <c r="CQ59" s="621"/>
      <c r="CR59" s="620"/>
      <c r="CS59" s="620"/>
      <c r="DH59" s="620"/>
      <c r="DI59" s="620"/>
      <c r="DX59" s="620"/>
      <c r="DY59" s="620"/>
      <c r="EM59" s="620"/>
      <c r="EN59" s="620"/>
      <c r="ES59" s="6"/>
      <c r="FB59" s="620"/>
      <c r="FC59" s="620"/>
      <c r="FQ59" s="620"/>
      <c r="FR59" s="620"/>
      <c r="GF59" s="620"/>
      <c r="GG59" s="620"/>
      <c r="GV59" s="620"/>
      <c r="GW59" s="620"/>
      <c r="HK59" s="620"/>
      <c r="HL59" s="620"/>
      <c r="HZ59" s="620"/>
      <c r="IA59" s="620"/>
    </row>
    <row r="60" spans="1:235" s="2" customFormat="1" ht="12.75" customHeight="1">
      <c r="A60" s="6"/>
      <c r="C60" s="6"/>
      <c r="D60" s="6"/>
      <c r="E60" s="6"/>
      <c r="F60" s="6"/>
      <c r="G60" s="621"/>
      <c r="H60" s="620"/>
      <c r="I60" s="620"/>
      <c r="J60" s="620"/>
      <c r="K60" s="620"/>
      <c r="L60" s="620"/>
      <c r="M60" s="620"/>
      <c r="N60" s="620"/>
      <c r="O60" s="620"/>
      <c r="P60" s="620"/>
      <c r="Q60" s="620"/>
      <c r="U60" s="6"/>
      <c r="V60" s="6"/>
      <c r="W60" s="6"/>
      <c r="X60" s="6"/>
      <c r="Y60" s="621"/>
      <c r="Z60" s="621"/>
      <c r="AA60" s="621"/>
      <c r="AB60" s="621"/>
      <c r="AC60" s="621"/>
      <c r="AD60" s="621"/>
      <c r="AE60" s="621"/>
      <c r="AF60" s="620"/>
      <c r="AG60" s="620"/>
      <c r="AM60" s="6"/>
      <c r="AN60" s="621"/>
      <c r="AO60" s="621"/>
      <c r="AP60" s="621"/>
      <c r="AQ60" s="621"/>
      <c r="AR60" s="621"/>
      <c r="AS60" s="621"/>
      <c r="AT60" s="621"/>
      <c r="AU60" s="621"/>
      <c r="AV60" s="620"/>
      <c r="AW60" s="620"/>
      <c r="BC60" s="6"/>
      <c r="BD60" s="621"/>
      <c r="BE60" s="621"/>
      <c r="BF60" s="621"/>
      <c r="BG60" s="621"/>
      <c r="BH60" s="621"/>
      <c r="BI60" s="621"/>
      <c r="BJ60" s="621"/>
      <c r="BK60" s="621"/>
      <c r="BL60" s="620"/>
      <c r="BM60" s="620"/>
      <c r="BT60" s="621"/>
      <c r="BU60" s="621"/>
      <c r="BV60" s="621"/>
      <c r="BW60" s="621"/>
      <c r="BX60" s="621"/>
      <c r="BY60" s="621"/>
      <c r="BZ60" s="621"/>
      <c r="CA60" s="621"/>
      <c r="CB60" s="620"/>
      <c r="CC60" s="620"/>
      <c r="CJ60" s="621"/>
      <c r="CK60" s="621"/>
      <c r="CL60" s="621"/>
      <c r="CM60" s="621"/>
      <c r="CN60" s="621"/>
      <c r="CO60" s="621"/>
      <c r="CP60" s="621"/>
      <c r="CQ60" s="621"/>
      <c r="CR60" s="620"/>
      <c r="CS60" s="620"/>
      <c r="DH60" s="620"/>
      <c r="DI60" s="620"/>
      <c r="DX60" s="620"/>
      <c r="DY60" s="620"/>
      <c r="EM60" s="620"/>
      <c r="EN60" s="620"/>
      <c r="ES60" s="6"/>
      <c r="FB60" s="620"/>
      <c r="FC60" s="620"/>
      <c r="FQ60" s="620"/>
      <c r="FR60" s="620"/>
      <c r="GF60" s="620"/>
      <c r="GG60" s="620"/>
      <c r="GV60" s="620"/>
      <c r="GW60" s="620"/>
      <c r="HK60" s="620"/>
      <c r="HL60" s="620"/>
      <c r="HZ60" s="620"/>
      <c r="IA60" s="620"/>
    </row>
    <row r="61" spans="1:235" s="2" customFormat="1">
      <c r="A61" s="6"/>
      <c r="C61" s="6"/>
      <c r="D61" s="6"/>
      <c r="E61" s="6"/>
      <c r="F61" s="6"/>
      <c r="G61" s="621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U61" s="6"/>
      <c r="V61" s="6"/>
      <c r="W61" s="6"/>
      <c r="X61" s="6"/>
      <c r="Y61" s="621"/>
      <c r="Z61" s="621"/>
      <c r="AA61" s="621"/>
      <c r="AB61" s="621"/>
      <c r="AC61" s="621"/>
      <c r="AD61" s="621"/>
      <c r="AE61" s="621"/>
      <c r="AF61" s="620"/>
      <c r="AG61" s="620"/>
      <c r="AM61" s="6"/>
      <c r="AN61" s="621"/>
      <c r="AO61" s="621"/>
      <c r="AP61" s="621"/>
      <c r="AQ61" s="621"/>
      <c r="AR61" s="621"/>
      <c r="AS61" s="621"/>
      <c r="AT61" s="621"/>
      <c r="AU61" s="621"/>
      <c r="AV61" s="620"/>
      <c r="AW61" s="620"/>
      <c r="BC61" s="6"/>
      <c r="BD61" s="621"/>
      <c r="BE61" s="621"/>
      <c r="BF61" s="621"/>
      <c r="BG61" s="621"/>
      <c r="BH61" s="621"/>
      <c r="BI61" s="621"/>
      <c r="BJ61" s="621"/>
      <c r="BK61" s="621"/>
      <c r="BL61" s="620"/>
      <c r="BM61" s="620"/>
      <c r="BT61" s="621"/>
      <c r="BU61" s="621"/>
      <c r="BV61" s="621"/>
      <c r="BW61" s="621"/>
      <c r="BX61" s="621"/>
      <c r="BY61" s="621"/>
      <c r="BZ61" s="621"/>
      <c r="CA61" s="621"/>
      <c r="CB61" s="620"/>
      <c r="CC61" s="620"/>
      <c r="CJ61" s="621"/>
      <c r="CK61" s="621"/>
      <c r="CL61" s="621"/>
      <c r="CM61" s="621"/>
      <c r="CN61" s="621"/>
      <c r="CO61" s="621"/>
      <c r="CP61" s="621"/>
      <c r="CQ61" s="621"/>
      <c r="CR61" s="620"/>
      <c r="CS61" s="620"/>
      <c r="DH61" s="620"/>
      <c r="DI61" s="620"/>
      <c r="DX61" s="620"/>
      <c r="DY61" s="620"/>
      <c r="EM61" s="620"/>
      <c r="EN61" s="620"/>
      <c r="ES61" s="6"/>
      <c r="FB61" s="620"/>
      <c r="FC61" s="620"/>
      <c r="FQ61" s="620"/>
      <c r="FR61" s="620"/>
      <c r="GF61" s="620"/>
      <c r="GG61" s="620"/>
      <c r="GV61" s="620"/>
      <c r="GW61" s="620"/>
      <c r="HK61" s="620"/>
      <c r="HL61" s="620"/>
      <c r="HZ61" s="620"/>
      <c r="IA61" s="620"/>
    </row>
    <row r="62" spans="1:235" s="2" customFormat="1">
      <c r="A62" s="6"/>
      <c r="C62" s="6"/>
      <c r="D62" s="6"/>
      <c r="E62" s="6"/>
      <c r="F62" s="6"/>
      <c r="G62" s="621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U62" s="6"/>
      <c r="V62" s="6"/>
      <c r="W62" s="6"/>
      <c r="X62" s="6"/>
      <c r="Y62" s="621"/>
      <c r="Z62" s="621"/>
      <c r="AA62" s="621"/>
      <c r="AB62" s="621"/>
      <c r="AC62" s="621"/>
      <c r="AD62" s="621"/>
      <c r="AE62" s="621"/>
      <c r="AF62" s="620"/>
      <c r="AG62" s="620"/>
      <c r="AM62" s="6"/>
      <c r="AN62" s="621"/>
      <c r="AO62" s="621"/>
      <c r="AP62" s="621"/>
      <c r="AQ62" s="621"/>
      <c r="AR62" s="621"/>
      <c r="AS62" s="621"/>
      <c r="AT62" s="621"/>
      <c r="AU62" s="621"/>
      <c r="AV62" s="620"/>
      <c r="AW62" s="620"/>
      <c r="BC62" s="6"/>
      <c r="BD62" s="621"/>
      <c r="BE62" s="621"/>
      <c r="BF62" s="621"/>
      <c r="BG62" s="621"/>
      <c r="BH62" s="621"/>
      <c r="BI62" s="621"/>
      <c r="BJ62" s="621"/>
      <c r="BK62" s="621"/>
      <c r="BL62" s="620"/>
      <c r="BM62" s="620"/>
      <c r="BT62" s="621"/>
      <c r="BU62" s="621"/>
      <c r="BV62" s="621"/>
      <c r="BW62" s="621"/>
      <c r="BX62" s="621"/>
      <c r="BY62" s="621"/>
      <c r="BZ62" s="621"/>
      <c r="CA62" s="621"/>
      <c r="CB62" s="620"/>
      <c r="CC62" s="620"/>
      <c r="CJ62" s="621"/>
      <c r="CK62" s="621"/>
      <c r="CL62" s="621"/>
      <c r="CM62" s="621"/>
      <c r="CN62" s="621"/>
      <c r="CO62" s="621"/>
      <c r="CP62" s="621"/>
      <c r="CQ62" s="621"/>
      <c r="CR62" s="620"/>
      <c r="CS62" s="620"/>
      <c r="DH62" s="620"/>
      <c r="DI62" s="620"/>
      <c r="DX62" s="620"/>
      <c r="DY62" s="620"/>
      <c r="EM62" s="620"/>
      <c r="EN62" s="620"/>
      <c r="ES62" s="6"/>
      <c r="FB62" s="620"/>
      <c r="FC62" s="620"/>
      <c r="FQ62" s="620"/>
      <c r="FR62" s="620"/>
      <c r="GF62" s="620"/>
      <c r="GG62" s="620"/>
      <c r="GV62" s="620"/>
      <c r="GW62" s="620"/>
      <c r="HK62" s="620"/>
      <c r="HL62" s="620"/>
      <c r="HZ62" s="620"/>
      <c r="IA62" s="620"/>
    </row>
    <row r="63" spans="1:235" s="2" customFormat="1">
      <c r="A63" s="6"/>
      <c r="C63" s="6"/>
      <c r="D63" s="6"/>
      <c r="E63" s="6"/>
      <c r="F63" s="6"/>
      <c r="G63" s="621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U63" s="6"/>
      <c r="V63" s="6"/>
      <c r="W63" s="6"/>
      <c r="X63" s="6"/>
      <c r="Y63" s="621"/>
      <c r="Z63" s="621"/>
      <c r="AA63" s="621"/>
      <c r="AB63" s="621"/>
      <c r="AC63" s="621"/>
      <c r="AD63" s="621"/>
      <c r="AE63" s="621"/>
      <c r="AF63" s="620"/>
      <c r="AG63" s="620"/>
      <c r="AM63" s="6"/>
      <c r="AN63" s="621"/>
      <c r="AO63" s="621"/>
      <c r="AP63" s="621"/>
      <c r="AQ63" s="621"/>
      <c r="AR63" s="621"/>
      <c r="AS63" s="621"/>
      <c r="AT63" s="621"/>
      <c r="AU63" s="621"/>
      <c r="AV63" s="620"/>
      <c r="AW63" s="620"/>
      <c r="BC63" s="6"/>
      <c r="BD63" s="621"/>
      <c r="BE63" s="621"/>
      <c r="BF63" s="621"/>
      <c r="BG63" s="621"/>
      <c r="BH63" s="621"/>
      <c r="BI63" s="621"/>
      <c r="BJ63" s="621"/>
      <c r="BK63" s="621"/>
      <c r="BL63" s="620"/>
      <c r="BM63" s="620"/>
      <c r="BT63" s="621"/>
      <c r="BU63" s="621"/>
      <c r="BV63" s="621"/>
      <c r="BW63" s="621"/>
      <c r="BX63" s="621"/>
      <c r="BY63" s="621"/>
      <c r="BZ63" s="621"/>
      <c r="CA63" s="621"/>
      <c r="CB63" s="620"/>
      <c r="CC63" s="620"/>
      <c r="CJ63" s="621"/>
      <c r="CK63" s="621"/>
      <c r="CL63" s="621"/>
      <c r="CM63" s="621"/>
      <c r="CN63" s="621"/>
      <c r="CO63" s="621"/>
      <c r="CP63" s="621"/>
      <c r="CQ63" s="621"/>
      <c r="CR63" s="620"/>
      <c r="CS63" s="620"/>
      <c r="DH63" s="620"/>
      <c r="DI63" s="620"/>
      <c r="DX63" s="620"/>
      <c r="DY63" s="620"/>
      <c r="EM63" s="620"/>
      <c r="EN63" s="620"/>
      <c r="ES63" s="6"/>
      <c r="FB63" s="620"/>
      <c r="FC63" s="620"/>
      <c r="FQ63" s="620"/>
      <c r="FR63" s="620"/>
      <c r="GF63" s="620"/>
      <c r="GG63" s="620"/>
      <c r="GV63" s="620"/>
      <c r="GW63" s="620"/>
      <c r="HK63" s="620"/>
      <c r="HL63" s="620"/>
      <c r="HZ63" s="620"/>
      <c r="IA63" s="620"/>
    </row>
    <row r="64" spans="1:235" s="2" customFormat="1">
      <c r="A64" s="6"/>
      <c r="C64" s="6"/>
      <c r="D64" s="6"/>
      <c r="E64" s="6"/>
      <c r="F64" s="6"/>
      <c r="G64" s="621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U64" s="6"/>
      <c r="V64" s="6"/>
      <c r="W64" s="6"/>
      <c r="X64" s="6"/>
      <c r="Y64" s="621"/>
      <c r="Z64" s="621"/>
      <c r="AA64" s="621"/>
      <c r="AB64" s="621"/>
      <c r="AC64" s="621"/>
      <c r="AD64" s="621"/>
      <c r="AE64" s="621"/>
      <c r="AF64" s="620"/>
      <c r="AG64" s="620"/>
      <c r="AM64" s="6"/>
      <c r="AN64" s="621"/>
      <c r="AO64" s="621"/>
      <c r="AP64" s="621"/>
      <c r="AQ64" s="621"/>
      <c r="AR64" s="621"/>
      <c r="AS64" s="621"/>
      <c r="AT64" s="621"/>
      <c r="AU64" s="621"/>
      <c r="AV64" s="620"/>
      <c r="AW64" s="620"/>
      <c r="BC64" s="6"/>
      <c r="BD64" s="621"/>
      <c r="BE64" s="621"/>
      <c r="BF64" s="621"/>
      <c r="BG64" s="621"/>
      <c r="BH64" s="621"/>
      <c r="BI64" s="621"/>
      <c r="BJ64" s="621"/>
      <c r="BK64" s="621"/>
      <c r="BL64" s="620"/>
      <c r="BM64" s="620"/>
      <c r="BT64" s="621"/>
      <c r="BU64" s="621"/>
      <c r="BV64" s="621"/>
      <c r="BW64" s="621"/>
      <c r="BX64" s="621"/>
      <c r="BY64" s="621"/>
      <c r="BZ64" s="621"/>
      <c r="CA64" s="621"/>
      <c r="CB64" s="620"/>
      <c r="CC64" s="620"/>
      <c r="CJ64" s="621"/>
      <c r="CK64" s="621"/>
      <c r="CL64" s="621"/>
      <c r="CM64" s="621"/>
      <c r="CN64" s="621"/>
      <c r="CO64" s="621"/>
      <c r="CP64" s="621"/>
      <c r="CQ64" s="621"/>
      <c r="CR64" s="620"/>
      <c r="CS64" s="620"/>
      <c r="DH64" s="620"/>
      <c r="DI64" s="620"/>
      <c r="DX64" s="620"/>
      <c r="DY64" s="620"/>
      <c r="EM64" s="620"/>
      <c r="EN64" s="620"/>
      <c r="ES64" s="6"/>
      <c r="FB64" s="620"/>
      <c r="FC64" s="620"/>
      <c r="FQ64" s="620"/>
      <c r="FR64" s="620"/>
      <c r="GF64" s="620"/>
      <c r="GG64" s="620"/>
      <c r="GV64" s="620"/>
      <c r="GW64" s="620"/>
      <c r="HK64" s="620"/>
      <c r="HL64" s="620"/>
      <c r="HZ64" s="620"/>
      <c r="IA64" s="620"/>
    </row>
    <row r="65" spans="1:235" s="2" customFormat="1">
      <c r="A65" s="6"/>
      <c r="C65" s="6"/>
      <c r="D65" s="6"/>
      <c r="E65" s="6"/>
      <c r="F65" s="6"/>
      <c r="G65" s="621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U65" s="6"/>
      <c r="V65" s="6"/>
      <c r="W65" s="6"/>
      <c r="X65" s="6"/>
      <c r="Y65" s="621"/>
      <c r="Z65" s="621"/>
      <c r="AA65" s="621"/>
      <c r="AB65" s="621"/>
      <c r="AC65" s="621"/>
      <c r="AD65" s="621"/>
      <c r="AE65" s="621"/>
      <c r="AF65" s="620"/>
      <c r="AG65" s="620"/>
      <c r="AM65" s="6"/>
      <c r="AN65" s="621"/>
      <c r="AO65" s="621"/>
      <c r="AP65" s="621"/>
      <c r="AQ65" s="621"/>
      <c r="AR65" s="621"/>
      <c r="AS65" s="621"/>
      <c r="AT65" s="621"/>
      <c r="AU65" s="621"/>
      <c r="AV65" s="620"/>
      <c r="AW65" s="620"/>
      <c r="BC65" s="6"/>
      <c r="BD65" s="621"/>
      <c r="BE65" s="621"/>
      <c r="BF65" s="621"/>
      <c r="BG65" s="621"/>
      <c r="BH65" s="621"/>
      <c r="BI65" s="621"/>
      <c r="BJ65" s="621"/>
      <c r="BK65" s="621"/>
      <c r="BL65" s="620"/>
      <c r="BM65" s="620"/>
      <c r="BT65" s="621"/>
      <c r="BU65" s="621"/>
      <c r="BV65" s="621"/>
      <c r="BW65" s="621"/>
      <c r="BX65" s="621"/>
      <c r="BY65" s="621"/>
      <c r="BZ65" s="621"/>
      <c r="CA65" s="621"/>
      <c r="CB65" s="620"/>
      <c r="CC65" s="620"/>
      <c r="CJ65" s="621"/>
      <c r="CK65" s="621"/>
      <c r="CL65" s="621"/>
      <c r="CM65" s="621"/>
      <c r="CN65" s="621"/>
      <c r="CO65" s="621"/>
      <c r="CP65" s="621"/>
      <c r="CQ65" s="621"/>
      <c r="CR65" s="620"/>
      <c r="CS65" s="620"/>
      <c r="DH65" s="620"/>
      <c r="DI65" s="620"/>
      <c r="DX65" s="620"/>
      <c r="DY65" s="620"/>
      <c r="EM65" s="620"/>
      <c r="EN65" s="620"/>
      <c r="ES65" s="6"/>
      <c r="FB65" s="620"/>
      <c r="FC65" s="620"/>
      <c r="FQ65" s="620"/>
      <c r="FR65" s="620"/>
      <c r="GF65" s="620"/>
      <c r="GG65" s="620"/>
      <c r="GV65" s="620"/>
      <c r="GW65" s="620"/>
      <c r="HK65" s="620"/>
      <c r="HL65" s="620"/>
      <c r="HZ65" s="620"/>
      <c r="IA65" s="620"/>
    </row>
    <row r="66" spans="1:235" s="2" customFormat="1">
      <c r="A66" s="6"/>
      <c r="C66" s="6"/>
      <c r="D66" s="6"/>
      <c r="E66" s="6"/>
      <c r="F66" s="6"/>
      <c r="G66" s="621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U66" s="6"/>
      <c r="V66" s="6"/>
      <c r="W66" s="6"/>
      <c r="X66" s="6"/>
      <c r="Y66" s="621"/>
      <c r="Z66" s="621"/>
      <c r="AA66" s="621"/>
      <c r="AB66" s="621"/>
      <c r="AC66" s="621"/>
      <c r="AD66" s="621"/>
      <c r="AE66" s="621"/>
      <c r="AF66" s="620"/>
      <c r="AG66" s="620"/>
      <c r="AM66" s="6"/>
      <c r="AN66" s="621"/>
      <c r="AO66" s="621"/>
      <c r="AP66" s="621"/>
      <c r="AQ66" s="621"/>
      <c r="AR66" s="621"/>
      <c r="AS66" s="621"/>
      <c r="AT66" s="621"/>
      <c r="AU66" s="621"/>
      <c r="AV66" s="620"/>
      <c r="AW66" s="620"/>
      <c r="BC66" s="6"/>
      <c r="BD66" s="621"/>
      <c r="BE66" s="621"/>
      <c r="BF66" s="621"/>
      <c r="BG66" s="621"/>
      <c r="BH66" s="621"/>
      <c r="BI66" s="621"/>
      <c r="BJ66" s="621"/>
      <c r="BK66" s="621"/>
      <c r="BL66" s="620"/>
      <c r="BM66" s="620"/>
      <c r="BT66" s="621"/>
      <c r="BU66" s="621"/>
      <c r="BV66" s="621"/>
      <c r="BW66" s="621"/>
      <c r="BX66" s="621"/>
      <c r="BY66" s="621"/>
      <c r="BZ66" s="621"/>
      <c r="CA66" s="621"/>
      <c r="CB66" s="620"/>
      <c r="CC66" s="620"/>
      <c r="CJ66" s="621"/>
      <c r="CK66" s="621"/>
      <c r="CL66" s="621"/>
      <c r="CM66" s="621"/>
      <c r="CN66" s="621"/>
      <c r="CO66" s="621"/>
      <c r="CP66" s="621"/>
      <c r="CQ66" s="621"/>
      <c r="CR66" s="620"/>
      <c r="CS66" s="620"/>
      <c r="DH66" s="620"/>
      <c r="DI66" s="620"/>
      <c r="DX66" s="620"/>
      <c r="DY66" s="620"/>
      <c r="EM66" s="620"/>
      <c r="EN66" s="620"/>
      <c r="ES66" s="6"/>
      <c r="FB66" s="620"/>
      <c r="FC66" s="620"/>
      <c r="FQ66" s="620"/>
      <c r="FR66" s="620"/>
      <c r="GF66" s="620"/>
      <c r="GG66" s="620"/>
      <c r="GV66" s="620"/>
      <c r="GW66" s="620"/>
      <c r="HK66" s="620"/>
      <c r="HL66" s="620"/>
      <c r="HZ66" s="620"/>
      <c r="IA66" s="620"/>
    </row>
    <row r="67" spans="1:235" s="2" customFormat="1">
      <c r="A67" s="6"/>
      <c r="C67" s="6"/>
      <c r="D67" s="6"/>
      <c r="E67" s="6"/>
      <c r="F67" s="6"/>
      <c r="G67" s="621"/>
      <c r="H67" s="620"/>
      <c r="I67" s="620"/>
      <c r="J67" s="620"/>
      <c r="K67" s="620"/>
      <c r="L67" s="620"/>
      <c r="M67" s="620"/>
      <c r="N67" s="620"/>
      <c r="O67" s="620"/>
      <c r="P67" s="620"/>
      <c r="Q67" s="620"/>
      <c r="U67" s="6"/>
      <c r="V67" s="6"/>
      <c r="W67" s="6"/>
      <c r="X67" s="6"/>
      <c r="Y67" s="621"/>
      <c r="Z67" s="621"/>
      <c r="AA67" s="621"/>
      <c r="AB67" s="621"/>
      <c r="AC67" s="621"/>
      <c r="AD67" s="621"/>
      <c r="AE67" s="621"/>
      <c r="AF67" s="620"/>
      <c r="AG67" s="620"/>
      <c r="AM67" s="6"/>
      <c r="AN67" s="621"/>
      <c r="AO67" s="621"/>
      <c r="AP67" s="621"/>
      <c r="AQ67" s="621"/>
      <c r="AR67" s="621"/>
      <c r="AS67" s="621"/>
      <c r="AT67" s="621"/>
      <c r="AU67" s="621"/>
      <c r="AV67" s="620"/>
      <c r="AW67" s="620"/>
      <c r="BC67" s="6"/>
      <c r="BD67" s="621"/>
      <c r="BE67" s="621"/>
      <c r="BF67" s="621"/>
      <c r="BG67" s="621"/>
      <c r="BH67" s="621"/>
      <c r="BI67" s="621"/>
      <c r="BJ67" s="621"/>
      <c r="BK67" s="621"/>
      <c r="BL67" s="620"/>
      <c r="BM67" s="620"/>
      <c r="BT67" s="621"/>
      <c r="BU67" s="621"/>
      <c r="BV67" s="621"/>
      <c r="BW67" s="621"/>
      <c r="BX67" s="621"/>
      <c r="BY67" s="621"/>
      <c r="BZ67" s="621"/>
      <c r="CA67" s="621"/>
      <c r="CB67" s="620"/>
      <c r="CC67" s="620"/>
      <c r="CJ67" s="621"/>
      <c r="CK67" s="621"/>
      <c r="CL67" s="621"/>
      <c r="CM67" s="621"/>
      <c r="CN67" s="621"/>
      <c r="CO67" s="621"/>
      <c r="CP67" s="621"/>
      <c r="CQ67" s="621"/>
      <c r="CR67" s="620"/>
      <c r="CS67" s="620"/>
      <c r="DH67" s="620"/>
      <c r="DI67" s="620"/>
      <c r="DX67" s="620"/>
      <c r="DY67" s="620"/>
      <c r="EM67" s="620"/>
      <c r="EN67" s="620"/>
      <c r="ES67" s="6"/>
      <c r="FB67" s="620"/>
      <c r="FC67" s="620"/>
      <c r="FQ67" s="620"/>
      <c r="FR67" s="620"/>
      <c r="GF67" s="620"/>
      <c r="GG67" s="620"/>
      <c r="GV67" s="620"/>
      <c r="GW67" s="620"/>
      <c r="HK67" s="620"/>
      <c r="HL67" s="620"/>
      <c r="HZ67" s="620"/>
      <c r="IA67" s="620"/>
    </row>
    <row r="68" spans="1:235" s="2" customFormat="1">
      <c r="A68" s="6"/>
      <c r="C68" s="6"/>
      <c r="D68" s="6"/>
      <c r="E68" s="6"/>
      <c r="F68" s="6"/>
      <c r="G68" s="621"/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U68" s="6"/>
      <c r="V68" s="6"/>
      <c r="W68" s="6"/>
      <c r="X68" s="6"/>
      <c r="Y68" s="621"/>
      <c r="Z68" s="621"/>
      <c r="AA68" s="621"/>
      <c r="AB68" s="621"/>
      <c r="AC68" s="621"/>
      <c r="AD68" s="621"/>
      <c r="AE68" s="621"/>
      <c r="AF68" s="620"/>
      <c r="AG68" s="620"/>
      <c r="AM68" s="6"/>
      <c r="AN68" s="621"/>
      <c r="AO68" s="621"/>
      <c r="AP68" s="621"/>
      <c r="AQ68" s="621"/>
      <c r="AR68" s="621"/>
      <c r="AS68" s="621"/>
      <c r="AT68" s="621"/>
      <c r="AU68" s="621"/>
      <c r="AV68" s="620"/>
      <c r="AW68" s="620"/>
      <c r="BC68" s="6"/>
      <c r="BD68" s="621"/>
      <c r="BE68" s="621"/>
      <c r="BF68" s="621"/>
      <c r="BG68" s="621"/>
      <c r="BH68" s="621"/>
      <c r="BI68" s="621"/>
      <c r="BJ68" s="621"/>
      <c r="BK68" s="621"/>
      <c r="BL68" s="620"/>
      <c r="BM68" s="620"/>
      <c r="BT68" s="621"/>
      <c r="BU68" s="621"/>
      <c r="BV68" s="621"/>
      <c r="BW68" s="621"/>
      <c r="BX68" s="621"/>
      <c r="BY68" s="621"/>
      <c r="BZ68" s="621"/>
      <c r="CA68" s="621"/>
      <c r="CB68" s="620"/>
      <c r="CC68" s="620"/>
      <c r="CJ68" s="621"/>
      <c r="CK68" s="621"/>
      <c r="CL68" s="621"/>
      <c r="CM68" s="621"/>
      <c r="CN68" s="621"/>
      <c r="CO68" s="621"/>
      <c r="CP68" s="621"/>
      <c r="CQ68" s="621"/>
      <c r="CR68" s="620"/>
      <c r="CS68" s="620"/>
      <c r="DH68" s="620"/>
      <c r="DI68" s="620"/>
      <c r="DX68" s="620"/>
      <c r="DY68" s="620"/>
      <c r="EM68" s="620"/>
      <c r="EN68" s="620"/>
      <c r="ES68" s="6"/>
      <c r="FB68" s="620"/>
      <c r="FC68" s="620"/>
      <c r="FQ68" s="620"/>
      <c r="FR68" s="620"/>
      <c r="GF68" s="620"/>
      <c r="GG68" s="620"/>
      <c r="GV68" s="620"/>
      <c r="GW68" s="620"/>
      <c r="HK68" s="620"/>
      <c r="HL68" s="620"/>
      <c r="HZ68" s="620"/>
      <c r="IA68" s="620"/>
    </row>
    <row r="69" spans="1:235" s="2" customFormat="1">
      <c r="A69" s="6"/>
      <c r="C69" s="6"/>
      <c r="D69" s="6"/>
      <c r="E69" s="6"/>
      <c r="F69" s="6"/>
      <c r="G69" s="621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U69" s="6"/>
      <c r="V69" s="6"/>
      <c r="W69" s="6"/>
      <c r="X69" s="6"/>
      <c r="Y69" s="621"/>
      <c r="Z69" s="621"/>
      <c r="AA69" s="621"/>
      <c r="AB69" s="621"/>
      <c r="AC69" s="621"/>
      <c r="AD69" s="621"/>
      <c r="AE69" s="621"/>
      <c r="AF69" s="620"/>
      <c r="AG69" s="620"/>
      <c r="AM69" s="6"/>
      <c r="AN69" s="621"/>
      <c r="AO69" s="621"/>
      <c r="AP69" s="621"/>
      <c r="AQ69" s="621"/>
      <c r="AR69" s="621"/>
      <c r="AS69" s="621"/>
      <c r="AT69" s="621"/>
      <c r="AU69" s="621"/>
      <c r="AV69" s="620"/>
      <c r="AW69" s="620"/>
      <c r="BC69" s="6"/>
      <c r="BD69" s="621"/>
      <c r="BE69" s="621"/>
      <c r="BF69" s="621"/>
      <c r="BG69" s="621"/>
      <c r="BH69" s="621"/>
      <c r="BI69" s="621"/>
      <c r="BJ69" s="621"/>
      <c r="BK69" s="621"/>
      <c r="BL69" s="620"/>
      <c r="BM69" s="620"/>
      <c r="BT69" s="621"/>
      <c r="BU69" s="621"/>
      <c r="BV69" s="621"/>
      <c r="BW69" s="621"/>
      <c r="BX69" s="621"/>
      <c r="BY69" s="621"/>
      <c r="BZ69" s="621"/>
      <c r="CA69" s="621"/>
      <c r="CB69" s="620"/>
      <c r="CC69" s="620"/>
      <c r="CJ69" s="621"/>
      <c r="CK69" s="621"/>
      <c r="CL69" s="621"/>
      <c r="CM69" s="621"/>
      <c r="CN69" s="621"/>
      <c r="CO69" s="621"/>
      <c r="CP69" s="621"/>
      <c r="CQ69" s="621"/>
      <c r="CR69" s="620"/>
      <c r="CS69" s="620"/>
      <c r="DH69" s="620"/>
      <c r="DI69" s="620"/>
      <c r="DX69" s="620"/>
      <c r="DY69" s="620"/>
      <c r="EM69" s="620"/>
      <c r="EN69" s="620"/>
      <c r="ES69" s="6"/>
      <c r="FB69" s="620"/>
      <c r="FC69" s="620"/>
      <c r="FQ69" s="620"/>
      <c r="FR69" s="620"/>
      <c r="GF69" s="620"/>
      <c r="GG69" s="620"/>
      <c r="GV69" s="620"/>
      <c r="GW69" s="620"/>
      <c r="HK69" s="620"/>
      <c r="HL69" s="620"/>
      <c r="HZ69" s="620"/>
      <c r="IA69" s="620"/>
    </row>
    <row r="70" spans="1:235" s="2" customFormat="1">
      <c r="A70" s="6"/>
      <c r="C70" s="6"/>
      <c r="D70" s="6"/>
      <c r="E70" s="6"/>
      <c r="F70" s="6"/>
      <c r="G70" s="621"/>
      <c r="H70" s="620"/>
      <c r="I70" s="620"/>
      <c r="J70" s="620"/>
      <c r="K70" s="620"/>
      <c r="L70" s="620"/>
      <c r="M70" s="620"/>
      <c r="N70" s="620"/>
      <c r="O70" s="620"/>
      <c r="P70" s="620"/>
      <c r="Q70" s="620"/>
      <c r="U70" s="6"/>
      <c r="V70" s="6"/>
      <c r="W70" s="6"/>
      <c r="X70" s="6"/>
      <c r="Y70" s="621"/>
      <c r="Z70" s="621"/>
      <c r="AA70" s="621"/>
      <c r="AB70" s="621"/>
      <c r="AC70" s="621"/>
      <c r="AD70" s="621"/>
      <c r="AE70" s="621"/>
      <c r="AF70" s="620"/>
      <c r="AG70" s="620"/>
      <c r="AM70" s="6"/>
      <c r="AN70" s="621"/>
      <c r="AO70" s="621"/>
      <c r="AP70" s="621"/>
      <c r="AQ70" s="621"/>
      <c r="AR70" s="621"/>
      <c r="AS70" s="621"/>
      <c r="AT70" s="621"/>
      <c r="AU70" s="621"/>
      <c r="AV70" s="620"/>
      <c r="AW70" s="620"/>
      <c r="BC70" s="6"/>
      <c r="BD70" s="621"/>
      <c r="BE70" s="621"/>
      <c r="BF70" s="621"/>
      <c r="BG70" s="621"/>
      <c r="BH70" s="621"/>
      <c r="BI70" s="621"/>
      <c r="BJ70" s="621"/>
      <c r="BK70" s="621"/>
      <c r="BL70" s="620"/>
      <c r="BM70" s="620"/>
      <c r="BT70" s="621"/>
      <c r="BU70" s="621"/>
      <c r="BV70" s="621"/>
      <c r="BW70" s="621"/>
      <c r="BX70" s="621"/>
      <c r="BY70" s="621"/>
      <c r="BZ70" s="621"/>
      <c r="CA70" s="621"/>
      <c r="CB70" s="620"/>
      <c r="CC70" s="620"/>
      <c r="CJ70" s="621"/>
      <c r="CK70" s="621"/>
      <c r="CL70" s="621"/>
      <c r="CM70" s="621"/>
      <c r="CN70" s="621"/>
      <c r="CO70" s="621"/>
      <c r="CP70" s="621"/>
      <c r="CQ70" s="621"/>
      <c r="CR70" s="620"/>
      <c r="CS70" s="620"/>
      <c r="DH70" s="620"/>
      <c r="DI70" s="620"/>
      <c r="DX70" s="620"/>
      <c r="DY70" s="620"/>
      <c r="EM70" s="620"/>
      <c r="EN70" s="620"/>
      <c r="ES70" s="6"/>
      <c r="FB70" s="620"/>
      <c r="FC70" s="620"/>
      <c r="FQ70" s="620"/>
      <c r="FR70" s="620"/>
      <c r="GF70" s="620"/>
      <c r="GG70" s="620"/>
      <c r="GV70" s="620"/>
      <c r="GW70" s="620"/>
      <c r="HK70" s="620"/>
      <c r="HL70" s="620"/>
      <c r="HZ70" s="620"/>
      <c r="IA70" s="620"/>
    </row>
    <row r="71" spans="1:235" s="2" customFormat="1">
      <c r="A71" s="6"/>
      <c r="C71" s="6"/>
      <c r="D71" s="6"/>
      <c r="E71" s="6"/>
      <c r="F71" s="6"/>
      <c r="G71" s="621"/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U71" s="6"/>
      <c r="V71" s="6"/>
      <c r="W71" s="6"/>
      <c r="X71" s="6"/>
      <c r="Y71" s="621"/>
      <c r="Z71" s="621"/>
      <c r="AA71" s="621"/>
      <c r="AB71" s="621"/>
      <c r="AC71" s="621"/>
      <c r="AD71" s="621"/>
      <c r="AE71" s="621"/>
      <c r="AF71" s="620"/>
      <c r="AG71" s="620"/>
      <c r="AM71" s="6"/>
      <c r="AN71" s="621"/>
      <c r="AO71" s="621"/>
      <c r="AP71" s="621"/>
      <c r="AQ71" s="621"/>
      <c r="AR71" s="621"/>
      <c r="AS71" s="621"/>
      <c r="AT71" s="621"/>
      <c r="AU71" s="621"/>
      <c r="AV71" s="620"/>
      <c r="AW71" s="620"/>
      <c r="BC71" s="6"/>
      <c r="BD71" s="621"/>
      <c r="BE71" s="621"/>
      <c r="BF71" s="621"/>
      <c r="BG71" s="621"/>
      <c r="BH71" s="621"/>
      <c r="BI71" s="621"/>
      <c r="BJ71" s="621"/>
      <c r="BK71" s="621"/>
      <c r="BL71" s="620"/>
      <c r="BM71" s="620"/>
      <c r="BT71" s="621"/>
      <c r="BU71" s="621"/>
      <c r="BV71" s="621"/>
      <c r="BW71" s="621"/>
      <c r="BX71" s="621"/>
      <c r="BY71" s="621"/>
      <c r="BZ71" s="621"/>
      <c r="CA71" s="621"/>
      <c r="CB71" s="620"/>
      <c r="CC71" s="620"/>
      <c r="CJ71" s="621"/>
      <c r="CK71" s="621"/>
      <c r="CL71" s="621"/>
      <c r="CM71" s="621"/>
      <c r="CN71" s="621"/>
      <c r="CO71" s="621"/>
      <c r="CP71" s="621"/>
      <c r="CQ71" s="621"/>
      <c r="CR71" s="620"/>
      <c r="CS71" s="620"/>
      <c r="DH71" s="620"/>
      <c r="DI71" s="620"/>
      <c r="DX71" s="620"/>
      <c r="DY71" s="620"/>
      <c r="EM71" s="620"/>
      <c r="EN71" s="620"/>
      <c r="ES71" s="6"/>
      <c r="FB71" s="620"/>
      <c r="FC71" s="620"/>
      <c r="FQ71" s="620"/>
      <c r="FR71" s="620"/>
      <c r="GF71" s="620"/>
      <c r="GG71" s="620"/>
      <c r="GV71" s="620"/>
      <c r="GW71" s="620"/>
      <c r="HK71" s="620"/>
      <c r="HL71" s="620"/>
      <c r="HZ71" s="620"/>
      <c r="IA71" s="620"/>
    </row>
    <row r="72" spans="1:235" s="2" customFormat="1">
      <c r="A72" s="6"/>
      <c r="C72" s="6"/>
      <c r="D72" s="6"/>
      <c r="E72" s="6"/>
      <c r="F72" s="6"/>
      <c r="G72" s="621"/>
      <c r="H72" s="620"/>
      <c r="I72" s="620"/>
      <c r="J72" s="620"/>
      <c r="K72" s="620"/>
      <c r="L72" s="620"/>
      <c r="M72" s="620"/>
      <c r="N72" s="620"/>
      <c r="O72" s="620"/>
      <c r="P72" s="620"/>
      <c r="Q72" s="620"/>
      <c r="U72" s="6"/>
      <c r="V72" s="6"/>
      <c r="W72" s="6"/>
      <c r="X72" s="6"/>
      <c r="Y72" s="621"/>
      <c r="Z72" s="621"/>
      <c r="AA72" s="621"/>
      <c r="AB72" s="621"/>
      <c r="AC72" s="621"/>
      <c r="AD72" s="621"/>
      <c r="AE72" s="621"/>
      <c r="AF72" s="620"/>
      <c r="AG72" s="620"/>
      <c r="AM72" s="6"/>
      <c r="AN72" s="621"/>
      <c r="AO72" s="621"/>
      <c r="AP72" s="621"/>
      <c r="AQ72" s="621"/>
      <c r="AR72" s="621"/>
      <c r="AS72" s="621"/>
      <c r="AT72" s="621"/>
      <c r="AU72" s="621"/>
      <c r="AV72" s="620"/>
      <c r="AW72" s="620"/>
      <c r="BC72" s="6"/>
      <c r="BD72" s="621"/>
      <c r="BE72" s="621"/>
      <c r="BF72" s="621"/>
      <c r="BG72" s="621"/>
      <c r="BH72" s="621"/>
      <c r="BI72" s="621"/>
      <c r="BJ72" s="621"/>
      <c r="BK72" s="621"/>
      <c r="BL72" s="620"/>
      <c r="BM72" s="620"/>
      <c r="BT72" s="621"/>
      <c r="BU72" s="621"/>
      <c r="BV72" s="621"/>
      <c r="BW72" s="621"/>
      <c r="BX72" s="621"/>
      <c r="BY72" s="621"/>
      <c r="BZ72" s="621"/>
      <c r="CA72" s="621"/>
      <c r="CB72" s="620"/>
      <c r="CC72" s="620"/>
      <c r="CJ72" s="621"/>
      <c r="CK72" s="621"/>
      <c r="CL72" s="621"/>
      <c r="CM72" s="621"/>
      <c r="CN72" s="621"/>
      <c r="CO72" s="621"/>
      <c r="CP72" s="621"/>
      <c r="CQ72" s="621"/>
      <c r="CR72" s="620"/>
      <c r="CS72" s="620"/>
      <c r="DH72" s="620"/>
      <c r="DI72" s="620"/>
      <c r="DX72" s="620"/>
      <c r="DY72" s="620"/>
      <c r="EM72" s="620"/>
      <c r="EN72" s="620"/>
      <c r="ES72" s="6"/>
      <c r="FB72" s="620"/>
      <c r="FC72" s="620"/>
      <c r="FQ72" s="620"/>
      <c r="FR72" s="620"/>
      <c r="GF72" s="620"/>
      <c r="GG72" s="620"/>
      <c r="GV72" s="620"/>
      <c r="GW72" s="620"/>
      <c r="HK72" s="620"/>
      <c r="HL72" s="620"/>
      <c r="HZ72" s="620"/>
      <c r="IA72" s="620"/>
    </row>
    <row r="73" spans="1:235" s="2" customFormat="1">
      <c r="A73" s="6"/>
      <c r="C73" s="6"/>
      <c r="D73" s="6"/>
      <c r="E73" s="6"/>
      <c r="F73" s="6"/>
      <c r="G73" s="621"/>
      <c r="H73" s="620"/>
      <c r="I73" s="620"/>
      <c r="J73" s="620"/>
      <c r="K73" s="620"/>
      <c r="L73" s="620"/>
      <c r="M73" s="620"/>
      <c r="N73" s="620"/>
      <c r="O73" s="620"/>
      <c r="P73" s="620"/>
      <c r="Q73" s="620"/>
      <c r="U73" s="6"/>
      <c r="V73" s="6"/>
      <c r="W73" s="6"/>
      <c r="X73" s="6"/>
      <c r="Y73" s="621"/>
      <c r="Z73" s="621"/>
      <c r="AA73" s="621"/>
      <c r="AB73" s="621"/>
      <c r="AC73" s="621"/>
      <c r="AD73" s="621"/>
      <c r="AE73" s="621"/>
      <c r="AF73" s="620"/>
      <c r="AG73" s="620"/>
      <c r="AM73" s="6"/>
      <c r="AN73" s="621"/>
      <c r="AO73" s="621"/>
      <c r="AP73" s="621"/>
      <c r="AQ73" s="621"/>
      <c r="AR73" s="621"/>
      <c r="AS73" s="621"/>
      <c r="AT73" s="621"/>
      <c r="AU73" s="621"/>
      <c r="AV73" s="620"/>
      <c r="AW73" s="620"/>
      <c r="BC73" s="6"/>
      <c r="BD73" s="621"/>
      <c r="BE73" s="621"/>
      <c r="BF73" s="621"/>
      <c r="BG73" s="621"/>
      <c r="BH73" s="621"/>
      <c r="BI73" s="621"/>
      <c r="BJ73" s="621"/>
      <c r="BK73" s="621"/>
      <c r="BL73" s="620"/>
      <c r="BM73" s="620"/>
      <c r="BT73" s="621"/>
      <c r="BU73" s="621"/>
      <c r="BV73" s="621"/>
      <c r="BW73" s="621"/>
      <c r="BX73" s="621"/>
      <c r="BY73" s="621"/>
      <c r="BZ73" s="621"/>
      <c r="CA73" s="621"/>
      <c r="CB73" s="620"/>
      <c r="CC73" s="620"/>
      <c r="CJ73" s="621"/>
      <c r="CK73" s="621"/>
      <c r="CL73" s="621"/>
      <c r="CM73" s="621"/>
      <c r="CN73" s="621"/>
      <c r="CO73" s="621"/>
      <c r="CP73" s="621"/>
      <c r="CQ73" s="621"/>
      <c r="CR73" s="620"/>
      <c r="CS73" s="620"/>
      <c r="DH73" s="620"/>
      <c r="DI73" s="620"/>
      <c r="DX73" s="620"/>
      <c r="DY73" s="620"/>
      <c r="EM73" s="620"/>
      <c r="EN73" s="620"/>
      <c r="ES73" s="6"/>
      <c r="FB73" s="620"/>
      <c r="FC73" s="620"/>
      <c r="FQ73" s="620"/>
      <c r="FR73" s="620"/>
      <c r="GF73" s="620"/>
      <c r="GG73" s="620"/>
      <c r="GV73" s="620"/>
      <c r="GW73" s="620"/>
      <c r="HK73" s="620"/>
      <c r="HL73" s="620"/>
      <c r="HZ73" s="620"/>
      <c r="IA73" s="620"/>
    </row>
    <row r="74" spans="1:235" s="2" customFormat="1">
      <c r="A74" s="6"/>
      <c r="C74" s="6"/>
      <c r="D74" s="6"/>
      <c r="E74" s="6"/>
      <c r="F74" s="6"/>
      <c r="G74" s="621"/>
      <c r="H74" s="620"/>
      <c r="I74" s="620"/>
      <c r="J74" s="620"/>
      <c r="K74" s="620"/>
      <c r="L74" s="620"/>
      <c r="M74" s="620"/>
      <c r="N74" s="620"/>
      <c r="O74" s="620"/>
      <c r="P74" s="620"/>
      <c r="Q74" s="620"/>
      <c r="U74" s="6"/>
      <c r="V74" s="6"/>
      <c r="W74" s="6"/>
      <c r="X74" s="6"/>
      <c r="Y74" s="621"/>
      <c r="Z74" s="621"/>
      <c r="AA74" s="621"/>
      <c r="AB74" s="621"/>
      <c r="AC74" s="621"/>
      <c r="AD74" s="621"/>
      <c r="AE74" s="621"/>
      <c r="AF74" s="620"/>
      <c r="AG74" s="620"/>
      <c r="AM74" s="6"/>
      <c r="AN74" s="621"/>
      <c r="AO74" s="621"/>
      <c r="AP74" s="621"/>
      <c r="AQ74" s="621"/>
      <c r="AR74" s="621"/>
      <c r="AS74" s="621"/>
      <c r="AT74" s="621"/>
      <c r="AU74" s="621"/>
      <c r="AV74" s="620"/>
      <c r="AW74" s="620"/>
      <c r="BC74" s="6"/>
      <c r="BD74" s="621"/>
      <c r="BE74" s="621"/>
      <c r="BF74" s="621"/>
      <c r="BG74" s="621"/>
      <c r="BH74" s="621"/>
      <c r="BI74" s="621"/>
      <c r="BJ74" s="621"/>
      <c r="BK74" s="621"/>
      <c r="BL74" s="620"/>
      <c r="BM74" s="620"/>
      <c r="BT74" s="621"/>
      <c r="BU74" s="621"/>
      <c r="BV74" s="621"/>
      <c r="BW74" s="621"/>
      <c r="BX74" s="621"/>
      <c r="BY74" s="621"/>
      <c r="BZ74" s="621"/>
      <c r="CA74" s="621"/>
      <c r="CB74" s="620"/>
      <c r="CC74" s="620"/>
      <c r="CJ74" s="621"/>
      <c r="CK74" s="621"/>
      <c r="CL74" s="621"/>
      <c r="CM74" s="621"/>
      <c r="CN74" s="621"/>
      <c r="CO74" s="621"/>
      <c r="CP74" s="621"/>
      <c r="CQ74" s="621"/>
      <c r="CR74" s="620"/>
      <c r="CS74" s="620"/>
      <c r="DH74" s="620"/>
      <c r="DI74" s="620"/>
      <c r="DX74" s="620"/>
      <c r="DY74" s="620"/>
      <c r="EM74" s="620"/>
      <c r="EN74" s="620"/>
      <c r="ES74" s="6"/>
      <c r="FB74" s="620"/>
      <c r="FC74" s="620"/>
      <c r="FQ74" s="620"/>
      <c r="FR74" s="620"/>
      <c r="GF74" s="620"/>
      <c r="GG74" s="620"/>
      <c r="GV74" s="620"/>
      <c r="GW74" s="620"/>
      <c r="HK74" s="620"/>
      <c r="HL74" s="620"/>
      <c r="HZ74" s="620"/>
      <c r="IA74" s="620"/>
    </row>
    <row r="75" spans="1:235" s="2" customFormat="1">
      <c r="A75" s="6"/>
      <c r="C75" s="6"/>
      <c r="D75" s="6"/>
      <c r="E75" s="6"/>
      <c r="F75" s="6"/>
      <c r="G75" s="621"/>
      <c r="H75" s="620"/>
      <c r="I75" s="620"/>
      <c r="J75" s="620"/>
      <c r="K75" s="620"/>
      <c r="L75" s="620"/>
      <c r="M75" s="620"/>
      <c r="N75" s="620"/>
      <c r="O75" s="620"/>
      <c r="P75" s="620"/>
      <c r="Q75" s="620"/>
      <c r="U75" s="6"/>
      <c r="V75" s="6"/>
      <c r="W75" s="6"/>
      <c r="X75" s="6"/>
      <c r="Y75" s="621"/>
      <c r="Z75" s="621"/>
      <c r="AA75" s="621"/>
      <c r="AB75" s="621"/>
      <c r="AC75" s="621"/>
      <c r="AD75" s="621"/>
      <c r="AE75" s="621"/>
      <c r="AF75" s="620"/>
      <c r="AG75" s="620"/>
      <c r="AM75" s="6"/>
      <c r="AN75" s="621"/>
      <c r="AO75" s="621"/>
      <c r="AP75" s="621"/>
      <c r="AQ75" s="621"/>
      <c r="AR75" s="621"/>
      <c r="AS75" s="621"/>
      <c r="AT75" s="621"/>
      <c r="AU75" s="621"/>
      <c r="AV75" s="620"/>
      <c r="AW75" s="620"/>
      <c r="BC75" s="6"/>
      <c r="BD75" s="621"/>
      <c r="BE75" s="621"/>
      <c r="BF75" s="621"/>
      <c r="BG75" s="621"/>
      <c r="BH75" s="621"/>
      <c r="BI75" s="621"/>
      <c r="BJ75" s="621"/>
      <c r="BK75" s="621"/>
      <c r="BL75" s="620"/>
      <c r="BM75" s="620"/>
      <c r="BT75" s="621"/>
      <c r="BU75" s="621"/>
      <c r="BV75" s="621"/>
      <c r="BW75" s="621"/>
      <c r="BX75" s="621"/>
      <c r="BY75" s="621"/>
      <c r="BZ75" s="621"/>
      <c r="CA75" s="621"/>
      <c r="CB75" s="620"/>
      <c r="CC75" s="620"/>
      <c r="CJ75" s="621"/>
      <c r="CK75" s="621"/>
      <c r="CL75" s="621"/>
      <c r="CM75" s="621"/>
      <c r="CN75" s="621"/>
      <c r="CO75" s="621"/>
      <c r="CP75" s="621"/>
      <c r="CQ75" s="621"/>
      <c r="CR75" s="620"/>
      <c r="CS75" s="620"/>
      <c r="DH75" s="620"/>
      <c r="DI75" s="620"/>
      <c r="DX75" s="620"/>
      <c r="DY75" s="620"/>
      <c r="EM75" s="620"/>
      <c r="EN75" s="620"/>
      <c r="ES75" s="6"/>
      <c r="FB75" s="620"/>
      <c r="FC75" s="620"/>
      <c r="FQ75" s="620"/>
      <c r="FR75" s="620"/>
      <c r="GF75" s="620"/>
      <c r="GG75" s="620"/>
      <c r="GV75" s="620"/>
      <c r="GW75" s="620"/>
      <c r="HK75" s="620"/>
      <c r="HL75" s="620"/>
      <c r="HZ75" s="620"/>
      <c r="IA75" s="620"/>
    </row>
    <row r="76" spans="1:235" s="2" customFormat="1">
      <c r="A76" s="6"/>
      <c r="C76" s="6"/>
      <c r="D76" s="6"/>
      <c r="E76" s="6"/>
      <c r="F76" s="6"/>
      <c r="G76" s="621"/>
      <c r="H76" s="620"/>
      <c r="I76" s="620"/>
      <c r="J76" s="620"/>
      <c r="K76" s="620"/>
      <c r="L76" s="620"/>
      <c r="M76" s="620"/>
      <c r="N76" s="620"/>
      <c r="O76" s="620"/>
      <c r="P76" s="620"/>
      <c r="Q76" s="620"/>
      <c r="U76" s="6"/>
      <c r="V76" s="6"/>
      <c r="W76" s="6"/>
      <c r="X76" s="6"/>
      <c r="Y76" s="621"/>
      <c r="Z76" s="621"/>
      <c r="AA76" s="621"/>
      <c r="AB76" s="621"/>
      <c r="AC76" s="621"/>
      <c r="AD76" s="621"/>
      <c r="AE76" s="621"/>
      <c r="AF76" s="620"/>
      <c r="AG76" s="620"/>
      <c r="AM76" s="6"/>
      <c r="AN76" s="621"/>
      <c r="AO76" s="621"/>
      <c r="AP76" s="621"/>
      <c r="AQ76" s="621"/>
      <c r="AR76" s="621"/>
      <c r="AS76" s="621"/>
      <c r="AT76" s="621"/>
      <c r="AU76" s="621"/>
      <c r="AV76" s="620"/>
      <c r="AW76" s="620"/>
      <c r="BC76" s="6"/>
      <c r="BD76" s="621"/>
      <c r="BE76" s="621"/>
      <c r="BF76" s="621"/>
      <c r="BG76" s="621"/>
      <c r="BH76" s="621"/>
      <c r="BI76" s="621"/>
      <c r="BJ76" s="621"/>
      <c r="BK76" s="621"/>
      <c r="BL76" s="620"/>
      <c r="BM76" s="620"/>
      <c r="BT76" s="621"/>
      <c r="BU76" s="621"/>
      <c r="BV76" s="621"/>
      <c r="BW76" s="621"/>
      <c r="BX76" s="621"/>
      <c r="BY76" s="621"/>
      <c r="BZ76" s="621"/>
      <c r="CA76" s="621"/>
      <c r="CB76" s="620"/>
      <c r="CC76" s="620"/>
      <c r="CJ76" s="621"/>
      <c r="CK76" s="621"/>
      <c r="CL76" s="621"/>
      <c r="CM76" s="621"/>
      <c r="CN76" s="621"/>
      <c r="CO76" s="621"/>
      <c r="CP76" s="621"/>
      <c r="CQ76" s="621"/>
      <c r="CR76" s="620"/>
      <c r="CS76" s="620"/>
      <c r="DH76" s="620"/>
      <c r="DI76" s="620"/>
      <c r="DX76" s="620"/>
      <c r="DY76" s="620"/>
      <c r="EM76" s="620"/>
      <c r="EN76" s="620"/>
      <c r="ES76" s="6"/>
      <c r="FB76" s="620"/>
      <c r="FC76" s="620"/>
      <c r="FQ76" s="620"/>
      <c r="FR76" s="620"/>
      <c r="GF76" s="620"/>
      <c r="GG76" s="620"/>
      <c r="GV76" s="620"/>
      <c r="GW76" s="620"/>
      <c r="HK76" s="620"/>
      <c r="HL76" s="620"/>
      <c r="HZ76" s="620"/>
      <c r="IA76" s="620"/>
    </row>
    <row r="77" spans="1:235" s="2" customFormat="1">
      <c r="A77" s="6"/>
      <c r="C77" s="6"/>
      <c r="D77" s="6"/>
      <c r="E77" s="6"/>
      <c r="F77" s="6"/>
      <c r="G77" s="621"/>
      <c r="H77" s="620"/>
      <c r="I77" s="620"/>
      <c r="J77" s="620"/>
      <c r="K77" s="620"/>
      <c r="L77" s="620"/>
      <c r="M77" s="620"/>
      <c r="N77" s="620"/>
      <c r="O77" s="620"/>
      <c r="P77" s="620"/>
      <c r="Q77" s="620"/>
      <c r="U77" s="6"/>
      <c r="V77" s="6"/>
      <c r="W77" s="6"/>
      <c r="X77" s="6"/>
      <c r="Y77" s="621"/>
      <c r="Z77" s="621"/>
      <c r="AA77" s="621"/>
      <c r="AB77" s="621"/>
      <c r="AC77" s="621"/>
      <c r="AD77" s="621"/>
      <c r="AE77" s="621"/>
      <c r="AF77" s="620"/>
      <c r="AG77" s="620"/>
      <c r="AM77" s="6"/>
      <c r="AN77" s="621"/>
      <c r="AO77" s="621"/>
      <c r="AP77" s="621"/>
      <c r="AQ77" s="621"/>
      <c r="AR77" s="621"/>
      <c r="AS77" s="621"/>
      <c r="AT77" s="621"/>
      <c r="AU77" s="621"/>
      <c r="AV77" s="620"/>
      <c r="AW77" s="620"/>
      <c r="BC77" s="6"/>
      <c r="BD77" s="621"/>
      <c r="BE77" s="621"/>
      <c r="BF77" s="621"/>
      <c r="BG77" s="621"/>
      <c r="BH77" s="621"/>
      <c r="BI77" s="621"/>
      <c r="BJ77" s="621"/>
      <c r="BK77" s="621"/>
      <c r="BL77" s="620"/>
      <c r="BM77" s="620"/>
      <c r="BT77" s="621"/>
      <c r="BU77" s="621"/>
      <c r="BV77" s="621"/>
      <c r="BW77" s="621"/>
      <c r="BX77" s="621"/>
      <c r="BY77" s="621"/>
      <c r="BZ77" s="621"/>
      <c r="CA77" s="621"/>
      <c r="CB77" s="620"/>
      <c r="CC77" s="620"/>
      <c r="CJ77" s="621"/>
      <c r="CK77" s="621"/>
      <c r="CL77" s="621"/>
      <c r="CM77" s="621"/>
      <c r="CN77" s="621"/>
      <c r="CO77" s="621"/>
      <c r="CP77" s="621"/>
      <c r="CQ77" s="621"/>
      <c r="CR77" s="620"/>
      <c r="CS77" s="620"/>
      <c r="DH77" s="620"/>
      <c r="DI77" s="620"/>
      <c r="DX77" s="620"/>
      <c r="DY77" s="620"/>
      <c r="EM77" s="620"/>
      <c r="EN77" s="620"/>
      <c r="ES77" s="6"/>
      <c r="FB77" s="620"/>
      <c r="FC77" s="620"/>
      <c r="FQ77" s="620"/>
      <c r="FR77" s="620"/>
      <c r="GF77" s="620"/>
      <c r="GG77" s="620"/>
      <c r="GV77" s="620"/>
      <c r="GW77" s="620"/>
      <c r="HK77" s="620"/>
      <c r="HL77" s="620"/>
      <c r="HZ77" s="620"/>
      <c r="IA77" s="620"/>
    </row>
    <row r="78" spans="1:235" s="2" customFormat="1">
      <c r="A78" s="6"/>
      <c r="C78" s="6"/>
      <c r="D78" s="6"/>
      <c r="E78" s="6"/>
      <c r="F78" s="6"/>
      <c r="G78" s="621"/>
      <c r="H78" s="620"/>
      <c r="I78" s="620"/>
      <c r="J78" s="620"/>
      <c r="K78" s="620"/>
      <c r="L78" s="620"/>
      <c r="M78" s="620"/>
      <c r="N78" s="620"/>
      <c r="O78" s="620"/>
      <c r="P78" s="620"/>
      <c r="Q78" s="620"/>
      <c r="U78" s="6"/>
      <c r="V78" s="6"/>
      <c r="W78" s="6"/>
      <c r="X78" s="6"/>
      <c r="Y78" s="621"/>
      <c r="Z78" s="621"/>
      <c r="AA78" s="621"/>
      <c r="AB78" s="621"/>
      <c r="AC78" s="621"/>
      <c r="AD78" s="621"/>
      <c r="AE78" s="621"/>
      <c r="AF78" s="620"/>
      <c r="AG78" s="620"/>
      <c r="AM78" s="6"/>
      <c r="AN78" s="621"/>
      <c r="AO78" s="621"/>
      <c r="AP78" s="621"/>
      <c r="AQ78" s="621"/>
      <c r="AR78" s="621"/>
      <c r="AS78" s="621"/>
      <c r="AT78" s="621"/>
      <c r="AU78" s="621"/>
      <c r="AV78" s="620"/>
      <c r="AW78" s="620"/>
      <c r="BC78" s="6"/>
      <c r="BD78" s="621"/>
      <c r="BE78" s="621"/>
      <c r="BF78" s="621"/>
      <c r="BG78" s="621"/>
      <c r="BH78" s="621"/>
      <c r="BI78" s="621"/>
      <c r="BJ78" s="621"/>
      <c r="BK78" s="621"/>
      <c r="BL78" s="620"/>
      <c r="BM78" s="620"/>
      <c r="BT78" s="621"/>
      <c r="BU78" s="621"/>
      <c r="BV78" s="621"/>
      <c r="BW78" s="621"/>
      <c r="BX78" s="621"/>
      <c r="BY78" s="621"/>
      <c r="BZ78" s="621"/>
      <c r="CA78" s="621"/>
      <c r="CB78" s="620"/>
      <c r="CC78" s="620"/>
      <c r="CJ78" s="621"/>
      <c r="CK78" s="621"/>
      <c r="CL78" s="621"/>
      <c r="CM78" s="621"/>
      <c r="CN78" s="621"/>
      <c r="CO78" s="621"/>
      <c r="CP78" s="621"/>
      <c r="CQ78" s="621"/>
      <c r="CR78" s="620"/>
      <c r="CS78" s="620"/>
      <c r="DH78" s="620"/>
      <c r="DI78" s="620"/>
      <c r="DX78" s="620"/>
      <c r="DY78" s="620"/>
      <c r="EM78" s="620"/>
      <c r="EN78" s="620"/>
      <c r="ES78" s="6"/>
      <c r="FB78" s="620"/>
      <c r="FC78" s="620"/>
      <c r="FQ78" s="620"/>
      <c r="FR78" s="620"/>
      <c r="GF78" s="620"/>
      <c r="GG78" s="620"/>
      <c r="GV78" s="620"/>
      <c r="GW78" s="620"/>
      <c r="HK78" s="620"/>
      <c r="HL78" s="620"/>
      <c r="HZ78" s="620"/>
      <c r="IA78" s="620"/>
    </row>
    <row r="79" spans="1:235" s="2" customFormat="1">
      <c r="A79" s="6"/>
      <c r="C79" s="6"/>
      <c r="D79" s="6"/>
      <c r="E79" s="6"/>
      <c r="F79" s="6"/>
      <c r="G79" s="621"/>
      <c r="H79" s="620"/>
      <c r="I79" s="620"/>
      <c r="J79" s="620"/>
      <c r="K79" s="620"/>
      <c r="L79" s="620"/>
      <c r="M79" s="620"/>
      <c r="N79" s="620"/>
      <c r="O79" s="620"/>
      <c r="P79" s="620"/>
      <c r="Q79" s="620"/>
      <c r="U79" s="6"/>
      <c r="V79" s="6"/>
      <c r="W79" s="6"/>
      <c r="X79" s="6"/>
      <c r="Y79" s="621"/>
      <c r="Z79" s="621"/>
      <c r="AA79" s="621"/>
      <c r="AB79" s="621"/>
      <c r="AC79" s="621"/>
      <c r="AD79" s="621"/>
      <c r="AE79" s="621"/>
      <c r="AF79" s="620"/>
      <c r="AG79" s="620"/>
      <c r="AM79" s="6"/>
      <c r="AN79" s="621"/>
      <c r="AO79" s="621"/>
      <c r="AP79" s="621"/>
      <c r="AQ79" s="621"/>
      <c r="AR79" s="621"/>
      <c r="AS79" s="621"/>
      <c r="AT79" s="621"/>
      <c r="AU79" s="621"/>
      <c r="AV79" s="620"/>
      <c r="AW79" s="620"/>
      <c r="BC79" s="6"/>
      <c r="BD79" s="621"/>
      <c r="BE79" s="621"/>
      <c r="BF79" s="621"/>
      <c r="BG79" s="621"/>
      <c r="BH79" s="621"/>
      <c r="BI79" s="621"/>
      <c r="BJ79" s="621"/>
      <c r="BK79" s="621"/>
      <c r="BL79" s="620"/>
      <c r="BM79" s="620"/>
      <c r="BT79" s="621"/>
      <c r="BU79" s="621"/>
      <c r="BV79" s="621"/>
      <c r="BW79" s="621"/>
      <c r="BX79" s="621"/>
      <c r="BY79" s="621"/>
      <c r="BZ79" s="621"/>
      <c r="CA79" s="621"/>
      <c r="CB79" s="620"/>
      <c r="CC79" s="620"/>
      <c r="CJ79" s="621"/>
      <c r="CK79" s="621"/>
      <c r="CL79" s="621"/>
      <c r="CM79" s="621"/>
      <c r="CN79" s="621"/>
      <c r="CO79" s="621"/>
      <c r="CP79" s="621"/>
      <c r="CQ79" s="621"/>
      <c r="CR79" s="620"/>
      <c r="CS79" s="620"/>
      <c r="DH79" s="620"/>
      <c r="DI79" s="620"/>
      <c r="DX79" s="620"/>
      <c r="DY79" s="620"/>
      <c r="EM79" s="620"/>
      <c r="EN79" s="620"/>
      <c r="ES79" s="6"/>
      <c r="FB79" s="620"/>
      <c r="FC79" s="620"/>
      <c r="FQ79" s="620"/>
      <c r="FR79" s="620"/>
      <c r="GF79" s="620"/>
      <c r="GG79" s="620"/>
      <c r="GV79" s="620"/>
      <c r="GW79" s="620"/>
      <c r="HK79" s="620"/>
      <c r="HL79" s="620"/>
      <c r="HZ79" s="620"/>
      <c r="IA79" s="620"/>
    </row>
    <row r="80" spans="1:235" s="2" customFormat="1">
      <c r="A80" s="6"/>
      <c r="C80" s="6"/>
      <c r="D80" s="6"/>
      <c r="E80" s="6"/>
      <c r="F80" s="6"/>
      <c r="G80" s="621"/>
      <c r="H80" s="620"/>
      <c r="I80" s="620"/>
      <c r="J80" s="620"/>
      <c r="K80" s="620"/>
      <c r="L80" s="620"/>
      <c r="M80" s="620"/>
      <c r="N80" s="620"/>
      <c r="O80" s="620"/>
      <c r="P80" s="620"/>
      <c r="Q80" s="620"/>
      <c r="U80" s="6"/>
      <c r="V80" s="6"/>
      <c r="W80" s="6"/>
      <c r="X80" s="6"/>
      <c r="Y80" s="621"/>
      <c r="Z80" s="621"/>
      <c r="AA80" s="621"/>
      <c r="AB80" s="621"/>
      <c r="AC80" s="621"/>
      <c r="AD80" s="621"/>
      <c r="AE80" s="621"/>
      <c r="AF80" s="620"/>
      <c r="AG80" s="620"/>
      <c r="AM80" s="6"/>
      <c r="AN80" s="621"/>
      <c r="AO80" s="621"/>
      <c r="AP80" s="621"/>
      <c r="AQ80" s="621"/>
      <c r="AR80" s="621"/>
      <c r="AS80" s="621"/>
      <c r="AT80" s="621"/>
      <c r="AU80" s="621"/>
      <c r="AV80" s="620"/>
      <c r="AW80" s="620"/>
      <c r="BC80" s="6"/>
      <c r="BD80" s="621"/>
      <c r="BE80" s="621"/>
      <c r="BF80" s="621"/>
      <c r="BG80" s="621"/>
      <c r="BH80" s="621"/>
      <c r="BI80" s="621"/>
      <c r="BJ80" s="621"/>
      <c r="BK80" s="621"/>
      <c r="BL80" s="620"/>
      <c r="BM80" s="620"/>
      <c r="BT80" s="621"/>
      <c r="BU80" s="621"/>
      <c r="BV80" s="621"/>
      <c r="BW80" s="621"/>
      <c r="BX80" s="621"/>
      <c r="BY80" s="621"/>
      <c r="BZ80" s="621"/>
      <c r="CA80" s="621"/>
      <c r="CB80" s="620"/>
      <c r="CC80" s="620"/>
      <c r="CJ80" s="621"/>
      <c r="CK80" s="621"/>
      <c r="CL80" s="621"/>
      <c r="CM80" s="621"/>
      <c r="CN80" s="621"/>
      <c r="CO80" s="621"/>
      <c r="CP80" s="621"/>
      <c r="CQ80" s="621"/>
      <c r="CR80" s="620"/>
      <c r="CS80" s="620"/>
      <c r="DH80" s="620"/>
      <c r="DI80" s="620"/>
      <c r="DX80" s="620"/>
      <c r="DY80" s="620"/>
      <c r="EM80" s="620"/>
      <c r="EN80" s="620"/>
      <c r="ES80" s="6"/>
      <c r="FB80" s="620"/>
      <c r="FC80" s="620"/>
      <c r="FQ80" s="620"/>
      <c r="FR80" s="620"/>
      <c r="GF80" s="620"/>
      <c r="GG80" s="620"/>
      <c r="GV80" s="620"/>
      <c r="GW80" s="620"/>
      <c r="HK80" s="620"/>
      <c r="HL80" s="620"/>
      <c r="HZ80" s="620"/>
      <c r="IA80" s="620"/>
    </row>
    <row r="81" spans="1:235" s="2" customFormat="1">
      <c r="A81" s="6"/>
      <c r="C81" s="6"/>
      <c r="D81" s="6"/>
      <c r="E81" s="6"/>
      <c r="F81" s="6"/>
      <c r="G81" s="621"/>
      <c r="H81" s="620"/>
      <c r="I81" s="620"/>
      <c r="J81" s="620"/>
      <c r="K81" s="620"/>
      <c r="L81" s="620"/>
      <c r="M81" s="620"/>
      <c r="N81" s="620"/>
      <c r="O81" s="620"/>
      <c r="P81" s="620"/>
      <c r="Q81" s="620"/>
      <c r="U81" s="6"/>
      <c r="V81" s="6"/>
      <c r="W81" s="6"/>
      <c r="X81" s="6"/>
      <c r="Y81" s="621"/>
      <c r="Z81" s="621"/>
      <c r="AA81" s="621"/>
      <c r="AB81" s="621"/>
      <c r="AC81" s="621"/>
      <c r="AD81" s="621"/>
      <c r="AE81" s="621"/>
      <c r="AF81" s="620"/>
      <c r="AG81" s="620"/>
      <c r="AM81" s="6"/>
      <c r="AN81" s="621"/>
      <c r="AO81" s="621"/>
      <c r="AP81" s="621"/>
      <c r="AQ81" s="621"/>
      <c r="AR81" s="621"/>
      <c r="AS81" s="621"/>
      <c r="AT81" s="621"/>
      <c r="AU81" s="621"/>
      <c r="AV81" s="620"/>
      <c r="AW81" s="620"/>
      <c r="BC81" s="6"/>
      <c r="BD81" s="621"/>
      <c r="BE81" s="621"/>
      <c r="BF81" s="621"/>
      <c r="BG81" s="621"/>
      <c r="BH81" s="621"/>
      <c r="BI81" s="621"/>
      <c r="BJ81" s="621"/>
      <c r="BK81" s="621"/>
      <c r="BL81" s="620"/>
      <c r="BM81" s="620"/>
      <c r="BT81" s="621"/>
      <c r="BU81" s="621"/>
      <c r="BV81" s="621"/>
      <c r="BW81" s="621"/>
      <c r="BX81" s="621"/>
      <c r="BY81" s="621"/>
      <c r="BZ81" s="621"/>
      <c r="CA81" s="621"/>
      <c r="CB81" s="620"/>
      <c r="CC81" s="620"/>
      <c r="CJ81" s="621"/>
      <c r="CK81" s="621"/>
      <c r="CL81" s="621"/>
      <c r="CM81" s="621"/>
      <c r="CN81" s="621"/>
      <c r="CO81" s="621"/>
      <c r="CP81" s="621"/>
      <c r="CQ81" s="621"/>
      <c r="CR81" s="620"/>
      <c r="CS81" s="620"/>
      <c r="DH81" s="620"/>
      <c r="DI81" s="620"/>
      <c r="DX81" s="620"/>
      <c r="DY81" s="620"/>
      <c r="EM81" s="620"/>
      <c r="EN81" s="620"/>
      <c r="ES81" s="6"/>
      <c r="FB81" s="620"/>
      <c r="FC81" s="620"/>
      <c r="FQ81" s="620"/>
      <c r="FR81" s="620"/>
      <c r="GF81" s="620"/>
      <c r="GG81" s="620"/>
      <c r="GV81" s="620"/>
      <c r="GW81" s="620"/>
      <c r="HK81" s="620"/>
      <c r="HL81" s="620"/>
      <c r="HZ81" s="620"/>
      <c r="IA81" s="620"/>
    </row>
    <row r="82" spans="1:235" s="2" customFormat="1">
      <c r="A82" s="6"/>
      <c r="C82" s="6"/>
      <c r="D82" s="6"/>
      <c r="E82" s="6"/>
      <c r="F82" s="6"/>
      <c r="G82" s="621"/>
      <c r="H82" s="620"/>
      <c r="I82" s="620"/>
      <c r="J82" s="620"/>
      <c r="K82" s="620"/>
      <c r="L82" s="620"/>
      <c r="M82" s="620"/>
      <c r="N82" s="620"/>
      <c r="O82" s="620"/>
      <c r="P82" s="620"/>
      <c r="Q82" s="620"/>
      <c r="U82" s="6"/>
      <c r="V82" s="6"/>
      <c r="W82" s="6"/>
      <c r="X82" s="6"/>
      <c r="Y82" s="621"/>
      <c r="Z82" s="621"/>
      <c r="AA82" s="621"/>
      <c r="AB82" s="621"/>
      <c r="AC82" s="621"/>
      <c r="AD82" s="621"/>
      <c r="AE82" s="621"/>
      <c r="AF82" s="620"/>
      <c r="AG82" s="620"/>
      <c r="AM82" s="6"/>
      <c r="AN82" s="621"/>
      <c r="AO82" s="621"/>
      <c r="AP82" s="621"/>
      <c r="AQ82" s="621"/>
      <c r="AR82" s="621"/>
      <c r="AS82" s="621"/>
      <c r="AT82" s="621"/>
      <c r="AU82" s="621"/>
      <c r="AV82" s="620"/>
      <c r="AW82" s="620"/>
      <c r="BC82" s="6"/>
      <c r="BD82" s="621"/>
      <c r="BE82" s="621"/>
      <c r="BF82" s="621"/>
      <c r="BG82" s="621"/>
      <c r="BH82" s="621"/>
      <c r="BI82" s="621"/>
      <c r="BJ82" s="621"/>
      <c r="BK82" s="621"/>
      <c r="BL82" s="620"/>
      <c r="BM82" s="620"/>
      <c r="BT82" s="621"/>
      <c r="BU82" s="621"/>
      <c r="BV82" s="621"/>
      <c r="BW82" s="621"/>
      <c r="BX82" s="621"/>
      <c r="BY82" s="621"/>
      <c r="BZ82" s="621"/>
      <c r="CA82" s="621"/>
      <c r="CB82" s="620"/>
      <c r="CC82" s="620"/>
      <c r="CJ82" s="621"/>
      <c r="CK82" s="621"/>
      <c r="CL82" s="621"/>
      <c r="CM82" s="621"/>
      <c r="CN82" s="621"/>
      <c r="CO82" s="621"/>
      <c r="CP82" s="621"/>
      <c r="CQ82" s="621"/>
      <c r="CR82" s="620"/>
      <c r="CS82" s="620"/>
      <c r="DH82" s="620"/>
      <c r="DI82" s="620"/>
      <c r="DX82" s="620"/>
      <c r="DY82" s="620"/>
      <c r="EM82" s="620"/>
      <c r="EN82" s="620"/>
      <c r="ES82" s="6"/>
      <c r="FB82" s="620"/>
      <c r="FC82" s="620"/>
      <c r="FQ82" s="620"/>
      <c r="FR82" s="620"/>
      <c r="GF82" s="620"/>
      <c r="GG82" s="620"/>
      <c r="GV82" s="620"/>
      <c r="GW82" s="620"/>
      <c r="HK82" s="620"/>
      <c r="HL82" s="620"/>
      <c r="HZ82" s="620"/>
      <c r="IA82" s="620"/>
    </row>
    <row r="83" spans="1:235" s="2" customFormat="1">
      <c r="A83" s="6"/>
      <c r="C83" s="6"/>
      <c r="D83" s="6"/>
      <c r="E83" s="6"/>
      <c r="F83" s="6"/>
      <c r="G83" s="621"/>
      <c r="H83" s="620"/>
      <c r="I83" s="620"/>
      <c r="J83" s="620"/>
      <c r="K83" s="620"/>
      <c r="L83" s="620"/>
      <c r="M83" s="620"/>
      <c r="N83" s="620"/>
      <c r="O83" s="620"/>
      <c r="P83" s="620"/>
      <c r="Q83" s="620"/>
      <c r="U83" s="6"/>
      <c r="V83" s="6"/>
      <c r="W83" s="6"/>
      <c r="X83" s="6"/>
      <c r="Y83" s="621"/>
      <c r="Z83" s="621"/>
      <c r="AA83" s="621"/>
      <c r="AB83" s="621"/>
      <c r="AC83" s="621"/>
      <c r="AD83" s="621"/>
      <c r="AE83" s="621"/>
      <c r="AF83" s="620"/>
      <c r="AG83" s="620"/>
      <c r="AM83" s="6"/>
      <c r="AN83" s="621"/>
      <c r="AO83" s="621"/>
      <c r="AP83" s="621"/>
      <c r="AQ83" s="621"/>
      <c r="AR83" s="621"/>
      <c r="AS83" s="621"/>
      <c r="AT83" s="621"/>
      <c r="AU83" s="621"/>
      <c r="AV83" s="620"/>
      <c r="AW83" s="620"/>
      <c r="BC83" s="6"/>
      <c r="BD83" s="621"/>
      <c r="BE83" s="621"/>
      <c r="BF83" s="621"/>
      <c r="BG83" s="621"/>
      <c r="BH83" s="621"/>
      <c r="BI83" s="621"/>
      <c r="BJ83" s="621"/>
      <c r="BK83" s="621"/>
      <c r="BL83" s="620"/>
      <c r="BM83" s="620"/>
      <c r="BT83" s="621"/>
      <c r="BU83" s="621"/>
      <c r="BV83" s="621"/>
      <c r="BW83" s="621"/>
      <c r="BX83" s="621"/>
      <c r="BY83" s="621"/>
      <c r="BZ83" s="621"/>
      <c r="CA83" s="621"/>
      <c r="CB83" s="620"/>
      <c r="CC83" s="620"/>
      <c r="CJ83" s="621"/>
      <c r="CK83" s="621"/>
      <c r="CL83" s="621"/>
      <c r="CM83" s="621"/>
      <c r="CN83" s="621"/>
      <c r="CO83" s="621"/>
      <c r="CP83" s="621"/>
      <c r="CQ83" s="621"/>
      <c r="CR83" s="620"/>
      <c r="CS83" s="620"/>
      <c r="DH83" s="620"/>
      <c r="DI83" s="620"/>
      <c r="DX83" s="620"/>
      <c r="DY83" s="620"/>
      <c r="EM83" s="620"/>
      <c r="EN83" s="620"/>
      <c r="ES83" s="6"/>
      <c r="FB83" s="620"/>
      <c r="FC83" s="620"/>
      <c r="FQ83" s="620"/>
      <c r="FR83" s="620"/>
      <c r="GF83" s="620"/>
      <c r="GG83" s="620"/>
      <c r="GV83" s="620"/>
      <c r="GW83" s="620"/>
      <c r="HK83" s="620"/>
      <c r="HL83" s="620"/>
      <c r="HZ83" s="620"/>
      <c r="IA83" s="620"/>
    </row>
    <row r="84" spans="1:235" s="2" customFormat="1">
      <c r="A84" s="6"/>
      <c r="C84" s="6"/>
      <c r="D84" s="6"/>
      <c r="E84" s="6"/>
      <c r="F84" s="6"/>
      <c r="G84" s="621"/>
      <c r="H84" s="620"/>
      <c r="I84" s="620"/>
      <c r="J84" s="620"/>
      <c r="K84" s="620"/>
      <c r="L84" s="620"/>
      <c r="M84" s="620"/>
      <c r="N84" s="620"/>
      <c r="O84" s="620"/>
      <c r="P84" s="620"/>
      <c r="Q84" s="620"/>
      <c r="U84" s="6"/>
      <c r="V84" s="6"/>
      <c r="W84" s="6"/>
      <c r="X84" s="6"/>
      <c r="Y84" s="621"/>
      <c r="Z84" s="621"/>
      <c r="AA84" s="621"/>
      <c r="AB84" s="621"/>
      <c r="AC84" s="621"/>
      <c r="AD84" s="621"/>
      <c r="AE84" s="621"/>
      <c r="AF84" s="620"/>
      <c r="AG84" s="620"/>
      <c r="AM84" s="6"/>
      <c r="AN84" s="621"/>
      <c r="AO84" s="621"/>
      <c r="AP84" s="621"/>
      <c r="AQ84" s="621"/>
      <c r="AR84" s="621"/>
      <c r="AS84" s="621"/>
      <c r="AT84" s="621"/>
      <c r="AU84" s="621"/>
      <c r="AV84" s="620"/>
      <c r="AW84" s="620"/>
      <c r="BC84" s="6"/>
      <c r="BD84" s="621"/>
      <c r="BE84" s="621"/>
      <c r="BF84" s="621"/>
      <c r="BG84" s="621"/>
      <c r="BH84" s="621"/>
      <c r="BI84" s="621"/>
      <c r="BJ84" s="621"/>
      <c r="BK84" s="621"/>
      <c r="BL84" s="620"/>
      <c r="BM84" s="620"/>
      <c r="BT84" s="621"/>
      <c r="BU84" s="621"/>
      <c r="BV84" s="621"/>
      <c r="BW84" s="621"/>
      <c r="BX84" s="621"/>
      <c r="BY84" s="621"/>
      <c r="BZ84" s="621"/>
      <c r="CA84" s="621"/>
      <c r="CB84" s="620"/>
      <c r="CC84" s="620"/>
      <c r="CJ84" s="621"/>
      <c r="CK84" s="621"/>
      <c r="CL84" s="621"/>
      <c r="CM84" s="621"/>
      <c r="CN84" s="621"/>
      <c r="CO84" s="621"/>
      <c r="CP84" s="621"/>
      <c r="CQ84" s="621"/>
      <c r="CR84" s="620"/>
      <c r="CS84" s="620"/>
      <c r="DH84" s="620"/>
      <c r="DI84" s="620"/>
      <c r="DX84" s="620"/>
      <c r="DY84" s="620"/>
      <c r="EM84" s="620"/>
      <c r="EN84" s="620"/>
      <c r="ES84" s="6"/>
      <c r="FB84" s="620"/>
      <c r="FC84" s="620"/>
      <c r="FQ84" s="620"/>
      <c r="FR84" s="620"/>
      <c r="GF84" s="620"/>
      <c r="GG84" s="620"/>
      <c r="GV84" s="620"/>
      <c r="GW84" s="620"/>
      <c r="HK84" s="620"/>
      <c r="HL84" s="620"/>
      <c r="HZ84" s="620"/>
      <c r="IA84" s="620"/>
    </row>
    <row r="85" spans="1:235" s="2" customFormat="1">
      <c r="A85" s="6"/>
      <c r="C85" s="6"/>
      <c r="D85" s="6"/>
      <c r="E85" s="6"/>
      <c r="F85" s="6"/>
      <c r="G85" s="621"/>
      <c r="H85" s="620"/>
      <c r="I85" s="620"/>
      <c r="J85" s="620"/>
      <c r="K85" s="620"/>
      <c r="L85" s="620"/>
      <c r="M85" s="620"/>
      <c r="N85" s="620"/>
      <c r="O85" s="620"/>
      <c r="P85" s="620"/>
      <c r="Q85" s="620"/>
      <c r="U85" s="6"/>
      <c r="V85" s="6"/>
      <c r="W85" s="6"/>
      <c r="X85" s="6"/>
      <c r="Y85" s="621"/>
      <c r="Z85" s="621"/>
      <c r="AA85" s="621"/>
      <c r="AB85" s="621"/>
      <c r="AC85" s="621"/>
      <c r="AD85" s="621"/>
      <c r="AE85" s="621"/>
      <c r="AF85" s="620"/>
      <c r="AG85" s="620"/>
      <c r="AM85" s="6"/>
      <c r="AN85" s="621"/>
      <c r="AO85" s="621"/>
      <c r="AP85" s="621"/>
      <c r="AQ85" s="621"/>
      <c r="AR85" s="621"/>
      <c r="AS85" s="621"/>
      <c r="AT85" s="621"/>
      <c r="AU85" s="621"/>
      <c r="AV85" s="620"/>
      <c r="AW85" s="620"/>
      <c r="BC85" s="6"/>
      <c r="BD85" s="621"/>
      <c r="BE85" s="621"/>
      <c r="BF85" s="621"/>
      <c r="BG85" s="621"/>
      <c r="BH85" s="621"/>
      <c r="BI85" s="621"/>
      <c r="BJ85" s="621"/>
      <c r="BK85" s="621"/>
      <c r="BL85" s="620"/>
      <c r="BM85" s="620"/>
      <c r="BT85" s="621"/>
      <c r="BU85" s="621"/>
      <c r="BV85" s="621"/>
      <c r="BW85" s="621"/>
      <c r="BX85" s="621"/>
      <c r="BY85" s="621"/>
      <c r="BZ85" s="621"/>
      <c r="CA85" s="621"/>
      <c r="CB85" s="620"/>
      <c r="CC85" s="620"/>
      <c r="CJ85" s="621"/>
      <c r="CK85" s="621"/>
      <c r="CL85" s="621"/>
      <c r="CM85" s="621"/>
      <c r="CN85" s="621"/>
      <c r="CO85" s="621"/>
      <c r="CP85" s="621"/>
      <c r="CQ85" s="621"/>
      <c r="CR85" s="620"/>
      <c r="CS85" s="620"/>
      <c r="DH85" s="620"/>
      <c r="DI85" s="620"/>
      <c r="DX85" s="620"/>
      <c r="DY85" s="620"/>
      <c r="EM85" s="620"/>
      <c r="EN85" s="620"/>
      <c r="ES85" s="6"/>
      <c r="FB85" s="620"/>
      <c r="FC85" s="620"/>
      <c r="FQ85" s="620"/>
      <c r="FR85" s="620"/>
      <c r="GF85" s="620"/>
      <c r="GG85" s="620"/>
      <c r="GV85" s="620"/>
      <c r="GW85" s="620"/>
      <c r="HK85" s="620"/>
      <c r="HL85" s="620"/>
      <c r="HZ85" s="620"/>
      <c r="IA85" s="620"/>
    </row>
    <row r="86" spans="1:235" s="2" customFormat="1">
      <c r="A86" s="6"/>
      <c r="C86" s="6"/>
      <c r="D86" s="6"/>
      <c r="E86" s="6"/>
      <c r="F86" s="6"/>
      <c r="G86" s="621"/>
      <c r="H86" s="620"/>
      <c r="I86" s="620"/>
      <c r="J86" s="620"/>
      <c r="K86" s="620"/>
      <c r="L86" s="620"/>
      <c r="M86" s="620"/>
      <c r="N86" s="620"/>
      <c r="O86" s="620"/>
      <c r="P86" s="620"/>
      <c r="Q86" s="620"/>
      <c r="U86" s="6"/>
      <c r="V86" s="6"/>
      <c r="W86" s="6"/>
      <c r="X86" s="6"/>
      <c r="Y86" s="621"/>
      <c r="Z86" s="621"/>
      <c r="AA86" s="621"/>
      <c r="AB86" s="621"/>
      <c r="AC86" s="621"/>
      <c r="AD86" s="621"/>
      <c r="AE86" s="621"/>
      <c r="AF86" s="620"/>
      <c r="AG86" s="620"/>
      <c r="AM86" s="6"/>
      <c r="AN86" s="621"/>
      <c r="AO86" s="621"/>
      <c r="AP86" s="621"/>
      <c r="AQ86" s="621"/>
      <c r="AR86" s="621"/>
      <c r="AS86" s="621"/>
      <c r="AT86" s="621"/>
      <c r="AU86" s="621"/>
      <c r="AV86" s="620"/>
      <c r="AW86" s="620"/>
      <c r="BC86" s="6"/>
      <c r="BD86" s="621"/>
      <c r="BE86" s="621"/>
      <c r="BF86" s="621"/>
      <c r="BG86" s="621"/>
      <c r="BH86" s="621"/>
      <c r="BI86" s="621"/>
      <c r="BJ86" s="621"/>
      <c r="BK86" s="621"/>
      <c r="BL86" s="620"/>
      <c r="BM86" s="620"/>
      <c r="BT86" s="621"/>
      <c r="BU86" s="621"/>
      <c r="BV86" s="621"/>
      <c r="BW86" s="621"/>
      <c r="BX86" s="621"/>
      <c r="BY86" s="621"/>
      <c r="BZ86" s="621"/>
      <c r="CA86" s="621"/>
      <c r="CB86" s="620"/>
      <c r="CC86" s="620"/>
      <c r="CJ86" s="621"/>
      <c r="CK86" s="621"/>
      <c r="CL86" s="621"/>
      <c r="CM86" s="621"/>
      <c r="CN86" s="621"/>
      <c r="CO86" s="621"/>
      <c r="CP86" s="621"/>
      <c r="CQ86" s="621"/>
      <c r="CR86" s="620"/>
      <c r="CS86" s="620"/>
      <c r="DH86" s="620"/>
      <c r="DI86" s="620"/>
      <c r="DX86" s="620"/>
      <c r="DY86" s="620"/>
      <c r="EM86" s="620"/>
      <c r="EN86" s="620"/>
      <c r="ES86" s="6"/>
      <c r="FB86" s="620"/>
      <c r="FC86" s="620"/>
      <c r="FQ86" s="620"/>
      <c r="FR86" s="620"/>
      <c r="GF86" s="620"/>
      <c r="GG86" s="620"/>
      <c r="GV86" s="620"/>
      <c r="GW86" s="620"/>
      <c r="HK86" s="620"/>
      <c r="HL86" s="620"/>
      <c r="HZ86" s="620"/>
      <c r="IA86" s="620"/>
    </row>
    <row r="87" spans="1:235" s="2" customFormat="1">
      <c r="A87" s="6"/>
      <c r="C87" s="6"/>
      <c r="D87" s="6"/>
      <c r="E87" s="6"/>
      <c r="F87" s="6"/>
      <c r="G87" s="621"/>
      <c r="H87" s="620"/>
      <c r="I87" s="620"/>
      <c r="J87" s="620"/>
      <c r="K87" s="620"/>
      <c r="L87" s="620"/>
      <c r="M87" s="620"/>
      <c r="N87" s="620"/>
      <c r="O87" s="620"/>
      <c r="P87" s="620"/>
      <c r="Q87" s="620"/>
      <c r="U87" s="6"/>
      <c r="V87" s="6"/>
      <c r="W87" s="6"/>
      <c r="X87" s="6"/>
      <c r="Y87" s="621"/>
      <c r="Z87" s="621"/>
      <c r="AA87" s="621"/>
      <c r="AB87" s="621"/>
      <c r="AC87" s="621"/>
      <c r="AD87" s="621"/>
      <c r="AE87" s="621"/>
      <c r="AF87" s="620"/>
      <c r="AG87" s="620"/>
      <c r="AM87" s="6"/>
      <c r="AN87" s="621"/>
      <c r="AO87" s="621"/>
      <c r="AP87" s="621"/>
      <c r="AQ87" s="621"/>
      <c r="AR87" s="621"/>
      <c r="AS87" s="621"/>
      <c r="AT87" s="621"/>
      <c r="AU87" s="621"/>
      <c r="AV87" s="620"/>
      <c r="AW87" s="620"/>
      <c r="BC87" s="6"/>
      <c r="BD87" s="621"/>
      <c r="BE87" s="621"/>
      <c r="BF87" s="621"/>
      <c r="BG87" s="621"/>
      <c r="BH87" s="621"/>
      <c r="BI87" s="621"/>
      <c r="BJ87" s="621"/>
      <c r="BK87" s="621"/>
      <c r="BL87" s="620"/>
      <c r="BM87" s="620"/>
      <c r="BT87" s="621"/>
      <c r="BU87" s="621"/>
      <c r="BV87" s="621"/>
      <c r="BW87" s="621"/>
      <c r="BX87" s="621"/>
      <c r="BY87" s="621"/>
      <c r="BZ87" s="621"/>
      <c r="CA87" s="621"/>
      <c r="CB87" s="620"/>
      <c r="CC87" s="620"/>
      <c r="CJ87" s="621"/>
      <c r="CK87" s="621"/>
      <c r="CL87" s="621"/>
      <c r="CM87" s="621"/>
      <c r="CN87" s="621"/>
      <c r="CO87" s="621"/>
      <c r="CP87" s="621"/>
      <c r="CQ87" s="621"/>
      <c r="CR87" s="620"/>
      <c r="CS87" s="620"/>
      <c r="DH87" s="620"/>
      <c r="DI87" s="620"/>
      <c r="DX87" s="620"/>
      <c r="DY87" s="620"/>
      <c r="EM87" s="620"/>
      <c r="EN87" s="620"/>
      <c r="ES87" s="6"/>
      <c r="FB87" s="620"/>
      <c r="FC87" s="620"/>
      <c r="FQ87" s="620"/>
      <c r="FR87" s="620"/>
      <c r="GF87" s="620"/>
      <c r="GG87" s="620"/>
      <c r="GV87" s="620"/>
      <c r="GW87" s="620"/>
      <c r="HK87" s="620"/>
      <c r="HL87" s="620"/>
      <c r="HZ87" s="620"/>
      <c r="IA87" s="620"/>
    </row>
    <row r="88" spans="1:235" s="2" customFormat="1">
      <c r="A88" s="6"/>
      <c r="C88" s="6"/>
      <c r="D88" s="6"/>
      <c r="E88" s="6"/>
      <c r="F88" s="6"/>
      <c r="G88" s="621"/>
      <c r="H88" s="620"/>
      <c r="I88" s="620"/>
      <c r="J88" s="620"/>
      <c r="K88" s="620"/>
      <c r="L88" s="620"/>
      <c r="M88" s="620"/>
      <c r="N88" s="620"/>
      <c r="O88" s="620"/>
      <c r="P88" s="620"/>
      <c r="Q88" s="620"/>
      <c r="U88" s="6"/>
      <c r="V88" s="6"/>
      <c r="W88" s="6"/>
      <c r="X88" s="6"/>
      <c r="Y88" s="621"/>
      <c r="Z88" s="621"/>
      <c r="AA88" s="621"/>
      <c r="AB88" s="621"/>
      <c r="AC88" s="621"/>
      <c r="AD88" s="621"/>
      <c r="AE88" s="621"/>
      <c r="AF88" s="620"/>
      <c r="AG88" s="620"/>
      <c r="AM88" s="6"/>
      <c r="AN88" s="621"/>
      <c r="AO88" s="621"/>
      <c r="AP88" s="621"/>
      <c r="AQ88" s="621"/>
      <c r="AR88" s="621"/>
      <c r="AS88" s="621"/>
      <c r="AT88" s="621"/>
      <c r="AU88" s="621"/>
      <c r="AV88" s="620"/>
      <c r="AW88" s="620"/>
      <c r="BC88" s="6"/>
      <c r="BD88" s="621"/>
      <c r="BE88" s="621"/>
      <c r="BF88" s="621"/>
      <c r="BG88" s="621"/>
      <c r="BH88" s="621"/>
      <c r="BI88" s="621"/>
      <c r="BJ88" s="621"/>
      <c r="BK88" s="621"/>
      <c r="BL88" s="620"/>
      <c r="BM88" s="620"/>
      <c r="BT88" s="621"/>
      <c r="BU88" s="621"/>
      <c r="BV88" s="621"/>
      <c r="BW88" s="621"/>
      <c r="BX88" s="621"/>
      <c r="BY88" s="621"/>
      <c r="BZ88" s="621"/>
      <c r="CA88" s="621"/>
      <c r="CB88" s="620"/>
      <c r="CC88" s="620"/>
      <c r="CJ88" s="621"/>
      <c r="CK88" s="621"/>
      <c r="CL88" s="621"/>
      <c r="CM88" s="621"/>
      <c r="CN88" s="621"/>
      <c r="CO88" s="621"/>
      <c r="CP88" s="621"/>
      <c r="CQ88" s="621"/>
      <c r="CR88" s="620"/>
      <c r="CS88" s="620"/>
      <c r="DH88" s="620"/>
      <c r="DI88" s="620"/>
      <c r="DX88" s="620"/>
      <c r="DY88" s="620"/>
      <c r="EM88" s="620"/>
      <c r="EN88" s="620"/>
      <c r="ES88" s="6"/>
      <c r="FB88" s="620"/>
      <c r="FC88" s="620"/>
      <c r="FQ88" s="620"/>
      <c r="FR88" s="620"/>
      <c r="GF88" s="620"/>
      <c r="GG88" s="620"/>
      <c r="GV88" s="620"/>
      <c r="GW88" s="620"/>
      <c r="HK88" s="620"/>
      <c r="HL88" s="620"/>
      <c r="HZ88" s="620"/>
      <c r="IA88" s="620"/>
    </row>
    <row r="89" spans="1:235" s="2" customFormat="1">
      <c r="A89" s="6"/>
      <c r="C89" s="6"/>
      <c r="D89" s="6"/>
      <c r="E89" s="6"/>
      <c r="F89" s="6"/>
      <c r="G89" s="621"/>
      <c r="H89" s="620"/>
      <c r="I89" s="620"/>
      <c r="J89" s="620"/>
      <c r="K89" s="620"/>
      <c r="L89" s="620"/>
      <c r="M89" s="620"/>
      <c r="N89" s="620"/>
      <c r="O89" s="620"/>
      <c r="P89" s="620"/>
      <c r="Q89" s="620"/>
      <c r="U89" s="6"/>
      <c r="V89" s="6"/>
      <c r="W89" s="6"/>
      <c r="X89" s="6"/>
      <c r="Y89" s="621"/>
      <c r="Z89" s="621"/>
      <c r="AA89" s="621"/>
      <c r="AB89" s="621"/>
      <c r="AC89" s="621"/>
      <c r="AD89" s="621"/>
      <c r="AE89" s="621"/>
      <c r="AF89" s="620"/>
      <c r="AG89" s="620"/>
      <c r="AM89" s="6"/>
      <c r="AN89" s="621"/>
      <c r="AO89" s="621"/>
      <c r="AP89" s="621"/>
      <c r="AQ89" s="621"/>
      <c r="AR89" s="621"/>
      <c r="AS89" s="621"/>
      <c r="AT89" s="621"/>
      <c r="AU89" s="621"/>
      <c r="AV89" s="620"/>
      <c r="AW89" s="620"/>
      <c r="BC89" s="6"/>
      <c r="BD89" s="621"/>
      <c r="BE89" s="621"/>
      <c r="BF89" s="621"/>
      <c r="BG89" s="621"/>
      <c r="BH89" s="621"/>
      <c r="BI89" s="621"/>
      <c r="BJ89" s="621"/>
      <c r="BK89" s="621"/>
      <c r="BL89" s="620"/>
      <c r="BM89" s="620"/>
      <c r="BT89" s="621"/>
      <c r="BU89" s="621"/>
      <c r="BV89" s="621"/>
      <c r="BW89" s="621"/>
      <c r="BX89" s="621"/>
      <c r="BY89" s="621"/>
      <c r="BZ89" s="621"/>
      <c r="CA89" s="621"/>
      <c r="CB89" s="620"/>
      <c r="CC89" s="620"/>
      <c r="CJ89" s="621"/>
      <c r="CK89" s="621"/>
      <c r="CL89" s="621"/>
      <c r="CM89" s="621"/>
      <c r="CN89" s="621"/>
      <c r="CO89" s="621"/>
      <c r="CP89" s="621"/>
      <c r="CQ89" s="621"/>
      <c r="CR89" s="620"/>
      <c r="CS89" s="620"/>
      <c r="DH89" s="620"/>
      <c r="DI89" s="620"/>
      <c r="DX89" s="620"/>
      <c r="DY89" s="620"/>
      <c r="EM89" s="620"/>
      <c r="EN89" s="620"/>
      <c r="ES89" s="6"/>
      <c r="FB89" s="620"/>
      <c r="FC89" s="620"/>
      <c r="FQ89" s="620"/>
      <c r="FR89" s="620"/>
      <c r="GF89" s="620"/>
      <c r="GG89" s="620"/>
      <c r="GV89" s="620"/>
      <c r="GW89" s="620"/>
      <c r="HK89" s="620"/>
      <c r="HL89" s="620"/>
      <c r="HZ89" s="620"/>
      <c r="IA89" s="620"/>
    </row>
    <row r="90" spans="1:235" s="2" customFormat="1">
      <c r="A90" s="6"/>
      <c r="C90" s="6"/>
      <c r="D90" s="6"/>
      <c r="E90" s="6"/>
      <c r="F90" s="6"/>
      <c r="G90" s="621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U90" s="6"/>
      <c r="V90" s="6"/>
      <c r="W90" s="6"/>
      <c r="X90" s="6"/>
      <c r="Y90" s="621"/>
      <c r="Z90" s="621"/>
      <c r="AA90" s="621"/>
      <c r="AB90" s="621"/>
      <c r="AC90" s="621"/>
      <c r="AD90" s="621"/>
      <c r="AE90" s="621"/>
      <c r="AF90" s="620"/>
      <c r="AG90" s="620"/>
      <c r="AM90" s="6"/>
      <c r="AN90" s="621"/>
      <c r="AO90" s="621"/>
      <c r="AP90" s="621"/>
      <c r="AQ90" s="621"/>
      <c r="AR90" s="621"/>
      <c r="AS90" s="621"/>
      <c r="AT90" s="621"/>
      <c r="AU90" s="621"/>
      <c r="AV90" s="620"/>
      <c r="AW90" s="620"/>
      <c r="BC90" s="6"/>
      <c r="BD90" s="621"/>
      <c r="BE90" s="621"/>
      <c r="BF90" s="621"/>
      <c r="BG90" s="621"/>
      <c r="BH90" s="621"/>
      <c r="BI90" s="621"/>
      <c r="BJ90" s="621"/>
      <c r="BK90" s="621"/>
      <c r="BL90" s="620"/>
      <c r="BM90" s="620"/>
      <c r="BT90" s="621"/>
      <c r="BU90" s="621"/>
      <c r="BV90" s="621"/>
      <c r="BW90" s="621"/>
      <c r="BX90" s="621"/>
      <c r="BY90" s="621"/>
      <c r="BZ90" s="621"/>
      <c r="CA90" s="621"/>
      <c r="CB90" s="620"/>
      <c r="CC90" s="620"/>
      <c r="CJ90" s="621"/>
      <c r="CK90" s="621"/>
      <c r="CL90" s="621"/>
      <c r="CM90" s="621"/>
      <c r="CN90" s="621"/>
      <c r="CO90" s="621"/>
      <c r="CP90" s="621"/>
      <c r="CQ90" s="621"/>
      <c r="CR90" s="620"/>
      <c r="CS90" s="620"/>
      <c r="DH90" s="620"/>
      <c r="DI90" s="620"/>
      <c r="DX90" s="620"/>
      <c r="DY90" s="620"/>
      <c r="EM90" s="620"/>
      <c r="EN90" s="620"/>
      <c r="ES90" s="6"/>
      <c r="FB90" s="620"/>
      <c r="FC90" s="620"/>
      <c r="FQ90" s="620"/>
      <c r="FR90" s="620"/>
      <c r="GF90" s="620"/>
      <c r="GG90" s="620"/>
      <c r="GV90" s="620"/>
      <c r="GW90" s="620"/>
      <c r="HK90" s="620"/>
      <c r="HL90" s="620"/>
      <c r="HZ90" s="620"/>
      <c r="IA90" s="620"/>
    </row>
    <row r="91" spans="1:235" s="2" customFormat="1">
      <c r="A91" s="6"/>
      <c r="C91" s="6"/>
      <c r="D91" s="6"/>
      <c r="E91" s="6"/>
      <c r="F91" s="6"/>
      <c r="G91" s="621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U91" s="6"/>
      <c r="V91" s="6"/>
      <c r="W91" s="6"/>
      <c r="X91" s="6"/>
      <c r="Y91" s="621"/>
      <c r="Z91" s="621"/>
      <c r="AA91" s="621"/>
      <c r="AB91" s="621"/>
      <c r="AC91" s="621"/>
      <c r="AD91" s="621"/>
      <c r="AE91" s="621"/>
      <c r="AF91" s="620"/>
      <c r="AG91" s="620"/>
      <c r="AM91" s="6"/>
      <c r="AN91" s="621"/>
      <c r="AO91" s="621"/>
      <c r="AP91" s="621"/>
      <c r="AQ91" s="621"/>
      <c r="AR91" s="621"/>
      <c r="AS91" s="621"/>
      <c r="AT91" s="621"/>
      <c r="AU91" s="621"/>
      <c r="AV91" s="620"/>
      <c r="AW91" s="620"/>
      <c r="BC91" s="6"/>
      <c r="BD91" s="621"/>
      <c r="BE91" s="621"/>
      <c r="BF91" s="621"/>
      <c r="BG91" s="621"/>
      <c r="BH91" s="621"/>
      <c r="BI91" s="621"/>
      <c r="BJ91" s="621"/>
      <c r="BK91" s="621"/>
      <c r="BL91" s="620"/>
      <c r="BM91" s="620"/>
      <c r="BT91" s="621"/>
      <c r="BU91" s="621"/>
      <c r="BV91" s="621"/>
      <c r="BW91" s="621"/>
      <c r="BX91" s="621"/>
      <c r="BY91" s="621"/>
      <c r="BZ91" s="621"/>
      <c r="CA91" s="621"/>
      <c r="CB91" s="620"/>
      <c r="CC91" s="620"/>
      <c r="CJ91" s="621"/>
      <c r="CK91" s="621"/>
      <c r="CL91" s="621"/>
      <c r="CM91" s="621"/>
      <c r="CN91" s="621"/>
      <c r="CO91" s="621"/>
      <c r="CP91" s="621"/>
      <c r="CQ91" s="621"/>
      <c r="CR91" s="620"/>
      <c r="CS91" s="620"/>
      <c r="DH91" s="620"/>
      <c r="DI91" s="620"/>
      <c r="DX91" s="620"/>
      <c r="DY91" s="620"/>
      <c r="EM91" s="620"/>
      <c r="EN91" s="620"/>
      <c r="ES91" s="6"/>
      <c r="FB91" s="620"/>
      <c r="FC91" s="620"/>
      <c r="FQ91" s="620"/>
      <c r="FR91" s="620"/>
      <c r="GF91" s="620"/>
      <c r="GG91" s="620"/>
      <c r="GV91" s="620"/>
      <c r="GW91" s="620"/>
      <c r="HK91" s="620"/>
      <c r="HL91" s="620"/>
      <c r="HZ91" s="620"/>
      <c r="IA91" s="620"/>
    </row>
    <row r="92" spans="1:235" s="2" customFormat="1">
      <c r="A92" s="6"/>
      <c r="C92" s="6"/>
      <c r="D92" s="6"/>
      <c r="E92" s="6"/>
      <c r="F92" s="6"/>
      <c r="G92" s="621"/>
      <c r="H92" s="620"/>
      <c r="I92" s="620"/>
      <c r="J92" s="620"/>
      <c r="K92" s="620"/>
      <c r="L92" s="620"/>
      <c r="M92" s="620"/>
      <c r="N92" s="620"/>
      <c r="O92" s="620"/>
      <c r="P92" s="620"/>
      <c r="Q92" s="620"/>
      <c r="U92" s="6"/>
      <c r="V92" s="6"/>
      <c r="W92" s="6"/>
      <c r="X92" s="6"/>
      <c r="Y92" s="621"/>
      <c r="Z92" s="621"/>
      <c r="AA92" s="621"/>
      <c r="AB92" s="621"/>
      <c r="AC92" s="621"/>
      <c r="AD92" s="621"/>
      <c r="AE92" s="621"/>
      <c r="AF92" s="620"/>
      <c r="AG92" s="620"/>
      <c r="AM92" s="6"/>
      <c r="AN92" s="621"/>
      <c r="AO92" s="621"/>
      <c r="AP92" s="621"/>
      <c r="AQ92" s="621"/>
      <c r="AR92" s="621"/>
      <c r="AS92" s="621"/>
      <c r="AT92" s="621"/>
      <c r="AU92" s="621"/>
      <c r="AV92" s="620"/>
      <c r="AW92" s="620"/>
      <c r="BC92" s="6"/>
      <c r="BD92" s="621"/>
      <c r="BE92" s="621"/>
      <c r="BF92" s="621"/>
      <c r="BG92" s="621"/>
      <c r="BH92" s="621"/>
      <c r="BI92" s="621"/>
      <c r="BJ92" s="621"/>
      <c r="BK92" s="621"/>
      <c r="BL92" s="620"/>
      <c r="BM92" s="620"/>
      <c r="BT92" s="621"/>
      <c r="BU92" s="621"/>
      <c r="BV92" s="621"/>
      <c r="BW92" s="621"/>
      <c r="BX92" s="621"/>
      <c r="BY92" s="621"/>
      <c r="BZ92" s="621"/>
      <c r="CA92" s="621"/>
      <c r="CB92" s="620"/>
      <c r="CC92" s="620"/>
      <c r="CJ92" s="621"/>
      <c r="CK92" s="621"/>
      <c r="CL92" s="621"/>
      <c r="CM92" s="621"/>
      <c r="CN92" s="621"/>
      <c r="CO92" s="621"/>
      <c r="CP92" s="621"/>
      <c r="CQ92" s="621"/>
      <c r="CR92" s="620"/>
      <c r="CS92" s="620"/>
      <c r="DH92" s="620"/>
      <c r="DI92" s="620"/>
      <c r="DX92" s="620"/>
      <c r="DY92" s="620"/>
      <c r="EM92" s="620"/>
      <c r="EN92" s="620"/>
      <c r="ES92" s="6"/>
      <c r="FB92" s="620"/>
      <c r="FC92" s="620"/>
      <c r="FQ92" s="620"/>
      <c r="FR92" s="620"/>
      <c r="GF92" s="620"/>
      <c r="GG92" s="620"/>
      <c r="GV92" s="620"/>
      <c r="GW92" s="620"/>
      <c r="HK92" s="620"/>
      <c r="HL92" s="620"/>
      <c r="HZ92" s="620"/>
      <c r="IA92" s="620"/>
    </row>
    <row r="93" spans="1:235" s="2" customFormat="1">
      <c r="A93" s="6"/>
      <c r="C93" s="6"/>
      <c r="D93" s="6"/>
      <c r="E93" s="6"/>
      <c r="F93" s="6"/>
      <c r="G93" s="621"/>
      <c r="H93" s="620"/>
      <c r="I93" s="620"/>
      <c r="J93" s="620"/>
      <c r="K93" s="620"/>
      <c r="L93" s="620"/>
      <c r="M93" s="620"/>
      <c r="N93" s="620"/>
      <c r="O93" s="620"/>
      <c r="P93" s="620"/>
      <c r="Q93" s="620"/>
      <c r="U93" s="6"/>
      <c r="V93" s="6"/>
      <c r="W93" s="6"/>
      <c r="X93" s="6"/>
      <c r="Y93" s="621"/>
      <c r="Z93" s="621"/>
      <c r="AA93" s="621"/>
      <c r="AB93" s="621"/>
      <c r="AC93" s="621"/>
      <c r="AD93" s="621"/>
      <c r="AE93" s="621"/>
      <c r="AF93" s="620"/>
      <c r="AG93" s="620"/>
      <c r="AM93" s="6"/>
      <c r="AN93" s="621"/>
      <c r="AO93" s="621"/>
      <c r="AP93" s="621"/>
      <c r="AQ93" s="621"/>
      <c r="AR93" s="621"/>
      <c r="AS93" s="621"/>
      <c r="AT93" s="621"/>
      <c r="AU93" s="621"/>
      <c r="AV93" s="620"/>
      <c r="AW93" s="620"/>
      <c r="BC93" s="6"/>
      <c r="BD93" s="621"/>
      <c r="BE93" s="621"/>
      <c r="BF93" s="621"/>
      <c r="BG93" s="621"/>
      <c r="BH93" s="621"/>
      <c r="BI93" s="621"/>
      <c r="BJ93" s="621"/>
      <c r="BK93" s="621"/>
      <c r="BL93" s="620"/>
      <c r="BM93" s="620"/>
      <c r="BT93" s="621"/>
      <c r="BU93" s="621"/>
      <c r="BV93" s="621"/>
      <c r="BW93" s="621"/>
      <c r="BX93" s="621"/>
      <c r="BY93" s="621"/>
      <c r="BZ93" s="621"/>
      <c r="CA93" s="621"/>
      <c r="CB93" s="620"/>
      <c r="CC93" s="620"/>
      <c r="CJ93" s="621"/>
      <c r="CK93" s="621"/>
      <c r="CL93" s="621"/>
      <c r="CM93" s="621"/>
      <c r="CN93" s="621"/>
      <c r="CO93" s="621"/>
      <c r="CP93" s="621"/>
      <c r="CQ93" s="621"/>
      <c r="CR93" s="620"/>
      <c r="CS93" s="620"/>
      <c r="DH93" s="620"/>
      <c r="DI93" s="620"/>
      <c r="DX93" s="620"/>
      <c r="DY93" s="620"/>
      <c r="EM93" s="620"/>
      <c r="EN93" s="620"/>
      <c r="ES93" s="6"/>
      <c r="FB93" s="620"/>
      <c r="FC93" s="620"/>
      <c r="FQ93" s="620"/>
      <c r="FR93" s="620"/>
      <c r="GF93" s="620"/>
      <c r="GG93" s="620"/>
      <c r="GV93" s="620"/>
      <c r="GW93" s="620"/>
      <c r="HK93" s="620"/>
      <c r="HL93" s="620"/>
      <c r="HZ93" s="620"/>
      <c r="IA93" s="620"/>
    </row>
    <row r="94" spans="1:235" s="2" customFormat="1">
      <c r="A94" s="6"/>
      <c r="C94" s="6"/>
      <c r="D94" s="6"/>
      <c r="E94" s="6"/>
      <c r="F94" s="6"/>
      <c r="G94" s="621"/>
      <c r="H94" s="620"/>
      <c r="I94" s="620"/>
      <c r="J94" s="620"/>
      <c r="K94" s="620"/>
      <c r="L94" s="620"/>
      <c r="M94" s="620"/>
      <c r="N94" s="620"/>
      <c r="O94" s="620"/>
      <c r="P94" s="620"/>
      <c r="Q94" s="620"/>
      <c r="U94" s="6"/>
      <c r="V94" s="6"/>
      <c r="W94" s="6"/>
      <c r="X94" s="6"/>
      <c r="Y94" s="621"/>
      <c r="Z94" s="621"/>
      <c r="AA94" s="621"/>
      <c r="AB94" s="621"/>
      <c r="AC94" s="621"/>
      <c r="AD94" s="621"/>
      <c r="AE94" s="621"/>
      <c r="AF94" s="620"/>
      <c r="AG94" s="620"/>
      <c r="AM94" s="6"/>
      <c r="AN94" s="621"/>
      <c r="AO94" s="621"/>
      <c r="AP94" s="621"/>
      <c r="AQ94" s="621"/>
      <c r="AR94" s="621"/>
      <c r="AS94" s="621"/>
      <c r="AT94" s="621"/>
      <c r="AU94" s="621"/>
      <c r="AV94" s="620"/>
      <c r="AW94" s="620"/>
      <c r="BC94" s="6"/>
      <c r="BD94" s="621"/>
      <c r="BE94" s="621"/>
      <c r="BF94" s="621"/>
      <c r="BG94" s="621"/>
      <c r="BH94" s="621"/>
      <c r="BI94" s="621"/>
      <c r="BJ94" s="621"/>
      <c r="BK94" s="621"/>
      <c r="BL94" s="620"/>
      <c r="BM94" s="620"/>
      <c r="BT94" s="621"/>
      <c r="BU94" s="621"/>
      <c r="BV94" s="621"/>
      <c r="BW94" s="621"/>
      <c r="BX94" s="621"/>
      <c r="BY94" s="621"/>
      <c r="BZ94" s="621"/>
      <c r="CA94" s="621"/>
      <c r="CB94" s="620"/>
      <c r="CC94" s="620"/>
      <c r="CJ94" s="621"/>
      <c r="CK94" s="621"/>
      <c r="CL94" s="621"/>
      <c r="CM94" s="621"/>
      <c r="CN94" s="621"/>
      <c r="CO94" s="621"/>
      <c r="CP94" s="621"/>
      <c r="CQ94" s="621"/>
      <c r="CR94" s="620"/>
      <c r="CS94" s="620"/>
      <c r="DH94" s="620"/>
      <c r="DI94" s="620"/>
      <c r="DX94" s="620"/>
      <c r="DY94" s="620"/>
      <c r="EM94" s="620"/>
      <c r="EN94" s="620"/>
      <c r="ES94" s="6"/>
      <c r="FB94" s="620"/>
      <c r="FC94" s="620"/>
      <c r="FQ94" s="620"/>
      <c r="FR94" s="620"/>
      <c r="GF94" s="620"/>
      <c r="GG94" s="620"/>
      <c r="GV94" s="620"/>
      <c r="GW94" s="620"/>
      <c r="HK94" s="620"/>
      <c r="HL94" s="620"/>
      <c r="HZ94" s="620"/>
      <c r="IA94" s="620"/>
    </row>
    <row r="95" spans="1:235" s="2" customFormat="1">
      <c r="A95" s="6"/>
      <c r="C95" s="6"/>
      <c r="D95" s="6"/>
      <c r="E95" s="6"/>
      <c r="F95" s="6"/>
      <c r="G95" s="621"/>
      <c r="H95" s="620"/>
      <c r="I95" s="620"/>
      <c r="J95" s="620"/>
      <c r="K95" s="620"/>
      <c r="L95" s="620"/>
      <c r="M95" s="620"/>
      <c r="N95" s="620"/>
      <c r="O95" s="620"/>
      <c r="P95" s="620"/>
      <c r="Q95" s="620"/>
      <c r="U95" s="6"/>
      <c r="V95" s="6"/>
      <c r="W95" s="6"/>
      <c r="X95" s="6"/>
      <c r="Y95" s="621"/>
      <c r="Z95" s="621"/>
      <c r="AA95" s="621"/>
      <c r="AB95" s="621"/>
      <c r="AC95" s="621"/>
      <c r="AD95" s="621"/>
      <c r="AE95" s="621"/>
      <c r="AF95" s="620"/>
      <c r="AG95" s="620"/>
      <c r="AM95" s="6"/>
      <c r="AN95" s="621"/>
      <c r="AO95" s="621"/>
      <c r="AP95" s="621"/>
      <c r="AQ95" s="621"/>
      <c r="AR95" s="621"/>
      <c r="AS95" s="621"/>
      <c r="AT95" s="621"/>
      <c r="AU95" s="621"/>
      <c r="AV95" s="620"/>
      <c r="AW95" s="620"/>
      <c r="BC95" s="6"/>
      <c r="BD95" s="621"/>
      <c r="BE95" s="621"/>
      <c r="BF95" s="621"/>
      <c r="BG95" s="621"/>
      <c r="BH95" s="621"/>
      <c r="BI95" s="621"/>
      <c r="BJ95" s="621"/>
      <c r="BK95" s="621"/>
      <c r="BL95" s="620"/>
      <c r="BM95" s="620"/>
      <c r="BT95" s="621"/>
      <c r="BU95" s="621"/>
      <c r="BV95" s="621"/>
      <c r="BW95" s="621"/>
      <c r="BX95" s="621"/>
      <c r="BY95" s="621"/>
      <c r="BZ95" s="621"/>
      <c r="CA95" s="621"/>
      <c r="CB95" s="620"/>
      <c r="CC95" s="620"/>
      <c r="CJ95" s="621"/>
      <c r="CK95" s="621"/>
      <c r="CL95" s="621"/>
      <c r="CM95" s="621"/>
      <c r="CN95" s="621"/>
      <c r="CO95" s="621"/>
      <c r="CP95" s="621"/>
      <c r="CQ95" s="621"/>
      <c r="CR95" s="620"/>
      <c r="CS95" s="620"/>
      <c r="DH95" s="620"/>
      <c r="DI95" s="620"/>
      <c r="DX95" s="620"/>
      <c r="DY95" s="620"/>
      <c r="EM95" s="620"/>
      <c r="EN95" s="620"/>
      <c r="ES95" s="6"/>
      <c r="FB95" s="620"/>
      <c r="FC95" s="620"/>
      <c r="FQ95" s="620"/>
      <c r="FR95" s="620"/>
      <c r="GF95" s="620"/>
      <c r="GG95" s="620"/>
      <c r="GV95" s="620"/>
      <c r="GW95" s="620"/>
      <c r="HK95" s="620"/>
      <c r="HL95" s="620"/>
      <c r="HZ95" s="620"/>
      <c r="IA95" s="620"/>
    </row>
    <row r="96" spans="1:235" s="2" customFormat="1">
      <c r="A96" s="6"/>
      <c r="C96" s="6"/>
      <c r="D96" s="6"/>
      <c r="E96" s="6"/>
      <c r="F96" s="6"/>
      <c r="G96" s="621"/>
      <c r="H96" s="620"/>
      <c r="I96" s="620"/>
      <c r="J96" s="620"/>
      <c r="K96" s="620"/>
      <c r="L96" s="620"/>
      <c r="M96" s="620"/>
      <c r="N96" s="620"/>
      <c r="O96" s="620"/>
      <c r="P96" s="620"/>
      <c r="Q96" s="620"/>
      <c r="U96" s="6"/>
      <c r="V96" s="6"/>
      <c r="W96" s="6"/>
      <c r="X96" s="6"/>
      <c r="Y96" s="621"/>
      <c r="Z96" s="621"/>
      <c r="AA96" s="621"/>
      <c r="AB96" s="621"/>
      <c r="AC96" s="621"/>
      <c r="AD96" s="621"/>
      <c r="AE96" s="621"/>
      <c r="AF96" s="620"/>
      <c r="AG96" s="620"/>
      <c r="AM96" s="6"/>
      <c r="AN96" s="621"/>
      <c r="AO96" s="621"/>
      <c r="AP96" s="621"/>
      <c r="AQ96" s="621"/>
      <c r="AR96" s="621"/>
      <c r="AS96" s="621"/>
      <c r="AT96" s="621"/>
      <c r="AU96" s="621"/>
      <c r="AV96" s="620"/>
      <c r="AW96" s="620"/>
      <c r="BC96" s="6"/>
      <c r="BD96" s="621"/>
      <c r="BE96" s="621"/>
      <c r="BF96" s="621"/>
      <c r="BG96" s="621"/>
      <c r="BH96" s="621"/>
      <c r="BI96" s="621"/>
      <c r="BJ96" s="621"/>
      <c r="BK96" s="621"/>
      <c r="BL96" s="620"/>
      <c r="BM96" s="620"/>
      <c r="BT96" s="621"/>
      <c r="BU96" s="621"/>
      <c r="BV96" s="621"/>
      <c r="BW96" s="621"/>
      <c r="BX96" s="621"/>
      <c r="BY96" s="621"/>
      <c r="BZ96" s="621"/>
      <c r="CA96" s="621"/>
      <c r="CB96" s="620"/>
      <c r="CC96" s="620"/>
      <c r="CJ96" s="621"/>
      <c r="CK96" s="621"/>
      <c r="CL96" s="621"/>
      <c r="CM96" s="621"/>
      <c r="CN96" s="621"/>
      <c r="CO96" s="621"/>
      <c r="CP96" s="621"/>
      <c r="CQ96" s="621"/>
      <c r="CR96" s="620"/>
      <c r="CS96" s="620"/>
      <c r="DH96" s="620"/>
      <c r="DI96" s="620"/>
      <c r="DX96" s="620"/>
      <c r="DY96" s="620"/>
      <c r="EM96" s="620"/>
      <c r="EN96" s="620"/>
      <c r="ES96" s="6"/>
      <c r="FB96" s="620"/>
      <c r="FC96" s="620"/>
      <c r="FQ96" s="620"/>
      <c r="FR96" s="620"/>
      <c r="GF96" s="620"/>
      <c r="GG96" s="620"/>
      <c r="GV96" s="620"/>
      <c r="GW96" s="620"/>
      <c r="HK96" s="620"/>
      <c r="HL96" s="620"/>
      <c r="HZ96" s="620"/>
      <c r="IA96" s="620"/>
    </row>
    <row r="97" spans="1:235" s="2" customFormat="1">
      <c r="A97" s="6"/>
      <c r="C97" s="6"/>
      <c r="D97" s="6"/>
      <c r="E97" s="6"/>
      <c r="F97" s="6"/>
      <c r="G97" s="621"/>
      <c r="H97" s="620"/>
      <c r="I97" s="620"/>
      <c r="J97" s="620"/>
      <c r="K97" s="620"/>
      <c r="L97" s="620"/>
      <c r="M97" s="620"/>
      <c r="N97" s="620"/>
      <c r="O97" s="620"/>
      <c r="P97" s="620"/>
      <c r="Q97" s="620"/>
      <c r="U97" s="6"/>
      <c r="V97" s="6"/>
      <c r="W97" s="6"/>
      <c r="X97" s="6"/>
      <c r="Y97" s="621"/>
      <c r="Z97" s="621"/>
      <c r="AA97" s="621"/>
      <c r="AB97" s="621"/>
      <c r="AC97" s="621"/>
      <c r="AD97" s="621"/>
      <c r="AE97" s="621"/>
      <c r="AF97" s="620"/>
      <c r="AG97" s="620"/>
      <c r="AM97" s="6"/>
      <c r="AN97" s="621"/>
      <c r="AO97" s="621"/>
      <c r="AP97" s="621"/>
      <c r="AQ97" s="621"/>
      <c r="AR97" s="621"/>
      <c r="AS97" s="621"/>
      <c r="AT97" s="621"/>
      <c r="AU97" s="621"/>
      <c r="AV97" s="620"/>
      <c r="AW97" s="620"/>
      <c r="BC97" s="6"/>
      <c r="BD97" s="621"/>
      <c r="BE97" s="621"/>
      <c r="BF97" s="621"/>
      <c r="BG97" s="621"/>
      <c r="BH97" s="621"/>
      <c r="BI97" s="621"/>
      <c r="BJ97" s="621"/>
      <c r="BK97" s="621"/>
      <c r="BL97" s="620"/>
      <c r="BM97" s="620"/>
      <c r="BT97" s="621"/>
      <c r="BU97" s="621"/>
      <c r="BV97" s="621"/>
      <c r="BW97" s="621"/>
      <c r="BX97" s="621"/>
      <c r="BY97" s="621"/>
      <c r="BZ97" s="621"/>
      <c r="CA97" s="621"/>
      <c r="CB97" s="620"/>
      <c r="CC97" s="620"/>
      <c r="CJ97" s="621"/>
      <c r="CK97" s="621"/>
      <c r="CL97" s="621"/>
      <c r="CM97" s="621"/>
      <c r="CN97" s="621"/>
      <c r="CO97" s="621"/>
      <c r="CP97" s="621"/>
      <c r="CQ97" s="621"/>
      <c r="CR97" s="620"/>
      <c r="CS97" s="620"/>
      <c r="DH97" s="620"/>
      <c r="DI97" s="620"/>
      <c r="DX97" s="620"/>
      <c r="DY97" s="620"/>
      <c r="EM97" s="620"/>
      <c r="EN97" s="620"/>
      <c r="ES97" s="6"/>
      <c r="FB97" s="620"/>
      <c r="FC97" s="620"/>
      <c r="FQ97" s="620"/>
      <c r="FR97" s="620"/>
      <c r="GF97" s="620"/>
      <c r="GG97" s="620"/>
      <c r="GV97" s="620"/>
      <c r="GW97" s="620"/>
      <c r="HK97" s="620"/>
      <c r="HL97" s="620"/>
      <c r="HZ97" s="620"/>
      <c r="IA97" s="620"/>
    </row>
    <row r="98" spans="1:235" s="2" customFormat="1">
      <c r="A98" s="6"/>
      <c r="C98" s="6"/>
      <c r="D98" s="6"/>
      <c r="E98" s="6"/>
      <c r="F98" s="6"/>
      <c r="G98" s="621"/>
      <c r="H98" s="620"/>
      <c r="I98" s="620"/>
      <c r="J98" s="620"/>
      <c r="K98" s="620"/>
      <c r="L98" s="620"/>
      <c r="M98" s="620"/>
      <c r="N98" s="620"/>
      <c r="O98" s="620"/>
      <c r="P98" s="620"/>
      <c r="Q98" s="620"/>
      <c r="U98" s="6"/>
      <c r="V98" s="6"/>
      <c r="W98" s="6"/>
      <c r="X98" s="6"/>
      <c r="Y98" s="621"/>
      <c r="Z98" s="621"/>
      <c r="AA98" s="621"/>
      <c r="AB98" s="621"/>
      <c r="AC98" s="621"/>
      <c r="AD98" s="621"/>
      <c r="AE98" s="621"/>
      <c r="AF98" s="620"/>
      <c r="AG98" s="620"/>
      <c r="AM98" s="6"/>
      <c r="AN98" s="621"/>
      <c r="AO98" s="621"/>
      <c r="AP98" s="621"/>
      <c r="AQ98" s="621"/>
      <c r="AR98" s="621"/>
      <c r="AS98" s="621"/>
      <c r="AT98" s="621"/>
      <c r="AU98" s="621"/>
      <c r="AV98" s="620"/>
      <c r="AW98" s="620"/>
      <c r="BC98" s="6"/>
      <c r="BD98" s="621"/>
      <c r="BE98" s="621"/>
      <c r="BF98" s="621"/>
      <c r="BG98" s="621"/>
      <c r="BH98" s="621"/>
      <c r="BI98" s="621"/>
      <c r="BJ98" s="621"/>
      <c r="BK98" s="621"/>
      <c r="BL98" s="620"/>
      <c r="BM98" s="620"/>
      <c r="BT98" s="621"/>
      <c r="BU98" s="621"/>
      <c r="BV98" s="621"/>
      <c r="BW98" s="621"/>
      <c r="BX98" s="621"/>
      <c r="BY98" s="621"/>
      <c r="BZ98" s="621"/>
      <c r="CA98" s="621"/>
      <c r="CB98" s="620"/>
      <c r="CC98" s="620"/>
      <c r="CJ98" s="621"/>
      <c r="CK98" s="621"/>
      <c r="CL98" s="621"/>
      <c r="CM98" s="621"/>
      <c r="CN98" s="621"/>
      <c r="CO98" s="621"/>
      <c r="CP98" s="621"/>
      <c r="CQ98" s="621"/>
      <c r="CR98" s="620"/>
      <c r="CS98" s="620"/>
      <c r="DH98" s="620"/>
      <c r="DI98" s="620"/>
      <c r="DX98" s="620"/>
      <c r="DY98" s="620"/>
      <c r="EM98" s="620"/>
      <c r="EN98" s="620"/>
      <c r="ES98" s="6"/>
      <c r="FB98" s="620"/>
      <c r="FC98" s="620"/>
      <c r="FQ98" s="620"/>
      <c r="FR98" s="620"/>
      <c r="GF98" s="620"/>
      <c r="GG98" s="620"/>
      <c r="GV98" s="620"/>
      <c r="GW98" s="620"/>
      <c r="HK98" s="620"/>
      <c r="HL98" s="620"/>
      <c r="HZ98" s="620"/>
      <c r="IA98" s="620"/>
    </row>
    <row r="99" spans="1:235" s="2" customFormat="1">
      <c r="A99" s="6"/>
      <c r="C99" s="6"/>
      <c r="D99" s="6"/>
      <c r="E99" s="6"/>
      <c r="F99" s="6"/>
      <c r="G99" s="621"/>
      <c r="H99" s="620"/>
      <c r="I99" s="620"/>
      <c r="J99" s="620"/>
      <c r="K99" s="620"/>
      <c r="L99" s="620"/>
      <c r="M99" s="620"/>
      <c r="N99" s="620"/>
      <c r="O99" s="620"/>
      <c r="P99" s="620"/>
      <c r="Q99" s="620"/>
      <c r="U99" s="6"/>
      <c r="V99" s="6"/>
      <c r="W99" s="6"/>
      <c r="X99" s="6"/>
      <c r="Y99" s="621"/>
      <c r="Z99" s="621"/>
      <c r="AA99" s="621"/>
      <c r="AB99" s="621"/>
      <c r="AC99" s="621"/>
      <c r="AD99" s="621"/>
      <c r="AE99" s="621"/>
      <c r="AF99" s="620"/>
      <c r="AG99" s="620"/>
      <c r="AM99" s="6"/>
      <c r="AN99" s="621"/>
      <c r="AO99" s="621"/>
      <c r="AP99" s="621"/>
      <c r="AQ99" s="621"/>
      <c r="AR99" s="621"/>
      <c r="AS99" s="621"/>
      <c r="AT99" s="621"/>
      <c r="AU99" s="621"/>
      <c r="AV99" s="620"/>
      <c r="AW99" s="620"/>
      <c r="BC99" s="6"/>
      <c r="BD99" s="621"/>
      <c r="BE99" s="621"/>
      <c r="BF99" s="621"/>
      <c r="BG99" s="621"/>
      <c r="BH99" s="621"/>
      <c r="BI99" s="621"/>
      <c r="BJ99" s="621"/>
      <c r="BK99" s="621"/>
      <c r="BL99" s="620"/>
      <c r="BM99" s="620"/>
      <c r="BT99" s="621"/>
      <c r="BU99" s="621"/>
      <c r="BV99" s="621"/>
      <c r="BW99" s="621"/>
      <c r="BX99" s="621"/>
      <c r="BY99" s="621"/>
      <c r="BZ99" s="621"/>
      <c r="CA99" s="621"/>
      <c r="CB99" s="620"/>
      <c r="CC99" s="620"/>
      <c r="CJ99" s="621"/>
      <c r="CK99" s="621"/>
      <c r="CL99" s="621"/>
      <c r="CM99" s="621"/>
      <c r="CN99" s="621"/>
      <c r="CO99" s="621"/>
      <c r="CP99" s="621"/>
      <c r="CQ99" s="621"/>
      <c r="CR99" s="620"/>
      <c r="CS99" s="620"/>
      <c r="DH99" s="620"/>
      <c r="DI99" s="620"/>
      <c r="DX99" s="620"/>
      <c r="DY99" s="620"/>
      <c r="EM99" s="620"/>
      <c r="EN99" s="620"/>
      <c r="ES99" s="6"/>
      <c r="FB99" s="620"/>
      <c r="FC99" s="620"/>
      <c r="FQ99" s="620"/>
      <c r="FR99" s="620"/>
      <c r="GF99" s="620"/>
      <c r="GG99" s="620"/>
      <c r="GV99" s="620"/>
      <c r="GW99" s="620"/>
      <c r="HK99" s="620"/>
      <c r="HL99" s="620"/>
      <c r="HZ99" s="620"/>
      <c r="IA99" s="620"/>
    </row>
    <row r="100" spans="1:235" s="2" customFormat="1">
      <c r="A100" s="6"/>
      <c r="C100" s="6"/>
      <c r="D100" s="6"/>
      <c r="E100" s="6"/>
      <c r="F100" s="6"/>
      <c r="G100" s="621"/>
      <c r="H100" s="620"/>
      <c r="I100" s="620"/>
      <c r="J100" s="620"/>
      <c r="K100" s="620"/>
      <c r="L100" s="620"/>
      <c r="M100" s="620"/>
      <c r="N100" s="620"/>
      <c r="O100" s="620"/>
      <c r="P100" s="620"/>
      <c r="Q100" s="620"/>
      <c r="U100" s="6"/>
      <c r="V100" s="6"/>
      <c r="W100" s="6"/>
      <c r="X100" s="6"/>
      <c r="Y100" s="621"/>
      <c r="Z100" s="621"/>
      <c r="AA100" s="621"/>
      <c r="AB100" s="621"/>
      <c r="AC100" s="621"/>
      <c r="AD100" s="621"/>
      <c r="AE100" s="621"/>
      <c r="AF100" s="620"/>
      <c r="AG100" s="620"/>
      <c r="AM100" s="6"/>
      <c r="AN100" s="621"/>
      <c r="AO100" s="621"/>
      <c r="AP100" s="621"/>
      <c r="AQ100" s="621"/>
      <c r="AR100" s="621"/>
      <c r="AS100" s="621"/>
      <c r="AT100" s="621"/>
      <c r="AU100" s="621"/>
      <c r="AV100" s="620"/>
      <c r="AW100" s="620"/>
      <c r="BC100" s="6"/>
      <c r="BD100" s="621"/>
      <c r="BE100" s="621"/>
      <c r="BF100" s="621"/>
      <c r="BG100" s="621"/>
      <c r="BH100" s="621"/>
      <c r="BI100" s="621"/>
      <c r="BJ100" s="621"/>
      <c r="BK100" s="621"/>
      <c r="BL100" s="620"/>
      <c r="BM100" s="620"/>
      <c r="BT100" s="621"/>
      <c r="BU100" s="621"/>
      <c r="BV100" s="621"/>
      <c r="BW100" s="621"/>
      <c r="BX100" s="621"/>
      <c r="BY100" s="621"/>
      <c r="BZ100" s="621"/>
      <c r="CA100" s="621"/>
      <c r="CB100" s="620"/>
      <c r="CC100" s="620"/>
      <c r="CJ100" s="621"/>
      <c r="CK100" s="621"/>
      <c r="CL100" s="621"/>
      <c r="CM100" s="621"/>
      <c r="CN100" s="621"/>
      <c r="CO100" s="621"/>
      <c r="CP100" s="621"/>
      <c r="CQ100" s="621"/>
      <c r="CR100" s="620"/>
      <c r="CS100" s="620"/>
      <c r="DH100" s="620"/>
      <c r="DI100" s="620"/>
      <c r="DX100" s="620"/>
      <c r="DY100" s="620"/>
      <c r="EM100" s="620"/>
      <c r="EN100" s="620"/>
      <c r="ES100" s="6"/>
      <c r="FB100" s="620"/>
      <c r="FC100" s="620"/>
      <c r="FQ100" s="620"/>
      <c r="FR100" s="620"/>
      <c r="GF100" s="620"/>
      <c r="GG100" s="620"/>
      <c r="GV100" s="620"/>
      <c r="GW100" s="620"/>
      <c r="HK100" s="620"/>
      <c r="HL100" s="620"/>
      <c r="HZ100" s="620"/>
      <c r="IA100" s="620"/>
    </row>
    <row r="101" spans="1:235" s="2" customFormat="1">
      <c r="A101" s="6"/>
      <c r="C101" s="6"/>
      <c r="D101" s="6"/>
      <c r="E101" s="6"/>
      <c r="F101" s="6"/>
      <c r="G101" s="621"/>
      <c r="H101" s="620"/>
      <c r="I101" s="620"/>
      <c r="J101" s="620"/>
      <c r="K101" s="620"/>
      <c r="L101" s="620"/>
      <c r="M101" s="620"/>
      <c r="N101" s="620"/>
      <c r="O101" s="620"/>
      <c r="P101" s="620"/>
      <c r="Q101" s="620"/>
      <c r="U101" s="6"/>
      <c r="V101" s="6"/>
      <c r="W101" s="6"/>
      <c r="X101" s="6"/>
      <c r="Y101" s="621"/>
      <c r="Z101" s="621"/>
      <c r="AA101" s="621"/>
      <c r="AB101" s="621"/>
      <c r="AC101" s="621"/>
      <c r="AD101" s="621"/>
      <c r="AE101" s="621"/>
      <c r="AF101" s="620"/>
      <c r="AG101" s="620"/>
      <c r="AM101" s="6"/>
      <c r="AN101" s="621"/>
      <c r="AO101" s="621"/>
      <c r="AP101" s="621"/>
      <c r="AQ101" s="621"/>
      <c r="AR101" s="621"/>
      <c r="AS101" s="621"/>
      <c r="AT101" s="621"/>
      <c r="AU101" s="621"/>
      <c r="AV101" s="620"/>
      <c r="AW101" s="620"/>
      <c r="BC101" s="6"/>
      <c r="BD101" s="621"/>
      <c r="BE101" s="621"/>
      <c r="BF101" s="621"/>
      <c r="BG101" s="621"/>
      <c r="BH101" s="621"/>
      <c r="BI101" s="621"/>
      <c r="BJ101" s="621"/>
      <c r="BK101" s="621"/>
      <c r="BL101" s="620"/>
      <c r="BM101" s="620"/>
      <c r="BT101" s="621"/>
      <c r="BU101" s="621"/>
      <c r="BV101" s="621"/>
      <c r="BW101" s="621"/>
      <c r="BX101" s="621"/>
      <c r="BY101" s="621"/>
      <c r="BZ101" s="621"/>
      <c r="CA101" s="621"/>
      <c r="CB101" s="620"/>
      <c r="CC101" s="620"/>
      <c r="CJ101" s="621"/>
      <c r="CK101" s="621"/>
      <c r="CL101" s="621"/>
      <c r="CM101" s="621"/>
      <c r="CN101" s="621"/>
      <c r="CO101" s="621"/>
      <c r="CP101" s="621"/>
      <c r="CQ101" s="621"/>
      <c r="CR101" s="620"/>
      <c r="CS101" s="620"/>
      <c r="DH101" s="620"/>
      <c r="DI101" s="620"/>
      <c r="DX101" s="620"/>
      <c r="DY101" s="620"/>
      <c r="EM101" s="620"/>
      <c r="EN101" s="620"/>
      <c r="ES101" s="6"/>
      <c r="FB101" s="620"/>
      <c r="FC101" s="620"/>
      <c r="FQ101" s="620"/>
      <c r="FR101" s="620"/>
      <c r="GF101" s="620"/>
      <c r="GG101" s="620"/>
      <c r="GV101" s="620"/>
      <c r="GW101" s="620"/>
      <c r="HK101" s="620"/>
      <c r="HL101" s="620"/>
      <c r="HZ101" s="620"/>
      <c r="IA101" s="620"/>
    </row>
    <row r="102" spans="1:235" s="2" customFormat="1">
      <c r="A102" s="6"/>
      <c r="C102" s="6"/>
      <c r="D102" s="6"/>
      <c r="E102" s="6"/>
      <c r="F102" s="6"/>
      <c r="G102" s="621"/>
      <c r="H102" s="620"/>
      <c r="I102" s="620"/>
      <c r="J102" s="620"/>
      <c r="K102" s="620"/>
      <c r="L102" s="620"/>
      <c r="M102" s="620"/>
      <c r="N102" s="620"/>
      <c r="O102" s="620"/>
      <c r="P102" s="620"/>
      <c r="Q102" s="620"/>
      <c r="U102" s="6"/>
      <c r="V102" s="6"/>
      <c r="W102" s="6"/>
      <c r="X102" s="6"/>
      <c r="Y102" s="621"/>
      <c r="Z102" s="621"/>
      <c r="AA102" s="621"/>
      <c r="AB102" s="621"/>
      <c r="AC102" s="621"/>
      <c r="AD102" s="621"/>
      <c r="AE102" s="621"/>
      <c r="AF102" s="620"/>
      <c r="AG102" s="620"/>
      <c r="AM102" s="6"/>
      <c r="AN102" s="621"/>
      <c r="AO102" s="621"/>
      <c r="AP102" s="621"/>
      <c r="AQ102" s="621"/>
      <c r="AR102" s="621"/>
      <c r="AS102" s="621"/>
      <c r="AT102" s="621"/>
      <c r="AU102" s="621"/>
      <c r="AV102" s="620"/>
      <c r="AW102" s="620"/>
      <c r="BC102" s="6"/>
      <c r="BD102" s="621"/>
      <c r="BE102" s="621"/>
      <c r="BF102" s="621"/>
      <c r="BG102" s="621"/>
      <c r="BH102" s="621"/>
      <c r="BI102" s="621"/>
      <c r="BJ102" s="621"/>
      <c r="BK102" s="621"/>
      <c r="BL102" s="620"/>
      <c r="BM102" s="620"/>
      <c r="BT102" s="621"/>
      <c r="BU102" s="621"/>
      <c r="BV102" s="621"/>
      <c r="BW102" s="621"/>
      <c r="BX102" s="621"/>
      <c r="BY102" s="621"/>
      <c r="BZ102" s="621"/>
      <c r="CA102" s="621"/>
      <c r="CB102" s="620"/>
      <c r="CC102" s="620"/>
      <c r="CJ102" s="621"/>
      <c r="CK102" s="621"/>
      <c r="CL102" s="621"/>
      <c r="CM102" s="621"/>
      <c r="CN102" s="621"/>
      <c r="CO102" s="621"/>
      <c r="CP102" s="621"/>
      <c r="CQ102" s="621"/>
      <c r="CR102" s="620"/>
      <c r="CS102" s="620"/>
      <c r="DH102" s="620"/>
      <c r="DI102" s="620"/>
      <c r="DX102" s="620"/>
      <c r="DY102" s="620"/>
      <c r="EM102" s="620"/>
      <c r="EN102" s="620"/>
      <c r="ES102" s="6"/>
      <c r="FB102" s="620"/>
      <c r="FC102" s="620"/>
      <c r="FQ102" s="620"/>
      <c r="FR102" s="620"/>
      <c r="GF102" s="620"/>
      <c r="GG102" s="620"/>
      <c r="GV102" s="620"/>
      <c r="GW102" s="620"/>
      <c r="HK102" s="620"/>
      <c r="HL102" s="620"/>
      <c r="HZ102" s="620"/>
      <c r="IA102" s="620"/>
    </row>
    <row r="103" spans="1:235" s="2" customFormat="1">
      <c r="A103" s="6"/>
      <c r="C103" s="6"/>
      <c r="D103" s="6"/>
      <c r="E103" s="6"/>
      <c r="F103" s="6"/>
      <c r="G103" s="621"/>
      <c r="H103" s="620"/>
      <c r="I103" s="620"/>
      <c r="J103" s="620"/>
      <c r="K103" s="620"/>
      <c r="L103" s="620"/>
      <c r="M103" s="620"/>
      <c r="N103" s="620"/>
      <c r="O103" s="620"/>
      <c r="P103" s="620"/>
      <c r="Q103" s="620"/>
      <c r="U103" s="6"/>
      <c r="V103" s="6"/>
      <c r="W103" s="6"/>
      <c r="X103" s="6"/>
      <c r="Y103" s="621"/>
      <c r="Z103" s="621"/>
      <c r="AA103" s="621"/>
      <c r="AB103" s="621"/>
      <c r="AC103" s="621"/>
      <c r="AD103" s="621"/>
      <c r="AE103" s="621"/>
      <c r="AF103" s="620"/>
      <c r="AG103" s="620"/>
      <c r="AM103" s="6"/>
      <c r="AN103" s="621"/>
      <c r="AO103" s="621"/>
      <c r="AP103" s="621"/>
      <c r="AQ103" s="621"/>
      <c r="AR103" s="621"/>
      <c r="AS103" s="621"/>
      <c r="AT103" s="621"/>
      <c r="AU103" s="621"/>
      <c r="AV103" s="620"/>
      <c r="AW103" s="620"/>
      <c r="BC103" s="6"/>
      <c r="BD103" s="621"/>
      <c r="BE103" s="621"/>
      <c r="BF103" s="621"/>
      <c r="BG103" s="621"/>
      <c r="BH103" s="621"/>
      <c r="BI103" s="621"/>
      <c r="BJ103" s="621"/>
      <c r="BK103" s="621"/>
      <c r="BL103" s="620"/>
      <c r="BM103" s="620"/>
      <c r="BT103" s="621"/>
      <c r="BU103" s="621"/>
      <c r="BV103" s="621"/>
      <c r="BW103" s="621"/>
      <c r="BX103" s="621"/>
      <c r="BY103" s="621"/>
      <c r="BZ103" s="621"/>
      <c r="CA103" s="621"/>
      <c r="CB103" s="620"/>
      <c r="CC103" s="620"/>
      <c r="CJ103" s="621"/>
      <c r="CK103" s="621"/>
      <c r="CL103" s="621"/>
      <c r="CM103" s="621"/>
      <c r="CN103" s="621"/>
      <c r="CO103" s="621"/>
      <c r="CP103" s="621"/>
      <c r="CQ103" s="621"/>
      <c r="CR103" s="620"/>
      <c r="CS103" s="620"/>
      <c r="DH103" s="620"/>
      <c r="DI103" s="620"/>
      <c r="DX103" s="620"/>
      <c r="DY103" s="620"/>
      <c r="EM103" s="620"/>
      <c r="EN103" s="620"/>
      <c r="ES103" s="6"/>
      <c r="FB103" s="620"/>
      <c r="FC103" s="620"/>
      <c r="FQ103" s="620"/>
      <c r="FR103" s="620"/>
      <c r="GF103" s="620"/>
      <c r="GG103" s="620"/>
      <c r="GV103" s="620"/>
      <c r="GW103" s="620"/>
      <c r="HK103" s="620"/>
      <c r="HL103" s="620"/>
      <c r="HZ103" s="620"/>
      <c r="IA103" s="620"/>
    </row>
    <row r="104" spans="1:235" s="2" customFormat="1">
      <c r="A104" s="6"/>
      <c r="C104" s="6"/>
      <c r="D104" s="6"/>
      <c r="E104" s="6"/>
      <c r="F104" s="6"/>
      <c r="G104" s="621"/>
      <c r="H104" s="620"/>
      <c r="I104" s="620"/>
      <c r="J104" s="620"/>
      <c r="K104" s="620"/>
      <c r="L104" s="620"/>
      <c r="M104" s="620"/>
      <c r="N104" s="620"/>
      <c r="O104" s="620"/>
      <c r="P104" s="620"/>
      <c r="Q104" s="620"/>
      <c r="U104" s="6"/>
      <c r="V104" s="6"/>
      <c r="W104" s="6"/>
      <c r="X104" s="6"/>
      <c r="Y104" s="621"/>
      <c r="Z104" s="621"/>
      <c r="AA104" s="621"/>
      <c r="AB104" s="621"/>
      <c r="AC104" s="621"/>
      <c r="AD104" s="621"/>
      <c r="AE104" s="621"/>
      <c r="AF104" s="620"/>
      <c r="AG104" s="620"/>
      <c r="AM104" s="6"/>
      <c r="AN104" s="621"/>
      <c r="AO104" s="621"/>
      <c r="AP104" s="621"/>
      <c r="AQ104" s="621"/>
      <c r="AR104" s="621"/>
      <c r="AS104" s="621"/>
      <c r="AT104" s="621"/>
      <c r="AU104" s="621"/>
      <c r="AV104" s="620"/>
      <c r="AW104" s="620"/>
      <c r="BC104" s="6"/>
      <c r="BD104" s="621"/>
      <c r="BE104" s="621"/>
      <c r="BF104" s="621"/>
      <c r="BG104" s="621"/>
      <c r="BH104" s="621"/>
      <c r="BI104" s="621"/>
      <c r="BJ104" s="621"/>
      <c r="BK104" s="621"/>
      <c r="BL104" s="620"/>
      <c r="BM104" s="620"/>
      <c r="BT104" s="621"/>
      <c r="BU104" s="621"/>
      <c r="BV104" s="621"/>
      <c r="BW104" s="621"/>
      <c r="BX104" s="621"/>
      <c r="BY104" s="621"/>
      <c r="BZ104" s="621"/>
      <c r="CA104" s="621"/>
      <c r="CB104" s="620"/>
      <c r="CC104" s="620"/>
      <c r="CJ104" s="621"/>
      <c r="CK104" s="621"/>
      <c r="CL104" s="621"/>
      <c r="CM104" s="621"/>
      <c r="CN104" s="621"/>
      <c r="CO104" s="621"/>
      <c r="CP104" s="621"/>
      <c r="CQ104" s="621"/>
      <c r="CR104" s="620"/>
      <c r="CS104" s="620"/>
      <c r="DH104" s="620"/>
      <c r="DI104" s="620"/>
      <c r="DX104" s="620"/>
      <c r="DY104" s="620"/>
      <c r="EM104" s="620"/>
      <c r="EN104" s="620"/>
      <c r="ES104" s="6"/>
      <c r="FB104" s="620"/>
      <c r="FC104" s="620"/>
      <c r="FQ104" s="620"/>
      <c r="FR104" s="620"/>
      <c r="GF104" s="620"/>
      <c r="GG104" s="620"/>
      <c r="GV104" s="620"/>
      <c r="GW104" s="620"/>
      <c r="HK104" s="620"/>
      <c r="HL104" s="620"/>
      <c r="HZ104" s="620"/>
      <c r="IA104" s="620"/>
    </row>
    <row r="105" spans="1:235" s="2" customFormat="1">
      <c r="A105" s="6"/>
      <c r="C105" s="6"/>
      <c r="D105" s="6"/>
      <c r="E105" s="6"/>
      <c r="F105" s="6"/>
      <c r="G105" s="621"/>
      <c r="H105" s="620"/>
      <c r="I105" s="620"/>
      <c r="J105" s="620"/>
      <c r="K105" s="620"/>
      <c r="L105" s="620"/>
      <c r="M105" s="620"/>
      <c r="N105" s="620"/>
      <c r="O105" s="620"/>
      <c r="P105" s="620"/>
      <c r="Q105" s="620"/>
      <c r="U105" s="6"/>
      <c r="V105" s="6"/>
      <c r="W105" s="6"/>
      <c r="X105" s="6"/>
      <c r="Y105" s="621"/>
      <c r="Z105" s="621"/>
      <c r="AA105" s="621"/>
      <c r="AB105" s="621"/>
      <c r="AC105" s="621"/>
      <c r="AD105" s="621"/>
      <c r="AE105" s="621"/>
      <c r="AF105" s="620"/>
      <c r="AG105" s="620"/>
      <c r="AM105" s="6"/>
      <c r="AN105" s="621"/>
      <c r="AO105" s="621"/>
      <c r="AP105" s="621"/>
      <c r="AQ105" s="621"/>
      <c r="AR105" s="621"/>
      <c r="AS105" s="621"/>
      <c r="AT105" s="621"/>
      <c r="AU105" s="621"/>
      <c r="AV105" s="620"/>
      <c r="AW105" s="620"/>
      <c r="BC105" s="6"/>
      <c r="BD105" s="621"/>
      <c r="BE105" s="621"/>
      <c r="BF105" s="621"/>
      <c r="BG105" s="621"/>
      <c r="BH105" s="621"/>
      <c r="BI105" s="621"/>
      <c r="BJ105" s="621"/>
      <c r="BK105" s="621"/>
      <c r="BL105" s="620"/>
      <c r="BM105" s="620"/>
      <c r="BT105" s="621"/>
      <c r="BU105" s="621"/>
      <c r="BV105" s="621"/>
      <c r="BW105" s="621"/>
      <c r="BX105" s="621"/>
      <c r="BY105" s="621"/>
      <c r="BZ105" s="621"/>
      <c r="CA105" s="621"/>
      <c r="CB105" s="620"/>
      <c r="CC105" s="620"/>
      <c r="CJ105" s="621"/>
      <c r="CK105" s="621"/>
      <c r="CL105" s="621"/>
      <c r="CM105" s="621"/>
      <c r="CN105" s="621"/>
      <c r="CO105" s="621"/>
      <c r="CP105" s="621"/>
      <c r="CQ105" s="621"/>
      <c r="CR105" s="620"/>
      <c r="CS105" s="620"/>
      <c r="DH105" s="620"/>
      <c r="DI105" s="620"/>
      <c r="DX105" s="620"/>
      <c r="DY105" s="620"/>
      <c r="EM105" s="620"/>
      <c r="EN105" s="620"/>
      <c r="ES105" s="6"/>
      <c r="FB105" s="620"/>
      <c r="FC105" s="620"/>
      <c r="FQ105" s="620"/>
      <c r="FR105" s="620"/>
      <c r="GF105" s="620"/>
      <c r="GG105" s="620"/>
      <c r="GV105" s="620"/>
      <c r="GW105" s="620"/>
      <c r="HK105" s="620"/>
      <c r="HL105" s="620"/>
      <c r="HZ105" s="620"/>
      <c r="IA105" s="620"/>
    </row>
    <row r="106" spans="1:235" s="2" customFormat="1">
      <c r="A106" s="6"/>
      <c r="C106" s="6"/>
      <c r="D106" s="6"/>
      <c r="E106" s="6"/>
      <c r="F106" s="6"/>
      <c r="G106" s="621"/>
      <c r="H106" s="620"/>
      <c r="I106" s="620"/>
      <c r="J106" s="620"/>
      <c r="K106" s="620"/>
      <c r="L106" s="620"/>
      <c r="M106" s="620"/>
      <c r="N106" s="620"/>
      <c r="O106" s="620"/>
      <c r="P106" s="620"/>
      <c r="Q106" s="620"/>
      <c r="U106" s="6"/>
      <c r="V106" s="6"/>
      <c r="W106" s="6"/>
      <c r="X106" s="6"/>
      <c r="Y106" s="621"/>
      <c r="Z106" s="621"/>
      <c r="AA106" s="621"/>
      <c r="AB106" s="621"/>
      <c r="AC106" s="621"/>
      <c r="AD106" s="621"/>
      <c r="AE106" s="621"/>
      <c r="AF106" s="620"/>
      <c r="AG106" s="620"/>
      <c r="AM106" s="6"/>
      <c r="AN106" s="621"/>
      <c r="AO106" s="621"/>
      <c r="AP106" s="621"/>
      <c r="AQ106" s="621"/>
      <c r="AR106" s="621"/>
      <c r="AS106" s="621"/>
      <c r="AT106" s="621"/>
      <c r="AU106" s="621"/>
      <c r="AV106" s="620"/>
      <c r="AW106" s="620"/>
      <c r="BC106" s="6"/>
      <c r="BD106" s="621"/>
      <c r="BE106" s="621"/>
      <c r="BF106" s="621"/>
      <c r="BG106" s="621"/>
      <c r="BH106" s="621"/>
      <c r="BI106" s="621"/>
      <c r="BJ106" s="621"/>
      <c r="BK106" s="621"/>
      <c r="BL106" s="620"/>
      <c r="BM106" s="620"/>
      <c r="BT106" s="621"/>
      <c r="BU106" s="621"/>
      <c r="BV106" s="621"/>
      <c r="BW106" s="621"/>
      <c r="BX106" s="621"/>
      <c r="BY106" s="621"/>
      <c r="BZ106" s="621"/>
      <c r="CA106" s="621"/>
      <c r="CB106" s="620"/>
      <c r="CC106" s="620"/>
      <c r="CJ106" s="621"/>
      <c r="CK106" s="621"/>
      <c r="CL106" s="621"/>
      <c r="CM106" s="621"/>
      <c r="CN106" s="621"/>
      <c r="CO106" s="621"/>
      <c r="CP106" s="621"/>
      <c r="CQ106" s="621"/>
      <c r="CR106" s="620"/>
      <c r="CS106" s="620"/>
      <c r="DH106" s="620"/>
      <c r="DI106" s="620"/>
      <c r="DX106" s="620"/>
      <c r="DY106" s="620"/>
      <c r="EM106" s="620"/>
      <c r="EN106" s="620"/>
      <c r="ES106" s="6"/>
      <c r="FB106" s="620"/>
      <c r="FC106" s="620"/>
      <c r="FQ106" s="620"/>
      <c r="FR106" s="620"/>
      <c r="GF106" s="620"/>
      <c r="GG106" s="620"/>
      <c r="GV106" s="620"/>
      <c r="GW106" s="620"/>
      <c r="HK106" s="620"/>
      <c r="HL106" s="620"/>
      <c r="HZ106" s="620"/>
      <c r="IA106" s="620"/>
    </row>
    <row r="107" spans="1:235" s="2" customFormat="1">
      <c r="A107" s="6"/>
      <c r="C107" s="6"/>
      <c r="D107" s="6"/>
      <c r="E107" s="6"/>
      <c r="F107" s="6"/>
      <c r="G107" s="621"/>
      <c r="H107" s="620"/>
      <c r="I107" s="620"/>
      <c r="J107" s="620"/>
      <c r="K107" s="620"/>
      <c r="L107" s="620"/>
      <c r="M107" s="620"/>
      <c r="N107" s="620"/>
      <c r="O107" s="620"/>
      <c r="P107" s="620"/>
      <c r="Q107" s="620"/>
      <c r="U107" s="6"/>
      <c r="V107" s="6"/>
      <c r="W107" s="6"/>
      <c r="X107" s="6"/>
      <c r="Y107" s="621"/>
      <c r="Z107" s="621"/>
      <c r="AA107" s="621"/>
      <c r="AB107" s="621"/>
      <c r="AC107" s="621"/>
      <c r="AD107" s="621"/>
      <c r="AE107" s="621"/>
      <c r="AF107" s="620"/>
      <c r="AG107" s="620"/>
      <c r="AM107" s="6"/>
      <c r="AN107" s="621"/>
      <c r="AO107" s="621"/>
      <c r="AP107" s="621"/>
      <c r="AQ107" s="621"/>
      <c r="AR107" s="621"/>
      <c r="AS107" s="621"/>
      <c r="AT107" s="621"/>
      <c r="AU107" s="621"/>
      <c r="AV107" s="620"/>
      <c r="AW107" s="620"/>
      <c r="BC107" s="6"/>
      <c r="BD107" s="621"/>
      <c r="BE107" s="621"/>
      <c r="BF107" s="621"/>
      <c r="BG107" s="621"/>
      <c r="BH107" s="621"/>
      <c r="BI107" s="621"/>
      <c r="BJ107" s="621"/>
      <c r="BK107" s="621"/>
      <c r="BL107" s="620"/>
      <c r="BM107" s="620"/>
      <c r="BT107" s="621"/>
      <c r="BU107" s="621"/>
      <c r="BV107" s="621"/>
      <c r="BW107" s="621"/>
      <c r="BX107" s="621"/>
      <c r="BY107" s="621"/>
      <c r="BZ107" s="621"/>
      <c r="CA107" s="621"/>
      <c r="CB107" s="620"/>
      <c r="CC107" s="620"/>
      <c r="CJ107" s="621"/>
      <c r="CK107" s="621"/>
      <c r="CL107" s="621"/>
      <c r="CM107" s="621"/>
      <c r="CN107" s="621"/>
      <c r="CO107" s="621"/>
      <c r="CP107" s="621"/>
      <c r="CQ107" s="621"/>
      <c r="CR107" s="620"/>
      <c r="CS107" s="620"/>
      <c r="DH107" s="620"/>
      <c r="DI107" s="620"/>
      <c r="DX107" s="620"/>
      <c r="DY107" s="620"/>
      <c r="EM107" s="620"/>
      <c r="EN107" s="620"/>
      <c r="ES107" s="6"/>
      <c r="FB107" s="620"/>
      <c r="FC107" s="620"/>
      <c r="FQ107" s="620"/>
      <c r="FR107" s="620"/>
      <c r="GF107" s="620"/>
      <c r="GG107" s="620"/>
      <c r="GV107" s="620"/>
      <c r="GW107" s="620"/>
      <c r="HK107" s="620"/>
      <c r="HL107" s="620"/>
      <c r="HZ107" s="620"/>
      <c r="IA107" s="620"/>
    </row>
    <row r="108" spans="1:235" s="2" customFormat="1">
      <c r="A108" s="6"/>
      <c r="C108" s="6"/>
      <c r="D108" s="6"/>
      <c r="E108" s="6"/>
      <c r="F108" s="6"/>
      <c r="G108" s="621"/>
      <c r="H108" s="620"/>
      <c r="I108" s="620"/>
      <c r="J108" s="620"/>
      <c r="K108" s="620"/>
      <c r="L108" s="620"/>
      <c r="M108" s="620"/>
      <c r="N108" s="620"/>
      <c r="O108" s="620"/>
      <c r="P108" s="620"/>
      <c r="Q108" s="620"/>
      <c r="U108" s="6"/>
      <c r="V108" s="6"/>
      <c r="W108" s="6"/>
      <c r="X108" s="6"/>
      <c r="Y108" s="621"/>
      <c r="Z108" s="621"/>
      <c r="AA108" s="621"/>
      <c r="AB108" s="621"/>
      <c r="AC108" s="621"/>
      <c r="AD108" s="621"/>
      <c r="AE108" s="621"/>
      <c r="AF108" s="620"/>
      <c r="AG108" s="620"/>
      <c r="AM108" s="6"/>
      <c r="AN108" s="621"/>
      <c r="AO108" s="621"/>
      <c r="AP108" s="621"/>
      <c r="AQ108" s="621"/>
      <c r="AR108" s="621"/>
      <c r="AS108" s="621"/>
      <c r="AT108" s="621"/>
      <c r="AU108" s="621"/>
      <c r="AV108" s="620"/>
      <c r="AW108" s="620"/>
      <c r="BC108" s="6"/>
      <c r="BD108" s="621"/>
      <c r="BE108" s="621"/>
      <c r="BF108" s="621"/>
      <c r="BG108" s="621"/>
      <c r="BH108" s="621"/>
      <c r="BI108" s="621"/>
      <c r="BJ108" s="621"/>
      <c r="BK108" s="621"/>
      <c r="BL108" s="620"/>
      <c r="BM108" s="620"/>
      <c r="BT108" s="621"/>
      <c r="BU108" s="621"/>
      <c r="BV108" s="621"/>
      <c r="BW108" s="621"/>
      <c r="BX108" s="621"/>
      <c r="BY108" s="621"/>
      <c r="BZ108" s="621"/>
      <c r="CA108" s="621"/>
      <c r="CB108" s="620"/>
      <c r="CC108" s="620"/>
      <c r="CJ108" s="621"/>
      <c r="CK108" s="621"/>
      <c r="CL108" s="621"/>
      <c r="CM108" s="621"/>
      <c r="CN108" s="621"/>
      <c r="CO108" s="621"/>
      <c r="CP108" s="621"/>
      <c r="CQ108" s="621"/>
      <c r="CR108" s="620"/>
      <c r="CS108" s="620"/>
      <c r="DH108" s="620"/>
      <c r="DI108" s="620"/>
      <c r="DX108" s="620"/>
      <c r="DY108" s="620"/>
      <c r="EM108" s="620"/>
      <c r="EN108" s="620"/>
      <c r="ES108" s="6"/>
      <c r="FB108" s="620"/>
      <c r="FC108" s="620"/>
      <c r="FQ108" s="620"/>
      <c r="FR108" s="620"/>
      <c r="GF108" s="620"/>
      <c r="GG108" s="620"/>
      <c r="GV108" s="620"/>
      <c r="GW108" s="620"/>
      <c r="HK108" s="620"/>
      <c r="HL108" s="620"/>
      <c r="HZ108" s="620"/>
      <c r="IA108" s="620"/>
    </row>
    <row r="109" spans="1:235" s="2" customFormat="1">
      <c r="A109" s="6"/>
      <c r="C109" s="6"/>
      <c r="D109" s="6"/>
      <c r="E109" s="6"/>
      <c r="F109" s="6"/>
      <c r="G109" s="621"/>
      <c r="H109" s="620"/>
      <c r="I109" s="620"/>
      <c r="J109" s="620"/>
      <c r="K109" s="620"/>
      <c r="L109" s="620"/>
      <c r="M109" s="620"/>
      <c r="N109" s="620"/>
      <c r="O109" s="620"/>
      <c r="P109" s="620"/>
      <c r="Q109" s="620"/>
      <c r="U109" s="6"/>
      <c r="V109" s="6"/>
      <c r="W109" s="6"/>
      <c r="X109" s="6"/>
      <c r="Y109" s="621"/>
      <c r="Z109" s="621"/>
      <c r="AA109" s="621"/>
      <c r="AB109" s="621"/>
      <c r="AC109" s="621"/>
      <c r="AD109" s="621"/>
      <c r="AE109" s="621"/>
      <c r="AF109" s="620"/>
      <c r="AG109" s="620"/>
      <c r="AM109" s="6"/>
      <c r="AN109" s="621"/>
      <c r="AO109" s="621"/>
      <c r="AP109" s="621"/>
      <c r="AQ109" s="621"/>
      <c r="AR109" s="621"/>
      <c r="AS109" s="621"/>
      <c r="AT109" s="621"/>
      <c r="AU109" s="621"/>
      <c r="AV109" s="620"/>
      <c r="AW109" s="620"/>
      <c r="BC109" s="6"/>
      <c r="BD109" s="621"/>
      <c r="BE109" s="621"/>
      <c r="BF109" s="621"/>
      <c r="BG109" s="621"/>
      <c r="BH109" s="621"/>
      <c r="BI109" s="621"/>
      <c r="BJ109" s="621"/>
      <c r="BK109" s="621"/>
      <c r="BL109" s="620"/>
      <c r="BM109" s="620"/>
      <c r="BT109" s="621"/>
      <c r="BU109" s="621"/>
      <c r="BV109" s="621"/>
      <c r="BW109" s="621"/>
      <c r="BX109" s="621"/>
      <c r="BY109" s="621"/>
      <c r="BZ109" s="621"/>
      <c r="CA109" s="621"/>
      <c r="CB109" s="620"/>
      <c r="CC109" s="620"/>
      <c r="CJ109" s="621"/>
      <c r="CK109" s="621"/>
      <c r="CL109" s="621"/>
      <c r="CM109" s="621"/>
      <c r="CN109" s="621"/>
      <c r="CO109" s="621"/>
      <c r="CP109" s="621"/>
      <c r="CQ109" s="621"/>
      <c r="CR109" s="620"/>
      <c r="CS109" s="620"/>
      <c r="DH109" s="620"/>
      <c r="DI109" s="620"/>
      <c r="DX109" s="620"/>
      <c r="DY109" s="620"/>
      <c r="EM109" s="620"/>
      <c r="EN109" s="620"/>
      <c r="ES109" s="6"/>
      <c r="FB109" s="620"/>
      <c r="FC109" s="620"/>
      <c r="FQ109" s="620"/>
      <c r="FR109" s="620"/>
      <c r="GF109" s="620"/>
      <c r="GG109" s="620"/>
      <c r="GV109" s="620"/>
      <c r="GW109" s="620"/>
      <c r="HK109" s="620"/>
      <c r="HL109" s="620"/>
      <c r="HZ109" s="620"/>
      <c r="IA109" s="620"/>
    </row>
    <row r="110" spans="1:235" s="2" customFormat="1">
      <c r="A110" s="6"/>
      <c r="C110" s="6"/>
      <c r="D110" s="6"/>
      <c r="E110" s="6"/>
      <c r="F110" s="6"/>
      <c r="G110" s="621"/>
      <c r="H110" s="620"/>
      <c r="I110" s="620"/>
      <c r="J110" s="620"/>
      <c r="K110" s="620"/>
      <c r="L110" s="620"/>
      <c r="M110" s="620"/>
      <c r="N110" s="620"/>
      <c r="O110" s="620"/>
      <c r="P110" s="620"/>
      <c r="Q110" s="620"/>
      <c r="U110" s="6"/>
      <c r="V110" s="6"/>
      <c r="W110" s="6"/>
      <c r="X110" s="6"/>
      <c r="Y110" s="621"/>
      <c r="Z110" s="621"/>
      <c r="AA110" s="621"/>
      <c r="AB110" s="621"/>
      <c r="AC110" s="621"/>
      <c r="AD110" s="621"/>
      <c r="AE110" s="621"/>
      <c r="AF110" s="620"/>
      <c r="AG110" s="620"/>
      <c r="AM110" s="6"/>
      <c r="AN110" s="621"/>
      <c r="AO110" s="621"/>
      <c r="AP110" s="621"/>
      <c r="AQ110" s="621"/>
      <c r="AR110" s="621"/>
      <c r="AS110" s="621"/>
      <c r="AT110" s="621"/>
      <c r="AU110" s="621"/>
      <c r="AV110" s="620"/>
      <c r="AW110" s="620"/>
      <c r="BC110" s="6"/>
      <c r="BD110" s="621"/>
      <c r="BE110" s="621"/>
      <c r="BF110" s="621"/>
      <c r="BG110" s="621"/>
      <c r="BH110" s="621"/>
      <c r="BI110" s="621"/>
      <c r="BJ110" s="621"/>
      <c r="BK110" s="621"/>
      <c r="BL110" s="620"/>
      <c r="BM110" s="620"/>
      <c r="BT110" s="621"/>
      <c r="BU110" s="621"/>
      <c r="BV110" s="621"/>
      <c r="BW110" s="621"/>
      <c r="BX110" s="621"/>
      <c r="BY110" s="621"/>
      <c r="BZ110" s="621"/>
      <c r="CA110" s="621"/>
      <c r="CB110" s="620"/>
      <c r="CC110" s="620"/>
      <c r="CJ110" s="621"/>
      <c r="CK110" s="621"/>
      <c r="CL110" s="621"/>
      <c r="CM110" s="621"/>
      <c r="CN110" s="621"/>
      <c r="CO110" s="621"/>
      <c r="CP110" s="621"/>
      <c r="CQ110" s="621"/>
      <c r="CR110" s="620"/>
      <c r="CS110" s="620"/>
      <c r="DH110" s="620"/>
      <c r="DI110" s="620"/>
      <c r="DX110" s="620"/>
      <c r="DY110" s="620"/>
      <c r="EM110" s="620"/>
      <c r="EN110" s="620"/>
      <c r="ES110" s="6"/>
      <c r="FB110" s="620"/>
      <c r="FC110" s="620"/>
      <c r="FQ110" s="620"/>
      <c r="FR110" s="620"/>
      <c r="GF110" s="620"/>
      <c r="GG110" s="620"/>
      <c r="GV110" s="620"/>
      <c r="GW110" s="620"/>
      <c r="HK110" s="620"/>
      <c r="HL110" s="620"/>
      <c r="HZ110" s="620"/>
      <c r="IA110" s="620"/>
    </row>
    <row r="111" spans="1:235" s="2" customFormat="1">
      <c r="A111" s="6"/>
      <c r="C111" s="6"/>
      <c r="D111" s="6"/>
      <c r="E111" s="6"/>
      <c r="F111" s="6"/>
      <c r="G111" s="621"/>
      <c r="H111" s="620"/>
      <c r="I111" s="620"/>
      <c r="J111" s="620"/>
      <c r="K111" s="620"/>
      <c r="L111" s="620"/>
      <c r="M111" s="620"/>
      <c r="N111" s="620"/>
      <c r="O111" s="620"/>
      <c r="P111" s="620"/>
      <c r="Q111" s="620"/>
      <c r="U111" s="6"/>
      <c r="V111" s="6"/>
      <c r="W111" s="6"/>
      <c r="X111" s="6"/>
      <c r="Y111" s="621"/>
      <c r="Z111" s="621"/>
      <c r="AA111" s="621"/>
      <c r="AB111" s="621"/>
      <c r="AC111" s="621"/>
      <c r="AD111" s="621"/>
      <c r="AE111" s="621"/>
      <c r="AF111" s="620"/>
      <c r="AG111" s="620"/>
      <c r="AM111" s="6"/>
      <c r="AN111" s="621"/>
      <c r="AO111" s="621"/>
      <c r="AP111" s="621"/>
      <c r="AQ111" s="621"/>
      <c r="AR111" s="621"/>
      <c r="AS111" s="621"/>
      <c r="AT111" s="621"/>
      <c r="AU111" s="621"/>
      <c r="AV111" s="620"/>
      <c r="AW111" s="620"/>
      <c r="BC111" s="6"/>
      <c r="BD111" s="621"/>
      <c r="BE111" s="621"/>
      <c r="BF111" s="621"/>
      <c r="BG111" s="621"/>
      <c r="BH111" s="621"/>
      <c r="BI111" s="621"/>
      <c r="BJ111" s="621"/>
      <c r="BK111" s="621"/>
      <c r="BL111" s="620"/>
      <c r="BM111" s="620"/>
      <c r="BT111" s="621"/>
      <c r="BU111" s="621"/>
      <c r="BV111" s="621"/>
      <c r="BW111" s="621"/>
      <c r="BX111" s="621"/>
      <c r="BY111" s="621"/>
      <c r="BZ111" s="621"/>
      <c r="CA111" s="621"/>
      <c r="CB111" s="620"/>
      <c r="CC111" s="620"/>
      <c r="CJ111" s="621"/>
      <c r="CK111" s="621"/>
      <c r="CL111" s="621"/>
      <c r="CM111" s="621"/>
      <c r="CN111" s="621"/>
      <c r="CO111" s="621"/>
      <c r="CP111" s="621"/>
      <c r="CQ111" s="621"/>
      <c r="CR111" s="620"/>
      <c r="CS111" s="620"/>
      <c r="DH111" s="620"/>
      <c r="DI111" s="620"/>
      <c r="DX111" s="620"/>
      <c r="DY111" s="620"/>
      <c r="EM111" s="620"/>
      <c r="EN111" s="620"/>
      <c r="ES111" s="6"/>
      <c r="FB111" s="620"/>
      <c r="FC111" s="620"/>
      <c r="FQ111" s="620"/>
      <c r="FR111" s="620"/>
      <c r="GF111" s="620"/>
      <c r="GG111" s="620"/>
      <c r="GV111" s="620"/>
      <c r="GW111" s="620"/>
      <c r="HK111" s="620"/>
      <c r="HL111" s="620"/>
      <c r="HZ111" s="620"/>
      <c r="IA111" s="620"/>
    </row>
    <row r="112" spans="1:235" s="2" customFormat="1">
      <c r="A112" s="6"/>
      <c r="C112" s="6"/>
      <c r="D112" s="6"/>
      <c r="E112" s="6"/>
      <c r="F112" s="6"/>
      <c r="G112" s="621"/>
      <c r="H112" s="620"/>
      <c r="I112" s="620"/>
      <c r="J112" s="620"/>
      <c r="K112" s="620"/>
      <c r="L112" s="620"/>
      <c r="M112" s="620"/>
      <c r="N112" s="620"/>
      <c r="O112" s="620"/>
      <c r="P112" s="620"/>
      <c r="Q112" s="620"/>
      <c r="U112" s="6"/>
      <c r="V112" s="6"/>
      <c r="W112" s="6"/>
      <c r="X112" s="6"/>
      <c r="Y112" s="621"/>
      <c r="Z112" s="621"/>
      <c r="AA112" s="621"/>
      <c r="AB112" s="621"/>
      <c r="AC112" s="621"/>
      <c r="AD112" s="621"/>
      <c r="AE112" s="621"/>
      <c r="AF112" s="620"/>
      <c r="AG112" s="620"/>
      <c r="AM112" s="6"/>
      <c r="AN112" s="621"/>
      <c r="AO112" s="621"/>
      <c r="AP112" s="621"/>
      <c r="AQ112" s="621"/>
      <c r="AR112" s="621"/>
      <c r="AS112" s="621"/>
      <c r="AT112" s="621"/>
      <c r="AU112" s="621"/>
      <c r="AV112" s="620"/>
      <c r="AW112" s="620"/>
      <c r="BC112" s="6"/>
      <c r="BD112" s="621"/>
      <c r="BE112" s="621"/>
      <c r="BF112" s="621"/>
      <c r="BG112" s="621"/>
      <c r="BH112" s="621"/>
      <c r="BI112" s="621"/>
      <c r="BJ112" s="621"/>
      <c r="BK112" s="621"/>
      <c r="BL112" s="620"/>
      <c r="BM112" s="620"/>
      <c r="BT112" s="621"/>
      <c r="BU112" s="621"/>
      <c r="BV112" s="621"/>
      <c r="BW112" s="621"/>
      <c r="BX112" s="621"/>
      <c r="BY112" s="621"/>
      <c r="BZ112" s="621"/>
      <c r="CA112" s="621"/>
      <c r="CB112" s="620"/>
      <c r="CC112" s="620"/>
      <c r="CJ112" s="621"/>
      <c r="CK112" s="621"/>
      <c r="CL112" s="621"/>
      <c r="CM112" s="621"/>
      <c r="CN112" s="621"/>
      <c r="CO112" s="621"/>
      <c r="CP112" s="621"/>
      <c r="CQ112" s="621"/>
      <c r="CR112" s="620"/>
      <c r="CS112" s="620"/>
      <c r="DH112" s="620"/>
      <c r="DI112" s="620"/>
      <c r="DX112" s="620"/>
      <c r="DY112" s="620"/>
      <c r="EM112" s="620"/>
      <c r="EN112" s="620"/>
      <c r="ES112" s="6"/>
      <c r="FB112" s="620"/>
      <c r="FC112" s="620"/>
      <c r="FQ112" s="620"/>
      <c r="FR112" s="620"/>
      <c r="GF112" s="620"/>
      <c r="GG112" s="620"/>
      <c r="GV112" s="620"/>
      <c r="GW112" s="620"/>
      <c r="HK112" s="620"/>
      <c r="HL112" s="620"/>
      <c r="HZ112" s="620"/>
      <c r="IA112" s="620"/>
    </row>
    <row r="113" spans="1:235" s="2" customFormat="1">
      <c r="A113" s="6"/>
      <c r="C113" s="6"/>
      <c r="D113" s="6"/>
      <c r="E113" s="6"/>
      <c r="F113" s="6"/>
      <c r="G113" s="621"/>
      <c r="H113" s="620"/>
      <c r="I113" s="620"/>
      <c r="J113" s="620"/>
      <c r="K113" s="620"/>
      <c r="L113" s="620"/>
      <c r="M113" s="620"/>
      <c r="N113" s="620"/>
      <c r="O113" s="620"/>
      <c r="P113" s="620"/>
      <c r="Q113" s="620"/>
      <c r="U113" s="6"/>
      <c r="V113" s="6"/>
      <c r="W113" s="6"/>
      <c r="X113" s="6"/>
      <c r="Y113" s="621"/>
      <c r="Z113" s="621"/>
      <c r="AA113" s="621"/>
      <c r="AB113" s="621"/>
      <c r="AC113" s="621"/>
      <c r="AD113" s="621"/>
      <c r="AE113" s="621"/>
      <c r="AF113" s="620"/>
      <c r="AG113" s="620"/>
      <c r="AM113" s="6"/>
      <c r="AN113" s="621"/>
      <c r="AO113" s="621"/>
      <c r="AP113" s="621"/>
      <c r="AQ113" s="621"/>
      <c r="AR113" s="621"/>
      <c r="AS113" s="621"/>
      <c r="AT113" s="621"/>
      <c r="AU113" s="621"/>
      <c r="AV113" s="620"/>
      <c r="AW113" s="620"/>
      <c r="BC113" s="6"/>
      <c r="BD113" s="621"/>
      <c r="BE113" s="621"/>
      <c r="BF113" s="621"/>
      <c r="BG113" s="621"/>
      <c r="BH113" s="621"/>
      <c r="BI113" s="621"/>
      <c r="BJ113" s="621"/>
      <c r="BK113" s="621"/>
      <c r="BL113" s="620"/>
      <c r="BM113" s="620"/>
      <c r="BT113" s="621"/>
      <c r="BU113" s="621"/>
      <c r="BV113" s="621"/>
      <c r="BW113" s="621"/>
      <c r="BX113" s="621"/>
      <c r="BY113" s="621"/>
      <c r="BZ113" s="621"/>
      <c r="CA113" s="621"/>
      <c r="CB113" s="620"/>
      <c r="CC113" s="620"/>
      <c r="CJ113" s="621"/>
      <c r="CK113" s="621"/>
      <c r="CL113" s="621"/>
      <c r="CM113" s="621"/>
      <c r="CN113" s="621"/>
      <c r="CO113" s="621"/>
      <c r="CP113" s="621"/>
      <c r="CQ113" s="621"/>
      <c r="CR113" s="620"/>
      <c r="CS113" s="620"/>
      <c r="DH113" s="620"/>
      <c r="DI113" s="620"/>
      <c r="DX113" s="620"/>
      <c r="DY113" s="620"/>
      <c r="EM113" s="620"/>
      <c r="EN113" s="620"/>
      <c r="ES113" s="6"/>
      <c r="FB113" s="620"/>
      <c r="FC113" s="620"/>
      <c r="FQ113" s="620"/>
      <c r="FR113" s="620"/>
      <c r="GF113" s="620"/>
      <c r="GG113" s="620"/>
      <c r="GV113" s="620"/>
      <c r="GW113" s="620"/>
      <c r="HK113" s="620"/>
      <c r="HL113" s="620"/>
      <c r="HZ113" s="620"/>
      <c r="IA113" s="620"/>
    </row>
    <row r="114" spans="1:235" s="2" customFormat="1">
      <c r="A114" s="6"/>
      <c r="C114" s="6"/>
      <c r="D114" s="6"/>
      <c r="E114" s="6"/>
      <c r="F114" s="6"/>
      <c r="G114" s="621"/>
      <c r="H114" s="620"/>
      <c r="I114" s="620"/>
      <c r="J114" s="620"/>
      <c r="K114" s="620"/>
      <c r="L114" s="620"/>
      <c r="M114" s="620"/>
      <c r="N114" s="620"/>
      <c r="O114" s="620"/>
      <c r="P114" s="620"/>
      <c r="Q114" s="620"/>
      <c r="U114" s="6"/>
      <c r="V114" s="6"/>
      <c r="W114" s="6"/>
      <c r="X114" s="6"/>
      <c r="Y114" s="621"/>
      <c r="Z114" s="621"/>
      <c r="AA114" s="621"/>
      <c r="AB114" s="621"/>
      <c r="AC114" s="621"/>
      <c r="AD114" s="621"/>
      <c r="AE114" s="621"/>
      <c r="AF114" s="620"/>
      <c r="AG114" s="620"/>
      <c r="AM114" s="6"/>
      <c r="AN114" s="621"/>
      <c r="AO114" s="621"/>
      <c r="AP114" s="621"/>
      <c r="AQ114" s="621"/>
      <c r="AR114" s="621"/>
      <c r="AS114" s="621"/>
      <c r="AT114" s="621"/>
      <c r="AU114" s="621"/>
      <c r="AV114" s="620"/>
      <c r="AW114" s="620"/>
      <c r="BC114" s="6"/>
      <c r="BD114" s="621"/>
      <c r="BE114" s="621"/>
      <c r="BF114" s="621"/>
      <c r="BG114" s="621"/>
      <c r="BH114" s="621"/>
      <c r="BI114" s="621"/>
      <c r="BJ114" s="621"/>
      <c r="BK114" s="621"/>
      <c r="BL114" s="620"/>
      <c r="BM114" s="620"/>
      <c r="BT114" s="621"/>
      <c r="BU114" s="621"/>
      <c r="BV114" s="621"/>
      <c r="BW114" s="621"/>
      <c r="BX114" s="621"/>
      <c r="BY114" s="621"/>
      <c r="BZ114" s="621"/>
      <c r="CA114" s="621"/>
      <c r="CB114" s="620"/>
      <c r="CC114" s="620"/>
      <c r="CJ114" s="621"/>
      <c r="CK114" s="621"/>
      <c r="CL114" s="621"/>
      <c r="CM114" s="621"/>
      <c r="CN114" s="621"/>
      <c r="CO114" s="621"/>
      <c r="CP114" s="621"/>
      <c r="CQ114" s="621"/>
      <c r="CR114" s="620"/>
      <c r="CS114" s="620"/>
      <c r="DH114" s="620"/>
      <c r="DI114" s="620"/>
      <c r="DX114" s="620"/>
      <c r="DY114" s="620"/>
      <c r="EM114" s="620"/>
      <c r="EN114" s="620"/>
      <c r="ES114" s="6"/>
      <c r="FB114" s="620"/>
      <c r="FC114" s="620"/>
      <c r="FQ114" s="620"/>
      <c r="FR114" s="620"/>
      <c r="GF114" s="620"/>
      <c r="GG114" s="620"/>
      <c r="GV114" s="620"/>
      <c r="GW114" s="620"/>
      <c r="HK114" s="620"/>
      <c r="HL114" s="620"/>
      <c r="HZ114" s="620"/>
      <c r="IA114" s="620"/>
    </row>
    <row r="115" spans="1:235" s="2" customFormat="1">
      <c r="A115" s="6"/>
      <c r="C115" s="6"/>
      <c r="D115" s="6"/>
      <c r="E115" s="6"/>
      <c r="F115" s="6"/>
      <c r="G115" s="621"/>
      <c r="H115" s="620"/>
      <c r="I115" s="620"/>
      <c r="J115" s="620"/>
      <c r="K115" s="620"/>
      <c r="L115" s="620"/>
      <c r="M115" s="620"/>
      <c r="N115" s="620"/>
      <c r="O115" s="620"/>
      <c r="P115" s="620"/>
      <c r="Q115" s="620"/>
      <c r="U115" s="6"/>
      <c r="V115" s="6"/>
      <c r="W115" s="6"/>
      <c r="X115" s="6"/>
      <c r="Y115" s="621"/>
      <c r="Z115" s="621"/>
      <c r="AA115" s="621"/>
      <c r="AB115" s="621"/>
      <c r="AC115" s="621"/>
      <c r="AD115" s="621"/>
      <c r="AE115" s="621"/>
      <c r="AF115" s="620"/>
      <c r="AG115" s="620"/>
      <c r="AM115" s="6"/>
      <c r="AN115" s="621"/>
      <c r="AO115" s="621"/>
      <c r="AP115" s="621"/>
      <c r="AQ115" s="621"/>
      <c r="AR115" s="621"/>
      <c r="AS115" s="621"/>
      <c r="AT115" s="621"/>
      <c r="AU115" s="621"/>
      <c r="AV115" s="620"/>
      <c r="AW115" s="620"/>
      <c r="BC115" s="6"/>
      <c r="BD115" s="621"/>
      <c r="BE115" s="621"/>
      <c r="BF115" s="621"/>
      <c r="BG115" s="621"/>
      <c r="BH115" s="621"/>
      <c r="BI115" s="621"/>
      <c r="BJ115" s="621"/>
      <c r="BK115" s="621"/>
      <c r="BL115" s="620"/>
      <c r="BM115" s="620"/>
      <c r="BT115" s="621"/>
      <c r="BU115" s="621"/>
      <c r="BV115" s="621"/>
      <c r="BW115" s="621"/>
      <c r="BX115" s="621"/>
      <c r="BY115" s="621"/>
      <c r="BZ115" s="621"/>
      <c r="CA115" s="621"/>
      <c r="CB115" s="620"/>
      <c r="CC115" s="620"/>
      <c r="CJ115" s="621"/>
      <c r="CK115" s="621"/>
      <c r="CL115" s="621"/>
      <c r="CM115" s="621"/>
      <c r="CN115" s="621"/>
      <c r="CO115" s="621"/>
      <c r="CP115" s="621"/>
      <c r="CQ115" s="621"/>
      <c r="CR115" s="620"/>
      <c r="CS115" s="620"/>
      <c r="DH115" s="620"/>
      <c r="DI115" s="620"/>
      <c r="DX115" s="620"/>
      <c r="DY115" s="620"/>
      <c r="EM115" s="620"/>
      <c r="EN115" s="620"/>
      <c r="ES115" s="6"/>
      <c r="FB115" s="620"/>
      <c r="FC115" s="620"/>
      <c r="FQ115" s="620"/>
      <c r="FR115" s="620"/>
      <c r="GF115" s="620"/>
      <c r="GG115" s="620"/>
      <c r="GV115" s="620"/>
      <c r="GW115" s="620"/>
      <c r="HK115" s="620"/>
      <c r="HL115" s="620"/>
      <c r="HZ115" s="620"/>
      <c r="IA115" s="620"/>
    </row>
    <row r="116" spans="1:235" s="2" customFormat="1">
      <c r="A116" s="6"/>
      <c r="C116" s="6"/>
      <c r="D116" s="6"/>
      <c r="E116" s="6"/>
      <c r="F116" s="6"/>
      <c r="G116" s="621"/>
      <c r="H116" s="620"/>
      <c r="I116" s="620"/>
      <c r="J116" s="620"/>
      <c r="K116" s="620"/>
      <c r="L116" s="620"/>
      <c r="M116" s="620"/>
      <c r="N116" s="620"/>
      <c r="O116" s="620"/>
      <c r="P116" s="620"/>
      <c r="Q116" s="620"/>
      <c r="U116" s="6"/>
      <c r="V116" s="6"/>
      <c r="W116" s="6"/>
      <c r="X116" s="6"/>
      <c r="Y116" s="621"/>
      <c r="Z116" s="621"/>
      <c r="AA116" s="621"/>
      <c r="AB116" s="621"/>
      <c r="AC116" s="621"/>
      <c r="AD116" s="621"/>
      <c r="AE116" s="621"/>
      <c r="AF116" s="620"/>
      <c r="AG116" s="620"/>
      <c r="AM116" s="6"/>
      <c r="AN116" s="621"/>
      <c r="AO116" s="621"/>
      <c r="AP116" s="621"/>
      <c r="AQ116" s="621"/>
      <c r="AR116" s="621"/>
      <c r="AS116" s="621"/>
      <c r="AT116" s="621"/>
      <c r="AU116" s="621"/>
      <c r="AV116" s="620"/>
      <c r="AW116" s="620"/>
      <c r="BC116" s="6"/>
      <c r="BD116" s="621"/>
      <c r="BE116" s="621"/>
      <c r="BF116" s="621"/>
      <c r="BG116" s="621"/>
      <c r="BH116" s="621"/>
      <c r="BI116" s="621"/>
      <c r="BJ116" s="621"/>
      <c r="BK116" s="621"/>
      <c r="BL116" s="620"/>
      <c r="BM116" s="620"/>
      <c r="BT116" s="621"/>
      <c r="BU116" s="621"/>
      <c r="BV116" s="621"/>
      <c r="BW116" s="621"/>
      <c r="BX116" s="621"/>
      <c r="BY116" s="621"/>
      <c r="BZ116" s="621"/>
      <c r="CA116" s="621"/>
      <c r="CB116" s="620"/>
      <c r="CC116" s="620"/>
      <c r="CJ116" s="621"/>
      <c r="CK116" s="621"/>
      <c r="CL116" s="621"/>
      <c r="CM116" s="621"/>
      <c r="CN116" s="621"/>
      <c r="CO116" s="621"/>
      <c r="CP116" s="621"/>
      <c r="CQ116" s="621"/>
      <c r="CR116" s="620"/>
      <c r="CS116" s="620"/>
      <c r="DH116" s="620"/>
      <c r="DI116" s="620"/>
      <c r="DX116" s="620"/>
      <c r="DY116" s="620"/>
      <c r="EM116" s="620"/>
      <c r="EN116" s="620"/>
      <c r="ES116" s="6"/>
      <c r="FB116" s="620"/>
      <c r="FC116" s="620"/>
      <c r="FQ116" s="620"/>
      <c r="FR116" s="620"/>
      <c r="GF116" s="620"/>
      <c r="GG116" s="620"/>
      <c r="GV116" s="620"/>
      <c r="GW116" s="620"/>
      <c r="HK116" s="620"/>
      <c r="HL116" s="620"/>
      <c r="HZ116" s="620"/>
      <c r="IA116" s="620"/>
    </row>
    <row r="117" spans="1:235" s="2" customFormat="1">
      <c r="A117" s="6"/>
      <c r="C117" s="6"/>
      <c r="D117" s="6"/>
      <c r="E117" s="6"/>
      <c r="F117" s="6"/>
      <c r="G117" s="621"/>
      <c r="H117" s="620"/>
      <c r="I117" s="620"/>
      <c r="J117" s="620"/>
      <c r="K117" s="620"/>
      <c r="L117" s="620"/>
      <c r="M117" s="620"/>
      <c r="N117" s="620"/>
      <c r="O117" s="620"/>
      <c r="P117" s="620"/>
      <c r="Q117" s="620"/>
      <c r="U117" s="6"/>
      <c r="V117" s="6"/>
      <c r="W117" s="6"/>
      <c r="X117" s="6"/>
      <c r="Y117" s="621"/>
      <c r="Z117" s="621"/>
      <c r="AA117" s="621"/>
      <c r="AB117" s="621"/>
      <c r="AC117" s="621"/>
      <c r="AD117" s="621"/>
      <c r="AE117" s="621"/>
      <c r="AF117" s="620"/>
      <c r="AG117" s="620"/>
      <c r="AM117" s="6"/>
      <c r="AN117" s="621"/>
      <c r="AO117" s="621"/>
      <c r="AP117" s="621"/>
      <c r="AQ117" s="621"/>
      <c r="AR117" s="621"/>
      <c r="AS117" s="621"/>
      <c r="AT117" s="621"/>
      <c r="AU117" s="621"/>
      <c r="AV117" s="620"/>
      <c r="AW117" s="620"/>
      <c r="BC117" s="6"/>
      <c r="BD117" s="621"/>
      <c r="BE117" s="621"/>
      <c r="BF117" s="621"/>
      <c r="BG117" s="621"/>
      <c r="BH117" s="621"/>
      <c r="BI117" s="621"/>
      <c r="BJ117" s="621"/>
      <c r="BK117" s="621"/>
      <c r="BL117" s="620"/>
      <c r="BM117" s="620"/>
      <c r="BT117" s="621"/>
      <c r="BU117" s="621"/>
      <c r="BV117" s="621"/>
      <c r="BW117" s="621"/>
      <c r="BX117" s="621"/>
      <c r="BY117" s="621"/>
      <c r="BZ117" s="621"/>
      <c r="CA117" s="621"/>
      <c r="CB117" s="620"/>
      <c r="CC117" s="620"/>
      <c r="CJ117" s="621"/>
      <c r="CK117" s="621"/>
      <c r="CL117" s="621"/>
      <c r="CM117" s="621"/>
      <c r="CN117" s="621"/>
      <c r="CO117" s="621"/>
      <c r="CP117" s="621"/>
      <c r="CQ117" s="621"/>
      <c r="CR117" s="620"/>
      <c r="CS117" s="620"/>
      <c r="DH117" s="620"/>
      <c r="DI117" s="620"/>
      <c r="DX117" s="620"/>
      <c r="DY117" s="620"/>
      <c r="EM117" s="620"/>
      <c r="EN117" s="620"/>
      <c r="ES117" s="6"/>
      <c r="FB117" s="620"/>
      <c r="FC117" s="620"/>
      <c r="FQ117" s="620"/>
      <c r="FR117" s="620"/>
      <c r="GF117" s="620"/>
      <c r="GG117" s="620"/>
      <c r="GV117" s="620"/>
      <c r="GW117" s="620"/>
      <c r="HK117" s="620"/>
      <c r="HL117" s="620"/>
      <c r="HZ117" s="620"/>
      <c r="IA117" s="620"/>
    </row>
    <row r="118" spans="1:235" s="2" customFormat="1">
      <c r="A118" s="6"/>
      <c r="C118" s="6"/>
      <c r="D118" s="6"/>
      <c r="E118" s="6"/>
      <c r="F118" s="6"/>
      <c r="G118" s="621"/>
      <c r="H118" s="620"/>
      <c r="I118" s="620"/>
      <c r="J118" s="620"/>
      <c r="K118" s="620"/>
      <c r="L118" s="620"/>
      <c r="M118" s="620"/>
      <c r="N118" s="620"/>
      <c r="O118" s="620"/>
      <c r="P118" s="620"/>
      <c r="Q118" s="620"/>
      <c r="U118" s="6"/>
      <c r="V118" s="6"/>
      <c r="W118" s="6"/>
      <c r="X118" s="6"/>
      <c r="Y118" s="621"/>
      <c r="Z118" s="621"/>
      <c r="AA118" s="621"/>
      <c r="AB118" s="621"/>
      <c r="AC118" s="621"/>
      <c r="AD118" s="621"/>
      <c r="AE118" s="621"/>
      <c r="AF118" s="620"/>
      <c r="AG118" s="620"/>
      <c r="AM118" s="6"/>
      <c r="AN118" s="621"/>
      <c r="AO118" s="621"/>
      <c r="AP118" s="621"/>
      <c r="AQ118" s="621"/>
      <c r="AR118" s="621"/>
      <c r="AS118" s="621"/>
      <c r="AT118" s="621"/>
      <c r="AU118" s="621"/>
      <c r="AV118" s="620"/>
      <c r="AW118" s="620"/>
      <c r="BC118" s="6"/>
      <c r="BD118" s="621"/>
      <c r="BE118" s="621"/>
      <c r="BF118" s="621"/>
      <c r="BG118" s="621"/>
      <c r="BH118" s="621"/>
      <c r="BI118" s="621"/>
      <c r="BJ118" s="621"/>
      <c r="BK118" s="621"/>
      <c r="BL118" s="620"/>
      <c r="BM118" s="620"/>
      <c r="BT118" s="621"/>
      <c r="BU118" s="621"/>
      <c r="BV118" s="621"/>
      <c r="BW118" s="621"/>
      <c r="BX118" s="621"/>
      <c r="BY118" s="621"/>
      <c r="BZ118" s="621"/>
      <c r="CA118" s="621"/>
      <c r="CB118" s="620"/>
      <c r="CC118" s="620"/>
      <c r="CJ118" s="621"/>
      <c r="CK118" s="621"/>
      <c r="CL118" s="621"/>
      <c r="CM118" s="621"/>
      <c r="CN118" s="621"/>
      <c r="CO118" s="621"/>
      <c r="CP118" s="621"/>
      <c r="CQ118" s="621"/>
      <c r="CR118" s="620"/>
      <c r="CS118" s="620"/>
      <c r="DH118" s="620"/>
      <c r="DI118" s="620"/>
      <c r="DX118" s="620"/>
      <c r="DY118" s="620"/>
      <c r="EM118" s="620"/>
      <c r="EN118" s="620"/>
      <c r="ES118" s="6"/>
      <c r="FB118" s="620"/>
      <c r="FC118" s="620"/>
      <c r="FQ118" s="620"/>
      <c r="FR118" s="620"/>
      <c r="GF118" s="620"/>
      <c r="GG118" s="620"/>
      <c r="GV118" s="620"/>
      <c r="GW118" s="620"/>
      <c r="HK118" s="620"/>
      <c r="HL118" s="620"/>
      <c r="HZ118" s="620"/>
      <c r="IA118" s="620"/>
    </row>
    <row r="119" spans="1:235" s="2" customFormat="1">
      <c r="A119" s="6"/>
      <c r="C119" s="6"/>
      <c r="D119" s="6"/>
      <c r="E119" s="6"/>
      <c r="F119" s="6"/>
      <c r="G119" s="621"/>
      <c r="H119" s="620"/>
      <c r="I119" s="620"/>
      <c r="J119" s="620"/>
      <c r="K119" s="620"/>
      <c r="L119" s="620"/>
      <c r="M119" s="620"/>
      <c r="N119" s="620"/>
      <c r="O119" s="620"/>
      <c r="P119" s="620"/>
      <c r="Q119" s="620"/>
      <c r="U119" s="6"/>
      <c r="V119" s="6"/>
      <c r="W119" s="6"/>
      <c r="X119" s="6"/>
      <c r="Y119" s="621"/>
      <c r="Z119" s="621"/>
      <c r="AA119" s="621"/>
      <c r="AB119" s="621"/>
      <c r="AC119" s="621"/>
      <c r="AD119" s="621"/>
      <c r="AE119" s="621"/>
      <c r="AF119" s="620"/>
      <c r="AG119" s="620"/>
      <c r="AM119" s="6"/>
      <c r="AN119" s="621"/>
      <c r="AO119" s="621"/>
      <c r="AP119" s="621"/>
      <c r="AQ119" s="621"/>
      <c r="AR119" s="621"/>
      <c r="AS119" s="621"/>
      <c r="AT119" s="621"/>
      <c r="AU119" s="621"/>
      <c r="AV119" s="620"/>
      <c r="AW119" s="620"/>
      <c r="BC119" s="6"/>
      <c r="BD119" s="621"/>
      <c r="BE119" s="621"/>
      <c r="BF119" s="621"/>
      <c r="BG119" s="621"/>
      <c r="BH119" s="621"/>
      <c r="BI119" s="621"/>
      <c r="BJ119" s="621"/>
      <c r="BK119" s="621"/>
      <c r="BL119" s="620"/>
      <c r="BM119" s="620"/>
      <c r="BT119" s="621"/>
      <c r="BU119" s="621"/>
      <c r="BV119" s="621"/>
      <c r="BW119" s="621"/>
      <c r="BX119" s="621"/>
      <c r="BY119" s="621"/>
      <c r="BZ119" s="621"/>
      <c r="CA119" s="621"/>
      <c r="CB119" s="620"/>
      <c r="CC119" s="620"/>
      <c r="CJ119" s="621"/>
      <c r="CK119" s="621"/>
      <c r="CL119" s="621"/>
      <c r="CM119" s="621"/>
      <c r="CN119" s="621"/>
      <c r="CO119" s="621"/>
      <c r="CP119" s="621"/>
      <c r="CQ119" s="621"/>
      <c r="CR119" s="620"/>
      <c r="CS119" s="620"/>
      <c r="DH119" s="620"/>
      <c r="DI119" s="620"/>
      <c r="DX119" s="620"/>
      <c r="DY119" s="620"/>
      <c r="EM119" s="620"/>
      <c r="EN119" s="620"/>
      <c r="ES119" s="6"/>
      <c r="FB119" s="620"/>
      <c r="FC119" s="620"/>
      <c r="FQ119" s="620"/>
      <c r="FR119" s="620"/>
      <c r="GF119" s="620"/>
      <c r="GG119" s="620"/>
      <c r="GV119" s="620"/>
      <c r="GW119" s="620"/>
      <c r="HK119" s="620"/>
      <c r="HL119" s="620"/>
      <c r="HZ119" s="620"/>
      <c r="IA119" s="620"/>
    </row>
    <row r="120" spans="1:235" s="2" customFormat="1">
      <c r="A120" s="6"/>
      <c r="C120" s="6"/>
      <c r="D120" s="6"/>
      <c r="E120" s="6"/>
      <c r="F120" s="6"/>
      <c r="G120" s="621"/>
      <c r="H120" s="620"/>
      <c r="I120" s="620"/>
      <c r="J120" s="620"/>
      <c r="K120" s="620"/>
      <c r="L120" s="620"/>
      <c r="M120" s="620"/>
      <c r="N120" s="620"/>
      <c r="O120" s="620"/>
      <c r="P120" s="620"/>
      <c r="Q120" s="620"/>
      <c r="U120" s="6"/>
      <c r="V120" s="6"/>
      <c r="W120" s="6"/>
      <c r="X120" s="6"/>
      <c r="Y120" s="621"/>
      <c r="Z120" s="621"/>
      <c r="AA120" s="621"/>
      <c r="AB120" s="621"/>
      <c r="AC120" s="621"/>
      <c r="AD120" s="621"/>
      <c r="AE120" s="621"/>
      <c r="AF120" s="620"/>
      <c r="AG120" s="620"/>
      <c r="AM120" s="6"/>
      <c r="AN120" s="621"/>
      <c r="AO120" s="621"/>
      <c r="AP120" s="621"/>
      <c r="AQ120" s="621"/>
      <c r="AR120" s="621"/>
      <c r="AS120" s="621"/>
      <c r="AT120" s="621"/>
      <c r="AU120" s="621"/>
      <c r="AV120" s="620"/>
      <c r="AW120" s="620"/>
      <c r="BC120" s="6"/>
      <c r="BD120" s="621"/>
      <c r="BE120" s="621"/>
      <c r="BF120" s="621"/>
      <c r="BG120" s="621"/>
      <c r="BH120" s="621"/>
      <c r="BI120" s="621"/>
      <c r="BJ120" s="621"/>
      <c r="BK120" s="621"/>
      <c r="BL120" s="620"/>
      <c r="BM120" s="620"/>
      <c r="BT120" s="621"/>
      <c r="BU120" s="621"/>
      <c r="BV120" s="621"/>
      <c r="BW120" s="621"/>
      <c r="BX120" s="621"/>
      <c r="BY120" s="621"/>
      <c r="BZ120" s="621"/>
      <c r="CA120" s="621"/>
      <c r="CB120" s="620"/>
      <c r="CC120" s="620"/>
      <c r="CJ120" s="621"/>
      <c r="CK120" s="621"/>
      <c r="CL120" s="621"/>
      <c r="CM120" s="621"/>
      <c r="CN120" s="621"/>
      <c r="CO120" s="621"/>
      <c r="CP120" s="621"/>
      <c r="CQ120" s="621"/>
      <c r="CR120" s="620"/>
      <c r="CS120" s="620"/>
      <c r="DH120" s="620"/>
      <c r="DI120" s="620"/>
      <c r="DX120" s="620"/>
      <c r="DY120" s="620"/>
      <c r="EM120" s="620"/>
      <c r="EN120" s="620"/>
      <c r="ES120" s="6"/>
      <c r="FB120" s="620"/>
      <c r="FC120" s="620"/>
      <c r="FQ120" s="620"/>
      <c r="FR120" s="620"/>
      <c r="GF120" s="620"/>
      <c r="GG120" s="620"/>
      <c r="GV120" s="620"/>
      <c r="GW120" s="620"/>
      <c r="HK120" s="620"/>
      <c r="HL120" s="620"/>
      <c r="HZ120" s="620"/>
      <c r="IA120" s="620"/>
    </row>
    <row r="121" spans="1:235" s="2" customFormat="1">
      <c r="A121" s="6"/>
      <c r="C121" s="6"/>
      <c r="D121" s="6"/>
      <c r="E121" s="6"/>
      <c r="F121" s="6"/>
      <c r="G121" s="621"/>
      <c r="H121" s="620"/>
      <c r="I121" s="620"/>
      <c r="J121" s="620"/>
      <c r="K121" s="620"/>
      <c r="L121" s="620"/>
      <c r="M121" s="620"/>
      <c r="N121" s="620"/>
      <c r="O121" s="620"/>
      <c r="P121" s="620"/>
      <c r="Q121" s="620"/>
      <c r="U121" s="6"/>
      <c r="V121" s="6"/>
      <c r="W121" s="6"/>
      <c r="X121" s="6"/>
      <c r="Y121" s="621"/>
      <c r="Z121" s="621"/>
      <c r="AA121" s="621"/>
      <c r="AB121" s="621"/>
      <c r="AC121" s="621"/>
      <c r="AD121" s="621"/>
      <c r="AE121" s="621"/>
      <c r="AF121" s="620"/>
      <c r="AG121" s="620"/>
      <c r="AM121" s="6"/>
      <c r="AN121" s="621"/>
      <c r="AO121" s="621"/>
      <c r="AP121" s="621"/>
      <c r="AQ121" s="621"/>
      <c r="AR121" s="621"/>
      <c r="AS121" s="621"/>
      <c r="AT121" s="621"/>
      <c r="AU121" s="621"/>
      <c r="AV121" s="620"/>
      <c r="AW121" s="620"/>
      <c r="BC121" s="6"/>
      <c r="BD121" s="621"/>
      <c r="BE121" s="621"/>
      <c r="BF121" s="621"/>
      <c r="BG121" s="621"/>
      <c r="BH121" s="621"/>
      <c r="BI121" s="621"/>
      <c r="BJ121" s="621"/>
      <c r="BK121" s="621"/>
      <c r="BL121" s="620"/>
      <c r="BM121" s="620"/>
      <c r="BT121" s="621"/>
      <c r="BU121" s="621"/>
      <c r="BV121" s="621"/>
      <c r="BW121" s="621"/>
      <c r="BX121" s="621"/>
      <c r="BY121" s="621"/>
      <c r="BZ121" s="621"/>
      <c r="CA121" s="621"/>
      <c r="CB121" s="620"/>
      <c r="CC121" s="620"/>
      <c r="CJ121" s="621"/>
      <c r="CK121" s="621"/>
      <c r="CL121" s="621"/>
      <c r="CM121" s="621"/>
      <c r="CN121" s="621"/>
      <c r="CO121" s="621"/>
      <c r="CP121" s="621"/>
      <c r="CQ121" s="621"/>
      <c r="CR121" s="620"/>
      <c r="CS121" s="620"/>
      <c r="DH121" s="620"/>
      <c r="DI121" s="620"/>
      <c r="DX121" s="620"/>
      <c r="DY121" s="620"/>
      <c r="EM121" s="620"/>
      <c r="EN121" s="620"/>
      <c r="ES121" s="6"/>
      <c r="FB121" s="620"/>
      <c r="FC121" s="620"/>
      <c r="FQ121" s="620"/>
      <c r="FR121" s="620"/>
      <c r="GF121" s="620"/>
      <c r="GG121" s="620"/>
      <c r="GV121" s="620"/>
      <c r="GW121" s="620"/>
      <c r="HK121" s="620"/>
      <c r="HL121" s="620"/>
      <c r="HZ121" s="620"/>
      <c r="IA121" s="620"/>
    </row>
    <row r="122" spans="1:235" s="2" customFormat="1">
      <c r="A122" s="6"/>
      <c r="C122" s="6"/>
      <c r="D122" s="6"/>
      <c r="E122" s="6"/>
      <c r="F122" s="6"/>
      <c r="G122" s="621"/>
      <c r="H122" s="620"/>
      <c r="I122" s="620"/>
      <c r="J122" s="620"/>
      <c r="K122" s="620"/>
      <c r="L122" s="620"/>
      <c r="M122" s="620"/>
      <c r="N122" s="620"/>
      <c r="O122" s="620"/>
      <c r="P122" s="620"/>
      <c r="Q122" s="620"/>
      <c r="U122" s="6"/>
      <c r="V122" s="6"/>
      <c r="W122" s="6"/>
      <c r="X122" s="6"/>
      <c r="Y122" s="621"/>
      <c r="Z122" s="621"/>
      <c r="AA122" s="621"/>
      <c r="AB122" s="621"/>
      <c r="AC122" s="621"/>
      <c r="AD122" s="621"/>
      <c r="AE122" s="621"/>
      <c r="AF122" s="620"/>
      <c r="AG122" s="620"/>
      <c r="AM122" s="6"/>
      <c r="AN122" s="621"/>
      <c r="AO122" s="621"/>
      <c r="AP122" s="621"/>
      <c r="AQ122" s="621"/>
      <c r="AR122" s="621"/>
      <c r="AS122" s="621"/>
      <c r="AT122" s="621"/>
      <c r="AU122" s="621"/>
      <c r="AV122" s="620"/>
      <c r="AW122" s="620"/>
      <c r="BC122" s="6"/>
      <c r="BD122" s="621"/>
      <c r="BE122" s="621"/>
      <c r="BF122" s="621"/>
      <c r="BG122" s="621"/>
      <c r="BH122" s="621"/>
      <c r="BI122" s="621"/>
      <c r="BJ122" s="621"/>
      <c r="BK122" s="621"/>
      <c r="BL122" s="620"/>
      <c r="BM122" s="620"/>
      <c r="BT122" s="621"/>
      <c r="BU122" s="621"/>
      <c r="BV122" s="621"/>
      <c r="BW122" s="621"/>
      <c r="BX122" s="621"/>
      <c r="BY122" s="621"/>
      <c r="BZ122" s="621"/>
      <c r="CA122" s="621"/>
      <c r="CB122" s="620"/>
      <c r="CC122" s="620"/>
      <c r="CJ122" s="621"/>
      <c r="CK122" s="621"/>
      <c r="CL122" s="621"/>
      <c r="CM122" s="621"/>
      <c r="CN122" s="621"/>
      <c r="CO122" s="621"/>
      <c r="CP122" s="621"/>
      <c r="CQ122" s="621"/>
      <c r="CR122" s="620"/>
      <c r="CS122" s="620"/>
      <c r="DH122" s="620"/>
      <c r="DI122" s="620"/>
      <c r="DX122" s="620"/>
      <c r="DY122" s="620"/>
      <c r="EM122" s="620"/>
      <c r="EN122" s="620"/>
      <c r="ES122" s="6"/>
      <c r="FB122" s="620"/>
      <c r="FC122" s="620"/>
      <c r="FQ122" s="620"/>
      <c r="FR122" s="620"/>
      <c r="GF122" s="620"/>
      <c r="GG122" s="620"/>
      <c r="GV122" s="620"/>
      <c r="GW122" s="620"/>
      <c r="HK122" s="620"/>
      <c r="HL122" s="620"/>
      <c r="HZ122" s="620"/>
      <c r="IA122" s="620"/>
    </row>
    <row r="123" spans="1:235" s="2" customFormat="1">
      <c r="A123" s="6"/>
      <c r="C123" s="6"/>
      <c r="D123" s="6"/>
      <c r="E123" s="6"/>
      <c r="F123" s="6"/>
      <c r="G123" s="621"/>
      <c r="H123" s="620"/>
      <c r="I123" s="620"/>
      <c r="J123" s="620"/>
      <c r="K123" s="620"/>
      <c r="L123" s="620"/>
      <c r="M123" s="620"/>
      <c r="N123" s="620"/>
      <c r="O123" s="620"/>
      <c r="P123" s="620"/>
      <c r="Q123" s="620"/>
      <c r="U123" s="6"/>
      <c r="V123" s="6"/>
      <c r="W123" s="6"/>
      <c r="X123" s="6"/>
      <c r="Y123" s="621"/>
      <c r="Z123" s="621"/>
      <c r="AA123" s="621"/>
      <c r="AB123" s="621"/>
      <c r="AC123" s="621"/>
      <c r="AD123" s="621"/>
      <c r="AE123" s="621"/>
      <c r="AF123" s="620"/>
      <c r="AG123" s="620"/>
      <c r="AM123" s="6"/>
      <c r="AN123" s="621"/>
      <c r="AO123" s="621"/>
      <c r="AP123" s="621"/>
      <c r="AQ123" s="621"/>
      <c r="AR123" s="621"/>
      <c r="AS123" s="621"/>
      <c r="AT123" s="621"/>
      <c r="AU123" s="621"/>
      <c r="AV123" s="620"/>
      <c r="AW123" s="620"/>
      <c r="BC123" s="6"/>
      <c r="BD123" s="621"/>
      <c r="BE123" s="621"/>
      <c r="BF123" s="621"/>
      <c r="BG123" s="621"/>
      <c r="BH123" s="621"/>
      <c r="BI123" s="621"/>
      <c r="BJ123" s="621"/>
      <c r="BK123" s="621"/>
      <c r="BL123" s="620"/>
      <c r="BM123" s="620"/>
      <c r="BT123" s="621"/>
      <c r="BU123" s="621"/>
      <c r="BV123" s="621"/>
      <c r="BW123" s="621"/>
      <c r="BX123" s="621"/>
      <c r="BY123" s="621"/>
      <c r="BZ123" s="621"/>
      <c r="CA123" s="621"/>
      <c r="CB123" s="620"/>
      <c r="CC123" s="620"/>
      <c r="CJ123" s="621"/>
      <c r="CK123" s="621"/>
      <c r="CL123" s="621"/>
      <c r="CM123" s="621"/>
      <c r="CN123" s="621"/>
      <c r="CO123" s="621"/>
      <c r="CP123" s="621"/>
      <c r="CQ123" s="621"/>
      <c r="CR123" s="620"/>
      <c r="CS123" s="620"/>
      <c r="DH123" s="620"/>
      <c r="DI123" s="620"/>
      <c r="DX123" s="620"/>
      <c r="DY123" s="620"/>
      <c r="EM123" s="620"/>
      <c r="EN123" s="620"/>
      <c r="ES123" s="6"/>
      <c r="FB123" s="620"/>
      <c r="FC123" s="620"/>
      <c r="FQ123" s="620"/>
      <c r="FR123" s="620"/>
      <c r="GF123" s="620"/>
      <c r="GG123" s="620"/>
      <c r="GV123" s="620"/>
      <c r="GW123" s="620"/>
      <c r="HK123" s="620"/>
      <c r="HL123" s="620"/>
      <c r="HZ123" s="620"/>
      <c r="IA123" s="620"/>
    </row>
    <row r="124" spans="1:235" s="2" customFormat="1">
      <c r="A124" s="6"/>
      <c r="C124" s="6"/>
      <c r="D124" s="6"/>
      <c r="E124" s="6"/>
      <c r="F124" s="6"/>
      <c r="G124" s="621"/>
      <c r="H124" s="620"/>
      <c r="I124" s="620"/>
      <c r="J124" s="620"/>
      <c r="K124" s="620"/>
      <c r="L124" s="620"/>
      <c r="M124" s="620"/>
      <c r="N124" s="620"/>
      <c r="O124" s="620"/>
      <c r="P124" s="620"/>
      <c r="Q124" s="620"/>
      <c r="U124" s="6"/>
      <c r="V124" s="6"/>
      <c r="W124" s="6"/>
      <c r="X124" s="6"/>
      <c r="Y124" s="621"/>
      <c r="Z124" s="621"/>
      <c r="AA124" s="621"/>
      <c r="AB124" s="621"/>
      <c r="AC124" s="621"/>
      <c r="AD124" s="621"/>
      <c r="AE124" s="621"/>
      <c r="AF124" s="620"/>
      <c r="AG124" s="620"/>
      <c r="AM124" s="6"/>
      <c r="AN124" s="621"/>
      <c r="AO124" s="621"/>
      <c r="AP124" s="621"/>
      <c r="AQ124" s="621"/>
      <c r="AR124" s="621"/>
      <c r="AS124" s="621"/>
      <c r="AT124" s="621"/>
      <c r="AU124" s="621"/>
      <c r="AV124" s="620"/>
      <c r="AW124" s="620"/>
      <c r="BC124" s="6"/>
      <c r="BD124" s="621"/>
      <c r="BE124" s="621"/>
      <c r="BF124" s="621"/>
      <c r="BG124" s="621"/>
      <c r="BH124" s="621"/>
      <c r="BI124" s="621"/>
      <c r="BJ124" s="621"/>
      <c r="BK124" s="621"/>
      <c r="BL124" s="620"/>
      <c r="BM124" s="620"/>
      <c r="BT124" s="621"/>
      <c r="BU124" s="621"/>
      <c r="BV124" s="621"/>
      <c r="BW124" s="621"/>
      <c r="BX124" s="621"/>
      <c r="BY124" s="621"/>
      <c r="BZ124" s="621"/>
      <c r="CA124" s="621"/>
      <c r="CB124" s="620"/>
      <c r="CC124" s="620"/>
      <c r="CJ124" s="621"/>
      <c r="CK124" s="621"/>
      <c r="CL124" s="621"/>
      <c r="CM124" s="621"/>
      <c r="CN124" s="621"/>
      <c r="CO124" s="621"/>
      <c r="CP124" s="621"/>
      <c r="CQ124" s="621"/>
      <c r="CR124" s="620"/>
      <c r="CS124" s="620"/>
      <c r="DH124" s="620"/>
      <c r="DI124" s="620"/>
      <c r="DX124" s="620"/>
      <c r="DY124" s="620"/>
      <c r="EM124" s="620"/>
      <c r="EN124" s="620"/>
      <c r="ES124" s="6"/>
      <c r="FB124" s="620"/>
      <c r="FC124" s="620"/>
      <c r="FQ124" s="620"/>
      <c r="FR124" s="620"/>
      <c r="GF124" s="620"/>
      <c r="GG124" s="620"/>
      <c r="GV124" s="620"/>
      <c r="GW124" s="620"/>
      <c r="HK124" s="620"/>
      <c r="HL124" s="620"/>
      <c r="HZ124" s="620"/>
      <c r="IA124" s="620"/>
    </row>
    <row r="125" spans="1:235" s="2" customFormat="1">
      <c r="A125" s="6"/>
      <c r="C125" s="6"/>
      <c r="D125" s="6"/>
      <c r="E125" s="6"/>
      <c r="F125" s="6"/>
      <c r="G125" s="621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U125" s="6"/>
      <c r="V125" s="6"/>
      <c r="W125" s="6"/>
      <c r="X125" s="6"/>
      <c r="Y125" s="621"/>
      <c r="Z125" s="621"/>
      <c r="AA125" s="621"/>
      <c r="AB125" s="621"/>
      <c r="AC125" s="621"/>
      <c r="AD125" s="621"/>
      <c r="AE125" s="621"/>
      <c r="AF125" s="620"/>
      <c r="AG125" s="620"/>
      <c r="AM125" s="6"/>
      <c r="AN125" s="621"/>
      <c r="AO125" s="621"/>
      <c r="AP125" s="621"/>
      <c r="AQ125" s="621"/>
      <c r="AR125" s="621"/>
      <c r="AS125" s="621"/>
      <c r="AT125" s="621"/>
      <c r="AU125" s="621"/>
      <c r="AV125" s="620"/>
      <c r="AW125" s="620"/>
      <c r="BC125" s="6"/>
      <c r="BD125" s="621"/>
      <c r="BE125" s="621"/>
      <c r="BF125" s="621"/>
      <c r="BG125" s="621"/>
      <c r="BH125" s="621"/>
      <c r="BI125" s="621"/>
      <c r="BJ125" s="621"/>
      <c r="BK125" s="621"/>
      <c r="BL125" s="620"/>
      <c r="BM125" s="620"/>
      <c r="BT125" s="621"/>
      <c r="BU125" s="621"/>
      <c r="BV125" s="621"/>
      <c r="BW125" s="621"/>
      <c r="BX125" s="621"/>
      <c r="BY125" s="621"/>
      <c r="BZ125" s="621"/>
      <c r="CA125" s="621"/>
      <c r="CB125" s="620"/>
      <c r="CC125" s="620"/>
      <c r="CJ125" s="621"/>
      <c r="CK125" s="621"/>
      <c r="CL125" s="621"/>
      <c r="CM125" s="621"/>
      <c r="CN125" s="621"/>
      <c r="CO125" s="621"/>
      <c r="CP125" s="621"/>
      <c r="CQ125" s="621"/>
      <c r="CR125" s="620"/>
      <c r="CS125" s="620"/>
      <c r="DH125" s="620"/>
      <c r="DI125" s="620"/>
      <c r="DX125" s="620"/>
      <c r="DY125" s="620"/>
      <c r="EM125" s="620"/>
      <c r="EN125" s="620"/>
      <c r="ES125" s="6"/>
      <c r="FB125" s="620"/>
      <c r="FC125" s="620"/>
      <c r="FQ125" s="620"/>
      <c r="FR125" s="620"/>
      <c r="GF125" s="620"/>
      <c r="GG125" s="620"/>
      <c r="GV125" s="620"/>
      <c r="GW125" s="620"/>
      <c r="HK125" s="620"/>
      <c r="HL125" s="620"/>
      <c r="HZ125" s="620"/>
      <c r="IA125" s="620"/>
    </row>
    <row r="126" spans="1:235" s="2" customFormat="1">
      <c r="A126" s="6"/>
      <c r="C126" s="6"/>
      <c r="D126" s="6"/>
      <c r="E126" s="6"/>
      <c r="F126" s="6"/>
      <c r="G126" s="621"/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U126" s="6"/>
      <c r="V126" s="6"/>
      <c r="W126" s="6"/>
      <c r="X126" s="6"/>
      <c r="Y126" s="621"/>
      <c r="Z126" s="621"/>
      <c r="AA126" s="621"/>
      <c r="AB126" s="621"/>
      <c r="AC126" s="621"/>
      <c r="AD126" s="621"/>
      <c r="AE126" s="621"/>
      <c r="AF126" s="620"/>
      <c r="AG126" s="620"/>
      <c r="AM126" s="6"/>
      <c r="AN126" s="621"/>
      <c r="AO126" s="621"/>
      <c r="AP126" s="621"/>
      <c r="AQ126" s="621"/>
      <c r="AR126" s="621"/>
      <c r="AS126" s="621"/>
      <c r="AT126" s="621"/>
      <c r="AU126" s="621"/>
      <c r="AV126" s="620"/>
      <c r="AW126" s="620"/>
      <c r="BC126" s="6"/>
      <c r="BD126" s="621"/>
      <c r="BE126" s="621"/>
      <c r="BF126" s="621"/>
      <c r="BG126" s="621"/>
      <c r="BH126" s="621"/>
      <c r="BI126" s="621"/>
      <c r="BJ126" s="621"/>
      <c r="BK126" s="621"/>
      <c r="BL126" s="620"/>
      <c r="BM126" s="620"/>
      <c r="BT126" s="621"/>
      <c r="BU126" s="621"/>
      <c r="BV126" s="621"/>
      <c r="BW126" s="621"/>
      <c r="BX126" s="621"/>
      <c r="BY126" s="621"/>
      <c r="BZ126" s="621"/>
      <c r="CA126" s="621"/>
      <c r="CB126" s="620"/>
      <c r="CC126" s="620"/>
      <c r="CJ126" s="621"/>
      <c r="CK126" s="621"/>
      <c r="CL126" s="621"/>
      <c r="CM126" s="621"/>
      <c r="CN126" s="621"/>
      <c r="CO126" s="621"/>
      <c r="CP126" s="621"/>
      <c r="CQ126" s="621"/>
      <c r="CR126" s="620"/>
      <c r="CS126" s="620"/>
      <c r="DH126" s="620"/>
      <c r="DI126" s="620"/>
      <c r="DX126" s="620"/>
      <c r="DY126" s="620"/>
      <c r="EM126" s="620"/>
      <c r="EN126" s="620"/>
      <c r="ES126" s="6"/>
      <c r="FB126" s="620"/>
      <c r="FC126" s="620"/>
      <c r="FQ126" s="620"/>
      <c r="FR126" s="620"/>
      <c r="GF126" s="620"/>
      <c r="GG126" s="620"/>
      <c r="GV126" s="620"/>
      <c r="GW126" s="620"/>
      <c r="HK126" s="620"/>
      <c r="HL126" s="620"/>
      <c r="HZ126" s="620"/>
      <c r="IA126" s="620"/>
    </row>
    <row r="127" spans="1:235" s="2" customFormat="1">
      <c r="A127" s="6"/>
      <c r="C127" s="6"/>
      <c r="D127" s="6"/>
      <c r="E127" s="6"/>
      <c r="F127" s="6"/>
      <c r="G127" s="621"/>
      <c r="H127" s="620"/>
      <c r="I127" s="620"/>
      <c r="J127" s="620"/>
      <c r="K127" s="620"/>
      <c r="L127" s="620"/>
      <c r="M127" s="620"/>
      <c r="N127" s="620"/>
      <c r="O127" s="620"/>
      <c r="P127" s="620"/>
      <c r="Q127" s="620"/>
      <c r="U127" s="6"/>
      <c r="V127" s="6"/>
      <c r="W127" s="6"/>
      <c r="X127" s="6"/>
      <c r="Y127" s="621"/>
      <c r="Z127" s="621"/>
      <c r="AA127" s="621"/>
      <c r="AB127" s="621"/>
      <c r="AC127" s="621"/>
      <c r="AD127" s="621"/>
      <c r="AE127" s="621"/>
      <c r="AF127" s="620"/>
      <c r="AG127" s="620"/>
      <c r="AM127" s="6"/>
      <c r="AN127" s="621"/>
      <c r="AO127" s="621"/>
      <c r="AP127" s="621"/>
      <c r="AQ127" s="621"/>
      <c r="AR127" s="621"/>
      <c r="AS127" s="621"/>
      <c r="AT127" s="621"/>
      <c r="AU127" s="621"/>
      <c r="AV127" s="620"/>
      <c r="AW127" s="620"/>
      <c r="BC127" s="6"/>
      <c r="BD127" s="621"/>
      <c r="BE127" s="621"/>
      <c r="BF127" s="621"/>
      <c r="BG127" s="621"/>
      <c r="BH127" s="621"/>
      <c r="BI127" s="621"/>
      <c r="BJ127" s="621"/>
      <c r="BK127" s="621"/>
      <c r="BL127" s="620"/>
      <c r="BM127" s="620"/>
      <c r="BT127" s="621"/>
      <c r="BU127" s="621"/>
      <c r="BV127" s="621"/>
      <c r="BW127" s="621"/>
      <c r="BX127" s="621"/>
      <c r="BY127" s="621"/>
      <c r="BZ127" s="621"/>
      <c r="CA127" s="621"/>
      <c r="CB127" s="620"/>
      <c r="CC127" s="620"/>
      <c r="CJ127" s="621"/>
      <c r="CK127" s="621"/>
      <c r="CL127" s="621"/>
      <c r="CM127" s="621"/>
      <c r="CN127" s="621"/>
      <c r="CO127" s="621"/>
      <c r="CP127" s="621"/>
      <c r="CQ127" s="621"/>
      <c r="CR127" s="620"/>
      <c r="CS127" s="620"/>
      <c r="DH127" s="620"/>
      <c r="DI127" s="620"/>
      <c r="DX127" s="620"/>
      <c r="DY127" s="620"/>
      <c r="EM127" s="620"/>
      <c r="EN127" s="620"/>
      <c r="ES127" s="6"/>
      <c r="FB127" s="620"/>
      <c r="FC127" s="620"/>
      <c r="FQ127" s="620"/>
      <c r="FR127" s="620"/>
      <c r="GF127" s="620"/>
      <c r="GG127" s="620"/>
      <c r="GV127" s="620"/>
      <c r="GW127" s="620"/>
      <c r="HK127" s="620"/>
      <c r="HL127" s="620"/>
      <c r="HZ127" s="620"/>
      <c r="IA127" s="620"/>
    </row>
    <row r="128" spans="1:235" s="2" customFormat="1">
      <c r="A128" s="6"/>
      <c r="C128" s="6"/>
      <c r="D128" s="6"/>
      <c r="E128" s="6"/>
      <c r="F128" s="6"/>
      <c r="G128" s="621"/>
      <c r="H128" s="620"/>
      <c r="I128" s="620"/>
      <c r="J128" s="620"/>
      <c r="K128" s="620"/>
      <c r="L128" s="620"/>
      <c r="M128" s="620"/>
      <c r="N128" s="620"/>
      <c r="O128" s="620"/>
      <c r="P128" s="620"/>
      <c r="Q128" s="620"/>
      <c r="U128" s="6"/>
      <c r="V128" s="6"/>
      <c r="W128" s="6"/>
      <c r="X128" s="6"/>
      <c r="Y128" s="621"/>
      <c r="Z128" s="621"/>
      <c r="AA128" s="621"/>
      <c r="AB128" s="621"/>
      <c r="AC128" s="621"/>
      <c r="AD128" s="621"/>
      <c r="AE128" s="621"/>
      <c r="AF128" s="620"/>
      <c r="AG128" s="620"/>
      <c r="AM128" s="6"/>
      <c r="AN128" s="621"/>
      <c r="AO128" s="621"/>
      <c r="AP128" s="621"/>
      <c r="AQ128" s="621"/>
      <c r="AR128" s="621"/>
      <c r="AS128" s="621"/>
      <c r="AT128" s="621"/>
      <c r="AU128" s="621"/>
      <c r="AV128" s="620"/>
      <c r="AW128" s="620"/>
      <c r="BC128" s="6"/>
      <c r="BD128" s="621"/>
      <c r="BE128" s="621"/>
      <c r="BF128" s="621"/>
      <c r="BG128" s="621"/>
      <c r="BH128" s="621"/>
      <c r="BI128" s="621"/>
      <c r="BJ128" s="621"/>
      <c r="BK128" s="621"/>
      <c r="BL128" s="620"/>
      <c r="BM128" s="620"/>
      <c r="BT128" s="621"/>
      <c r="BU128" s="621"/>
      <c r="BV128" s="621"/>
      <c r="BW128" s="621"/>
      <c r="BX128" s="621"/>
      <c r="BY128" s="621"/>
      <c r="BZ128" s="621"/>
      <c r="CA128" s="621"/>
      <c r="CB128" s="620"/>
      <c r="CC128" s="620"/>
      <c r="CJ128" s="621"/>
      <c r="CK128" s="621"/>
      <c r="CL128" s="621"/>
      <c r="CM128" s="621"/>
      <c r="CN128" s="621"/>
      <c r="CO128" s="621"/>
      <c r="CP128" s="621"/>
      <c r="CQ128" s="621"/>
      <c r="CR128" s="620"/>
      <c r="CS128" s="620"/>
      <c r="DH128" s="620"/>
      <c r="DI128" s="620"/>
      <c r="DX128" s="620"/>
      <c r="DY128" s="620"/>
      <c r="EM128" s="620"/>
      <c r="EN128" s="620"/>
      <c r="ES128" s="6"/>
      <c r="FB128" s="620"/>
      <c r="FC128" s="620"/>
      <c r="FQ128" s="620"/>
      <c r="FR128" s="620"/>
      <c r="GF128" s="620"/>
      <c r="GG128" s="620"/>
      <c r="GV128" s="620"/>
      <c r="GW128" s="620"/>
      <c r="HK128" s="620"/>
      <c r="HL128" s="620"/>
      <c r="HZ128" s="620"/>
      <c r="IA128" s="620"/>
    </row>
    <row r="129" spans="1:235" s="2" customFormat="1">
      <c r="A129" s="6"/>
      <c r="C129" s="6"/>
      <c r="D129" s="6"/>
      <c r="E129" s="6"/>
      <c r="F129" s="6"/>
      <c r="G129" s="621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U129" s="6"/>
      <c r="V129" s="6"/>
      <c r="W129" s="6"/>
      <c r="X129" s="6"/>
      <c r="Y129" s="621"/>
      <c r="Z129" s="621"/>
      <c r="AA129" s="621"/>
      <c r="AB129" s="621"/>
      <c r="AC129" s="621"/>
      <c r="AD129" s="621"/>
      <c r="AE129" s="621"/>
      <c r="AF129" s="620"/>
      <c r="AG129" s="620"/>
      <c r="AM129" s="6"/>
      <c r="AN129" s="621"/>
      <c r="AO129" s="621"/>
      <c r="AP129" s="621"/>
      <c r="AQ129" s="621"/>
      <c r="AR129" s="621"/>
      <c r="AS129" s="621"/>
      <c r="AT129" s="621"/>
      <c r="AU129" s="621"/>
      <c r="AV129" s="620"/>
      <c r="AW129" s="620"/>
      <c r="BC129" s="6"/>
      <c r="BD129" s="621"/>
      <c r="BE129" s="621"/>
      <c r="BF129" s="621"/>
      <c r="BG129" s="621"/>
      <c r="BH129" s="621"/>
      <c r="BI129" s="621"/>
      <c r="BJ129" s="621"/>
      <c r="BK129" s="621"/>
      <c r="BL129" s="620"/>
      <c r="BM129" s="620"/>
      <c r="BT129" s="621"/>
      <c r="BU129" s="621"/>
      <c r="BV129" s="621"/>
      <c r="BW129" s="621"/>
      <c r="BX129" s="621"/>
      <c r="BY129" s="621"/>
      <c r="BZ129" s="621"/>
      <c r="CA129" s="621"/>
      <c r="CB129" s="620"/>
      <c r="CC129" s="620"/>
      <c r="CJ129" s="621"/>
      <c r="CK129" s="621"/>
      <c r="CL129" s="621"/>
      <c r="CM129" s="621"/>
      <c r="CN129" s="621"/>
      <c r="CO129" s="621"/>
      <c r="CP129" s="621"/>
      <c r="CQ129" s="621"/>
      <c r="CR129" s="620"/>
      <c r="CS129" s="620"/>
      <c r="DH129" s="620"/>
      <c r="DI129" s="620"/>
      <c r="DX129" s="620"/>
      <c r="DY129" s="620"/>
      <c r="EM129" s="620"/>
      <c r="EN129" s="620"/>
      <c r="ES129" s="6"/>
      <c r="FB129" s="620"/>
      <c r="FC129" s="620"/>
      <c r="FQ129" s="620"/>
      <c r="FR129" s="620"/>
      <c r="GF129" s="620"/>
      <c r="GG129" s="620"/>
      <c r="GV129" s="620"/>
      <c r="GW129" s="620"/>
      <c r="HK129" s="620"/>
      <c r="HL129" s="620"/>
      <c r="HZ129" s="620"/>
      <c r="IA129" s="620"/>
    </row>
    <row r="130" spans="1:235" s="2" customFormat="1">
      <c r="A130" s="6"/>
      <c r="C130" s="6"/>
      <c r="D130" s="6"/>
      <c r="E130" s="6"/>
      <c r="F130" s="6"/>
      <c r="G130" s="621"/>
      <c r="H130" s="620"/>
      <c r="I130" s="620"/>
      <c r="J130" s="620"/>
      <c r="K130" s="620"/>
      <c r="L130" s="620"/>
      <c r="M130" s="620"/>
      <c r="N130" s="620"/>
      <c r="O130" s="620"/>
      <c r="P130" s="620"/>
      <c r="Q130" s="620"/>
      <c r="U130" s="6"/>
      <c r="V130" s="6"/>
      <c r="W130" s="6"/>
      <c r="X130" s="6"/>
      <c r="Y130" s="621"/>
      <c r="Z130" s="621"/>
      <c r="AA130" s="621"/>
      <c r="AB130" s="621"/>
      <c r="AC130" s="621"/>
      <c r="AD130" s="621"/>
      <c r="AE130" s="621"/>
      <c r="AF130" s="620"/>
      <c r="AG130" s="620"/>
      <c r="AM130" s="6"/>
      <c r="AN130" s="621"/>
      <c r="AO130" s="621"/>
      <c r="AP130" s="621"/>
      <c r="AQ130" s="621"/>
      <c r="AR130" s="621"/>
      <c r="AS130" s="621"/>
      <c r="AT130" s="621"/>
      <c r="AU130" s="621"/>
      <c r="AV130" s="620"/>
      <c r="AW130" s="620"/>
      <c r="BC130" s="6"/>
      <c r="BD130" s="621"/>
      <c r="BE130" s="621"/>
      <c r="BF130" s="621"/>
      <c r="BG130" s="621"/>
      <c r="BH130" s="621"/>
      <c r="BI130" s="621"/>
      <c r="BJ130" s="621"/>
      <c r="BK130" s="621"/>
      <c r="BL130" s="620"/>
      <c r="BM130" s="620"/>
      <c r="BT130" s="621"/>
      <c r="BU130" s="621"/>
      <c r="BV130" s="621"/>
      <c r="BW130" s="621"/>
      <c r="BX130" s="621"/>
      <c r="BY130" s="621"/>
      <c r="BZ130" s="621"/>
      <c r="CA130" s="621"/>
      <c r="CB130" s="620"/>
      <c r="CC130" s="620"/>
      <c r="CJ130" s="621"/>
      <c r="CK130" s="621"/>
      <c r="CL130" s="621"/>
      <c r="CM130" s="621"/>
      <c r="CN130" s="621"/>
      <c r="CO130" s="621"/>
      <c r="CP130" s="621"/>
      <c r="CQ130" s="621"/>
      <c r="CR130" s="620"/>
      <c r="CS130" s="620"/>
      <c r="DH130" s="620"/>
      <c r="DI130" s="620"/>
      <c r="DX130" s="620"/>
      <c r="DY130" s="620"/>
      <c r="EM130" s="620"/>
      <c r="EN130" s="620"/>
      <c r="ES130" s="6"/>
      <c r="FB130" s="620"/>
      <c r="FC130" s="620"/>
      <c r="FQ130" s="620"/>
      <c r="FR130" s="620"/>
      <c r="GF130" s="620"/>
      <c r="GG130" s="620"/>
      <c r="GV130" s="620"/>
      <c r="GW130" s="620"/>
      <c r="HK130" s="620"/>
      <c r="HL130" s="620"/>
      <c r="HZ130" s="620"/>
      <c r="IA130" s="620"/>
    </row>
    <row r="131" spans="1:235" s="2" customFormat="1">
      <c r="A131" s="6"/>
      <c r="C131" s="6"/>
      <c r="D131" s="6"/>
      <c r="E131" s="6"/>
      <c r="F131" s="6"/>
      <c r="G131" s="621"/>
      <c r="H131" s="620"/>
      <c r="I131" s="620"/>
      <c r="J131" s="620"/>
      <c r="K131" s="620"/>
      <c r="L131" s="620"/>
      <c r="M131" s="620"/>
      <c r="N131" s="620"/>
      <c r="O131" s="620"/>
      <c r="P131" s="620"/>
      <c r="Q131" s="620"/>
      <c r="U131" s="6"/>
      <c r="V131" s="6"/>
      <c r="W131" s="6"/>
      <c r="X131" s="6"/>
      <c r="Y131" s="621"/>
      <c r="Z131" s="621"/>
      <c r="AA131" s="621"/>
      <c r="AB131" s="621"/>
      <c r="AC131" s="621"/>
      <c r="AD131" s="621"/>
      <c r="AE131" s="621"/>
      <c r="AF131" s="620"/>
      <c r="AG131" s="620"/>
      <c r="AM131" s="6"/>
      <c r="AN131" s="621"/>
      <c r="AO131" s="621"/>
      <c r="AP131" s="621"/>
      <c r="AQ131" s="621"/>
      <c r="AR131" s="621"/>
      <c r="AS131" s="621"/>
      <c r="AT131" s="621"/>
      <c r="AU131" s="621"/>
      <c r="AV131" s="620"/>
      <c r="AW131" s="620"/>
      <c r="BC131" s="6"/>
      <c r="BD131" s="621"/>
      <c r="BE131" s="621"/>
      <c r="BF131" s="621"/>
      <c r="BG131" s="621"/>
      <c r="BH131" s="621"/>
      <c r="BI131" s="621"/>
      <c r="BJ131" s="621"/>
      <c r="BK131" s="621"/>
      <c r="BL131" s="620"/>
      <c r="BM131" s="620"/>
      <c r="BT131" s="621"/>
      <c r="BU131" s="621"/>
      <c r="BV131" s="621"/>
      <c r="BW131" s="621"/>
      <c r="BX131" s="621"/>
      <c r="BY131" s="621"/>
      <c r="BZ131" s="621"/>
      <c r="CA131" s="621"/>
      <c r="CB131" s="620"/>
      <c r="CC131" s="620"/>
      <c r="CJ131" s="621"/>
      <c r="CK131" s="621"/>
      <c r="CL131" s="621"/>
      <c r="CM131" s="621"/>
      <c r="CN131" s="621"/>
      <c r="CO131" s="621"/>
      <c r="CP131" s="621"/>
      <c r="CQ131" s="621"/>
      <c r="CR131" s="620"/>
      <c r="CS131" s="620"/>
      <c r="DH131" s="620"/>
      <c r="DI131" s="620"/>
      <c r="DX131" s="620"/>
      <c r="DY131" s="620"/>
      <c r="EM131" s="620"/>
      <c r="EN131" s="620"/>
      <c r="ES131" s="6"/>
      <c r="FB131" s="620"/>
      <c r="FC131" s="620"/>
      <c r="FQ131" s="620"/>
      <c r="FR131" s="620"/>
      <c r="GF131" s="620"/>
      <c r="GG131" s="620"/>
      <c r="GV131" s="620"/>
      <c r="GW131" s="620"/>
      <c r="HK131" s="620"/>
      <c r="HL131" s="620"/>
      <c r="HZ131" s="620"/>
      <c r="IA131" s="620"/>
    </row>
    <row r="132" spans="1:235" s="2" customFormat="1">
      <c r="A132" s="6"/>
      <c r="C132" s="6"/>
      <c r="D132" s="6"/>
      <c r="E132" s="6"/>
      <c r="F132" s="6"/>
      <c r="G132" s="621"/>
      <c r="H132" s="620"/>
      <c r="I132" s="620"/>
      <c r="J132" s="620"/>
      <c r="K132" s="620"/>
      <c r="L132" s="620"/>
      <c r="M132" s="620"/>
      <c r="N132" s="620"/>
      <c r="O132" s="620"/>
      <c r="P132" s="620"/>
      <c r="Q132" s="620"/>
      <c r="U132" s="6"/>
      <c r="V132" s="6"/>
      <c r="W132" s="6"/>
      <c r="X132" s="6"/>
      <c r="Y132" s="621"/>
      <c r="Z132" s="621"/>
      <c r="AA132" s="621"/>
      <c r="AB132" s="621"/>
      <c r="AC132" s="621"/>
      <c r="AD132" s="621"/>
      <c r="AE132" s="621"/>
      <c r="AF132" s="620"/>
      <c r="AG132" s="620"/>
      <c r="AM132" s="6"/>
      <c r="AN132" s="621"/>
      <c r="AO132" s="621"/>
      <c r="AP132" s="621"/>
      <c r="AQ132" s="621"/>
      <c r="AR132" s="621"/>
      <c r="AS132" s="621"/>
      <c r="AT132" s="621"/>
      <c r="AU132" s="621"/>
      <c r="AV132" s="620"/>
      <c r="AW132" s="620"/>
      <c r="BC132" s="6"/>
      <c r="BD132" s="621"/>
      <c r="BE132" s="621"/>
      <c r="BF132" s="621"/>
      <c r="BG132" s="621"/>
      <c r="BH132" s="621"/>
      <c r="BI132" s="621"/>
      <c r="BJ132" s="621"/>
      <c r="BK132" s="621"/>
      <c r="BL132" s="620"/>
      <c r="BM132" s="620"/>
      <c r="BT132" s="621"/>
      <c r="BU132" s="621"/>
      <c r="BV132" s="621"/>
      <c r="BW132" s="621"/>
      <c r="BX132" s="621"/>
      <c r="BY132" s="621"/>
      <c r="BZ132" s="621"/>
      <c r="CA132" s="621"/>
      <c r="CB132" s="620"/>
      <c r="CC132" s="620"/>
      <c r="CJ132" s="621"/>
      <c r="CK132" s="621"/>
      <c r="CL132" s="621"/>
      <c r="CM132" s="621"/>
      <c r="CN132" s="621"/>
      <c r="CO132" s="621"/>
      <c r="CP132" s="621"/>
      <c r="CQ132" s="621"/>
      <c r="CR132" s="620"/>
      <c r="CS132" s="620"/>
      <c r="DH132" s="620"/>
      <c r="DI132" s="620"/>
      <c r="DX132" s="620"/>
      <c r="DY132" s="620"/>
      <c r="EM132" s="620"/>
      <c r="EN132" s="620"/>
      <c r="ES132" s="6"/>
      <c r="FB132" s="620"/>
      <c r="FC132" s="620"/>
      <c r="FQ132" s="620"/>
      <c r="FR132" s="620"/>
      <c r="GF132" s="620"/>
      <c r="GG132" s="620"/>
      <c r="GV132" s="620"/>
      <c r="GW132" s="620"/>
      <c r="HK132" s="620"/>
      <c r="HL132" s="620"/>
      <c r="HZ132" s="620"/>
      <c r="IA132" s="620"/>
    </row>
    <row r="133" spans="1:235" s="2" customFormat="1">
      <c r="A133" s="6"/>
      <c r="C133" s="6"/>
      <c r="D133" s="6"/>
      <c r="E133" s="6"/>
      <c r="F133" s="6"/>
      <c r="G133" s="621"/>
      <c r="H133" s="620"/>
      <c r="I133" s="620"/>
      <c r="J133" s="620"/>
      <c r="K133" s="620"/>
      <c r="L133" s="620"/>
      <c r="M133" s="620"/>
      <c r="N133" s="620"/>
      <c r="O133" s="620"/>
      <c r="P133" s="620"/>
      <c r="Q133" s="620"/>
      <c r="U133" s="6"/>
      <c r="V133" s="6"/>
      <c r="W133" s="6"/>
      <c r="X133" s="6"/>
      <c r="Y133" s="621"/>
      <c r="Z133" s="621"/>
      <c r="AA133" s="621"/>
      <c r="AB133" s="621"/>
      <c r="AC133" s="621"/>
      <c r="AD133" s="621"/>
      <c r="AE133" s="621"/>
      <c r="AF133" s="620"/>
      <c r="AG133" s="620"/>
      <c r="AM133" s="6"/>
      <c r="AN133" s="621"/>
      <c r="AO133" s="621"/>
      <c r="AP133" s="621"/>
      <c r="AQ133" s="621"/>
      <c r="AR133" s="621"/>
      <c r="AS133" s="621"/>
      <c r="AT133" s="621"/>
      <c r="AU133" s="621"/>
      <c r="AV133" s="620"/>
      <c r="AW133" s="620"/>
      <c r="BC133" s="6"/>
      <c r="BD133" s="621"/>
      <c r="BE133" s="621"/>
      <c r="BF133" s="621"/>
      <c r="BG133" s="621"/>
      <c r="BH133" s="621"/>
      <c r="BI133" s="621"/>
      <c r="BJ133" s="621"/>
      <c r="BK133" s="621"/>
      <c r="BL133" s="620"/>
      <c r="BM133" s="620"/>
      <c r="BT133" s="621"/>
      <c r="BU133" s="621"/>
      <c r="BV133" s="621"/>
      <c r="BW133" s="621"/>
      <c r="BX133" s="621"/>
      <c r="BY133" s="621"/>
      <c r="BZ133" s="621"/>
      <c r="CA133" s="621"/>
      <c r="CB133" s="620"/>
      <c r="CC133" s="620"/>
      <c r="CJ133" s="621"/>
      <c r="CK133" s="621"/>
      <c r="CL133" s="621"/>
      <c r="CM133" s="621"/>
      <c r="CN133" s="621"/>
      <c r="CO133" s="621"/>
      <c r="CP133" s="621"/>
      <c r="CQ133" s="621"/>
      <c r="CR133" s="620"/>
      <c r="CS133" s="620"/>
      <c r="DH133" s="620"/>
      <c r="DI133" s="620"/>
      <c r="DX133" s="620"/>
      <c r="DY133" s="620"/>
      <c r="EM133" s="620"/>
      <c r="EN133" s="620"/>
      <c r="ES133" s="6"/>
      <c r="FB133" s="620"/>
      <c r="FC133" s="620"/>
      <c r="FQ133" s="620"/>
      <c r="FR133" s="620"/>
      <c r="GF133" s="620"/>
      <c r="GG133" s="620"/>
      <c r="GV133" s="620"/>
      <c r="GW133" s="620"/>
      <c r="HK133" s="620"/>
      <c r="HL133" s="620"/>
      <c r="HZ133" s="620"/>
      <c r="IA133" s="620"/>
    </row>
    <row r="134" spans="1:235" s="2" customFormat="1">
      <c r="A134" s="6"/>
      <c r="C134" s="6"/>
      <c r="D134" s="6"/>
      <c r="E134" s="6"/>
      <c r="F134" s="6"/>
      <c r="G134" s="621"/>
      <c r="H134" s="620"/>
      <c r="I134" s="620"/>
      <c r="J134" s="620"/>
      <c r="K134" s="620"/>
      <c r="L134" s="620"/>
      <c r="M134" s="620"/>
      <c r="N134" s="620"/>
      <c r="O134" s="620"/>
      <c r="P134" s="620"/>
      <c r="Q134" s="620"/>
      <c r="U134" s="6"/>
      <c r="V134" s="6"/>
      <c r="W134" s="6"/>
      <c r="X134" s="6"/>
      <c r="Y134" s="621"/>
      <c r="Z134" s="621"/>
      <c r="AA134" s="621"/>
      <c r="AB134" s="621"/>
      <c r="AC134" s="621"/>
      <c r="AD134" s="621"/>
      <c r="AE134" s="621"/>
      <c r="AF134" s="620"/>
      <c r="AG134" s="620"/>
      <c r="AM134" s="6"/>
      <c r="AN134" s="621"/>
      <c r="AO134" s="621"/>
      <c r="AP134" s="621"/>
      <c r="AQ134" s="621"/>
      <c r="AR134" s="621"/>
      <c r="AS134" s="621"/>
      <c r="AT134" s="621"/>
      <c r="AU134" s="621"/>
      <c r="AV134" s="620"/>
      <c r="AW134" s="620"/>
      <c r="BC134" s="6"/>
      <c r="BD134" s="621"/>
      <c r="BE134" s="621"/>
      <c r="BF134" s="621"/>
      <c r="BG134" s="621"/>
      <c r="BH134" s="621"/>
      <c r="BI134" s="621"/>
      <c r="BJ134" s="621"/>
      <c r="BK134" s="621"/>
      <c r="BL134" s="620"/>
      <c r="BM134" s="620"/>
      <c r="BT134" s="621"/>
      <c r="BU134" s="621"/>
      <c r="BV134" s="621"/>
      <c r="BW134" s="621"/>
      <c r="BX134" s="621"/>
      <c r="BY134" s="621"/>
      <c r="BZ134" s="621"/>
      <c r="CA134" s="621"/>
      <c r="CB134" s="620"/>
      <c r="CC134" s="620"/>
      <c r="CJ134" s="621"/>
      <c r="CK134" s="621"/>
      <c r="CL134" s="621"/>
      <c r="CM134" s="621"/>
      <c r="CN134" s="621"/>
      <c r="CO134" s="621"/>
      <c r="CP134" s="621"/>
      <c r="CQ134" s="621"/>
      <c r="CR134" s="620"/>
      <c r="CS134" s="620"/>
      <c r="DH134" s="620"/>
      <c r="DI134" s="620"/>
      <c r="DX134" s="620"/>
      <c r="DY134" s="620"/>
      <c r="EM134" s="620"/>
      <c r="EN134" s="620"/>
      <c r="ES134" s="6"/>
      <c r="FB134" s="620"/>
      <c r="FC134" s="620"/>
      <c r="FQ134" s="620"/>
      <c r="FR134" s="620"/>
      <c r="GF134" s="620"/>
      <c r="GG134" s="620"/>
      <c r="GV134" s="620"/>
      <c r="GW134" s="620"/>
      <c r="HK134" s="620"/>
      <c r="HL134" s="620"/>
      <c r="HZ134" s="620"/>
      <c r="IA134" s="620"/>
    </row>
    <row r="135" spans="1:235" s="2" customFormat="1">
      <c r="A135" s="6"/>
      <c r="C135" s="6"/>
      <c r="D135" s="6"/>
      <c r="E135" s="6"/>
      <c r="F135" s="6"/>
      <c r="G135" s="621"/>
      <c r="H135" s="620"/>
      <c r="I135" s="620"/>
      <c r="J135" s="620"/>
      <c r="K135" s="620"/>
      <c r="L135" s="620"/>
      <c r="M135" s="620"/>
      <c r="N135" s="620"/>
      <c r="O135" s="620"/>
      <c r="P135" s="620"/>
      <c r="Q135" s="620"/>
      <c r="U135" s="6"/>
      <c r="V135" s="6"/>
      <c r="W135" s="6"/>
      <c r="X135" s="6"/>
      <c r="Y135" s="621"/>
      <c r="Z135" s="621"/>
      <c r="AA135" s="621"/>
      <c r="AB135" s="621"/>
      <c r="AC135" s="621"/>
      <c r="AD135" s="621"/>
      <c r="AE135" s="621"/>
      <c r="AF135" s="620"/>
      <c r="AG135" s="620"/>
      <c r="AM135" s="6"/>
      <c r="AN135" s="621"/>
      <c r="AO135" s="621"/>
      <c r="AP135" s="621"/>
      <c r="AQ135" s="621"/>
      <c r="AR135" s="621"/>
      <c r="AS135" s="621"/>
      <c r="AT135" s="621"/>
      <c r="AU135" s="621"/>
      <c r="AV135" s="620"/>
      <c r="AW135" s="620"/>
      <c r="BC135" s="6"/>
      <c r="BD135" s="621"/>
      <c r="BE135" s="621"/>
      <c r="BF135" s="621"/>
      <c r="BG135" s="621"/>
      <c r="BH135" s="621"/>
      <c r="BI135" s="621"/>
      <c r="BJ135" s="621"/>
      <c r="BK135" s="621"/>
      <c r="BL135" s="620"/>
      <c r="BM135" s="620"/>
      <c r="BT135" s="621"/>
      <c r="BU135" s="621"/>
      <c r="BV135" s="621"/>
      <c r="BW135" s="621"/>
      <c r="BX135" s="621"/>
      <c r="BY135" s="621"/>
      <c r="BZ135" s="621"/>
      <c r="CA135" s="621"/>
      <c r="CB135" s="620"/>
      <c r="CC135" s="620"/>
      <c r="CJ135" s="621"/>
      <c r="CK135" s="621"/>
      <c r="CL135" s="621"/>
      <c r="CM135" s="621"/>
      <c r="CN135" s="621"/>
      <c r="CO135" s="621"/>
      <c r="CP135" s="621"/>
      <c r="CQ135" s="621"/>
      <c r="CR135" s="620"/>
      <c r="CS135" s="620"/>
      <c r="DH135" s="620"/>
      <c r="DI135" s="620"/>
      <c r="DX135" s="620"/>
      <c r="DY135" s="620"/>
      <c r="EM135" s="620"/>
      <c r="EN135" s="620"/>
      <c r="ES135" s="6"/>
      <c r="FB135" s="620"/>
      <c r="FC135" s="620"/>
      <c r="FQ135" s="620"/>
      <c r="FR135" s="620"/>
      <c r="GF135" s="620"/>
      <c r="GG135" s="620"/>
      <c r="GV135" s="620"/>
      <c r="GW135" s="620"/>
      <c r="HK135" s="620"/>
      <c r="HL135" s="620"/>
      <c r="HZ135" s="620"/>
      <c r="IA135" s="620"/>
    </row>
    <row r="136" spans="1:235" s="2" customFormat="1">
      <c r="A136" s="6"/>
      <c r="C136" s="6"/>
      <c r="D136" s="6"/>
      <c r="E136" s="6"/>
      <c r="F136" s="6"/>
      <c r="G136" s="621"/>
      <c r="H136" s="620"/>
      <c r="I136" s="620"/>
      <c r="J136" s="620"/>
      <c r="K136" s="620"/>
      <c r="L136" s="620"/>
      <c r="M136" s="620"/>
      <c r="N136" s="620"/>
      <c r="O136" s="620"/>
      <c r="P136" s="620"/>
      <c r="Q136" s="620"/>
      <c r="U136" s="6"/>
      <c r="V136" s="6"/>
      <c r="W136" s="6"/>
      <c r="X136" s="6"/>
      <c r="Y136" s="621"/>
      <c r="Z136" s="621"/>
      <c r="AA136" s="621"/>
      <c r="AB136" s="621"/>
      <c r="AC136" s="621"/>
      <c r="AD136" s="621"/>
      <c r="AE136" s="621"/>
      <c r="AF136" s="620"/>
      <c r="AG136" s="620"/>
      <c r="AM136" s="6"/>
      <c r="AN136" s="621"/>
      <c r="AO136" s="621"/>
      <c r="AP136" s="621"/>
      <c r="AQ136" s="621"/>
      <c r="AR136" s="621"/>
      <c r="AS136" s="621"/>
      <c r="AT136" s="621"/>
      <c r="AU136" s="621"/>
      <c r="AV136" s="620"/>
      <c r="AW136" s="620"/>
      <c r="BC136" s="6"/>
      <c r="BD136" s="621"/>
      <c r="BE136" s="621"/>
      <c r="BF136" s="621"/>
      <c r="BG136" s="621"/>
      <c r="BH136" s="621"/>
      <c r="BI136" s="621"/>
      <c r="BJ136" s="621"/>
      <c r="BK136" s="621"/>
      <c r="BL136" s="620"/>
      <c r="BM136" s="620"/>
      <c r="BT136" s="621"/>
      <c r="BU136" s="621"/>
      <c r="BV136" s="621"/>
      <c r="BW136" s="621"/>
      <c r="BX136" s="621"/>
      <c r="BY136" s="621"/>
      <c r="BZ136" s="621"/>
      <c r="CA136" s="621"/>
      <c r="CB136" s="620"/>
      <c r="CC136" s="620"/>
      <c r="CJ136" s="621"/>
      <c r="CK136" s="621"/>
      <c r="CL136" s="621"/>
      <c r="CM136" s="621"/>
      <c r="CN136" s="621"/>
      <c r="CO136" s="621"/>
      <c r="CP136" s="621"/>
      <c r="CQ136" s="621"/>
      <c r="CR136" s="620"/>
      <c r="CS136" s="620"/>
      <c r="DH136" s="620"/>
      <c r="DI136" s="620"/>
      <c r="DX136" s="620"/>
      <c r="DY136" s="620"/>
      <c r="EM136" s="620"/>
      <c r="EN136" s="620"/>
      <c r="ES136" s="6"/>
      <c r="FB136" s="620"/>
      <c r="FC136" s="620"/>
      <c r="FQ136" s="620"/>
      <c r="FR136" s="620"/>
      <c r="GF136" s="620"/>
      <c r="GG136" s="620"/>
      <c r="GV136" s="620"/>
      <c r="GW136" s="620"/>
      <c r="HK136" s="620"/>
      <c r="HL136" s="620"/>
      <c r="HZ136" s="620"/>
      <c r="IA136" s="620"/>
    </row>
    <row r="137" spans="1:235" s="2" customFormat="1">
      <c r="A137" s="6"/>
      <c r="C137" s="6"/>
      <c r="D137" s="6"/>
      <c r="E137" s="6"/>
      <c r="F137" s="6"/>
      <c r="G137" s="621"/>
      <c r="H137" s="620"/>
      <c r="I137" s="620"/>
      <c r="J137" s="620"/>
      <c r="K137" s="620"/>
      <c r="L137" s="620"/>
      <c r="M137" s="620"/>
      <c r="N137" s="620"/>
      <c r="O137" s="620"/>
      <c r="P137" s="620"/>
      <c r="Q137" s="620"/>
      <c r="U137" s="6"/>
      <c r="V137" s="6"/>
      <c r="W137" s="6"/>
      <c r="X137" s="6"/>
      <c r="Y137" s="621"/>
      <c r="Z137" s="621"/>
      <c r="AA137" s="621"/>
      <c r="AB137" s="621"/>
      <c r="AC137" s="621"/>
      <c r="AD137" s="621"/>
      <c r="AE137" s="621"/>
      <c r="AF137" s="620"/>
      <c r="AG137" s="620"/>
      <c r="AM137" s="6"/>
      <c r="AN137" s="621"/>
      <c r="AO137" s="621"/>
      <c r="AP137" s="621"/>
      <c r="AQ137" s="621"/>
      <c r="AR137" s="621"/>
      <c r="AS137" s="621"/>
      <c r="AT137" s="621"/>
      <c r="AU137" s="621"/>
      <c r="AV137" s="620"/>
      <c r="AW137" s="620"/>
      <c r="BC137" s="6"/>
      <c r="BD137" s="621"/>
      <c r="BE137" s="621"/>
      <c r="BF137" s="621"/>
      <c r="BG137" s="621"/>
      <c r="BH137" s="621"/>
      <c r="BI137" s="621"/>
      <c r="BJ137" s="621"/>
      <c r="BK137" s="621"/>
      <c r="BL137" s="620"/>
      <c r="BM137" s="620"/>
      <c r="BT137" s="621"/>
      <c r="BU137" s="621"/>
      <c r="BV137" s="621"/>
      <c r="BW137" s="621"/>
      <c r="BX137" s="621"/>
      <c r="BY137" s="621"/>
      <c r="BZ137" s="621"/>
      <c r="CA137" s="621"/>
      <c r="CB137" s="620"/>
      <c r="CC137" s="620"/>
      <c r="CJ137" s="621"/>
      <c r="CK137" s="621"/>
      <c r="CL137" s="621"/>
      <c r="CM137" s="621"/>
      <c r="CN137" s="621"/>
      <c r="CO137" s="621"/>
      <c r="CP137" s="621"/>
      <c r="CQ137" s="621"/>
      <c r="CR137" s="620"/>
      <c r="CS137" s="620"/>
      <c r="DH137" s="620"/>
      <c r="DI137" s="620"/>
      <c r="DX137" s="620"/>
      <c r="DY137" s="620"/>
      <c r="EM137" s="620"/>
      <c r="EN137" s="620"/>
      <c r="ES137" s="6"/>
      <c r="FB137" s="620"/>
      <c r="FC137" s="620"/>
      <c r="FQ137" s="620"/>
      <c r="FR137" s="620"/>
      <c r="GF137" s="620"/>
      <c r="GG137" s="620"/>
      <c r="GV137" s="620"/>
      <c r="GW137" s="620"/>
      <c r="HK137" s="620"/>
      <c r="HL137" s="620"/>
      <c r="HZ137" s="620"/>
      <c r="IA137" s="620"/>
    </row>
    <row r="138" spans="1:235" s="2" customFormat="1">
      <c r="A138" s="6"/>
      <c r="C138" s="6"/>
      <c r="D138" s="6"/>
      <c r="E138" s="6"/>
      <c r="F138" s="6"/>
      <c r="G138" s="621"/>
      <c r="H138" s="620"/>
      <c r="I138" s="620"/>
      <c r="J138" s="620"/>
      <c r="K138" s="620"/>
      <c r="L138" s="620"/>
      <c r="M138" s="620"/>
      <c r="N138" s="620"/>
      <c r="O138" s="620"/>
      <c r="P138" s="620"/>
      <c r="Q138" s="620"/>
      <c r="U138" s="6"/>
      <c r="V138" s="6"/>
      <c r="W138" s="6"/>
      <c r="X138" s="6"/>
      <c r="Y138" s="621"/>
      <c r="Z138" s="621"/>
      <c r="AA138" s="621"/>
      <c r="AB138" s="621"/>
      <c r="AC138" s="621"/>
      <c r="AD138" s="621"/>
      <c r="AE138" s="621"/>
      <c r="AF138" s="620"/>
      <c r="AG138" s="620"/>
      <c r="AM138" s="6"/>
      <c r="AN138" s="621"/>
      <c r="AO138" s="621"/>
      <c r="AP138" s="621"/>
      <c r="AQ138" s="621"/>
      <c r="AR138" s="621"/>
      <c r="AS138" s="621"/>
      <c r="AT138" s="621"/>
      <c r="AU138" s="621"/>
      <c r="AV138" s="620"/>
      <c r="AW138" s="620"/>
      <c r="BC138" s="6"/>
      <c r="BD138" s="621"/>
      <c r="BE138" s="621"/>
      <c r="BF138" s="621"/>
      <c r="BG138" s="621"/>
      <c r="BH138" s="621"/>
      <c r="BI138" s="621"/>
      <c r="BJ138" s="621"/>
      <c r="BK138" s="621"/>
      <c r="BL138" s="620"/>
      <c r="BM138" s="620"/>
      <c r="BT138" s="621"/>
      <c r="BU138" s="621"/>
      <c r="BV138" s="621"/>
      <c r="BW138" s="621"/>
      <c r="BX138" s="621"/>
      <c r="BY138" s="621"/>
      <c r="BZ138" s="621"/>
      <c r="CA138" s="621"/>
      <c r="CB138" s="620"/>
      <c r="CC138" s="620"/>
      <c r="CJ138" s="621"/>
      <c r="CK138" s="621"/>
      <c r="CL138" s="621"/>
      <c r="CM138" s="621"/>
      <c r="CN138" s="621"/>
      <c r="CO138" s="621"/>
      <c r="CP138" s="621"/>
      <c r="CQ138" s="621"/>
      <c r="CR138" s="620"/>
      <c r="CS138" s="620"/>
      <c r="DH138" s="620"/>
      <c r="DI138" s="620"/>
      <c r="DX138" s="620"/>
      <c r="DY138" s="620"/>
      <c r="EM138" s="620"/>
      <c r="EN138" s="620"/>
      <c r="ES138" s="6"/>
      <c r="FB138" s="620"/>
      <c r="FC138" s="620"/>
      <c r="FQ138" s="620"/>
      <c r="FR138" s="620"/>
      <c r="GF138" s="620"/>
      <c r="GG138" s="620"/>
      <c r="GV138" s="620"/>
      <c r="GW138" s="620"/>
      <c r="HK138" s="620"/>
      <c r="HL138" s="620"/>
      <c r="HZ138" s="620"/>
      <c r="IA138" s="620"/>
    </row>
    <row r="139" spans="1:235" s="2" customFormat="1">
      <c r="A139" s="6"/>
      <c r="C139" s="6"/>
      <c r="D139" s="6"/>
      <c r="E139" s="6"/>
      <c r="F139" s="6"/>
      <c r="G139" s="621"/>
      <c r="H139" s="620"/>
      <c r="I139" s="620"/>
      <c r="J139" s="620"/>
      <c r="K139" s="620"/>
      <c r="L139" s="620"/>
      <c r="M139" s="620"/>
      <c r="N139" s="620"/>
      <c r="O139" s="620"/>
      <c r="P139" s="620"/>
      <c r="Q139" s="620"/>
      <c r="U139" s="6"/>
      <c r="V139" s="6"/>
      <c r="W139" s="6"/>
      <c r="X139" s="6"/>
      <c r="Y139" s="621"/>
      <c r="Z139" s="621"/>
      <c r="AA139" s="621"/>
      <c r="AB139" s="621"/>
      <c r="AC139" s="621"/>
      <c r="AD139" s="621"/>
      <c r="AE139" s="621"/>
      <c r="AF139" s="620"/>
      <c r="AG139" s="620"/>
      <c r="AM139" s="6"/>
      <c r="AN139" s="621"/>
      <c r="AO139" s="621"/>
      <c r="AP139" s="621"/>
      <c r="AQ139" s="621"/>
      <c r="AR139" s="621"/>
      <c r="AS139" s="621"/>
      <c r="AT139" s="621"/>
      <c r="AU139" s="621"/>
      <c r="AV139" s="620"/>
      <c r="AW139" s="620"/>
      <c r="BC139" s="6"/>
      <c r="BD139" s="621"/>
      <c r="BE139" s="621"/>
      <c r="BF139" s="621"/>
      <c r="BG139" s="621"/>
      <c r="BH139" s="621"/>
      <c r="BI139" s="621"/>
      <c r="BJ139" s="621"/>
      <c r="BK139" s="621"/>
      <c r="BL139" s="620"/>
      <c r="BM139" s="620"/>
      <c r="BT139" s="621"/>
      <c r="BU139" s="621"/>
      <c r="BV139" s="621"/>
      <c r="BW139" s="621"/>
      <c r="BX139" s="621"/>
      <c r="BY139" s="621"/>
      <c r="BZ139" s="621"/>
      <c r="CA139" s="621"/>
      <c r="CB139" s="620"/>
      <c r="CC139" s="620"/>
      <c r="CJ139" s="621"/>
      <c r="CK139" s="621"/>
      <c r="CL139" s="621"/>
      <c r="CM139" s="621"/>
      <c r="CN139" s="621"/>
      <c r="CO139" s="621"/>
      <c r="CP139" s="621"/>
      <c r="CQ139" s="621"/>
      <c r="CR139" s="620"/>
      <c r="CS139" s="620"/>
      <c r="DH139" s="620"/>
      <c r="DI139" s="620"/>
      <c r="DX139" s="620"/>
      <c r="DY139" s="620"/>
      <c r="EM139" s="620"/>
      <c r="EN139" s="620"/>
      <c r="ES139" s="6"/>
      <c r="FB139" s="620"/>
      <c r="FC139" s="620"/>
      <c r="FQ139" s="620"/>
      <c r="FR139" s="620"/>
      <c r="GF139" s="620"/>
      <c r="GG139" s="620"/>
      <c r="GV139" s="620"/>
      <c r="GW139" s="620"/>
      <c r="HK139" s="620"/>
      <c r="HL139" s="620"/>
      <c r="HZ139" s="620"/>
      <c r="IA139" s="620"/>
    </row>
    <row r="140" spans="1:235" s="2" customFormat="1">
      <c r="A140" s="6"/>
      <c r="C140" s="6"/>
      <c r="D140" s="6"/>
      <c r="E140" s="6"/>
      <c r="F140" s="6"/>
      <c r="G140" s="621"/>
      <c r="H140" s="620"/>
      <c r="I140" s="620"/>
      <c r="J140" s="620"/>
      <c r="K140" s="620"/>
      <c r="L140" s="620"/>
      <c r="M140" s="620"/>
      <c r="N140" s="620"/>
      <c r="O140" s="620"/>
      <c r="P140" s="620"/>
      <c r="Q140" s="620"/>
      <c r="U140" s="6"/>
      <c r="V140" s="6"/>
      <c r="W140" s="6"/>
      <c r="X140" s="6"/>
      <c r="Y140" s="621"/>
      <c r="Z140" s="621"/>
      <c r="AA140" s="621"/>
      <c r="AB140" s="621"/>
      <c r="AC140" s="621"/>
      <c r="AD140" s="621"/>
      <c r="AE140" s="621"/>
      <c r="AF140" s="620"/>
      <c r="AG140" s="620"/>
      <c r="AM140" s="6"/>
      <c r="AN140" s="621"/>
      <c r="AO140" s="621"/>
      <c r="AP140" s="621"/>
      <c r="AQ140" s="621"/>
      <c r="AR140" s="621"/>
      <c r="AS140" s="621"/>
      <c r="AT140" s="621"/>
      <c r="AU140" s="621"/>
      <c r="AV140" s="620"/>
      <c r="AW140" s="620"/>
      <c r="BC140" s="6"/>
      <c r="BD140" s="621"/>
      <c r="BE140" s="621"/>
      <c r="BF140" s="621"/>
      <c r="BG140" s="621"/>
      <c r="BH140" s="621"/>
      <c r="BI140" s="621"/>
      <c r="BJ140" s="621"/>
      <c r="BK140" s="621"/>
      <c r="BL140" s="620"/>
      <c r="BM140" s="620"/>
      <c r="BT140" s="621"/>
      <c r="BU140" s="621"/>
      <c r="BV140" s="621"/>
      <c r="BW140" s="621"/>
      <c r="BX140" s="621"/>
      <c r="BY140" s="621"/>
      <c r="BZ140" s="621"/>
      <c r="CA140" s="621"/>
      <c r="CB140" s="620"/>
      <c r="CC140" s="620"/>
      <c r="CJ140" s="621"/>
      <c r="CK140" s="621"/>
      <c r="CL140" s="621"/>
      <c r="CM140" s="621"/>
      <c r="CN140" s="621"/>
      <c r="CO140" s="621"/>
      <c r="CP140" s="621"/>
      <c r="CQ140" s="621"/>
      <c r="CR140" s="620"/>
      <c r="CS140" s="620"/>
      <c r="DH140" s="620"/>
      <c r="DI140" s="620"/>
      <c r="DX140" s="620"/>
      <c r="DY140" s="620"/>
      <c r="EM140" s="620"/>
      <c r="EN140" s="620"/>
      <c r="ES140" s="6"/>
      <c r="FB140" s="620"/>
      <c r="FC140" s="620"/>
      <c r="FQ140" s="620"/>
      <c r="FR140" s="620"/>
      <c r="GF140" s="620"/>
      <c r="GG140" s="620"/>
      <c r="GV140" s="620"/>
      <c r="GW140" s="620"/>
      <c r="HK140" s="620"/>
      <c r="HL140" s="620"/>
      <c r="HZ140" s="620"/>
      <c r="IA140" s="620"/>
    </row>
    <row r="141" spans="1:235" s="2" customFormat="1">
      <c r="A141" s="6"/>
      <c r="C141" s="6"/>
      <c r="D141" s="6"/>
      <c r="E141" s="6"/>
      <c r="F141" s="6"/>
      <c r="G141" s="621"/>
      <c r="H141" s="620"/>
      <c r="I141" s="620"/>
      <c r="J141" s="620"/>
      <c r="K141" s="620"/>
      <c r="L141" s="620"/>
      <c r="M141" s="620"/>
      <c r="N141" s="620"/>
      <c r="O141" s="620"/>
      <c r="P141" s="620"/>
      <c r="Q141" s="620"/>
      <c r="U141" s="6"/>
      <c r="V141" s="6"/>
      <c r="W141" s="6"/>
      <c r="X141" s="6"/>
      <c r="Y141" s="621"/>
      <c r="Z141" s="621"/>
      <c r="AA141" s="621"/>
      <c r="AB141" s="621"/>
      <c r="AC141" s="621"/>
      <c r="AD141" s="621"/>
      <c r="AE141" s="621"/>
      <c r="AF141" s="620"/>
      <c r="AG141" s="620"/>
      <c r="AM141" s="6"/>
      <c r="AN141" s="621"/>
      <c r="AO141" s="621"/>
      <c r="AP141" s="621"/>
      <c r="AQ141" s="621"/>
      <c r="AR141" s="621"/>
      <c r="AS141" s="621"/>
      <c r="AT141" s="621"/>
      <c r="AU141" s="621"/>
      <c r="AV141" s="620"/>
      <c r="AW141" s="620"/>
      <c r="BC141" s="6"/>
      <c r="BD141" s="621"/>
      <c r="BE141" s="621"/>
      <c r="BF141" s="621"/>
      <c r="BG141" s="621"/>
      <c r="BH141" s="621"/>
      <c r="BI141" s="621"/>
      <c r="BJ141" s="621"/>
      <c r="BK141" s="621"/>
      <c r="BL141" s="620"/>
      <c r="BM141" s="620"/>
      <c r="BT141" s="621"/>
      <c r="BU141" s="621"/>
      <c r="BV141" s="621"/>
      <c r="BW141" s="621"/>
      <c r="BX141" s="621"/>
      <c r="BY141" s="621"/>
      <c r="BZ141" s="621"/>
      <c r="CA141" s="621"/>
      <c r="CB141" s="620"/>
      <c r="CC141" s="620"/>
      <c r="CJ141" s="621"/>
      <c r="CK141" s="621"/>
      <c r="CL141" s="621"/>
      <c r="CM141" s="621"/>
      <c r="CN141" s="621"/>
      <c r="CO141" s="621"/>
      <c r="CP141" s="621"/>
      <c r="CQ141" s="621"/>
      <c r="CR141" s="620"/>
      <c r="CS141" s="620"/>
      <c r="DH141" s="620"/>
      <c r="DI141" s="620"/>
      <c r="DX141" s="620"/>
      <c r="DY141" s="620"/>
      <c r="EM141" s="620"/>
      <c r="EN141" s="620"/>
      <c r="ES141" s="6"/>
      <c r="FB141" s="620"/>
      <c r="FC141" s="620"/>
      <c r="FQ141" s="620"/>
      <c r="FR141" s="620"/>
      <c r="GF141" s="620"/>
      <c r="GG141" s="620"/>
      <c r="GV141" s="620"/>
      <c r="GW141" s="620"/>
      <c r="HK141" s="620"/>
      <c r="HL141" s="620"/>
      <c r="HZ141" s="620"/>
      <c r="IA141" s="620"/>
    </row>
    <row r="142" spans="1:235" s="2" customFormat="1">
      <c r="A142" s="6"/>
      <c r="C142" s="6"/>
      <c r="D142" s="6"/>
      <c r="E142" s="6"/>
      <c r="F142" s="6"/>
      <c r="G142" s="621"/>
      <c r="H142" s="620"/>
      <c r="I142" s="620"/>
      <c r="J142" s="620"/>
      <c r="K142" s="620"/>
      <c r="L142" s="620"/>
      <c r="M142" s="620"/>
      <c r="N142" s="620"/>
      <c r="O142" s="620"/>
      <c r="P142" s="620"/>
      <c r="Q142" s="620"/>
      <c r="U142" s="6"/>
      <c r="V142" s="6"/>
      <c r="W142" s="6"/>
      <c r="X142" s="6"/>
      <c r="Y142" s="621"/>
      <c r="Z142" s="621"/>
      <c r="AA142" s="621"/>
      <c r="AB142" s="621"/>
      <c r="AC142" s="621"/>
      <c r="AD142" s="621"/>
      <c r="AE142" s="621"/>
      <c r="AF142" s="620"/>
      <c r="AG142" s="620"/>
      <c r="AM142" s="6"/>
      <c r="AN142" s="621"/>
      <c r="AO142" s="621"/>
      <c r="AP142" s="621"/>
      <c r="AQ142" s="621"/>
      <c r="AR142" s="621"/>
      <c r="AS142" s="621"/>
      <c r="AT142" s="621"/>
      <c r="AU142" s="621"/>
      <c r="AV142" s="620"/>
      <c r="AW142" s="620"/>
      <c r="BC142" s="6"/>
      <c r="BD142" s="621"/>
      <c r="BE142" s="621"/>
      <c r="BF142" s="621"/>
      <c r="BG142" s="621"/>
      <c r="BH142" s="621"/>
      <c r="BI142" s="621"/>
      <c r="BJ142" s="621"/>
      <c r="BK142" s="621"/>
      <c r="BL142" s="620"/>
      <c r="BM142" s="620"/>
      <c r="BT142" s="621"/>
      <c r="BU142" s="621"/>
      <c r="BV142" s="621"/>
      <c r="BW142" s="621"/>
      <c r="BX142" s="621"/>
      <c r="BY142" s="621"/>
      <c r="BZ142" s="621"/>
      <c r="CA142" s="621"/>
      <c r="CB142" s="620"/>
      <c r="CC142" s="620"/>
      <c r="CJ142" s="621"/>
      <c r="CK142" s="621"/>
      <c r="CL142" s="621"/>
      <c r="CM142" s="621"/>
      <c r="CN142" s="621"/>
      <c r="CO142" s="621"/>
      <c r="CP142" s="621"/>
      <c r="CQ142" s="621"/>
      <c r="CR142" s="620"/>
      <c r="CS142" s="620"/>
      <c r="DH142" s="620"/>
      <c r="DI142" s="620"/>
      <c r="DX142" s="620"/>
      <c r="DY142" s="620"/>
      <c r="EM142" s="620"/>
      <c r="EN142" s="620"/>
      <c r="ES142" s="6"/>
      <c r="FB142" s="620"/>
      <c r="FC142" s="620"/>
      <c r="FQ142" s="620"/>
      <c r="FR142" s="620"/>
      <c r="GF142" s="620"/>
      <c r="GG142" s="620"/>
      <c r="GV142" s="620"/>
      <c r="GW142" s="620"/>
      <c r="HK142" s="620"/>
      <c r="HL142" s="620"/>
      <c r="HZ142" s="620"/>
      <c r="IA142" s="620"/>
    </row>
    <row r="143" spans="1:235" s="2" customFormat="1">
      <c r="A143" s="6"/>
      <c r="C143" s="6"/>
      <c r="D143" s="6"/>
      <c r="E143" s="6"/>
      <c r="F143" s="6"/>
      <c r="G143" s="621"/>
      <c r="H143" s="620"/>
      <c r="I143" s="620"/>
      <c r="J143" s="620"/>
      <c r="K143" s="620"/>
      <c r="L143" s="620"/>
      <c r="M143" s="620"/>
      <c r="N143" s="620"/>
      <c r="O143" s="620"/>
      <c r="P143" s="620"/>
      <c r="Q143" s="620"/>
      <c r="U143" s="6"/>
      <c r="V143" s="6"/>
      <c r="W143" s="6"/>
      <c r="X143" s="6"/>
      <c r="Y143" s="621"/>
      <c r="Z143" s="621"/>
      <c r="AA143" s="621"/>
      <c r="AB143" s="621"/>
      <c r="AC143" s="621"/>
      <c r="AD143" s="621"/>
      <c r="AE143" s="621"/>
      <c r="AF143" s="620"/>
      <c r="AG143" s="620"/>
      <c r="AM143" s="6"/>
      <c r="AN143" s="621"/>
      <c r="AO143" s="621"/>
      <c r="AP143" s="621"/>
      <c r="AQ143" s="621"/>
      <c r="AR143" s="621"/>
      <c r="AS143" s="621"/>
      <c r="AT143" s="621"/>
      <c r="AU143" s="621"/>
      <c r="AV143" s="620"/>
      <c r="AW143" s="620"/>
      <c r="BC143" s="6"/>
      <c r="BD143" s="621"/>
      <c r="BE143" s="621"/>
      <c r="BF143" s="621"/>
      <c r="BG143" s="621"/>
      <c r="BH143" s="621"/>
      <c r="BI143" s="621"/>
      <c r="BJ143" s="621"/>
      <c r="BK143" s="621"/>
      <c r="BL143" s="620"/>
      <c r="BM143" s="620"/>
      <c r="BT143" s="621"/>
      <c r="BU143" s="621"/>
      <c r="BV143" s="621"/>
      <c r="BW143" s="621"/>
      <c r="BX143" s="621"/>
      <c r="BY143" s="621"/>
      <c r="BZ143" s="621"/>
      <c r="CA143" s="621"/>
      <c r="CB143" s="620"/>
      <c r="CC143" s="620"/>
      <c r="CJ143" s="621"/>
      <c r="CK143" s="621"/>
      <c r="CL143" s="621"/>
      <c r="CM143" s="621"/>
      <c r="CN143" s="621"/>
      <c r="CO143" s="621"/>
      <c r="CP143" s="621"/>
      <c r="CQ143" s="621"/>
      <c r="CR143" s="620"/>
      <c r="CS143" s="620"/>
      <c r="DH143" s="620"/>
      <c r="DI143" s="620"/>
      <c r="DX143" s="620"/>
      <c r="DY143" s="620"/>
      <c r="EM143" s="620"/>
      <c r="EN143" s="620"/>
      <c r="ES143" s="6"/>
      <c r="FB143" s="620"/>
      <c r="FC143" s="620"/>
      <c r="FQ143" s="620"/>
      <c r="FR143" s="620"/>
      <c r="GF143" s="620"/>
      <c r="GG143" s="620"/>
      <c r="GV143" s="620"/>
      <c r="GW143" s="620"/>
      <c r="HK143" s="620"/>
      <c r="HL143" s="620"/>
      <c r="HZ143" s="620"/>
      <c r="IA143" s="620"/>
    </row>
    <row r="144" spans="1:235" s="2" customFormat="1">
      <c r="A144" s="6"/>
      <c r="C144" s="6"/>
      <c r="D144" s="6"/>
      <c r="E144" s="6"/>
      <c r="F144" s="6"/>
      <c r="G144" s="621"/>
      <c r="H144" s="620"/>
      <c r="I144" s="620"/>
      <c r="J144" s="620"/>
      <c r="K144" s="620"/>
      <c r="L144" s="620"/>
      <c r="M144" s="620"/>
      <c r="N144" s="620"/>
      <c r="O144" s="620"/>
      <c r="P144" s="620"/>
      <c r="Q144" s="620"/>
      <c r="U144" s="6"/>
      <c r="V144" s="6"/>
      <c r="W144" s="6"/>
      <c r="X144" s="6"/>
      <c r="Y144" s="621"/>
      <c r="Z144" s="621"/>
      <c r="AA144" s="621"/>
      <c r="AB144" s="621"/>
      <c r="AC144" s="621"/>
      <c r="AD144" s="621"/>
      <c r="AE144" s="621"/>
      <c r="AF144" s="620"/>
      <c r="AG144" s="620"/>
      <c r="AM144" s="6"/>
      <c r="AN144" s="621"/>
      <c r="AO144" s="621"/>
      <c r="AP144" s="621"/>
      <c r="AQ144" s="621"/>
      <c r="AR144" s="621"/>
      <c r="AS144" s="621"/>
      <c r="AT144" s="621"/>
      <c r="AU144" s="621"/>
      <c r="AV144" s="620"/>
      <c r="AW144" s="620"/>
      <c r="BC144" s="6"/>
      <c r="BD144" s="621"/>
      <c r="BE144" s="621"/>
      <c r="BF144" s="621"/>
      <c r="BG144" s="621"/>
      <c r="BH144" s="621"/>
      <c r="BI144" s="621"/>
      <c r="BJ144" s="621"/>
      <c r="BK144" s="621"/>
      <c r="BL144" s="620"/>
      <c r="BM144" s="620"/>
      <c r="BT144" s="621"/>
      <c r="BU144" s="621"/>
      <c r="BV144" s="621"/>
      <c r="BW144" s="621"/>
      <c r="BX144" s="621"/>
      <c r="BY144" s="621"/>
      <c r="BZ144" s="621"/>
      <c r="CA144" s="621"/>
      <c r="CB144" s="620"/>
      <c r="CC144" s="620"/>
      <c r="CJ144" s="621"/>
      <c r="CK144" s="621"/>
      <c r="CL144" s="621"/>
      <c r="CM144" s="621"/>
      <c r="CN144" s="621"/>
      <c r="CO144" s="621"/>
      <c r="CP144" s="621"/>
      <c r="CQ144" s="621"/>
      <c r="CR144" s="620"/>
      <c r="CS144" s="620"/>
      <c r="DH144" s="620"/>
      <c r="DI144" s="620"/>
      <c r="DX144" s="620"/>
      <c r="DY144" s="620"/>
      <c r="EM144" s="620"/>
      <c r="EN144" s="620"/>
      <c r="ES144" s="6"/>
      <c r="FB144" s="620"/>
      <c r="FC144" s="620"/>
      <c r="FQ144" s="620"/>
      <c r="FR144" s="620"/>
      <c r="GF144" s="620"/>
      <c r="GG144" s="620"/>
      <c r="GV144" s="620"/>
      <c r="GW144" s="620"/>
      <c r="HK144" s="620"/>
      <c r="HL144" s="620"/>
      <c r="HZ144" s="620"/>
      <c r="IA144" s="620"/>
    </row>
    <row r="145" spans="1:235" s="2" customFormat="1">
      <c r="A145" s="6"/>
      <c r="C145" s="6"/>
      <c r="D145" s="6"/>
      <c r="E145" s="6"/>
      <c r="F145" s="6"/>
      <c r="G145" s="621"/>
      <c r="H145" s="620"/>
      <c r="I145" s="620"/>
      <c r="J145" s="620"/>
      <c r="K145" s="620"/>
      <c r="L145" s="620"/>
      <c r="M145" s="620"/>
      <c r="N145" s="620"/>
      <c r="O145" s="620"/>
      <c r="P145" s="620"/>
      <c r="Q145" s="620"/>
      <c r="U145" s="6"/>
      <c r="V145" s="6"/>
      <c r="W145" s="6"/>
      <c r="X145" s="6"/>
      <c r="Y145" s="621"/>
      <c r="Z145" s="621"/>
      <c r="AA145" s="621"/>
      <c r="AB145" s="621"/>
      <c r="AC145" s="621"/>
      <c r="AD145" s="621"/>
      <c r="AE145" s="621"/>
      <c r="AF145" s="620"/>
      <c r="AG145" s="620"/>
      <c r="AM145" s="6"/>
      <c r="AN145" s="621"/>
      <c r="AO145" s="621"/>
      <c r="AP145" s="621"/>
      <c r="AQ145" s="621"/>
      <c r="AR145" s="621"/>
      <c r="AS145" s="621"/>
      <c r="AT145" s="621"/>
      <c r="AU145" s="621"/>
      <c r="AV145" s="620"/>
      <c r="AW145" s="620"/>
      <c r="BC145" s="6"/>
      <c r="BD145" s="621"/>
      <c r="BE145" s="621"/>
      <c r="BF145" s="621"/>
      <c r="BG145" s="621"/>
      <c r="BH145" s="621"/>
      <c r="BI145" s="621"/>
      <c r="BJ145" s="621"/>
      <c r="BK145" s="621"/>
      <c r="BL145" s="620"/>
      <c r="BM145" s="620"/>
      <c r="BT145" s="621"/>
      <c r="BU145" s="621"/>
      <c r="BV145" s="621"/>
      <c r="BW145" s="621"/>
      <c r="BX145" s="621"/>
      <c r="BY145" s="621"/>
      <c r="BZ145" s="621"/>
      <c r="CA145" s="621"/>
      <c r="CB145" s="620"/>
      <c r="CC145" s="620"/>
      <c r="CJ145" s="621"/>
      <c r="CK145" s="621"/>
      <c r="CL145" s="621"/>
      <c r="CM145" s="621"/>
      <c r="CN145" s="621"/>
      <c r="CO145" s="621"/>
      <c r="CP145" s="621"/>
      <c r="CQ145" s="621"/>
      <c r="CR145" s="620"/>
      <c r="CS145" s="620"/>
      <c r="DH145" s="620"/>
      <c r="DI145" s="620"/>
      <c r="DX145" s="620"/>
      <c r="DY145" s="620"/>
      <c r="EM145" s="620"/>
      <c r="EN145" s="620"/>
      <c r="ES145" s="6"/>
      <c r="FB145" s="620"/>
      <c r="FC145" s="620"/>
      <c r="FQ145" s="620"/>
      <c r="FR145" s="620"/>
      <c r="GF145" s="620"/>
      <c r="GG145" s="620"/>
      <c r="GV145" s="620"/>
      <c r="GW145" s="620"/>
      <c r="HK145" s="620"/>
      <c r="HL145" s="620"/>
      <c r="HZ145" s="620"/>
      <c r="IA145" s="620"/>
    </row>
    <row r="146" spans="1:235" s="2" customFormat="1">
      <c r="A146" s="6"/>
      <c r="C146" s="6"/>
      <c r="D146" s="6"/>
      <c r="E146" s="6"/>
      <c r="F146" s="6"/>
      <c r="G146" s="621"/>
      <c r="H146" s="620"/>
      <c r="I146" s="620"/>
      <c r="J146" s="620"/>
      <c r="K146" s="620"/>
      <c r="L146" s="620"/>
      <c r="M146" s="620"/>
      <c r="N146" s="620"/>
      <c r="O146" s="620"/>
      <c r="P146" s="620"/>
      <c r="Q146" s="620"/>
      <c r="U146" s="6"/>
      <c r="V146" s="6"/>
      <c r="W146" s="6"/>
      <c r="X146" s="6"/>
      <c r="Y146" s="621"/>
      <c r="Z146" s="621"/>
      <c r="AA146" s="621"/>
      <c r="AB146" s="621"/>
      <c r="AC146" s="621"/>
      <c r="AD146" s="621"/>
      <c r="AE146" s="621"/>
      <c r="AF146" s="620"/>
      <c r="AG146" s="620"/>
      <c r="AM146" s="6"/>
      <c r="AN146" s="621"/>
      <c r="AO146" s="621"/>
      <c r="AP146" s="621"/>
      <c r="AQ146" s="621"/>
      <c r="AR146" s="621"/>
      <c r="AS146" s="621"/>
      <c r="AT146" s="621"/>
      <c r="AU146" s="621"/>
      <c r="AV146" s="620"/>
      <c r="AW146" s="620"/>
      <c r="BC146" s="6"/>
      <c r="BD146" s="621"/>
      <c r="BE146" s="621"/>
      <c r="BF146" s="621"/>
      <c r="BG146" s="621"/>
      <c r="BH146" s="621"/>
      <c r="BI146" s="621"/>
      <c r="BJ146" s="621"/>
      <c r="BK146" s="621"/>
      <c r="BL146" s="620"/>
      <c r="BM146" s="620"/>
      <c r="BT146" s="621"/>
      <c r="BU146" s="621"/>
      <c r="BV146" s="621"/>
      <c r="BW146" s="621"/>
      <c r="BX146" s="621"/>
      <c r="BY146" s="621"/>
      <c r="BZ146" s="621"/>
      <c r="CA146" s="621"/>
      <c r="CB146" s="620"/>
      <c r="CC146" s="620"/>
      <c r="CJ146" s="621"/>
      <c r="CK146" s="621"/>
      <c r="CL146" s="621"/>
      <c r="CM146" s="621"/>
      <c r="CN146" s="621"/>
      <c r="CO146" s="621"/>
      <c r="CP146" s="621"/>
      <c r="CQ146" s="621"/>
      <c r="CR146" s="620"/>
      <c r="CS146" s="620"/>
      <c r="DH146" s="620"/>
      <c r="DI146" s="620"/>
      <c r="DX146" s="620"/>
      <c r="DY146" s="620"/>
      <c r="EM146" s="620"/>
      <c r="EN146" s="620"/>
      <c r="ES146" s="6"/>
      <c r="FB146" s="620"/>
      <c r="FC146" s="620"/>
      <c r="FQ146" s="620"/>
      <c r="FR146" s="620"/>
      <c r="GF146" s="620"/>
      <c r="GG146" s="620"/>
      <c r="GV146" s="620"/>
      <c r="GW146" s="620"/>
      <c r="HK146" s="620"/>
      <c r="HL146" s="620"/>
      <c r="HZ146" s="620"/>
      <c r="IA146" s="620"/>
    </row>
    <row r="147" spans="1:235" s="2" customFormat="1">
      <c r="A147" s="6"/>
      <c r="C147" s="6"/>
      <c r="D147" s="6"/>
      <c r="E147" s="6"/>
      <c r="F147" s="6"/>
      <c r="G147" s="621"/>
      <c r="H147" s="620"/>
      <c r="I147" s="620"/>
      <c r="J147" s="620"/>
      <c r="K147" s="620"/>
      <c r="L147" s="620"/>
      <c r="M147" s="620"/>
      <c r="N147" s="620"/>
      <c r="O147" s="620"/>
      <c r="P147" s="620"/>
      <c r="Q147" s="620"/>
      <c r="U147" s="6"/>
      <c r="V147" s="6"/>
      <c r="W147" s="6"/>
      <c r="X147" s="6"/>
      <c r="Y147" s="621"/>
      <c r="Z147" s="621"/>
      <c r="AA147" s="621"/>
      <c r="AB147" s="621"/>
      <c r="AC147" s="621"/>
      <c r="AD147" s="621"/>
      <c r="AE147" s="621"/>
      <c r="AF147" s="620"/>
      <c r="AG147" s="620"/>
      <c r="AM147" s="6"/>
      <c r="AN147" s="621"/>
      <c r="AO147" s="621"/>
      <c r="AP147" s="621"/>
      <c r="AQ147" s="621"/>
      <c r="AR147" s="621"/>
      <c r="AS147" s="621"/>
      <c r="AT147" s="621"/>
      <c r="AU147" s="621"/>
      <c r="AV147" s="620"/>
      <c r="AW147" s="620"/>
      <c r="BC147" s="6"/>
      <c r="BD147" s="621"/>
      <c r="BE147" s="621"/>
      <c r="BF147" s="621"/>
      <c r="BG147" s="621"/>
      <c r="BH147" s="621"/>
      <c r="BI147" s="621"/>
      <c r="BJ147" s="621"/>
      <c r="BK147" s="621"/>
      <c r="BL147" s="620"/>
      <c r="BM147" s="620"/>
      <c r="BT147" s="621"/>
      <c r="BU147" s="621"/>
      <c r="BV147" s="621"/>
      <c r="BW147" s="621"/>
      <c r="BX147" s="621"/>
      <c r="BY147" s="621"/>
      <c r="BZ147" s="621"/>
      <c r="CA147" s="621"/>
      <c r="CB147" s="620"/>
      <c r="CC147" s="620"/>
      <c r="CJ147" s="621"/>
      <c r="CK147" s="621"/>
      <c r="CL147" s="621"/>
      <c r="CM147" s="621"/>
      <c r="CN147" s="621"/>
      <c r="CO147" s="621"/>
      <c r="CP147" s="621"/>
      <c r="CQ147" s="621"/>
      <c r="CR147" s="620"/>
      <c r="CS147" s="620"/>
      <c r="DH147" s="620"/>
      <c r="DI147" s="620"/>
      <c r="DX147" s="620"/>
      <c r="DY147" s="620"/>
      <c r="EM147" s="620"/>
      <c r="EN147" s="620"/>
      <c r="ES147" s="6"/>
      <c r="FB147" s="620"/>
      <c r="FC147" s="620"/>
      <c r="FQ147" s="620"/>
      <c r="FR147" s="620"/>
      <c r="GF147" s="620"/>
      <c r="GG147" s="620"/>
      <c r="GV147" s="620"/>
      <c r="GW147" s="620"/>
      <c r="HK147" s="620"/>
      <c r="HL147" s="620"/>
      <c r="HZ147" s="620"/>
      <c r="IA147" s="620"/>
    </row>
    <row r="148" spans="1:235" s="2" customFormat="1">
      <c r="A148" s="6"/>
      <c r="C148" s="6"/>
      <c r="D148" s="6"/>
      <c r="E148" s="6"/>
      <c r="F148" s="6"/>
      <c r="G148" s="621"/>
      <c r="H148" s="620"/>
      <c r="I148" s="620"/>
      <c r="J148" s="620"/>
      <c r="K148" s="620"/>
      <c r="L148" s="620"/>
      <c r="M148" s="620"/>
      <c r="N148" s="620"/>
      <c r="O148" s="620"/>
      <c r="P148" s="620"/>
      <c r="Q148" s="620"/>
      <c r="U148" s="6"/>
      <c r="V148" s="6"/>
      <c r="W148" s="6"/>
      <c r="X148" s="6"/>
      <c r="Y148" s="621"/>
      <c r="Z148" s="621"/>
      <c r="AA148" s="621"/>
      <c r="AB148" s="621"/>
      <c r="AC148" s="621"/>
      <c r="AD148" s="621"/>
      <c r="AE148" s="621"/>
      <c r="AF148" s="620"/>
      <c r="AG148" s="620"/>
      <c r="AM148" s="6"/>
      <c r="AN148" s="621"/>
      <c r="AO148" s="621"/>
      <c r="AP148" s="621"/>
      <c r="AQ148" s="621"/>
      <c r="AR148" s="621"/>
      <c r="AS148" s="621"/>
      <c r="AT148" s="621"/>
      <c r="AU148" s="621"/>
      <c r="AV148" s="620"/>
      <c r="AW148" s="620"/>
      <c r="BC148" s="6"/>
      <c r="BD148" s="621"/>
      <c r="BE148" s="621"/>
      <c r="BF148" s="621"/>
      <c r="BG148" s="621"/>
      <c r="BH148" s="621"/>
      <c r="BI148" s="621"/>
      <c r="BJ148" s="621"/>
      <c r="BK148" s="621"/>
      <c r="BL148" s="620"/>
      <c r="BM148" s="620"/>
      <c r="BT148" s="621"/>
      <c r="BU148" s="621"/>
      <c r="BV148" s="621"/>
      <c r="BW148" s="621"/>
      <c r="BX148" s="621"/>
      <c r="BY148" s="621"/>
      <c r="BZ148" s="621"/>
      <c r="CA148" s="621"/>
      <c r="CB148" s="620"/>
      <c r="CC148" s="620"/>
      <c r="CJ148" s="621"/>
      <c r="CK148" s="621"/>
      <c r="CL148" s="621"/>
      <c r="CM148" s="621"/>
      <c r="CN148" s="621"/>
      <c r="CO148" s="621"/>
      <c r="CP148" s="621"/>
      <c r="CQ148" s="621"/>
      <c r="CR148" s="620"/>
      <c r="CS148" s="620"/>
      <c r="DH148" s="620"/>
      <c r="DI148" s="620"/>
      <c r="DX148" s="620"/>
      <c r="DY148" s="620"/>
      <c r="EM148" s="620"/>
      <c r="EN148" s="620"/>
      <c r="ES148" s="6"/>
      <c r="FB148" s="620"/>
      <c r="FC148" s="620"/>
      <c r="FQ148" s="620"/>
      <c r="FR148" s="620"/>
      <c r="GF148" s="620"/>
      <c r="GG148" s="620"/>
      <c r="GV148" s="620"/>
      <c r="GW148" s="620"/>
      <c r="HK148" s="620"/>
      <c r="HL148" s="620"/>
      <c r="HZ148" s="620"/>
      <c r="IA148" s="620"/>
    </row>
    <row r="149" spans="1:235" s="2" customFormat="1">
      <c r="A149" s="6"/>
      <c r="C149" s="6"/>
      <c r="D149" s="6"/>
      <c r="E149" s="6"/>
      <c r="F149" s="6"/>
      <c r="G149" s="621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U149" s="6"/>
      <c r="V149" s="6"/>
      <c r="W149" s="6"/>
      <c r="X149" s="6"/>
      <c r="Y149" s="621"/>
      <c r="Z149" s="621"/>
      <c r="AA149" s="621"/>
      <c r="AB149" s="621"/>
      <c r="AC149" s="621"/>
      <c r="AD149" s="621"/>
      <c r="AE149" s="621"/>
      <c r="AF149" s="620"/>
      <c r="AG149" s="620"/>
      <c r="AM149" s="6"/>
      <c r="AN149" s="621"/>
      <c r="AO149" s="621"/>
      <c r="AP149" s="621"/>
      <c r="AQ149" s="621"/>
      <c r="AR149" s="621"/>
      <c r="AS149" s="621"/>
      <c r="AT149" s="621"/>
      <c r="AU149" s="621"/>
      <c r="AV149" s="620"/>
      <c r="AW149" s="620"/>
      <c r="BC149" s="6"/>
      <c r="BD149" s="621"/>
      <c r="BE149" s="621"/>
      <c r="BF149" s="621"/>
      <c r="BG149" s="621"/>
      <c r="BH149" s="621"/>
      <c r="BI149" s="621"/>
      <c r="BJ149" s="621"/>
      <c r="BK149" s="621"/>
      <c r="BL149" s="620"/>
      <c r="BM149" s="620"/>
      <c r="BT149" s="621"/>
      <c r="BU149" s="621"/>
      <c r="BV149" s="621"/>
      <c r="BW149" s="621"/>
      <c r="BX149" s="621"/>
      <c r="BY149" s="621"/>
      <c r="BZ149" s="621"/>
      <c r="CA149" s="621"/>
      <c r="CB149" s="620"/>
      <c r="CC149" s="620"/>
      <c r="CJ149" s="621"/>
      <c r="CK149" s="621"/>
      <c r="CL149" s="621"/>
      <c r="CM149" s="621"/>
      <c r="CN149" s="621"/>
      <c r="CO149" s="621"/>
      <c r="CP149" s="621"/>
      <c r="CQ149" s="621"/>
      <c r="CR149" s="620"/>
      <c r="CS149" s="620"/>
      <c r="DH149" s="620"/>
      <c r="DI149" s="620"/>
      <c r="DX149" s="620"/>
      <c r="DY149" s="620"/>
      <c r="EM149" s="620"/>
      <c r="EN149" s="620"/>
      <c r="ES149" s="6"/>
      <c r="FB149" s="620"/>
      <c r="FC149" s="620"/>
      <c r="FQ149" s="620"/>
      <c r="FR149" s="620"/>
      <c r="GF149" s="620"/>
      <c r="GG149" s="620"/>
      <c r="GV149" s="620"/>
      <c r="GW149" s="620"/>
      <c r="HK149" s="620"/>
      <c r="HL149" s="620"/>
      <c r="HZ149" s="620"/>
      <c r="IA149" s="620"/>
    </row>
    <row r="150" spans="1:235" s="2" customFormat="1">
      <c r="A150" s="6"/>
      <c r="C150" s="6"/>
      <c r="D150" s="6"/>
      <c r="E150" s="6"/>
      <c r="F150" s="6"/>
      <c r="G150" s="621"/>
      <c r="H150" s="620"/>
      <c r="I150" s="620"/>
      <c r="J150" s="620"/>
      <c r="K150" s="620"/>
      <c r="L150" s="620"/>
      <c r="M150" s="620"/>
      <c r="N150" s="620"/>
      <c r="O150" s="620"/>
      <c r="P150" s="620"/>
      <c r="Q150" s="620"/>
      <c r="U150" s="6"/>
      <c r="V150" s="6"/>
      <c r="W150" s="6"/>
      <c r="X150" s="6"/>
      <c r="Y150" s="621"/>
      <c r="Z150" s="621"/>
      <c r="AA150" s="621"/>
      <c r="AB150" s="621"/>
      <c r="AC150" s="621"/>
      <c r="AD150" s="621"/>
      <c r="AE150" s="621"/>
      <c r="AF150" s="620"/>
      <c r="AG150" s="620"/>
      <c r="AM150" s="6"/>
      <c r="AN150" s="621"/>
      <c r="AO150" s="621"/>
      <c r="AP150" s="621"/>
      <c r="AQ150" s="621"/>
      <c r="AR150" s="621"/>
      <c r="AS150" s="621"/>
      <c r="AT150" s="621"/>
      <c r="AU150" s="621"/>
      <c r="AV150" s="620"/>
      <c r="AW150" s="620"/>
      <c r="BC150" s="6"/>
      <c r="BD150" s="621"/>
      <c r="BE150" s="621"/>
      <c r="BF150" s="621"/>
      <c r="BG150" s="621"/>
      <c r="BH150" s="621"/>
      <c r="BI150" s="621"/>
      <c r="BJ150" s="621"/>
      <c r="BK150" s="621"/>
      <c r="BL150" s="620"/>
      <c r="BM150" s="620"/>
      <c r="BT150" s="621"/>
      <c r="BU150" s="621"/>
      <c r="BV150" s="621"/>
      <c r="BW150" s="621"/>
      <c r="BX150" s="621"/>
      <c r="BY150" s="621"/>
      <c r="BZ150" s="621"/>
      <c r="CA150" s="621"/>
      <c r="CB150" s="620"/>
      <c r="CC150" s="620"/>
      <c r="CJ150" s="621"/>
      <c r="CK150" s="621"/>
      <c r="CL150" s="621"/>
      <c r="CM150" s="621"/>
      <c r="CN150" s="621"/>
      <c r="CO150" s="621"/>
      <c r="CP150" s="621"/>
      <c r="CQ150" s="621"/>
      <c r="CR150" s="620"/>
      <c r="CS150" s="620"/>
      <c r="DH150" s="620"/>
      <c r="DI150" s="620"/>
      <c r="DX150" s="620"/>
      <c r="DY150" s="620"/>
      <c r="EM150" s="620"/>
      <c r="EN150" s="620"/>
      <c r="ES150" s="6"/>
      <c r="FB150" s="620"/>
      <c r="FC150" s="620"/>
      <c r="FQ150" s="620"/>
      <c r="FR150" s="620"/>
      <c r="GF150" s="620"/>
      <c r="GG150" s="620"/>
      <c r="GV150" s="620"/>
      <c r="GW150" s="620"/>
      <c r="HK150" s="620"/>
      <c r="HL150" s="620"/>
      <c r="HZ150" s="620"/>
      <c r="IA150" s="620"/>
    </row>
    <row r="151" spans="1:235" s="2" customFormat="1">
      <c r="A151" s="6"/>
      <c r="C151" s="6"/>
      <c r="D151" s="6"/>
      <c r="E151" s="6"/>
      <c r="F151" s="6"/>
      <c r="G151" s="621"/>
      <c r="H151" s="620"/>
      <c r="I151" s="620"/>
      <c r="J151" s="620"/>
      <c r="K151" s="620"/>
      <c r="L151" s="620"/>
      <c r="M151" s="620"/>
      <c r="N151" s="620"/>
      <c r="O151" s="620"/>
      <c r="P151" s="620"/>
      <c r="Q151" s="620"/>
      <c r="U151" s="6"/>
      <c r="V151" s="6"/>
      <c r="W151" s="6"/>
      <c r="X151" s="6"/>
      <c r="Y151" s="621"/>
      <c r="Z151" s="621"/>
      <c r="AA151" s="621"/>
      <c r="AB151" s="621"/>
      <c r="AC151" s="621"/>
      <c r="AD151" s="621"/>
      <c r="AE151" s="621"/>
      <c r="AF151" s="620"/>
      <c r="AG151" s="620"/>
      <c r="AM151" s="6"/>
      <c r="AN151" s="621"/>
      <c r="AO151" s="621"/>
      <c r="AP151" s="621"/>
      <c r="AQ151" s="621"/>
      <c r="AR151" s="621"/>
      <c r="AS151" s="621"/>
      <c r="AT151" s="621"/>
      <c r="AU151" s="621"/>
      <c r="AV151" s="620"/>
      <c r="AW151" s="620"/>
      <c r="BC151" s="6"/>
      <c r="BD151" s="621"/>
      <c r="BE151" s="621"/>
      <c r="BF151" s="621"/>
      <c r="BG151" s="621"/>
      <c r="BH151" s="621"/>
      <c r="BI151" s="621"/>
      <c r="BJ151" s="621"/>
      <c r="BK151" s="621"/>
      <c r="BL151" s="620"/>
      <c r="BM151" s="620"/>
      <c r="BT151" s="621"/>
      <c r="BU151" s="621"/>
      <c r="BV151" s="621"/>
      <c r="BW151" s="621"/>
      <c r="BX151" s="621"/>
      <c r="BY151" s="621"/>
      <c r="BZ151" s="621"/>
      <c r="CA151" s="621"/>
      <c r="CB151" s="620"/>
      <c r="CC151" s="620"/>
      <c r="CJ151" s="621"/>
      <c r="CK151" s="621"/>
      <c r="CL151" s="621"/>
      <c r="CM151" s="621"/>
      <c r="CN151" s="621"/>
      <c r="CO151" s="621"/>
      <c r="CP151" s="621"/>
      <c r="CQ151" s="621"/>
      <c r="CR151" s="620"/>
      <c r="CS151" s="620"/>
      <c r="DH151" s="620"/>
      <c r="DI151" s="620"/>
      <c r="DX151" s="620"/>
      <c r="DY151" s="620"/>
      <c r="EM151" s="620"/>
      <c r="EN151" s="620"/>
      <c r="ES151" s="6"/>
      <c r="FB151" s="620"/>
      <c r="FC151" s="620"/>
      <c r="FQ151" s="620"/>
      <c r="FR151" s="620"/>
      <c r="GF151" s="620"/>
      <c r="GG151" s="620"/>
      <c r="GV151" s="620"/>
      <c r="GW151" s="620"/>
      <c r="HK151" s="620"/>
      <c r="HL151" s="620"/>
      <c r="HZ151" s="620"/>
      <c r="IA151" s="620"/>
    </row>
    <row r="152" spans="1:235" s="2" customFormat="1">
      <c r="A152" s="6"/>
      <c r="C152" s="6"/>
      <c r="D152" s="6"/>
      <c r="E152" s="6"/>
      <c r="F152" s="6"/>
      <c r="G152" s="621"/>
      <c r="H152" s="620"/>
      <c r="I152" s="620"/>
      <c r="J152" s="620"/>
      <c r="K152" s="620"/>
      <c r="L152" s="620"/>
      <c r="M152" s="620"/>
      <c r="N152" s="620"/>
      <c r="O152" s="620"/>
      <c r="P152" s="620"/>
      <c r="Q152" s="620"/>
      <c r="U152" s="6"/>
      <c r="V152" s="6"/>
      <c r="W152" s="6"/>
      <c r="X152" s="6"/>
      <c r="Y152" s="621"/>
      <c r="Z152" s="621"/>
      <c r="AA152" s="621"/>
      <c r="AB152" s="621"/>
      <c r="AC152" s="621"/>
      <c r="AD152" s="621"/>
      <c r="AE152" s="621"/>
      <c r="AF152" s="620"/>
      <c r="AG152" s="620"/>
      <c r="AM152" s="6"/>
      <c r="AN152" s="621"/>
      <c r="AO152" s="621"/>
      <c r="AP152" s="621"/>
      <c r="AQ152" s="621"/>
      <c r="AR152" s="621"/>
      <c r="AS152" s="621"/>
      <c r="AT152" s="621"/>
      <c r="AU152" s="621"/>
      <c r="AV152" s="620"/>
      <c r="AW152" s="620"/>
      <c r="BC152" s="6"/>
      <c r="BD152" s="621"/>
      <c r="BE152" s="621"/>
      <c r="BF152" s="621"/>
      <c r="BG152" s="621"/>
      <c r="BH152" s="621"/>
      <c r="BI152" s="621"/>
      <c r="BJ152" s="621"/>
      <c r="BK152" s="621"/>
      <c r="BL152" s="620"/>
      <c r="BM152" s="620"/>
      <c r="BT152" s="621"/>
      <c r="BU152" s="621"/>
      <c r="BV152" s="621"/>
      <c r="BW152" s="621"/>
      <c r="BX152" s="621"/>
      <c r="BY152" s="621"/>
      <c r="BZ152" s="621"/>
      <c r="CA152" s="621"/>
      <c r="CB152" s="620"/>
      <c r="CC152" s="620"/>
      <c r="CJ152" s="621"/>
      <c r="CK152" s="621"/>
      <c r="CL152" s="621"/>
      <c r="CM152" s="621"/>
      <c r="CN152" s="621"/>
      <c r="CO152" s="621"/>
      <c r="CP152" s="621"/>
      <c r="CQ152" s="621"/>
      <c r="CR152" s="620"/>
      <c r="CS152" s="620"/>
      <c r="DH152" s="620"/>
      <c r="DI152" s="620"/>
      <c r="DX152" s="620"/>
      <c r="DY152" s="620"/>
      <c r="EM152" s="620"/>
      <c r="EN152" s="620"/>
      <c r="ES152" s="6"/>
      <c r="FB152" s="620"/>
      <c r="FC152" s="620"/>
      <c r="FQ152" s="620"/>
      <c r="FR152" s="620"/>
      <c r="GF152" s="620"/>
      <c r="GG152" s="620"/>
      <c r="GV152" s="620"/>
      <c r="GW152" s="620"/>
      <c r="HK152" s="620"/>
      <c r="HL152" s="620"/>
      <c r="HZ152" s="620"/>
      <c r="IA152" s="620"/>
    </row>
    <row r="153" spans="1:235" s="2" customFormat="1">
      <c r="A153" s="6"/>
      <c r="C153" s="6"/>
      <c r="D153" s="6"/>
      <c r="E153" s="6"/>
      <c r="F153" s="6"/>
      <c r="G153" s="621"/>
      <c r="H153" s="620"/>
      <c r="I153" s="620"/>
      <c r="J153" s="620"/>
      <c r="K153" s="620"/>
      <c r="L153" s="620"/>
      <c r="M153" s="620"/>
      <c r="N153" s="620"/>
      <c r="O153" s="620"/>
      <c r="P153" s="620"/>
      <c r="Q153" s="620"/>
      <c r="U153" s="6"/>
      <c r="V153" s="6"/>
      <c r="W153" s="6"/>
      <c r="X153" s="6"/>
      <c r="Y153" s="621"/>
      <c r="Z153" s="621"/>
      <c r="AA153" s="621"/>
      <c r="AB153" s="621"/>
      <c r="AC153" s="621"/>
      <c r="AD153" s="621"/>
      <c r="AE153" s="621"/>
      <c r="AF153" s="620"/>
      <c r="AG153" s="620"/>
      <c r="AM153" s="6"/>
      <c r="AN153" s="621"/>
      <c r="AO153" s="621"/>
      <c r="AP153" s="621"/>
      <c r="AQ153" s="621"/>
      <c r="AR153" s="621"/>
      <c r="AS153" s="621"/>
      <c r="AT153" s="621"/>
      <c r="AU153" s="621"/>
      <c r="AV153" s="620"/>
      <c r="AW153" s="620"/>
      <c r="BC153" s="6"/>
      <c r="BD153" s="621"/>
      <c r="BE153" s="621"/>
      <c r="BF153" s="621"/>
      <c r="BG153" s="621"/>
      <c r="BH153" s="621"/>
      <c r="BI153" s="621"/>
      <c r="BJ153" s="621"/>
      <c r="BK153" s="621"/>
      <c r="BL153" s="620"/>
      <c r="BM153" s="620"/>
      <c r="BT153" s="621"/>
      <c r="BU153" s="621"/>
      <c r="BV153" s="621"/>
      <c r="BW153" s="621"/>
      <c r="BX153" s="621"/>
      <c r="BY153" s="621"/>
      <c r="BZ153" s="621"/>
      <c r="CA153" s="621"/>
      <c r="CB153" s="620"/>
      <c r="CC153" s="620"/>
      <c r="CJ153" s="621"/>
      <c r="CK153" s="621"/>
      <c r="CL153" s="621"/>
      <c r="CM153" s="621"/>
      <c r="CN153" s="621"/>
      <c r="CO153" s="621"/>
      <c r="CP153" s="621"/>
      <c r="CQ153" s="621"/>
      <c r="CR153" s="620"/>
      <c r="CS153" s="620"/>
      <c r="DH153" s="620"/>
      <c r="DI153" s="620"/>
      <c r="DX153" s="620"/>
      <c r="DY153" s="620"/>
      <c r="EM153" s="620"/>
      <c r="EN153" s="620"/>
      <c r="ES153" s="6"/>
      <c r="FB153" s="620"/>
      <c r="FC153" s="620"/>
      <c r="FQ153" s="620"/>
      <c r="FR153" s="620"/>
      <c r="GF153" s="620"/>
      <c r="GG153" s="620"/>
      <c r="GV153" s="620"/>
      <c r="GW153" s="620"/>
      <c r="HK153" s="620"/>
      <c r="HL153" s="620"/>
      <c r="HZ153" s="620"/>
      <c r="IA153" s="620"/>
    </row>
    <row r="154" spans="1:235" s="2" customFormat="1">
      <c r="A154" s="6"/>
      <c r="C154" s="6"/>
      <c r="D154" s="6"/>
      <c r="E154" s="6"/>
      <c r="F154" s="6"/>
      <c r="G154" s="621"/>
      <c r="H154" s="620"/>
      <c r="I154" s="620"/>
      <c r="J154" s="620"/>
      <c r="K154" s="620"/>
      <c r="L154" s="620"/>
      <c r="M154" s="620"/>
      <c r="N154" s="620"/>
      <c r="O154" s="620"/>
      <c r="P154" s="620"/>
      <c r="Q154" s="620"/>
      <c r="U154" s="6"/>
      <c r="V154" s="6"/>
      <c r="W154" s="6"/>
      <c r="X154" s="6"/>
      <c r="Y154" s="621"/>
      <c r="Z154" s="621"/>
      <c r="AA154" s="621"/>
      <c r="AB154" s="621"/>
      <c r="AC154" s="621"/>
      <c r="AD154" s="621"/>
      <c r="AE154" s="621"/>
      <c r="AF154" s="620"/>
      <c r="AG154" s="620"/>
      <c r="AM154" s="6"/>
      <c r="AN154" s="621"/>
      <c r="AO154" s="621"/>
      <c r="AP154" s="621"/>
      <c r="AQ154" s="621"/>
      <c r="AR154" s="621"/>
      <c r="AS154" s="621"/>
      <c r="AT154" s="621"/>
      <c r="AU154" s="621"/>
      <c r="AV154" s="620"/>
      <c r="AW154" s="620"/>
      <c r="BC154" s="6"/>
      <c r="BD154" s="621"/>
      <c r="BE154" s="621"/>
      <c r="BF154" s="621"/>
      <c r="BG154" s="621"/>
      <c r="BH154" s="621"/>
      <c r="BI154" s="621"/>
      <c r="BJ154" s="621"/>
      <c r="BK154" s="621"/>
      <c r="BL154" s="620"/>
      <c r="BM154" s="620"/>
      <c r="BT154" s="621"/>
      <c r="BU154" s="621"/>
      <c r="BV154" s="621"/>
      <c r="BW154" s="621"/>
      <c r="BX154" s="621"/>
      <c r="BY154" s="621"/>
      <c r="BZ154" s="621"/>
      <c r="CA154" s="621"/>
      <c r="CB154" s="620"/>
      <c r="CC154" s="620"/>
      <c r="CJ154" s="621"/>
      <c r="CK154" s="621"/>
      <c r="CL154" s="621"/>
      <c r="CM154" s="621"/>
      <c r="CN154" s="621"/>
      <c r="CO154" s="621"/>
      <c r="CP154" s="621"/>
      <c r="CQ154" s="621"/>
      <c r="CR154" s="620"/>
      <c r="CS154" s="620"/>
      <c r="DH154" s="620"/>
      <c r="DI154" s="620"/>
      <c r="DX154" s="620"/>
      <c r="DY154" s="620"/>
      <c r="EM154" s="620"/>
      <c r="EN154" s="620"/>
      <c r="ES154" s="6"/>
      <c r="FB154" s="620"/>
      <c r="FC154" s="620"/>
      <c r="FQ154" s="620"/>
      <c r="FR154" s="620"/>
      <c r="GF154" s="620"/>
      <c r="GG154" s="620"/>
      <c r="GV154" s="620"/>
      <c r="GW154" s="620"/>
      <c r="HK154" s="620"/>
      <c r="HL154" s="620"/>
      <c r="HZ154" s="620"/>
      <c r="IA154" s="620"/>
    </row>
    <row r="155" spans="1:235" s="2" customFormat="1">
      <c r="A155" s="6"/>
      <c r="C155" s="6"/>
      <c r="D155" s="6"/>
      <c r="E155" s="6"/>
      <c r="F155" s="6"/>
      <c r="G155" s="621"/>
      <c r="H155" s="620"/>
      <c r="I155" s="620"/>
      <c r="J155" s="620"/>
      <c r="K155" s="620"/>
      <c r="L155" s="620"/>
      <c r="M155" s="620"/>
      <c r="N155" s="620"/>
      <c r="O155" s="620"/>
      <c r="P155" s="620"/>
      <c r="Q155" s="620"/>
      <c r="U155" s="6"/>
      <c r="V155" s="6"/>
      <c r="W155" s="6"/>
      <c r="X155" s="6"/>
      <c r="Y155" s="621"/>
      <c r="Z155" s="621"/>
      <c r="AA155" s="621"/>
      <c r="AB155" s="621"/>
      <c r="AC155" s="621"/>
      <c r="AD155" s="621"/>
      <c r="AE155" s="621"/>
      <c r="AF155" s="620"/>
      <c r="AG155" s="620"/>
      <c r="AM155" s="6"/>
      <c r="AN155" s="621"/>
      <c r="AO155" s="621"/>
      <c r="AP155" s="621"/>
      <c r="AQ155" s="621"/>
      <c r="AR155" s="621"/>
      <c r="AS155" s="621"/>
      <c r="AT155" s="621"/>
      <c r="AU155" s="621"/>
      <c r="AV155" s="620"/>
      <c r="AW155" s="620"/>
      <c r="BC155" s="6"/>
      <c r="BD155" s="621"/>
      <c r="BE155" s="621"/>
      <c r="BF155" s="621"/>
      <c r="BG155" s="621"/>
      <c r="BH155" s="621"/>
      <c r="BI155" s="621"/>
      <c r="BJ155" s="621"/>
      <c r="BK155" s="621"/>
      <c r="BL155" s="620"/>
      <c r="BM155" s="620"/>
      <c r="BT155" s="621"/>
      <c r="BU155" s="621"/>
      <c r="BV155" s="621"/>
      <c r="BW155" s="621"/>
      <c r="BX155" s="621"/>
      <c r="BY155" s="621"/>
      <c r="BZ155" s="621"/>
      <c r="CA155" s="621"/>
      <c r="CB155" s="620"/>
      <c r="CC155" s="620"/>
      <c r="CJ155" s="621"/>
      <c r="CK155" s="621"/>
      <c r="CL155" s="621"/>
      <c r="CM155" s="621"/>
      <c r="CN155" s="621"/>
      <c r="CO155" s="621"/>
      <c r="CP155" s="621"/>
      <c r="CQ155" s="621"/>
      <c r="CR155" s="620"/>
      <c r="CS155" s="620"/>
      <c r="DH155" s="620"/>
      <c r="DI155" s="620"/>
      <c r="DX155" s="620"/>
      <c r="DY155" s="620"/>
      <c r="EM155" s="620"/>
      <c r="EN155" s="620"/>
      <c r="ES155" s="6"/>
      <c r="FB155" s="620"/>
      <c r="FC155" s="620"/>
      <c r="FQ155" s="620"/>
      <c r="FR155" s="620"/>
      <c r="GF155" s="620"/>
      <c r="GG155" s="620"/>
      <c r="GV155" s="620"/>
      <c r="GW155" s="620"/>
      <c r="HK155" s="620"/>
      <c r="HL155" s="620"/>
      <c r="HZ155" s="620"/>
      <c r="IA155" s="620"/>
    </row>
    <row r="156" spans="1:235" s="2" customFormat="1">
      <c r="A156" s="6"/>
      <c r="C156" s="6"/>
      <c r="D156" s="6"/>
      <c r="E156" s="6"/>
      <c r="F156" s="6"/>
      <c r="G156" s="621"/>
      <c r="H156" s="620"/>
      <c r="I156" s="620"/>
      <c r="J156" s="620"/>
      <c r="K156" s="620"/>
      <c r="L156" s="620"/>
      <c r="M156" s="620"/>
      <c r="N156" s="620"/>
      <c r="O156" s="620"/>
      <c r="P156" s="620"/>
      <c r="Q156" s="620"/>
      <c r="U156" s="6"/>
      <c r="V156" s="6"/>
      <c r="W156" s="6"/>
      <c r="X156" s="6"/>
      <c r="Y156" s="621"/>
      <c r="Z156" s="621"/>
      <c r="AA156" s="621"/>
      <c r="AB156" s="621"/>
      <c r="AC156" s="621"/>
      <c r="AD156" s="621"/>
      <c r="AE156" s="621"/>
      <c r="AF156" s="620"/>
      <c r="AG156" s="620"/>
      <c r="AM156" s="6"/>
      <c r="AN156" s="621"/>
      <c r="AO156" s="621"/>
      <c r="AP156" s="621"/>
      <c r="AQ156" s="621"/>
      <c r="AR156" s="621"/>
      <c r="AS156" s="621"/>
      <c r="AT156" s="621"/>
      <c r="AU156" s="621"/>
      <c r="AV156" s="620"/>
      <c r="AW156" s="620"/>
      <c r="BC156" s="6"/>
      <c r="BD156" s="621"/>
      <c r="BE156" s="621"/>
      <c r="BF156" s="621"/>
      <c r="BG156" s="621"/>
      <c r="BH156" s="621"/>
      <c r="BI156" s="621"/>
      <c r="BJ156" s="621"/>
      <c r="BK156" s="621"/>
      <c r="BL156" s="620"/>
      <c r="BM156" s="620"/>
      <c r="BT156" s="621"/>
      <c r="BU156" s="621"/>
      <c r="BV156" s="621"/>
      <c r="BW156" s="621"/>
      <c r="BX156" s="621"/>
      <c r="BY156" s="621"/>
      <c r="BZ156" s="621"/>
      <c r="CA156" s="621"/>
      <c r="CB156" s="620"/>
      <c r="CC156" s="620"/>
      <c r="CJ156" s="621"/>
      <c r="CK156" s="621"/>
      <c r="CL156" s="621"/>
      <c r="CM156" s="621"/>
      <c r="CN156" s="621"/>
      <c r="CO156" s="621"/>
      <c r="CP156" s="621"/>
      <c r="CQ156" s="621"/>
      <c r="CR156" s="620"/>
      <c r="CS156" s="620"/>
      <c r="DH156" s="620"/>
      <c r="DI156" s="620"/>
      <c r="DX156" s="620"/>
      <c r="DY156" s="620"/>
      <c r="EM156" s="620"/>
      <c r="EN156" s="620"/>
      <c r="ES156" s="6"/>
      <c r="FB156" s="620"/>
      <c r="FC156" s="620"/>
      <c r="FQ156" s="620"/>
      <c r="FR156" s="620"/>
      <c r="GF156" s="620"/>
      <c r="GG156" s="620"/>
      <c r="GV156" s="620"/>
      <c r="GW156" s="620"/>
      <c r="HK156" s="620"/>
      <c r="HL156" s="620"/>
      <c r="HZ156" s="620"/>
      <c r="IA156" s="620"/>
    </row>
    <row r="157" spans="1:235" s="2" customFormat="1">
      <c r="A157" s="6"/>
      <c r="C157" s="6"/>
      <c r="D157" s="6"/>
      <c r="E157" s="6"/>
      <c r="F157" s="6"/>
      <c r="G157" s="621"/>
      <c r="H157" s="620"/>
      <c r="I157" s="620"/>
      <c r="J157" s="620"/>
      <c r="K157" s="620"/>
      <c r="L157" s="620"/>
      <c r="M157" s="620"/>
      <c r="N157" s="620"/>
      <c r="O157" s="620"/>
      <c r="P157" s="620"/>
      <c r="Q157" s="620"/>
      <c r="U157" s="6"/>
      <c r="V157" s="6"/>
      <c r="W157" s="6"/>
      <c r="X157" s="6"/>
      <c r="Y157" s="621"/>
      <c r="Z157" s="621"/>
      <c r="AA157" s="621"/>
      <c r="AB157" s="621"/>
      <c r="AC157" s="621"/>
      <c r="AD157" s="621"/>
      <c r="AE157" s="621"/>
      <c r="AF157" s="620"/>
      <c r="AG157" s="620"/>
      <c r="AM157" s="6"/>
      <c r="AN157" s="621"/>
      <c r="AO157" s="621"/>
      <c r="AP157" s="621"/>
      <c r="AQ157" s="621"/>
      <c r="AR157" s="621"/>
      <c r="AS157" s="621"/>
      <c r="AT157" s="621"/>
      <c r="AU157" s="621"/>
      <c r="AV157" s="620"/>
      <c r="AW157" s="620"/>
      <c r="BC157" s="6"/>
      <c r="BD157" s="621"/>
      <c r="BE157" s="621"/>
      <c r="BF157" s="621"/>
      <c r="BG157" s="621"/>
      <c r="BH157" s="621"/>
      <c r="BI157" s="621"/>
      <c r="BJ157" s="621"/>
      <c r="BK157" s="621"/>
      <c r="BL157" s="620"/>
      <c r="BM157" s="620"/>
      <c r="BT157" s="621"/>
      <c r="BU157" s="621"/>
      <c r="BV157" s="621"/>
      <c r="BW157" s="621"/>
      <c r="BX157" s="621"/>
      <c r="BY157" s="621"/>
      <c r="BZ157" s="621"/>
      <c r="CA157" s="621"/>
      <c r="CB157" s="620"/>
      <c r="CC157" s="620"/>
      <c r="CJ157" s="621"/>
      <c r="CK157" s="621"/>
      <c r="CL157" s="621"/>
      <c r="CM157" s="621"/>
      <c r="CN157" s="621"/>
      <c r="CO157" s="621"/>
      <c r="CP157" s="621"/>
      <c r="CQ157" s="621"/>
      <c r="CR157" s="620"/>
      <c r="CS157" s="620"/>
      <c r="DH157" s="620"/>
      <c r="DI157" s="620"/>
      <c r="DX157" s="620"/>
      <c r="DY157" s="620"/>
      <c r="EM157" s="620"/>
      <c r="EN157" s="620"/>
      <c r="ES157" s="6"/>
      <c r="FB157" s="620"/>
      <c r="FC157" s="620"/>
      <c r="FQ157" s="620"/>
      <c r="FR157" s="620"/>
      <c r="GF157" s="620"/>
      <c r="GG157" s="620"/>
      <c r="GV157" s="620"/>
      <c r="GW157" s="620"/>
      <c r="HK157" s="620"/>
      <c r="HL157" s="620"/>
      <c r="HZ157" s="620"/>
      <c r="IA157" s="620"/>
    </row>
    <row r="158" spans="1:235" s="2" customFormat="1">
      <c r="A158" s="6"/>
      <c r="C158" s="6"/>
      <c r="D158" s="6"/>
      <c r="E158" s="6"/>
      <c r="F158" s="6"/>
      <c r="G158" s="621"/>
      <c r="H158" s="620"/>
      <c r="I158" s="620"/>
      <c r="J158" s="620"/>
      <c r="K158" s="620"/>
      <c r="L158" s="620"/>
      <c r="M158" s="620"/>
      <c r="N158" s="620"/>
      <c r="O158" s="620"/>
      <c r="P158" s="620"/>
      <c r="Q158" s="620"/>
      <c r="U158" s="6"/>
      <c r="V158" s="6"/>
      <c r="W158" s="6"/>
      <c r="X158" s="6"/>
      <c r="Y158" s="621"/>
      <c r="Z158" s="621"/>
      <c r="AA158" s="621"/>
      <c r="AB158" s="621"/>
      <c r="AC158" s="621"/>
      <c r="AD158" s="621"/>
      <c r="AE158" s="621"/>
      <c r="AF158" s="620"/>
      <c r="AG158" s="620"/>
      <c r="AM158" s="6"/>
      <c r="AN158" s="621"/>
      <c r="AO158" s="621"/>
      <c r="AP158" s="621"/>
      <c r="AQ158" s="621"/>
      <c r="AR158" s="621"/>
      <c r="AS158" s="621"/>
      <c r="AT158" s="621"/>
      <c r="AU158" s="621"/>
      <c r="AV158" s="620"/>
      <c r="AW158" s="620"/>
      <c r="BC158" s="6"/>
      <c r="BD158" s="621"/>
      <c r="BE158" s="621"/>
      <c r="BF158" s="621"/>
      <c r="BG158" s="621"/>
      <c r="BH158" s="621"/>
      <c r="BI158" s="621"/>
      <c r="BJ158" s="621"/>
      <c r="BK158" s="621"/>
      <c r="BL158" s="620"/>
      <c r="BM158" s="620"/>
      <c r="BT158" s="621"/>
      <c r="BU158" s="621"/>
      <c r="BV158" s="621"/>
      <c r="BW158" s="621"/>
      <c r="BX158" s="621"/>
      <c r="BY158" s="621"/>
      <c r="BZ158" s="621"/>
      <c r="CA158" s="621"/>
      <c r="CB158" s="620"/>
      <c r="CC158" s="620"/>
      <c r="CJ158" s="621"/>
      <c r="CK158" s="621"/>
      <c r="CL158" s="621"/>
      <c r="CM158" s="621"/>
      <c r="CN158" s="621"/>
      <c r="CO158" s="621"/>
      <c r="CP158" s="621"/>
      <c r="CQ158" s="621"/>
      <c r="CR158" s="620"/>
      <c r="CS158" s="620"/>
      <c r="DH158" s="620"/>
      <c r="DI158" s="620"/>
      <c r="DX158" s="620"/>
      <c r="DY158" s="620"/>
      <c r="EM158" s="620"/>
      <c r="EN158" s="620"/>
      <c r="ES158" s="6"/>
      <c r="FB158" s="620"/>
      <c r="FC158" s="620"/>
      <c r="FQ158" s="620"/>
      <c r="FR158" s="620"/>
      <c r="GF158" s="620"/>
      <c r="GG158" s="620"/>
      <c r="GV158" s="620"/>
      <c r="GW158" s="620"/>
      <c r="HK158" s="620"/>
      <c r="HL158" s="620"/>
      <c r="HZ158" s="620"/>
      <c r="IA158" s="620"/>
    </row>
    <row r="159" spans="1:235" s="2" customFormat="1">
      <c r="A159" s="6"/>
      <c r="C159" s="6"/>
      <c r="D159" s="6"/>
      <c r="E159" s="6"/>
      <c r="F159" s="6"/>
      <c r="G159" s="621"/>
      <c r="H159" s="620"/>
      <c r="I159" s="620"/>
      <c r="J159" s="620"/>
      <c r="K159" s="620"/>
      <c r="L159" s="620"/>
      <c r="M159" s="620"/>
      <c r="N159" s="620"/>
      <c r="O159" s="620"/>
      <c r="P159" s="620"/>
      <c r="Q159" s="620"/>
      <c r="U159" s="6"/>
      <c r="V159" s="6"/>
      <c r="W159" s="6"/>
      <c r="X159" s="6"/>
      <c r="Y159" s="621"/>
      <c r="Z159" s="621"/>
      <c r="AA159" s="621"/>
      <c r="AB159" s="621"/>
      <c r="AC159" s="621"/>
      <c r="AD159" s="621"/>
      <c r="AE159" s="621"/>
      <c r="AF159" s="620"/>
      <c r="AG159" s="620"/>
      <c r="AM159" s="6"/>
      <c r="AN159" s="621"/>
      <c r="AO159" s="621"/>
      <c r="AP159" s="621"/>
      <c r="AQ159" s="621"/>
      <c r="AR159" s="621"/>
      <c r="AS159" s="621"/>
      <c r="AT159" s="621"/>
      <c r="AU159" s="621"/>
      <c r="AV159" s="620"/>
      <c r="AW159" s="620"/>
      <c r="BC159" s="6"/>
      <c r="BD159" s="621"/>
      <c r="BE159" s="621"/>
      <c r="BF159" s="621"/>
      <c r="BG159" s="621"/>
      <c r="BH159" s="621"/>
      <c r="BI159" s="621"/>
      <c r="BJ159" s="621"/>
      <c r="BK159" s="621"/>
      <c r="BL159" s="620"/>
      <c r="BM159" s="620"/>
      <c r="BT159" s="621"/>
      <c r="BU159" s="621"/>
      <c r="BV159" s="621"/>
      <c r="BW159" s="621"/>
      <c r="BX159" s="621"/>
      <c r="BY159" s="621"/>
      <c r="BZ159" s="621"/>
      <c r="CA159" s="621"/>
      <c r="CB159" s="620"/>
      <c r="CC159" s="620"/>
      <c r="CJ159" s="621"/>
      <c r="CK159" s="621"/>
      <c r="CL159" s="621"/>
      <c r="CM159" s="621"/>
      <c r="CN159" s="621"/>
      <c r="CO159" s="621"/>
      <c r="CP159" s="621"/>
      <c r="CQ159" s="621"/>
      <c r="CR159" s="620"/>
      <c r="CS159" s="620"/>
      <c r="DH159" s="620"/>
      <c r="DI159" s="620"/>
      <c r="DX159" s="620"/>
      <c r="DY159" s="620"/>
      <c r="EM159" s="620"/>
      <c r="EN159" s="620"/>
      <c r="ES159" s="6"/>
      <c r="FB159" s="620"/>
      <c r="FC159" s="620"/>
      <c r="FQ159" s="620"/>
      <c r="FR159" s="620"/>
      <c r="GF159" s="620"/>
      <c r="GG159" s="620"/>
      <c r="GV159" s="620"/>
      <c r="GW159" s="620"/>
      <c r="HK159" s="620"/>
      <c r="HL159" s="620"/>
      <c r="HZ159" s="620"/>
      <c r="IA159" s="620"/>
    </row>
    <row r="160" spans="1:235" s="2" customFormat="1">
      <c r="A160" s="6"/>
      <c r="C160" s="6"/>
      <c r="D160" s="6"/>
      <c r="E160" s="6"/>
      <c r="F160" s="6"/>
      <c r="G160" s="621"/>
      <c r="H160" s="620"/>
      <c r="I160" s="620"/>
      <c r="J160" s="620"/>
      <c r="K160" s="620"/>
      <c r="L160" s="620"/>
      <c r="M160" s="620"/>
      <c r="N160" s="620"/>
      <c r="O160" s="620"/>
      <c r="P160" s="620"/>
      <c r="Q160" s="620"/>
      <c r="U160" s="6"/>
      <c r="V160" s="6"/>
      <c r="W160" s="6"/>
      <c r="X160" s="6"/>
      <c r="Y160" s="621"/>
      <c r="Z160" s="621"/>
      <c r="AA160" s="621"/>
      <c r="AB160" s="621"/>
      <c r="AC160" s="621"/>
      <c r="AD160" s="621"/>
      <c r="AE160" s="621"/>
      <c r="AF160" s="620"/>
      <c r="AG160" s="620"/>
      <c r="AM160" s="6"/>
      <c r="AN160" s="621"/>
      <c r="AO160" s="621"/>
      <c r="AP160" s="621"/>
      <c r="AQ160" s="621"/>
      <c r="AR160" s="621"/>
      <c r="AS160" s="621"/>
      <c r="AT160" s="621"/>
      <c r="AU160" s="621"/>
      <c r="AV160" s="620"/>
      <c r="AW160" s="620"/>
      <c r="BC160" s="6"/>
      <c r="BD160" s="621"/>
      <c r="BE160" s="621"/>
      <c r="BF160" s="621"/>
      <c r="BG160" s="621"/>
      <c r="BH160" s="621"/>
      <c r="BI160" s="621"/>
      <c r="BJ160" s="621"/>
      <c r="BK160" s="621"/>
      <c r="BL160" s="620"/>
      <c r="BM160" s="620"/>
      <c r="BT160" s="621"/>
      <c r="BU160" s="621"/>
      <c r="BV160" s="621"/>
      <c r="BW160" s="621"/>
      <c r="BX160" s="621"/>
      <c r="BY160" s="621"/>
      <c r="BZ160" s="621"/>
      <c r="CA160" s="621"/>
      <c r="CB160" s="620"/>
      <c r="CC160" s="620"/>
      <c r="CJ160" s="621"/>
      <c r="CK160" s="621"/>
      <c r="CL160" s="621"/>
      <c r="CM160" s="621"/>
      <c r="CN160" s="621"/>
      <c r="CO160" s="621"/>
      <c r="CP160" s="621"/>
      <c r="CQ160" s="621"/>
      <c r="CR160" s="620"/>
      <c r="CS160" s="620"/>
      <c r="DH160" s="620"/>
      <c r="DI160" s="620"/>
      <c r="DX160" s="620"/>
      <c r="DY160" s="620"/>
      <c r="EM160" s="620"/>
      <c r="EN160" s="620"/>
      <c r="ES160" s="6"/>
      <c r="FB160" s="620"/>
      <c r="FC160" s="620"/>
      <c r="FQ160" s="620"/>
      <c r="FR160" s="620"/>
      <c r="GF160" s="620"/>
      <c r="GG160" s="620"/>
      <c r="GV160" s="620"/>
      <c r="GW160" s="620"/>
      <c r="HK160" s="620"/>
      <c r="HL160" s="620"/>
      <c r="HZ160" s="620"/>
      <c r="IA160" s="620"/>
    </row>
    <row r="161" spans="1:235" s="2" customFormat="1">
      <c r="A161" s="6"/>
      <c r="C161" s="6"/>
      <c r="D161" s="6"/>
      <c r="E161" s="6"/>
      <c r="F161" s="6"/>
      <c r="G161" s="621"/>
      <c r="H161" s="620"/>
      <c r="I161" s="620"/>
      <c r="J161" s="620"/>
      <c r="K161" s="620"/>
      <c r="L161" s="620"/>
      <c r="M161" s="620"/>
      <c r="N161" s="620"/>
      <c r="O161" s="620"/>
      <c r="P161" s="620"/>
      <c r="Q161" s="620"/>
      <c r="U161" s="6"/>
      <c r="V161" s="6"/>
      <c r="W161" s="6"/>
      <c r="X161" s="6"/>
      <c r="Y161" s="621"/>
      <c r="Z161" s="621"/>
      <c r="AA161" s="621"/>
      <c r="AB161" s="621"/>
      <c r="AC161" s="621"/>
      <c r="AD161" s="621"/>
      <c r="AE161" s="621"/>
      <c r="AF161" s="620"/>
      <c r="AG161" s="620"/>
      <c r="AM161" s="6"/>
      <c r="AN161" s="621"/>
      <c r="AO161" s="621"/>
      <c r="AP161" s="621"/>
      <c r="AQ161" s="621"/>
      <c r="AR161" s="621"/>
      <c r="AS161" s="621"/>
      <c r="AT161" s="621"/>
      <c r="AU161" s="621"/>
      <c r="AV161" s="620"/>
      <c r="AW161" s="620"/>
      <c r="BC161" s="6"/>
      <c r="BD161" s="621"/>
      <c r="BE161" s="621"/>
      <c r="BF161" s="621"/>
      <c r="BG161" s="621"/>
      <c r="BH161" s="621"/>
      <c r="BI161" s="621"/>
      <c r="BJ161" s="621"/>
      <c r="BK161" s="621"/>
      <c r="BL161" s="620"/>
      <c r="BM161" s="620"/>
      <c r="BT161" s="621"/>
      <c r="BU161" s="621"/>
      <c r="BV161" s="621"/>
      <c r="BW161" s="621"/>
      <c r="BX161" s="621"/>
      <c r="BY161" s="621"/>
      <c r="BZ161" s="621"/>
      <c r="CA161" s="621"/>
      <c r="CB161" s="620"/>
      <c r="CC161" s="620"/>
      <c r="CJ161" s="621"/>
      <c r="CK161" s="621"/>
      <c r="CL161" s="621"/>
      <c r="CM161" s="621"/>
      <c r="CN161" s="621"/>
      <c r="CO161" s="621"/>
      <c r="CP161" s="621"/>
      <c r="CQ161" s="621"/>
      <c r="CR161" s="620"/>
      <c r="CS161" s="620"/>
      <c r="DH161" s="620"/>
      <c r="DI161" s="620"/>
      <c r="DX161" s="620"/>
      <c r="DY161" s="620"/>
      <c r="EM161" s="620"/>
      <c r="EN161" s="620"/>
      <c r="ES161" s="6"/>
      <c r="FB161" s="620"/>
      <c r="FC161" s="620"/>
      <c r="FQ161" s="620"/>
      <c r="FR161" s="620"/>
      <c r="GF161" s="620"/>
      <c r="GG161" s="620"/>
      <c r="GV161" s="620"/>
      <c r="GW161" s="620"/>
      <c r="HK161" s="620"/>
      <c r="HL161" s="620"/>
      <c r="HZ161" s="620"/>
      <c r="IA161" s="620"/>
    </row>
    <row r="162" spans="1:235" s="2" customFormat="1">
      <c r="A162" s="6"/>
      <c r="C162" s="6"/>
      <c r="D162" s="6"/>
      <c r="E162" s="6"/>
      <c r="F162" s="6"/>
      <c r="G162" s="621"/>
      <c r="H162" s="620"/>
      <c r="I162" s="620"/>
      <c r="J162" s="620"/>
      <c r="K162" s="620"/>
      <c r="L162" s="620"/>
      <c r="M162" s="620"/>
      <c r="N162" s="620"/>
      <c r="O162" s="620"/>
      <c r="P162" s="620"/>
      <c r="Q162" s="620"/>
      <c r="U162" s="6"/>
      <c r="V162" s="6"/>
      <c r="W162" s="6"/>
      <c r="X162" s="6"/>
      <c r="Y162" s="621"/>
      <c r="Z162" s="621"/>
      <c r="AA162" s="621"/>
      <c r="AB162" s="621"/>
      <c r="AC162" s="621"/>
      <c r="AD162" s="621"/>
      <c r="AE162" s="621"/>
      <c r="AF162" s="620"/>
      <c r="AG162" s="620"/>
      <c r="AM162" s="6"/>
      <c r="AN162" s="621"/>
      <c r="AO162" s="621"/>
      <c r="AP162" s="621"/>
      <c r="AQ162" s="621"/>
      <c r="AR162" s="621"/>
      <c r="AS162" s="621"/>
      <c r="AT162" s="621"/>
      <c r="AU162" s="621"/>
      <c r="AV162" s="620"/>
      <c r="AW162" s="620"/>
      <c r="BC162" s="6"/>
      <c r="BD162" s="621"/>
      <c r="BE162" s="621"/>
      <c r="BF162" s="621"/>
      <c r="BG162" s="621"/>
      <c r="BH162" s="621"/>
      <c r="BI162" s="621"/>
      <c r="BJ162" s="621"/>
      <c r="BK162" s="621"/>
      <c r="BL162" s="620"/>
      <c r="BM162" s="620"/>
      <c r="BT162" s="621"/>
      <c r="BU162" s="621"/>
      <c r="BV162" s="621"/>
      <c r="BW162" s="621"/>
      <c r="BX162" s="621"/>
      <c r="BY162" s="621"/>
      <c r="BZ162" s="621"/>
      <c r="CA162" s="621"/>
      <c r="CB162" s="620"/>
      <c r="CC162" s="620"/>
      <c r="CJ162" s="621"/>
      <c r="CK162" s="621"/>
      <c r="CL162" s="621"/>
      <c r="CM162" s="621"/>
      <c r="CN162" s="621"/>
      <c r="CO162" s="621"/>
      <c r="CP162" s="621"/>
      <c r="CQ162" s="621"/>
      <c r="CR162" s="620"/>
      <c r="CS162" s="620"/>
      <c r="DH162" s="620"/>
      <c r="DI162" s="620"/>
      <c r="DX162" s="620"/>
      <c r="DY162" s="620"/>
      <c r="EM162" s="620"/>
      <c r="EN162" s="620"/>
      <c r="ES162" s="6"/>
      <c r="FB162" s="620"/>
      <c r="FC162" s="620"/>
      <c r="FQ162" s="620"/>
      <c r="FR162" s="620"/>
      <c r="GF162" s="620"/>
      <c r="GG162" s="620"/>
      <c r="GV162" s="620"/>
      <c r="GW162" s="620"/>
      <c r="HK162" s="620"/>
      <c r="HL162" s="620"/>
      <c r="HZ162" s="620"/>
      <c r="IA162" s="620"/>
    </row>
    <row r="163" spans="1:235" s="2" customFormat="1">
      <c r="A163" s="6"/>
      <c r="C163" s="6"/>
      <c r="D163" s="6"/>
      <c r="E163" s="6"/>
      <c r="F163" s="6"/>
      <c r="G163" s="621"/>
      <c r="H163" s="620"/>
      <c r="I163" s="620"/>
      <c r="J163" s="620"/>
      <c r="K163" s="620"/>
      <c r="L163" s="620"/>
      <c r="M163" s="620"/>
      <c r="N163" s="620"/>
      <c r="O163" s="620"/>
      <c r="P163" s="620"/>
      <c r="Q163" s="620"/>
      <c r="U163" s="6"/>
      <c r="V163" s="6"/>
      <c r="W163" s="6"/>
      <c r="X163" s="6"/>
      <c r="Y163" s="621"/>
      <c r="Z163" s="621"/>
      <c r="AA163" s="621"/>
      <c r="AB163" s="621"/>
      <c r="AC163" s="621"/>
      <c r="AD163" s="621"/>
      <c r="AE163" s="621"/>
      <c r="AF163" s="620"/>
      <c r="AG163" s="620"/>
      <c r="AM163" s="6"/>
      <c r="AN163" s="621"/>
      <c r="AO163" s="621"/>
      <c r="AP163" s="621"/>
      <c r="AQ163" s="621"/>
      <c r="AR163" s="621"/>
      <c r="AS163" s="621"/>
      <c r="AT163" s="621"/>
      <c r="AU163" s="621"/>
      <c r="AV163" s="620"/>
      <c r="AW163" s="620"/>
      <c r="BC163" s="6"/>
      <c r="BD163" s="621"/>
      <c r="BE163" s="621"/>
      <c r="BF163" s="621"/>
      <c r="BG163" s="621"/>
      <c r="BH163" s="621"/>
      <c r="BI163" s="621"/>
      <c r="BJ163" s="621"/>
      <c r="BK163" s="621"/>
      <c r="BL163" s="620"/>
      <c r="BM163" s="620"/>
      <c r="BT163" s="621"/>
      <c r="BU163" s="621"/>
      <c r="BV163" s="621"/>
      <c r="BW163" s="621"/>
      <c r="BX163" s="621"/>
      <c r="BY163" s="621"/>
      <c r="BZ163" s="621"/>
      <c r="CA163" s="621"/>
      <c r="CB163" s="620"/>
      <c r="CC163" s="620"/>
      <c r="CJ163" s="621"/>
      <c r="CK163" s="621"/>
      <c r="CL163" s="621"/>
      <c r="CM163" s="621"/>
      <c r="CN163" s="621"/>
      <c r="CO163" s="621"/>
      <c r="CP163" s="621"/>
      <c r="CQ163" s="621"/>
      <c r="CR163" s="620"/>
      <c r="CS163" s="620"/>
      <c r="DH163" s="620"/>
      <c r="DI163" s="620"/>
      <c r="DX163" s="620"/>
      <c r="DY163" s="620"/>
      <c r="EM163" s="620"/>
      <c r="EN163" s="620"/>
      <c r="ES163" s="6"/>
      <c r="FB163" s="620"/>
      <c r="FC163" s="620"/>
      <c r="FQ163" s="620"/>
      <c r="FR163" s="620"/>
      <c r="GF163" s="620"/>
      <c r="GG163" s="620"/>
      <c r="GV163" s="620"/>
      <c r="GW163" s="620"/>
      <c r="HK163" s="620"/>
      <c r="HL163" s="620"/>
      <c r="HZ163" s="620"/>
      <c r="IA163" s="620"/>
    </row>
    <row r="164" spans="1:235" s="2" customFormat="1">
      <c r="A164" s="6"/>
      <c r="C164" s="6"/>
      <c r="D164" s="6"/>
      <c r="E164" s="6"/>
      <c r="F164" s="6"/>
      <c r="G164" s="621"/>
      <c r="H164" s="620"/>
      <c r="I164" s="620"/>
      <c r="J164" s="620"/>
      <c r="K164" s="620"/>
      <c r="L164" s="620"/>
      <c r="M164" s="620"/>
      <c r="N164" s="620"/>
      <c r="O164" s="620"/>
      <c r="P164" s="620"/>
      <c r="Q164" s="620"/>
      <c r="U164" s="6"/>
      <c r="V164" s="6"/>
      <c r="W164" s="6"/>
      <c r="X164" s="6"/>
      <c r="Y164" s="621"/>
      <c r="Z164" s="621"/>
      <c r="AA164" s="621"/>
      <c r="AB164" s="621"/>
      <c r="AC164" s="621"/>
      <c r="AD164" s="621"/>
      <c r="AE164" s="621"/>
      <c r="AF164" s="620"/>
      <c r="AG164" s="620"/>
      <c r="AM164" s="6"/>
      <c r="AN164" s="621"/>
      <c r="AO164" s="621"/>
      <c r="AP164" s="621"/>
      <c r="AQ164" s="621"/>
      <c r="AR164" s="621"/>
      <c r="AS164" s="621"/>
      <c r="AT164" s="621"/>
      <c r="AU164" s="621"/>
      <c r="AV164" s="620"/>
      <c r="AW164" s="620"/>
      <c r="BC164" s="6"/>
      <c r="BD164" s="621"/>
      <c r="BE164" s="621"/>
      <c r="BF164" s="621"/>
      <c r="BG164" s="621"/>
      <c r="BH164" s="621"/>
      <c r="BI164" s="621"/>
      <c r="BJ164" s="621"/>
      <c r="BK164" s="621"/>
      <c r="BL164" s="620"/>
      <c r="BM164" s="620"/>
      <c r="BT164" s="621"/>
      <c r="BU164" s="621"/>
      <c r="BV164" s="621"/>
      <c r="BW164" s="621"/>
      <c r="BX164" s="621"/>
      <c r="BY164" s="621"/>
      <c r="BZ164" s="621"/>
      <c r="CA164" s="621"/>
      <c r="CB164" s="620"/>
      <c r="CC164" s="620"/>
      <c r="CJ164" s="621"/>
      <c r="CK164" s="621"/>
      <c r="CL164" s="621"/>
      <c r="CM164" s="621"/>
      <c r="CN164" s="621"/>
      <c r="CO164" s="621"/>
      <c r="CP164" s="621"/>
      <c r="CQ164" s="621"/>
      <c r="CR164" s="620"/>
      <c r="CS164" s="620"/>
      <c r="DH164" s="620"/>
      <c r="DI164" s="620"/>
      <c r="DX164" s="620"/>
      <c r="DY164" s="620"/>
      <c r="EM164" s="620"/>
      <c r="EN164" s="620"/>
      <c r="ES164" s="6"/>
      <c r="FB164" s="620"/>
      <c r="FC164" s="620"/>
      <c r="FQ164" s="620"/>
      <c r="FR164" s="620"/>
      <c r="GF164" s="620"/>
      <c r="GG164" s="620"/>
      <c r="GV164" s="620"/>
      <c r="GW164" s="620"/>
      <c r="HK164" s="620"/>
      <c r="HL164" s="620"/>
      <c r="HZ164" s="620"/>
      <c r="IA164" s="620"/>
    </row>
    <row r="165" spans="1:235" s="2" customFormat="1">
      <c r="A165" s="6"/>
      <c r="C165" s="6"/>
      <c r="D165" s="6"/>
      <c r="E165" s="6"/>
      <c r="F165" s="6"/>
      <c r="G165" s="621"/>
      <c r="H165" s="620"/>
      <c r="I165" s="620"/>
      <c r="J165" s="620"/>
      <c r="K165" s="620"/>
      <c r="L165" s="620"/>
      <c r="M165" s="620"/>
      <c r="N165" s="620"/>
      <c r="O165" s="620"/>
      <c r="P165" s="620"/>
      <c r="Q165" s="620"/>
      <c r="U165" s="6"/>
      <c r="V165" s="6"/>
      <c r="W165" s="6"/>
      <c r="X165" s="6"/>
      <c r="Y165" s="621"/>
      <c r="Z165" s="621"/>
      <c r="AA165" s="621"/>
      <c r="AB165" s="621"/>
      <c r="AC165" s="621"/>
      <c r="AD165" s="621"/>
      <c r="AE165" s="621"/>
      <c r="AF165" s="620"/>
      <c r="AG165" s="620"/>
      <c r="AM165" s="6"/>
      <c r="AN165" s="621"/>
      <c r="AO165" s="621"/>
      <c r="AP165" s="621"/>
      <c r="AQ165" s="621"/>
      <c r="AR165" s="621"/>
      <c r="AS165" s="621"/>
      <c r="AT165" s="621"/>
      <c r="AU165" s="621"/>
      <c r="AV165" s="620"/>
      <c r="AW165" s="620"/>
      <c r="BC165" s="6"/>
      <c r="BD165" s="621"/>
      <c r="BE165" s="621"/>
      <c r="BF165" s="621"/>
      <c r="BG165" s="621"/>
      <c r="BH165" s="621"/>
      <c r="BI165" s="621"/>
      <c r="BJ165" s="621"/>
      <c r="BK165" s="621"/>
      <c r="BL165" s="620"/>
      <c r="BM165" s="620"/>
      <c r="BT165" s="621"/>
      <c r="BU165" s="621"/>
      <c r="BV165" s="621"/>
      <c r="BW165" s="621"/>
      <c r="BX165" s="621"/>
      <c r="BY165" s="621"/>
      <c r="BZ165" s="621"/>
      <c r="CA165" s="621"/>
      <c r="CB165" s="620"/>
      <c r="CC165" s="620"/>
      <c r="CJ165" s="621"/>
      <c r="CK165" s="621"/>
      <c r="CL165" s="621"/>
      <c r="CM165" s="621"/>
      <c r="CN165" s="621"/>
      <c r="CO165" s="621"/>
      <c r="CP165" s="621"/>
      <c r="CQ165" s="621"/>
      <c r="CR165" s="620"/>
      <c r="CS165" s="620"/>
      <c r="DH165" s="620"/>
      <c r="DI165" s="620"/>
      <c r="DX165" s="620"/>
      <c r="DY165" s="620"/>
      <c r="EM165" s="620"/>
      <c r="EN165" s="620"/>
      <c r="ES165" s="6"/>
      <c r="FB165" s="620"/>
      <c r="FC165" s="620"/>
      <c r="FQ165" s="620"/>
      <c r="FR165" s="620"/>
      <c r="GF165" s="620"/>
      <c r="GG165" s="620"/>
      <c r="GV165" s="620"/>
      <c r="GW165" s="620"/>
      <c r="HK165" s="620"/>
      <c r="HL165" s="620"/>
      <c r="HZ165" s="620"/>
      <c r="IA165" s="620"/>
    </row>
    <row r="166" spans="1:235" s="2" customFormat="1">
      <c r="A166" s="6"/>
      <c r="C166" s="6"/>
      <c r="D166" s="6"/>
      <c r="E166" s="6"/>
      <c r="F166" s="6"/>
      <c r="G166" s="621"/>
      <c r="H166" s="620"/>
      <c r="I166" s="620"/>
      <c r="J166" s="620"/>
      <c r="K166" s="620"/>
      <c r="L166" s="620"/>
      <c r="M166" s="620"/>
      <c r="N166" s="620"/>
      <c r="O166" s="620"/>
      <c r="P166" s="620"/>
      <c r="Q166" s="620"/>
      <c r="U166" s="6"/>
      <c r="V166" s="6"/>
      <c r="W166" s="6"/>
      <c r="X166" s="6"/>
      <c r="Y166" s="621"/>
      <c r="Z166" s="621"/>
      <c r="AA166" s="621"/>
      <c r="AB166" s="621"/>
      <c r="AC166" s="621"/>
      <c r="AD166" s="621"/>
      <c r="AE166" s="621"/>
      <c r="AF166" s="620"/>
      <c r="AG166" s="620"/>
      <c r="AM166" s="6"/>
      <c r="AN166" s="621"/>
      <c r="AO166" s="621"/>
      <c r="AP166" s="621"/>
      <c r="AQ166" s="621"/>
      <c r="AR166" s="621"/>
      <c r="AS166" s="621"/>
      <c r="AT166" s="621"/>
      <c r="AU166" s="621"/>
      <c r="AV166" s="620"/>
      <c r="AW166" s="620"/>
      <c r="BC166" s="6"/>
      <c r="BD166" s="621"/>
      <c r="BE166" s="621"/>
      <c r="BF166" s="621"/>
      <c r="BG166" s="621"/>
      <c r="BH166" s="621"/>
      <c r="BI166" s="621"/>
      <c r="BJ166" s="621"/>
      <c r="BK166" s="621"/>
      <c r="BL166" s="620"/>
      <c r="BM166" s="620"/>
      <c r="BT166" s="621"/>
      <c r="BU166" s="621"/>
      <c r="BV166" s="621"/>
      <c r="BW166" s="621"/>
      <c r="BX166" s="621"/>
      <c r="BY166" s="621"/>
      <c r="BZ166" s="621"/>
      <c r="CA166" s="621"/>
      <c r="CB166" s="620"/>
      <c r="CC166" s="620"/>
      <c r="CJ166" s="621"/>
      <c r="CK166" s="621"/>
      <c r="CL166" s="621"/>
      <c r="CM166" s="621"/>
      <c r="CN166" s="621"/>
      <c r="CO166" s="621"/>
      <c r="CP166" s="621"/>
      <c r="CQ166" s="621"/>
      <c r="CR166" s="620"/>
      <c r="CS166" s="620"/>
      <c r="DH166" s="620"/>
      <c r="DI166" s="620"/>
      <c r="DX166" s="620"/>
      <c r="DY166" s="620"/>
      <c r="EM166" s="620"/>
      <c r="EN166" s="620"/>
      <c r="ES166" s="6"/>
      <c r="FB166" s="620"/>
      <c r="FC166" s="620"/>
      <c r="FQ166" s="620"/>
      <c r="FR166" s="620"/>
      <c r="GF166" s="620"/>
      <c r="GG166" s="620"/>
      <c r="GV166" s="620"/>
      <c r="GW166" s="620"/>
      <c r="HK166" s="620"/>
      <c r="HL166" s="620"/>
      <c r="HZ166" s="620"/>
      <c r="IA166" s="620"/>
    </row>
    <row r="167" spans="1:235" s="2" customFormat="1">
      <c r="A167" s="6"/>
      <c r="C167" s="6"/>
      <c r="D167" s="6"/>
      <c r="E167" s="6"/>
      <c r="F167" s="6"/>
      <c r="G167" s="621"/>
      <c r="H167" s="620"/>
      <c r="I167" s="620"/>
      <c r="J167" s="620"/>
      <c r="K167" s="620"/>
      <c r="L167" s="620"/>
      <c r="M167" s="620"/>
      <c r="N167" s="620"/>
      <c r="O167" s="620"/>
      <c r="P167" s="620"/>
      <c r="Q167" s="620"/>
      <c r="U167" s="6"/>
      <c r="V167" s="6"/>
      <c r="W167" s="6"/>
      <c r="X167" s="6"/>
      <c r="Y167" s="621"/>
      <c r="Z167" s="621"/>
      <c r="AA167" s="621"/>
      <c r="AB167" s="621"/>
      <c r="AC167" s="621"/>
      <c r="AD167" s="621"/>
      <c r="AE167" s="621"/>
      <c r="AF167" s="620"/>
      <c r="AG167" s="620"/>
      <c r="AM167" s="6"/>
      <c r="AN167" s="621"/>
      <c r="AO167" s="621"/>
      <c r="AP167" s="621"/>
      <c r="AQ167" s="621"/>
      <c r="AR167" s="621"/>
      <c r="AS167" s="621"/>
      <c r="AT167" s="621"/>
      <c r="AU167" s="621"/>
      <c r="AV167" s="620"/>
      <c r="AW167" s="620"/>
      <c r="BC167" s="6"/>
      <c r="BD167" s="621"/>
      <c r="BE167" s="621"/>
      <c r="BF167" s="621"/>
      <c r="BG167" s="621"/>
      <c r="BH167" s="621"/>
      <c r="BI167" s="621"/>
      <c r="BJ167" s="621"/>
      <c r="BK167" s="621"/>
      <c r="BL167" s="620"/>
      <c r="BM167" s="620"/>
      <c r="BT167" s="621"/>
      <c r="BU167" s="621"/>
      <c r="BV167" s="621"/>
      <c r="BW167" s="621"/>
      <c r="BX167" s="621"/>
      <c r="BY167" s="621"/>
      <c r="BZ167" s="621"/>
      <c r="CA167" s="621"/>
      <c r="CB167" s="620"/>
      <c r="CC167" s="620"/>
      <c r="CJ167" s="621"/>
      <c r="CK167" s="621"/>
      <c r="CL167" s="621"/>
      <c r="CM167" s="621"/>
      <c r="CN167" s="621"/>
      <c r="CO167" s="621"/>
      <c r="CP167" s="621"/>
      <c r="CQ167" s="621"/>
      <c r="CR167" s="620"/>
      <c r="CS167" s="620"/>
      <c r="DH167" s="620"/>
      <c r="DI167" s="620"/>
      <c r="DX167" s="620"/>
      <c r="DY167" s="620"/>
      <c r="EM167" s="620"/>
      <c r="EN167" s="620"/>
      <c r="ES167" s="6"/>
      <c r="FB167" s="620"/>
      <c r="FC167" s="620"/>
      <c r="FQ167" s="620"/>
      <c r="FR167" s="620"/>
      <c r="GF167" s="620"/>
      <c r="GG167" s="620"/>
      <c r="GV167" s="620"/>
      <c r="GW167" s="620"/>
      <c r="HK167" s="620"/>
      <c r="HL167" s="620"/>
      <c r="HZ167" s="620"/>
      <c r="IA167" s="620"/>
    </row>
    <row r="168" spans="1:235" s="2" customFormat="1">
      <c r="A168" s="6"/>
      <c r="C168" s="6"/>
      <c r="D168" s="6"/>
      <c r="E168" s="6"/>
      <c r="F168" s="6"/>
      <c r="G168" s="621"/>
      <c r="H168" s="620"/>
      <c r="I168" s="620"/>
      <c r="J168" s="620"/>
      <c r="K168" s="620"/>
      <c r="L168" s="620"/>
      <c r="M168" s="620"/>
      <c r="N168" s="620"/>
      <c r="O168" s="620"/>
      <c r="P168" s="620"/>
      <c r="Q168" s="620"/>
      <c r="U168" s="6"/>
      <c r="V168" s="6"/>
      <c r="W168" s="6"/>
      <c r="X168" s="6"/>
      <c r="Y168" s="621"/>
      <c r="Z168" s="621"/>
      <c r="AA168" s="621"/>
      <c r="AB168" s="621"/>
      <c r="AC168" s="621"/>
      <c r="AD168" s="621"/>
      <c r="AE168" s="621"/>
      <c r="AF168" s="620"/>
      <c r="AG168" s="620"/>
      <c r="AM168" s="6"/>
      <c r="AN168" s="621"/>
      <c r="AO168" s="621"/>
      <c r="AP168" s="621"/>
      <c r="AQ168" s="621"/>
      <c r="AR168" s="621"/>
      <c r="AS168" s="621"/>
      <c r="AT168" s="621"/>
      <c r="AU168" s="621"/>
      <c r="AV168" s="620"/>
      <c r="AW168" s="620"/>
      <c r="BC168" s="6"/>
      <c r="BD168" s="621"/>
      <c r="BE168" s="621"/>
      <c r="BF168" s="621"/>
      <c r="BG168" s="621"/>
      <c r="BH168" s="621"/>
      <c r="BI168" s="621"/>
      <c r="BJ168" s="621"/>
      <c r="BK168" s="621"/>
      <c r="BL168" s="620"/>
      <c r="BM168" s="620"/>
      <c r="BT168" s="621"/>
      <c r="BU168" s="621"/>
      <c r="BV168" s="621"/>
      <c r="BW168" s="621"/>
      <c r="BX168" s="621"/>
      <c r="BY168" s="621"/>
      <c r="BZ168" s="621"/>
      <c r="CA168" s="621"/>
      <c r="CB168" s="620"/>
      <c r="CC168" s="620"/>
      <c r="CJ168" s="621"/>
      <c r="CK168" s="621"/>
      <c r="CL168" s="621"/>
      <c r="CM168" s="621"/>
      <c r="CN168" s="621"/>
      <c r="CO168" s="621"/>
      <c r="CP168" s="621"/>
      <c r="CQ168" s="621"/>
      <c r="CR168" s="620"/>
      <c r="CS168" s="620"/>
      <c r="DH168" s="620"/>
      <c r="DI168" s="620"/>
      <c r="DX168" s="620"/>
      <c r="DY168" s="620"/>
      <c r="EM168" s="620"/>
      <c r="EN168" s="620"/>
      <c r="ES168" s="6"/>
      <c r="FB168" s="620"/>
      <c r="FC168" s="620"/>
      <c r="FQ168" s="620"/>
      <c r="FR168" s="620"/>
      <c r="GF168" s="620"/>
      <c r="GG168" s="620"/>
      <c r="GV168" s="620"/>
      <c r="GW168" s="620"/>
      <c r="HK168" s="620"/>
      <c r="HL168" s="620"/>
      <c r="HZ168" s="620"/>
      <c r="IA168" s="620"/>
    </row>
    <row r="169" spans="1:235" s="2" customFormat="1">
      <c r="A169" s="6"/>
      <c r="C169" s="6"/>
      <c r="D169" s="6"/>
      <c r="E169" s="6"/>
      <c r="F169" s="6"/>
      <c r="G169" s="621"/>
      <c r="H169" s="620"/>
      <c r="I169" s="620"/>
      <c r="J169" s="620"/>
      <c r="K169" s="620"/>
      <c r="L169" s="620"/>
      <c r="M169" s="620"/>
      <c r="N169" s="620"/>
      <c r="O169" s="620"/>
      <c r="P169" s="620"/>
      <c r="Q169" s="620"/>
      <c r="U169" s="6"/>
      <c r="V169" s="6"/>
      <c r="W169" s="6"/>
      <c r="X169" s="6"/>
      <c r="Y169" s="621"/>
      <c r="Z169" s="621"/>
      <c r="AA169" s="621"/>
      <c r="AB169" s="621"/>
      <c r="AC169" s="621"/>
      <c r="AD169" s="621"/>
      <c r="AE169" s="621"/>
      <c r="AF169" s="620"/>
      <c r="AG169" s="620"/>
      <c r="AM169" s="6"/>
      <c r="AN169" s="621"/>
      <c r="AO169" s="621"/>
      <c r="AP169" s="621"/>
      <c r="AQ169" s="621"/>
      <c r="AR169" s="621"/>
      <c r="AS169" s="621"/>
      <c r="AT169" s="621"/>
      <c r="AU169" s="621"/>
      <c r="AV169" s="620"/>
      <c r="AW169" s="620"/>
      <c r="BC169" s="6"/>
      <c r="BD169" s="621"/>
      <c r="BE169" s="621"/>
      <c r="BF169" s="621"/>
      <c r="BG169" s="621"/>
      <c r="BH169" s="621"/>
      <c r="BI169" s="621"/>
      <c r="BJ169" s="621"/>
      <c r="BK169" s="621"/>
      <c r="BL169" s="620"/>
      <c r="BM169" s="620"/>
      <c r="BT169" s="621"/>
      <c r="BU169" s="621"/>
      <c r="BV169" s="621"/>
      <c r="BW169" s="621"/>
      <c r="BX169" s="621"/>
      <c r="BY169" s="621"/>
      <c r="BZ169" s="621"/>
      <c r="CA169" s="621"/>
      <c r="CB169" s="620"/>
      <c r="CC169" s="620"/>
      <c r="CJ169" s="621"/>
      <c r="CK169" s="621"/>
      <c r="CL169" s="621"/>
      <c r="CM169" s="621"/>
      <c r="CN169" s="621"/>
      <c r="CO169" s="621"/>
      <c r="CP169" s="621"/>
      <c r="CQ169" s="621"/>
      <c r="CR169" s="620"/>
      <c r="CS169" s="620"/>
      <c r="DH169" s="620"/>
      <c r="DI169" s="620"/>
      <c r="DX169" s="620"/>
      <c r="DY169" s="620"/>
      <c r="EM169" s="620"/>
      <c r="EN169" s="620"/>
      <c r="ES169" s="6"/>
      <c r="FB169" s="620"/>
      <c r="FC169" s="620"/>
      <c r="FQ169" s="620"/>
      <c r="FR169" s="620"/>
      <c r="GF169" s="620"/>
      <c r="GG169" s="620"/>
      <c r="GV169" s="620"/>
      <c r="GW169" s="620"/>
      <c r="HK169" s="620"/>
      <c r="HL169" s="620"/>
      <c r="HZ169" s="620"/>
      <c r="IA169" s="620"/>
    </row>
    <row r="170" spans="1:235" s="2" customFormat="1">
      <c r="A170" s="6"/>
      <c r="C170" s="6"/>
      <c r="D170" s="6"/>
      <c r="E170" s="6"/>
      <c r="F170" s="6"/>
      <c r="G170" s="621"/>
      <c r="H170" s="620"/>
      <c r="I170" s="620"/>
      <c r="J170" s="620"/>
      <c r="K170" s="620"/>
      <c r="L170" s="620"/>
      <c r="M170" s="620"/>
      <c r="N170" s="620"/>
      <c r="O170" s="620"/>
      <c r="P170" s="620"/>
      <c r="Q170" s="620"/>
      <c r="U170" s="6"/>
      <c r="V170" s="6"/>
      <c r="W170" s="6"/>
      <c r="X170" s="6"/>
      <c r="Y170" s="621"/>
      <c r="Z170" s="621"/>
      <c r="AA170" s="621"/>
      <c r="AB170" s="621"/>
      <c r="AC170" s="621"/>
      <c r="AD170" s="621"/>
      <c r="AE170" s="621"/>
      <c r="AF170" s="620"/>
      <c r="AG170" s="620"/>
      <c r="AM170" s="6"/>
      <c r="AN170" s="621"/>
      <c r="AO170" s="621"/>
      <c r="AP170" s="621"/>
      <c r="AQ170" s="621"/>
      <c r="AR170" s="621"/>
      <c r="AS170" s="621"/>
      <c r="AT170" s="621"/>
      <c r="AU170" s="621"/>
      <c r="AV170" s="620"/>
      <c r="AW170" s="620"/>
      <c r="BC170" s="6"/>
      <c r="BD170" s="621"/>
      <c r="BE170" s="621"/>
      <c r="BF170" s="621"/>
      <c r="BG170" s="621"/>
      <c r="BH170" s="621"/>
      <c r="BI170" s="621"/>
      <c r="BJ170" s="621"/>
      <c r="BK170" s="621"/>
      <c r="BL170" s="620"/>
      <c r="BM170" s="620"/>
      <c r="BT170" s="621"/>
      <c r="BU170" s="621"/>
      <c r="BV170" s="621"/>
      <c r="BW170" s="621"/>
      <c r="BX170" s="621"/>
      <c r="BY170" s="621"/>
      <c r="BZ170" s="621"/>
      <c r="CA170" s="621"/>
      <c r="CB170" s="620"/>
      <c r="CC170" s="620"/>
      <c r="CJ170" s="621"/>
      <c r="CK170" s="621"/>
      <c r="CL170" s="621"/>
      <c r="CM170" s="621"/>
      <c r="CN170" s="621"/>
      <c r="CO170" s="621"/>
      <c r="CP170" s="621"/>
      <c r="CQ170" s="621"/>
      <c r="CR170" s="620"/>
      <c r="CS170" s="620"/>
      <c r="DH170" s="620"/>
      <c r="DI170" s="620"/>
      <c r="DX170" s="620"/>
      <c r="DY170" s="620"/>
      <c r="EM170" s="620"/>
      <c r="EN170" s="620"/>
      <c r="ES170" s="6"/>
      <c r="FB170" s="620"/>
      <c r="FC170" s="620"/>
      <c r="FQ170" s="620"/>
      <c r="FR170" s="620"/>
      <c r="GF170" s="620"/>
      <c r="GG170" s="620"/>
      <c r="GV170" s="620"/>
      <c r="GW170" s="620"/>
      <c r="HK170" s="620"/>
      <c r="HL170" s="620"/>
      <c r="HZ170" s="620"/>
      <c r="IA170" s="620"/>
    </row>
    <row r="171" spans="1:235" s="2" customFormat="1">
      <c r="A171" s="6"/>
      <c r="C171" s="6"/>
      <c r="D171" s="6"/>
      <c r="E171" s="6"/>
      <c r="F171" s="6"/>
      <c r="G171" s="621"/>
      <c r="H171" s="620"/>
      <c r="I171" s="620"/>
      <c r="J171" s="620"/>
      <c r="K171" s="620"/>
      <c r="L171" s="620"/>
      <c r="M171" s="620"/>
      <c r="N171" s="620"/>
      <c r="O171" s="620"/>
      <c r="P171" s="620"/>
      <c r="Q171" s="620"/>
      <c r="U171" s="6"/>
      <c r="V171" s="6"/>
      <c r="W171" s="6"/>
      <c r="X171" s="6"/>
      <c r="Y171" s="621"/>
      <c r="Z171" s="621"/>
      <c r="AA171" s="621"/>
      <c r="AB171" s="621"/>
      <c r="AC171" s="621"/>
      <c r="AD171" s="621"/>
      <c r="AE171" s="621"/>
      <c r="AF171" s="620"/>
      <c r="AG171" s="620"/>
      <c r="AM171" s="6"/>
      <c r="AN171" s="621"/>
      <c r="AO171" s="621"/>
      <c r="AP171" s="621"/>
      <c r="AQ171" s="621"/>
      <c r="AR171" s="621"/>
      <c r="AS171" s="621"/>
      <c r="AT171" s="621"/>
      <c r="AU171" s="621"/>
      <c r="AV171" s="620"/>
      <c r="AW171" s="620"/>
      <c r="BC171" s="6"/>
      <c r="BD171" s="621"/>
      <c r="BE171" s="621"/>
      <c r="BF171" s="621"/>
      <c r="BG171" s="621"/>
      <c r="BH171" s="621"/>
      <c r="BI171" s="621"/>
      <c r="BJ171" s="621"/>
      <c r="BK171" s="621"/>
      <c r="BL171" s="620"/>
      <c r="BM171" s="620"/>
      <c r="BT171" s="621"/>
      <c r="BU171" s="621"/>
      <c r="BV171" s="621"/>
      <c r="BW171" s="621"/>
      <c r="BX171" s="621"/>
      <c r="BY171" s="621"/>
      <c r="BZ171" s="621"/>
      <c r="CA171" s="621"/>
      <c r="CB171" s="620"/>
      <c r="CC171" s="620"/>
      <c r="CJ171" s="621"/>
      <c r="CK171" s="621"/>
      <c r="CL171" s="621"/>
      <c r="CM171" s="621"/>
      <c r="CN171" s="621"/>
      <c r="CO171" s="621"/>
      <c r="CP171" s="621"/>
      <c r="CQ171" s="621"/>
      <c r="CR171" s="620"/>
      <c r="CS171" s="620"/>
      <c r="DH171" s="620"/>
      <c r="DI171" s="620"/>
      <c r="DX171" s="620"/>
      <c r="DY171" s="620"/>
      <c r="EM171" s="620"/>
      <c r="EN171" s="620"/>
      <c r="ES171" s="6"/>
      <c r="FB171" s="620"/>
      <c r="FC171" s="620"/>
      <c r="FQ171" s="620"/>
      <c r="FR171" s="620"/>
      <c r="GF171" s="620"/>
      <c r="GG171" s="620"/>
      <c r="GV171" s="620"/>
      <c r="GW171" s="620"/>
      <c r="HK171" s="620"/>
      <c r="HL171" s="620"/>
      <c r="HZ171" s="620"/>
      <c r="IA171" s="620"/>
    </row>
    <row r="172" spans="1:235" s="2" customFormat="1">
      <c r="A172" s="6"/>
      <c r="C172" s="6"/>
      <c r="D172" s="6"/>
      <c r="E172" s="6"/>
      <c r="F172" s="6"/>
      <c r="G172" s="621"/>
      <c r="H172" s="620"/>
      <c r="I172" s="620"/>
      <c r="J172" s="620"/>
      <c r="K172" s="620"/>
      <c r="L172" s="620"/>
      <c r="M172" s="620"/>
      <c r="N172" s="620"/>
      <c r="O172" s="620"/>
      <c r="P172" s="620"/>
      <c r="Q172" s="620"/>
      <c r="U172" s="6"/>
      <c r="V172" s="6"/>
      <c r="W172" s="6"/>
      <c r="X172" s="6"/>
      <c r="Y172" s="621"/>
      <c r="Z172" s="621"/>
      <c r="AA172" s="621"/>
      <c r="AB172" s="621"/>
      <c r="AC172" s="621"/>
      <c r="AD172" s="621"/>
      <c r="AE172" s="621"/>
      <c r="AF172" s="620"/>
      <c r="AG172" s="620"/>
      <c r="AM172" s="6"/>
      <c r="AN172" s="621"/>
      <c r="AO172" s="621"/>
      <c r="AP172" s="621"/>
      <c r="AQ172" s="621"/>
      <c r="AR172" s="621"/>
      <c r="AS172" s="621"/>
      <c r="AT172" s="621"/>
      <c r="AU172" s="621"/>
      <c r="AV172" s="620"/>
      <c r="AW172" s="620"/>
      <c r="BC172" s="6"/>
      <c r="BD172" s="621"/>
      <c r="BE172" s="621"/>
      <c r="BF172" s="621"/>
      <c r="BG172" s="621"/>
      <c r="BH172" s="621"/>
      <c r="BI172" s="621"/>
      <c r="BJ172" s="621"/>
      <c r="BK172" s="621"/>
      <c r="BL172" s="620"/>
      <c r="BM172" s="620"/>
      <c r="BT172" s="621"/>
      <c r="BU172" s="621"/>
      <c r="BV172" s="621"/>
      <c r="BW172" s="621"/>
      <c r="BX172" s="621"/>
      <c r="BY172" s="621"/>
      <c r="BZ172" s="621"/>
      <c r="CA172" s="621"/>
      <c r="CB172" s="620"/>
      <c r="CC172" s="620"/>
      <c r="CJ172" s="621"/>
      <c r="CK172" s="621"/>
      <c r="CL172" s="621"/>
      <c r="CM172" s="621"/>
      <c r="CN172" s="621"/>
      <c r="CO172" s="621"/>
      <c r="CP172" s="621"/>
      <c r="CQ172" s="621"/>
      <c r="CR172" s="620"/>
      <c r="CS172" s="620"/>
      <c r="DH172" s="620"/>
      <c r="DI172" s="620"/>
      <c r="DX172" s="620"/>
      <c r="DY172" s="620"/>
      <c r="EM172" s="620"/>
      <c r="EN172" s="620"/>
      <c r="ES172" s="6"/>
      <c r="FB172" s="620"/>
      <c r="FC172" s="620"/>
      <c r="FQ172" s="620"/>
      <c r="FR172" s="620"/>
      <c r="GF172" s="620"/>
      <c r="GG172" s="620"/>
      <c r="GV172" s="620"/>
      <c r="GW172" s="620"/>
      <c r="HK172" s="620"/>
      <c r="HL172" s="620"/>
      <c r="HZ172" s="620"/>
      <c r="IA172" s="620"/>
    </row>
    <row r="173" spans="1:235" s="2" customFormat="1">
      <c r="A173" s="6"/>
      <c r="C173" s="6"/>
      <c r="D173" s="6"/>
      <c r="E173" s="6"/>
      <c r="F173" s="6"/>
      <c r="G173" s="621"/>
      <c r="H173" s="620"/>
      <c r="I173" s="620"/>
      <c r="J173" s="620"/>
      <c r="K173" s="620"/>
      <c r="L173" s="620"/>
      <c r="M173" s="620"/>
      <c r="N173" s="620"/>
      <c r="O173" s="620"/>
      <c r="P173" s="620"/>
      <c r="Q173" s="620"/>
      <c r="U173" s="6"/>
      <c r="V173" s="6"/>
      <c r="W173" s="6"/>
      <c r="X173" s="6"/>
      <c r="Y173" s="621"/>
      <c r="Z173" s="621"/>
      <c r="AA173" s="621"/>
      <c r="AB173" s="621"/>
      <c r="AC173" s="621"/>
      <c r="AD173" s="621"/>
      <c r="AE173" s="621"/>
      <c r="AF173" s="620"/>
      <c r="AG173" s="620"/>
      <c r="AM173" s="6"/>
      <c r="AN173" s="621"/>
      <c r="AO173" s="621"/>
      <c r="AP173" s="621"/>
      <c r="AQ173" s="621"/>
      <c r="AR173" s="621"/>
      <c r="AS173" s="621"/>
      <c r="AT173" s="621"/>
      <c r="AU173" s="621"/>
      <c r="AV173" s="620"/>
      <c r="AW173" s="620"/>
      <c r="BC173" s="6"/>
      <c r="BD173" s="621"/>
      <c r="BE173" s="621"/>
      <c r="BF173" s="621"/>
      <c r="BG173" s="621"/>
      <c r="BH173" s="621"/>
      <c r="BI173" s="621"/>
      <c r="BJ173" s="621"/>
      <c r="BK173" s="621"/>
      <c r="BL173" s="620"/>
      <c r="BM173" s="620"/>
      <c r="BT173" s="621"/>
      <c r="BU173" s="621"/>
      <c r="BV173" s="621"/>
      <c r="BW173" s="621"/>
      <c r="BX173" s="621"/>
      <c r="BY173" s="621"/>
      <c r="BZ173" s="621"/>
      <c r="CA173" s="621"/>
      <c r="CB173" s="620"/>
      <c r="CC173" s="620"/>
      <c r="CJ173" s="621"/>
      <c r="CK173" s="621"/>
      <c r="CL173" s="621"/>
      <c r="CM173" s="621"/>
      <c r="CN173" s="621"/>
      <c r="CO173" s="621"/>
      <c r="CP173" s="621"/>
      <c r="CQ173" s="621"/>
      <c r="CR173" s="620"/>
      <c r="CS173" s="620"/>
      <c r="DH173" s="620"/>
      <c r="DI173" s="620"/>
      <c r="DX173" s="620"/>
      <c r="DY173" s="620"/>
      <c r="EM173" s="620"/>
      <c r="EN173" s="620"/>
      <c r="ES173" s="6"/>
      <c r="FB173" s="620"/>
      <c r="FC173" s="620"/>
      <c r="FQ173" s="620"/>
      <c r="FR173" s="620"/>
      <c r="GF173" s="620"/>
      <c r="GG173" s="620"/>
      <c r="GV173" s="620"/>
      <c r="GW173" s="620"/>
      <c r="HK173" s="620"/>
      <c r="HL173" s="620"/>
      <c r="HZ173" s="620"/>
      <c r="IA173" s="620"/>
    </row>
    <row r="174" spans="1:235" s="2" customFormat="1">
      <c r="A174" s="6"/>
      <c r="C174" s="6"/>
      <c r="D174" s="6"/>
      <c r="E174" s="6"/>
      <c r="F174" s="6"/>
      <c r="G174" s="621"/>
      <c r="H174" s="620"/>
      <c r="I174" s="620"/>
      <c r="J174" s="620"/>
      <c r="K174" s="620"/>
      <c r="L174" s="620"/>
      <c r="M174" s="620"/>
      <c r="N174" s="620"/>
      <c r="O174" s="620"/>
      <c r="P174" s="620"/>
      <c r="Q174" s="620"/>
      <c r="U174" s="6"/>
      <c r="V174" s="6"/>
      <c r="W174" s="6"/>
      <c r="X174" s="6"/>
      <c r="Y174" s="621"/>
      <c r="Z174" s="621"/>
      <c r="AA174" s="621"/>
      <c r="AB174" s="621"/>
      <c r="AC174" s="621"/>
      <c r="AD174" s="621"/>
      <c r="AE174" s="621"/>
      <c r="AF174" s="620"/>
      <c r="AG174" s="620"/>
      <c r="AM174" s="6"/>
      <c r="AN174" s="621"/>
      <c r="AO174" s="621"/>
      <c r="AP174" s="621"/>
      <c r="AQ174" s="621"/>
      <c r="AR174" s="621"/>
      <c r="AS174" s="621"/>
      <c r="AT174" s="621"/>
      <c r="AU174" s="621"/>
      <c r="AV174" s="620"/>
      <c r="AW174" s="620"/>
      <c r="BC174" s="6"/>
      <c r="BD174" s="621"/>
      <c r="BE174" s="621"/>
      <c r="BF174" s="621"/>
      <c r="BG174" s="621"/>
      <c r="BH174" s="621"/>
      <c r="BI174" s="621"/>
      <c r="BJ174" s="621"/>
      <c r="BK174" s="621"/>
      <c r="BL174" s="620"/>
      <c r="BM174" s="620"/>
      <c r="BT174" s="621"/>
      <c r="BU174" s="621"/>
      <c r="BV174" s="621"/>
      <c r="BW174" s="621"/>
      <c r="BX174" s="621"/>
      <c r="BY174" s="621"/>
      <c r="BZ174" s="621"/>
      <c r="CA174" s="621"/>
      <c r="CB174" s="620"/>
      <c r="CC174" s="620"/>
      <c r="CJ174" s="621"/>
      <c r="CK174" s="621"/>
      <c r="CL174" s="621"/>
      <c r="CM174" s="621"/>
      <c r="CN174" s="621"/>
      <c r="CO174" s="621"/>
      <c r="CP174" s="621"/>
      <c r="CQ174" s="621"/>
      <c r="CR174" s="620"/>
      <c r="CS174" s="620"/>
      <c r="DH174" s="620"/>
      <c r="DI174" s="620"/>
      <c r="DX174" s="620"/>
      <c r="DY174" s="620"/>
      <c r="EM174" s="620"/>
      <c r="EN174" s="620"/>
      <c r="ES174" s="6"/>
      <c r="FB174" s="620"/>
      <c r="FC174" s="620"/>
      <c r="FQ174" s="620"/>
      <c r="FR174" s="620"/>
      <c r="GF174" s="620"/>
      <c r="GG174" s="620"/>
      <c r="GV174" s="620"/>
      <c r="GW174" s="620"/>
      <c r="HK174" s="620"/>
      <c r="HL174" s="620"/>
      <c r="HZ174" s="620"/>
      <c r="IA174" s="620"/>
    </row>
    <row r="175" spans="1:235" s="2" customFormat="1">
      <c r="A175" s="6"/>
      <c r="C175" s="6"/>
      <c r="D175" s="6"/>
      <c r="E175" s="6"/>
      <c r="F175" s="6"/>
      <c r="G175" s="621"/>
      <c r="H175" s="620"/>
      <c r="I175" s="620"/>
      <c r="J175" s="620"/>
      <c r="K175" s="620"/>
      <c r="L175" s="620"/>
      <c r="M175" s="620"/>
      <c r="N175" s="620"/>
      <c r="O175" s="620"/>
      <c r="P175" s="620"/>
      <c r="Q175" s="620"/>
      <c r="U175" s="6"/>
      <c r="V175" s="6"/>
      <c r="W175" s="6"/>
      <c r="X175" s="6"/>
      <c r="Y175" s="621"/>
      <c r="Z175" s="621"/>
      <c r="AA175" s="621"/>
      <c r="AB175" s="621"/>
      <c r="AC175" s="621"/>
      <c r="AD175" s="621"/>
      <c r="AE175" s="621"/>
      <c r="AF175" s="620"/>
      <c r="AG175" s="620"/>
      <c r="AM175" s="6"/>
      <c r="AN175" s="621"/>
      <c r="AO175" s="621"/>
      <c r="AP175" s="621"/>
      <c r="AQ175" s="621"/>
      <c r="AR175" s="621"/>
      <c r="AS175" s="621"/>
      <c r="AT175" s="621"/>
      <c r="AU175" s="621"/>
      <c r="AV175" s="620"/>
      <c r="AW175" s="620"/>
      <c r="BC175" s="6"/>
      <c r="BD175" s="621"/>
      <c r="BE175" s="621"/>
      <c r="BF175" s="621"/>
      <c r="BG175" s="621"/>
      <c r="BH175" s="621"/>
      <c r="BI175" s="621"/>
      <c r="BJ175" s="621"/>
      <c r="BK175" s="621"/>
      <c r="BL175" s="620"/>
      <c r="BM175" s="620"/>
      <c r="BT175" s="621"/>
      <c r="BU175" s="621"/>
      <c r="BV175" s="621"/>
      <c r="BW175" s="621"/>
      <c r="BX175" s="621"/>
      <c r="BY175" s="621"/>
      <c r="BZ175" s="621"/>
      <c r="CA175" s="621"/>
      <c r="CB175" s="620"/>
      <c r="CC175" s="620"/>
      <c r="CJ175" s="621"/>
      <c r="CK175" s="621"/>
      <c r="CL175" s="621"/>
      <c r="CM175" s="621"/>
      <c r="CN175" s="621"/>
      <c r="CO175" s="621"/>
      <c r="CP175" s="621"/>
      <c r="CQ175" s="621"/>
      <c r="CR175" s="620"/>
      <c r="CS175" s="620"/>
      <c r="DH175" s="620"/>
      <c r="DI175" s="620"/>
      <c r="DX175" s="620"/>
      <c r="DY175" s="620"/>
      <c r="EM175" s="620"/>
      <c r="EN175" s="620"/>
      <c r="ES175" s="6"/>
      <c r="FB175" s="620"/>
      <c r="FC175" s="620"/>
      <c r="FQ175" s="620"/>
      <c r="FR175" s="620"/>
      <c r="GF175" s="620"/>
      <c r="GG175" s="620"/>
      <c r="GV175" s="620"/>
      <c r="GW175" s="620"/>
      <c r="HK175" s="620"/>
      <c r="HL175" s="620"/>
      <c r="HZ175" s="620"/>
      <c r="IA175" s="620"/>
    </row>
    <row r="176" spans="1:235" s="2" customFormat="1">
      <c r="A176" s="6"/>
      <c r="C176" s="6"/>
      <c r="D176" s="6"/>
      <c r="E176" s="6"/>
      <c r="F176" s="6"/>
      <c r="G176" s="621"/>
      <c r="H176" s="620"/>
      <c r="I176" s="620"/>
      <c r="J176" s="620"/>
      <c r="K176" s="620"/>
      <c r="L176" s="620"/>
      <c r="M176" s="620"/>
      <c r="N176" s="620"/>
      <c r="O176" s="620"/>
      <c r="P176" s="620"/>
      <c r="Q176" s="620"/>
      <c r="U176" s="6"/>
      <c r="V176" s="6"/>
      <c r="W176" s="6"/>
      <c r="X176" s="6"/>
      <c r="Y176" s="621"/>
      <c r="Z176" s="621"/>
      <c r="AA176" s="621"/>
      <c r="AB176" s="621"/>
      <c r="AC176" s="621"/>
      <c r="AD176" s="621"/>
      <c r="AE176" s="621"/>
      <c r="AF176" s="620"/>
      <c r="AG176" s="620"/>
      <c r="AM176" s="6"/>
      <c r="AN176" s="621"/>
      <c r="AO176" s="621"/>
      <c r="AP176" s="621"/>
      <c r="AQ176" s="621"/>
      <c r="AR176" s="621"/>
      <c r="AS176" s="621"/>
      <c r="AT176" s="621"/>
      <c r="AU176" s="621"/>
      <c r="AV176" s="620"/>
      <c r="AW176" s="620"/>
      <c r="BC176" s="6"/>
      <c r="BD176" s="621"/>
      <c r="BE176" s="621"/>
      <c r="BF176" s="621"/>
      <c r="BG176" s="621"/>
      <c r="BH176" s="621"/>
      <c r="BI176" s="621"/>
      <c r="BJ176" s="621"/>
      <c r="BK176" s="621"/>
      <c r="BL176" s="620"/>
      <c r="BM176" s="620"/>
      <c r="BT176" s="621"/>
      <c r="BU176" s="621"/>
      <c r="BV176" s="621"/>
      <c r="BW176" s="621"/>
      <c r="BX176" s="621"/>
      <c r="BY176" s="621"/>
      <c r="BZ176" s="621"/>
      <c r="CA176" s="621"/>
      <c r="CB176" s="620"/>
      <c r="CC176" s="620"/>
      <c r="CJ176" s="621"/>
      <c r="CK176" s="621"/>
      <c r="CL176" s="621"/>
      <c r="CM176" s="621"/>
      <c r="CN176" s="621"/>
      <c r="CO176" s="621"/>
      <c r="CP176" s="621"/>
      <c r="CQ176" s="621"/>
      <c r="CR176" s="620"/>
      <c r="CS176" s="620"/>
      <c r="DH176" s="620"/>
      <c r="DI176" s="620"/>
      <c r="DX176" s="620"/>
      <c r="DY176" s="620"/>
      <c r="EM176" s="620"/>
      <c r="EN176" s="620"/>
      <c r="ES176" s="6"/>
      <c r="FB176" s="620"/>
      <c r="FC176" s="620"/>
      <c r="FQ176" s="620"/>
      <c r="FR176" s="620"/>
      <c r="GF176" s="620"/>
      <c r="GG176" s="620"/>
      <c r="GV176" s="620"/>
      <c r="GW176" s="620"/>
      <c r="HK176" s="620"/>
      <c r="HL176" s="620"/>
      <c r="HZ176" s="620"/>
      <c r="IA176" s="620"/>
    </row>
    <row r="177" spans="1:235" s="2" customFormat="1">
      <c r="A177" s="6"/>
      <c r="C177" s="6"/>
      <c r="D177" s="6"/>
      <c r="E177" s="6"/>
      <c r="F177" s="6"/>
      <c r="G177" s="621"/>
      <c r="H177" s="620"/>
      <c r="I177" s="620"/>
      <c r="J177" s="620"/>
      <c r="K177" s="620"/>
      <c r="L177" s="620"/>
      <c r="M177" s="620"/>
      <c r="N177" s="620"/>
      <c r="O177" s="620"/>
      <c r="P177" s="620"/>
      <c r="Q177" s="620"/>
      <c r="U177" s="6"/>
      <c r="V177" s="6"/>
      <c r="W177" s="6"/>
      <c r="X177" s="6"/>
      <c r="Y177" s="621"/>
      <c r="Z177" s="621"/>
      <c r="AA177" s="621"/>
      <c r="AB177" s="621"/>
      <c r="AC177" s="621"/>
      <c r="AD177" s="621"/>
      <c r="AE177" s="621"/>
      <c r="AF177" s="620"/>
      <c r="AG177" s="620"/>
      <c r="AM177" s="6"/>
      <c r="AN177" s="621"/>
      <c r="AO177" s="621"/>
      <c r="AP177" s="621"/>
      <c r="AQ177" s="621"/>
      <c r="AR177" s="621"/>
      <c r="AS177" s="621"/>
      <c r="AT177" s="621"/>
      <c r="AU177" s="621"/>
      <c r="AV177" s="620"/>
      <c r="AW177" s="620"/>
      <c r="BC177" s="6"/>
      <c r="BD177" s="621"/>
      <c r="BE177" s="621"/>
      <c r="BF177" s="621"/>
      <c r="BG177" s="621"/>
      <c r="BH177" s="621"/>
      <c r="BI177" s="621"/>
      <c r="BJ177" s="621"/>
      <c r="BK177" s="621"/>
      <c r="BL177" s="620"/>
      <c r="BM177" s="620"/>
      <c r="BT177" s="621"/>
      <c r="BU177" s="621"/>
      <c r="BV177" s="621"/>
      <c r="BW177" s="621"/>
      <c r="BX177" s="621"/>
      <c r="BY177" s="621"/>
      <c r="BZ177" s="621"/>
      <c r="CA177" s="621"/>
      <c r="CB177" s="620"/>
      <c r="CC177" s="620"/>
      <c r="CJ177" s="621"/>
      <c r="CK177" s="621"/>
      <c r="CL177" s="621"/>
      <c r="CM177" s="621"/>
      <c r="CN177" s="621"/>
      <c r="CO177" s="621"/>
      <c r="CP177" s="621"/>
      <c r="CQ177" s="621"/>
      <c r="CR177" s="620"/>
      <c r="CS177" s="620"/>
      <c r="DH177" s="620"/>
      <c r="DI177" s="620"/>
      <c r="DX177" s="620"/>
      <c r="DY177" s="620"/>
      <c r="EM177" s="620"/>
      <c r="EN177" s="620"/>
      <c r="ES177" s="6"/>
      <c r="FB177" s="620"/>
      <c r="FC177" s="620"/>
      <c r="FQ177" s="620"/>
      <c r="FR177" s="620"/>
      <c r="GF177" s="620"/>
      <c r="GG177" s="620"/>
      <c r="GV177" s="620"/>
      <c r="GW177" s="620"/>
      <c r="HK177" s="620"/>
      <c r="HL177" s="620"/>
      <c r="HZ177" s="620"/>
      <c r="IA177" s="620"/>
    </row>
    <row r="178" spans="1:235" s="2" customFormat="1">
      <c r="A178" s="6"/>
      <c r="C178" s="6"/>
      <c r="D178" s="6"/>
      <c r="E178" s="6"/>
      <c r="F178" s="6"/>
      <c r="G178" s="621"/>
      <c r="H178" s="620"/>
      <c r="I178" s="620"/>
      <c r="J178" s="620"/>
      <c r="K178" s="620"/>
      <c r="L178" s="620"/>
      <c r="M178" s="620"/>
      <c r="N178" s="620"/>
      <c r="O178" s="620"/>
      <c r="P178" s="620"/>
      <c r="Q178" s="620"/>
      <c r="U178" s="6"/>
      <c r="V178" s="6"/>
      <c r="W178" s="6"/>
      <c r="X178" s="6"/>
      <c r="Y178" s="621"/>
      <c r="Z178" s="621"/>
      <c r="AA178" s="621"/>
      <c r="AB178" s="621"/>
      <c r="AC178" s="621"/>
      <c r="AD178" s="621"/>
      <c r="AE178" s="621"/>
      <c r="AF178" s="620"/>
      <c r="AG178" s="620"/>
      <c r="AM178" s="6"/>
      <c r="AN178" s="621"/>
      <c r="AO178" s="621"/>
      <c r="AP178" s="621"/>
      <c r="AQ178" s="621"/>
      <c r="AR178" s="621"/>
      <c r="AS178" s="621"/>
      <c r="AT178" s="621"/>
      <c r="AU178" s="621"/>
      <c r="AV178" s="620"/>
      <c r="AW178" s="620"/>
      <c r="BC178" s="6"/>
      <c r="BD178" s="621"/>
      <c r="BE178" s="621"/>
      <c r="BF178" s="621"/>
      <c r="BG178" s="621"/>
      <c r="BH178" s="621"/>
      <c r="BI178" s="621"/>
      <c r="BJ178" s="621"/>
      <c r="BK178" s="621"/>
      <c r="BL178" s="620"/>
      <c r="BM178" s="620"/>
      <c r="BT178" s="621"/>
      <c r="BU178" s="621"/>
      <c r="BV178" s="621"/>
      <c r="BW178" s="621"/>
      <c r="BX178" s="621"/>
      <c r="BY178" s="621"/>
      <c r="BZ178" s="621"/>
      <c r="CA178" s="621"/>
      <c r="CB178" s="620"/>
      <c r="CC178" s="620"/>
      <c r="CJ178" s="621"/>
      <c r="CK178" s="621"/>
      <c r="CL178" s="621"/>
      <c r="CM178" s="621"/>
      <c r="CN178" s="621"/>
      <c r="CO178" s="621"/>
      <c r="CP178" s="621"/>
      <c r="CQ178" s="621"/>
      <c r="CR178" s="620"/>
      <c r="CS178" s="620"/>
      <c r="DH178" s="620"/>
      <c r="DI178" s="620"/>
      <c r="DX178" s="620"/>
      <c r="DY178" s="620"/>
      <c r="EM178" s="620"/>
      <c r="EN178" s="620"/>
      <c r="ES178" s="6"/>
      <c r="FB178" s="620"/>
      <c r="FC178" s="620"/>
      <c r="FQ178" s="620"/>
      <c r="FR178" s="620"/>
      <c r="GF178" s="620"/>
      <c r="GG178" s="620"/>
      <c r="GV178" s="620"/>
      <c r="GW178" s="620"/>
      <c r="HK178" s="620"/>
      <c r="HL178" s="620"/>
      <c r="HZ178" s="620"/>
      <c r="IA178" s="620"/>
    </row>
    <row r="179" spans="1:235" s="2" customFormat="1">
      <c r="A179" s="6"/>
      <c r="C179" s="6"/>
      <c r="D179" s="6"/>
      <c r="E179" s="6"/>
      <c r="F179" s="6"/>
      <c r="G179" s="621"/>
      <c r="H179" s="620"/>
      <c r="I179" s="620"/>
      <c r="J179" s="620"/>
      <c r="K179" s="620"/>
      <c r="L179" s="620"/>
      <c r="M179" s="620"/>
      <c r="N179" s="620"/>
      <c r="O179" s="620"/>
      <c r="P179" s="620"/>
      <c r="Q179" s="620"/>
      <c r="U179" s="6"/>
      <c r="V179" s="6"/>
      <c r="W179" s="6"/>
      <c r="X179" s="6"/>
      <c r="Y179" s="621"/>
      <c r="Z179" s="621"/>
      <c r="AA179" s="621"/>
      <c r="AB179" s="621"/>
      <c r="AC179" s="621"/>
      <c r="AD179" s="621"/>
      <c r="AE179" s="621"/>
      <c r="AF179" s="620"/>
      <c r="AG179" s="620"/>
      <c r="AM179" s="6"/>
      <c r="AN179" s="621"/>
      <c r="AO179" s="621"/>
      <c r="AP179" s="621"/>
      <c r="AQ179" s="621"/>
      <c r="AR179" s="621"/>
      <c r="AS179" s="621"/>
      <c r="AT179" s="621"/>
      <c r="AU179" s="621"/>
      <c r="AV179" s="620"/>
      <c r="AW179" s="620"/>
      <c r="BC179" s="6"/>
      <c r="BD179" s="621"/>
      <c r="BE179" s="621"/>
      <c r="BF179" s="621"/>
      <c r="BG179" s="621"/>
      <c r="BH179" s="621"/>
      <c r="BI179" s="621"/>
      <c r="BJ179" s="621"/>
      <c r="BK179" s="621"/>
      <c r="BL179" s="620"/>
      <c r="BM179" s="620"/>
      <c r="BT179" s="621"/>
      <c r="BU179" s="621"/>
      <c r="BV179" s="621"/>
      <c r="BW179" s="621"/>
      <c r="BX179" s="621"/>
      <c r="BY179" s="621"/>
      <c r="BZ179" s="621"/>
      <c r="CA179" s="621"/>
      <c r="CB179" s="620"/>
      <c r="CC179" s="620"/>
      <c r="CJ179" s="621"/>
      <c r="CK179" s="621"/>
      <c r="CL179" s="621"/>
      <c r="CM179" s="621"/>
      <c r="CN179" s="621"/>
      <c r="CO179" s="621"/>
      <c r="CP179" s="621"/>
      <c r="CQ179" s="621"/>
      <c r="CR179" s="620"/>
      <c r="CS179" s="620"/>
      <c r="DH179" s="620"/>
      <c r="DI179" s="620"/>
      <c r="DX179" s="620"/>
      <c r="DY179" s="620"/>
      <c r="EM179" s="620"/>
      <c r="EN179" s="620"/>
      <c r="ES179" s="6"/>
      <c r="FB179" s="620"/>
      <c r="FC179" s="620"/>
      <c r="FQ179" s="620"/>
      <c r="FR179" s="620"/>
      <c r="GF179" s="620"/>
      <c r="GG179" s="620"/>
      <c r="GV179" s="620"/>
      <c r="GW179" s="620"/>
      <c r="HK179" s="620"/>
      <c r="HL179" s="620"/>
      <c r="HZ179" s="620"/>
      <c r="IA179" s="620"/>
    </row>
    <row r="180" spans="1:235" s="2" customFormat="1">
      <c r="A180" s="6"/>
      <c r="C180" s="6"/>
      <c r="D180" s="6"/>
      <c r="E180" s="6"/>
      <c r="F180" s="6"/>
      <c r="G180" s="621"/>
      <c r="H180" s="620"/>
      <c r="I180" s="620"/>
      <c r="J180" s="620"/>
      <c r="K180" s="620"/>
      <c r="L180" s="620"/>
      <c r="M180" s="620"/>
      <c r="N180" s="620"/>
      <c r="O180" s="620"/>
      <c r="P180" s="620"/>
      <c r="Q180" s="620"/>
      <c r="U180" s="6"/>
      <c r="V180" s="6"/>
      <c r="W180" s="6"/>
      <c r="X180" s="6"/>
      <c r="Y180" s="621"/>
      <c r="Z180" s="621"/>
      <c r="AA180" s="621"/>
      <c r="AB180" s="621"/>
      <c r="AC180" s="621"/>
      <c r="AD180" s="621"/>
      <c r="AE180" s="621"/>
      <c r="AF180" s="620"/>
      <c r="AG180" s="620"/>
      <c r="AM180" s="6"/>
      <c r="AN180" s="621"/>
      <c r="AO180" s="621"/>
      <c r="AP180" s="621"/>
      <c r="AQ180" s="621"/>
      <c r="AR180" s="621"/>
      <c r="AS180" s="621"/>
      <c r="AT180" s="621"/>
      <c r="AU180" s="621"/>
      <c r="AV180" s="620"/>
      <c r="AW180" s="620"/>
      <c r="BC180" s="6"/>
      <c r="BD180" s="621"/>
      <c r="BE180" s="621"/>
      <c r="BF180" s="621"/>
      <c r="BG180" s="621"/>
      <c r="BH180" s="621"/>
      <c r="BI180" s="621"/>
      <c r="BJ180" s="621"/>
      <c r="BK180" s="621"/>
      <c r="BL180" s="620"/>
      <c r="BM180" s="620"/>
      <c r="BT180" s="621"/>
      <c r="BU180" s="621"/>
      <c r="BV180" s="621"/>
      <c r="BW180" s="621"/>
      <c r="BX180" s="621"/>
      <c r="BY180" s="621"/>
      <c r="BZ180" s="621"/>
      <c r="CA180" s="621"/>
      <c r="CB180" s="620"/>
      <c r="CC180" s="620"/>
      <c r="CJ180" s="621"/>
      <c r="CK180" s="621"/>
      <c r="CL180" s="621"/>
      <c r="CM180" s="621"/>
      <c r="CN180" s="621"/>
      <c r="CO180" s="621"/>
      <c r="CP180" s="621"/>
      <c r="CQ180" s="621"/>
      <c r="CR180" s="620"/>
      <c r="CS180" s="620"/>
      <c r="DH180" s="620"/>
      <c r="DI180" s="620"/>
      <c r="DX180" s="620"/>
      <c r="DY180" s="620"/>
      <c r="EM180" s="620"/>
      <c r="EN180" s="620"/>
      <c r="ES180" s="6"/>
      <c r="FB180" s="620"/>
      <c r="FC180" s="620"/>
      <c r="FQ180" s="620"/>
      <c r="FR180" s="620"/>
      <c r="GF180" s="620"/>
      <c r="GG180" s="620"/>
      <c r="GV180" s="620"/>
      <c r="GW180" s="620"/>
      <c r="HK180" s="620"/>
      <c r="HL180" s="620"/>
      <c r="HZ180" s="620"/>
      <c r="IA180" s="620"/>
    </row>
    <row r="181" spans="1:235" s="2" customFormat="1">
      <c r="A181" s="6"/>
      <c r="C181" s="6"/>
      <c r="D181" s="6"/>
      <c r="E181" s="6"/>
      <c r="F181" s="6"/>
      <c r="G181" s="621"/>
      <c r="H181" s="620"/>
      <c r="I181" s="620"/>
      <c r="J181" s="620"/>
      <c r="K181" s="620"/>
      <c r="L181" s="620"/>
      <c r="M181" s="620"/>
      <c r="N181" s="620"/>
      <c r="O181" s="620"/>
      <c r="P181" s="620"/>
      <c r="Q181" s="620"/>
      <c r="U181" s="6"/>
      <c r="V181" s="6"/>
      <c r="W181" s="6"/>
      <c r="X181" s="6"/>
      <c r="Y181" s="621"/>
      <c r="Z181" s="621"/>
      <c r="AA181" s="621"/>
      <c r="AB181" s="621"/>
      <c r="AC181" s="621"/>
      <c r="AD181" s="621"/>
      <c r="AE181" s="621"/>
      <c r="AF181" s="620"/>
      <c r="AG181" s="620"/>
      <c r="AM181" s="6"/>
      <c r="AN181" s="621"/>
      <c r="AO181" s="621"/>
      <c r="AP181" s="621"/>
      <c r="AQ181" s="621"/>
      <c r="AR181" s="621"/>
      <c r="AS181" s="621"/>
      <c r="AT181" s="621"/>
      <c r="AU181" s="621"/>
      <c r="AV181" s="620"/>
      <c r="AW181" s="620"/>
      <c r="BC181" s="6"/>
      <c r="BD181" s="621"/>
      <c r="BE181" s="621"/>
      <c r="BF181" s="621"/>
      <c r="BG181" s="621"/>
      <c r="BH181" s="621"/>
      <c r="BI181" s="621"/>
      <c r="BJ181" s="621"/>
      <c r="BK181" s="621"/>
      <c r="BL181" s="620"/>
      <c r="BM181" s="620"/>
      <c r="BT181" s="621"/>
      <c r="BU181" s="621"/>
      <c r="BV181" s="621"/>
      <c r="BW181" s="621"/>
      <c r="BX181" s="621"/>
      <c r="BY181" s="621"/>
      <c r="BZ181" s="621"/>
      <c r="CA181" s="621"/>
      <c r="CB181" s="620"/>
      <c r="CC181" s="620"/>
      <c r="CJ181" s="621"/>
      <c r="CK181" s="621"/>
      <c r="CL181" s="621"/>
      <c r="CM181" s="621"/>
      <c r="CN181" s="621"/>
      <c r="CO181" s="621"/>
      <c r="CP181" s="621"/>
      <c r="CQ181" s="621"/>
      <c r="CR181" s="620"/>
      <c r="CS181" s="620"/>
      <c r="DH181" s="620"/>
      <c r="DI181" s="620"/>
      <c r="DX181" s="620"/>
      <c r="DY181" s="620"/>
      <c r="EM181" s="620"/>
      <c r="EN181" s="620"/>
      <c r="ES181" s="6"/>
      <c r="FB181" s="620"/>
      <c r="FC181" s="620"/>
      <c r="FQ181" s="620"/>
      <c r="FR181" s="620"/>
      <c r="GF181" s="620"/>
      <c r="GG181" s="620"/>
      <c r="GV181" s="620"/>
      <c r="GW181" s="620"/>
      <c r="HK181" s="620"/>
      <c r="HL181" s="620"/>
      <c r="HZ181" s="620"/>
      <c r="IA181" s="620"/>
    </row>
    <row r="182" spans="1:235" s="2" customFormat="1">
      <c r="A182" s="6"/>
      <c r="C182" s="6"/>
      <c r="D182" s="6"/>
      <c r="E182" s="6"/>
      <c r="F182" s="6"/>
      <c r="G182" s="621"/>
      <c r="H182" s="620"/>
      <c r="I182" s="620"/>
      <c r="J182" s="620"/>
      <c r="K182" s="620"/>
      <c r="L182" s="620"/>
      <c r="M182" s="620"/>
      <c r="N182" s="620"/>
      <c r="O182" s="620"/>
      <c r="P182" s="620"/>
      <c r="Q182" s="620"/>
      <c r="U182" s="6"/>
      <c r="V182" s="6"/>
      <c r="W182" s="6"/>
      <c r="X182" s="6"/>
      <c r="Y182" s="621"/>
      <c r="Z182" s="621"/>
      <c r="AA182" s="621"/>
      <c r="AB182" s="621"/>
      <c r="AC182" s="621"/>
      <c r="AD182" s="621"/>
      <c r="AE182" s="621"/>
      <c r="AF182" s="620"/>
      <c r="AG182" s="620"/>
      <c r="AM182" s="6"/>
      <c r="AN182" s="621"/>
      <c r="AO182" s="621"/>
      <c r="AP182" s="621"/>
      <c r="AQ182" s="621"/>
      <c r="AR182" s="621"/>
      <c r="AS182" s="621"/>
      <c r="AT182" s="621"/>
      <c r="AU182" s="621"/>
      <c r="AV182" s="620"/>
      <c r="AW182" s="620"/>
      <c r="BC182" s="6"/>
      <c r="BD182" s="621"/>
      <c r="BE182" s="621"/>
      <c r="BF182" s="621"/>
      <c r="BG182" s="621"/>
      <c r="BH182" s="621"/>
      <c r="BI182" s="621"/>
      <c r="BJ182" s="621"/>
      <c r="BK182" s="621"/>
      <c r="BL182" s="620"/>
      <c r="BM182" s="620"/>
      <c r="BT182" s="621"/>
      <c r="BU182" s="621"/>
      <c r="BV182" s="621"/>
      <c r="BW182" s="621"/>
      <c r="BX182" s="621"/>
      <c r="BY182" s="621"/>
      <c r="BZ182" s="621"/>
      <c r="CA182" s="621"/>
      <c r="CB182" s="620"/>
      <c r="CC182" s="620"/>
      <c r="CJ182" s="621"/>
      <c r="CK182" s="621"/>
      <c r="CL182" s="621"/>
      <c r="CM182" s="621"/>
      <c r="CN182" s="621"/>
      <c r="CO182" s="621"/>
      <c r="CP182" s="621"/>
      <c r="CQ182" s="621"/>
      <c r="CR182" s="620"/>
      <c r="CS182" s="620"/>
      <c r="DH182" s="620"/>
      <c r="DI182" s="620"/>
      <c r="DX182" s="620"/>
      <c r="DY182" s="620"/>
      <c r="EM182" s="620"/>
      <c r="EN182" s="620"/>
      <c r="ES182" s="6"/>
      <c r="FB182" s="620"/>
      <c r="FC182" s="620"/>
      <c r="FQ182" s="620"/>
      <c r="FR182" s="620"/>
      <c r="GF182" s="620"/>
      <c r="GG182" s="620"/>
      <c r="GV182" s="620"/>
      <c r="GW182" s="620"/>
      <c r="HK182" s="620"/>
      <c r="HL182" s="620"/>
      <c r="HZ182" s="620"/>
      <c r="IA182" s="620"/>
    </row>
    <row r="183" spans="1:235" s="2" customFormat="1">
      <c r="A183" s="6"/>
      <c r="C183" s="6"/>
      <c r="D183" s="6"/>
      <c r="E183" s="6"/>
      <c r="F183" s="6"/>
      <c r="G183" s="621"/>
      <c r="H183" s="620"/>
      <c r="I183" s="620"/>
      <c r="J183" s="620"/>
      <c r="K183" s="620"/>
      <c r="L183" s="620"/>
      <c r="M183" s="620"/>
      <c r="N183" s="620"/>
      <c r="O183" s="620"/>
      <c r="P183" s="620"/>
      <c r="Q183" s="620"/>
      <c r="U183" s="6"/>
      <c r="V183" s="6"/>
      <c r="W183" s="6"/>
      <c r="X183" s="6"/>
      <c r="Y183" s="621"/>
      <c r="Z183" s="621"/>
      <c r="AA183" s="621"/>
      <c r="AB183" s="621"/>
      <c r="AC183" s="621"/>
      <c r="AD183" s="621"/>
      <c r="AE183" s="621"/>
      <c r="AF183" s="620"/>
      <c r="AG183" s="620"/>
      <c r="AM183" s="6"/>
      <c r="AN183" s="621"/>
      <c r="AO183" s="621"/>
      <c r="AP183" s="621"/>
      <c r="AQ183" s="621"/>
      <c r="AR183" s="621"/>
      <c r="AS183" s="621"/>
      <c r="AT183" s="621"/>
      <c r="AU183" s="621"/>
      <c r="AV183" s="620"/>
      <c r="AW183" s="620"/>
      <c r="BC183" s="6"/>
      <c r="BD183" s="621"/>
      <c r="BE183" s="621"/>
      <c r="BF183" s="621"/>
      <c r="BG183" s="621"/>
      <c r="BH183" s="621"/>
      <c r="BI183" s="621"/>
      <c r="BJ183" s="621"/>
      <c r="BK183" s="621"/>
      <c r="BL183" s="620"/>
      <c r="BM183" s="620"/>
      <c r="BT183" s="621"/>
      <c r="BU183" s="621"/>
      <c r="BV183" s="621"/>
      <c r="BW183" s="621"/>
      <c r="BX183" s="621"/>
      <c r="BY183" s="621"/>
      <c r="BZ183" s="621"/>
      <c r="CA183" s="621"/>
      <c r="CB183" s="620"/>
      <c r="CC183" s="620"/>
      <c r="CJ183" s="621"/>
      <c r="CK183" s="621"/>
      <c r="CL183" s="621"/>
      <c r="CM183" s="621"/>
      <c r="CN183" s="621"/>
      <c r="CO183" s="621"/>
      <c r="CP183" s="621"/>
      <c r="CQ183" s="621"/>
      <c r="CR183" s="620"/>
      <c r="CS183" s="620"/>
      <c r="DH183" s="620"/>
      <c r="DI183" s="620"/>
      <c r="DX183" s="620"/>
      <c r="DY183" s="620"/>
      <c r="EM183" s="620"/>
      <c r="EN183" s="620"/>
      <c r="ES183" s="6"/>
      <c r="FB183" s="620"/>
      <c r="FC183" s="620"/>
      <c r="FQ183" s="620"/>
      <c r="FR183" s="620"/>
      <c r="GF183" s="620"/>
      <c r="GG183" s="620"/>
      <c r="GV183" s="620"/>
      <c r="GW183" s="620"/>
      <c r="HK183" s="620"/>
      <c r="HL183" s="620"/>
      <c r="HZ183" s="620"/>
      <c r="IA183" s="620"/>
    </row>
    <row r="184" spans="1:235" s="2" customFormat="1">
      <c r="A184" s="6"/>
      <c r="C184" s="6"/>
      <c r="D184" s="6"/>
      <c r="E184" s="6"/>
      <c r="F184" s="6"/>
      <c r="G184" s="621"/>
      <c r="H184" s="620"/>
      <c r="I184" s="620"/>
      <c r="J184" s="620"/>
      <c r="K184" s="620"/>
      <c r="L184" s="620"/>
      <c r="M184" s="620"/>
      <c r="N184" s="620"/>
      <c r="O184" s="620"/>
      <c r="P184" s="620"/>
      <c r="Q184" s="620"/>
      <c r="U184" s="6"/>
      <c r="V184" s="6"/>
      <c r="W184" s="6"/>
      <c r="X184" s="6"/>
      <c r="Y184" s="621"/>
      <c r="Z184" s="621"/>
      <c r="AA184" s="621"/>
      <c r="AB184" s="621"/>
      <c r="AC184" s="621"/>
      <c r="AD184" s="621"/>
      <c r="AE184" s="621"/>
      <c r="AF184" s="620"/>
      <c r="AG184" s="620"/>
      <c r="AM184" s="6"/>
      <c r="AN184" s="621"/>
      <c r="AO184" s="621"/>
      <c r="AP184" s="621"/>
      <c r="AQ184" s="621"/>
      <c r="AR184" s="621"/>
      <c r="AS184" s="621"/>
      <c r="AT184" s="621"/>
      <c r="AU184" s="621"/>
      <c r="AV184" s="620"/>
      <c r="AW184" s="620"/>
      <c r="BC184" s="6"/>
      <c r="BD184" s="621"/>
      <c r="BE184" s="621"/>
      <c r="BF184" s="621"/>
      <c r="BG184" s="621"/>
      <c r="BH184" s="621"/>
      <c r="BI184" s="621"/>
      <c r="BJ184" s="621"/>
      <c r="BK184" s="621"/>
      <c r="BL184" s="620"/>
      <c r="BM184" s="620"/>
      <c r="BT184" s="621"/>
      <c r="BU184" s="621"/>
      <c r="BV184" s="621"/>
      <c r="BW184" s="621"/>
      <c r="BX184" s="621"/>
      <c r="BY184" s="621"/>
      <c r="BZ184" s="621"/>
      <c r="CA184" s="621"/>
      <c r="CB184" s="620"/>
      <c r="CC184" s="620"/>
      <c r="CJ184" s="621"/>
      <c r="CK184" s="621"/>
      <c r="CL184" s="621"/>
      <c r="CM184" s="621"/>
      <c r="CN184" s="621"/>
      <c r="CO184" s="621"/>
      <c r="CP184" s="621"/>
      <c r="CQ184" s="621"/>
      <c r="CR184" s="620"/>
      <c r="CS184" s="620"/>
      <c r="DH184" s="620"/>
      <c r="DI184" s="620"/>
      <c r="DX184" s="620"/>
      <c r="DY184" s="620"/>
      <c r="EM184" s="620"/>
      <c r="EN184" s="620"/>
      <c r="ES184" s="6"/>
      <c r="FB184" s="620"/>
      <c r="FC184" s="620"/>
      <c r="FQ184" s="620"/>
      <c r="FR184" s="620"/>
      <c r="GF184" s="620"/>
      <c r="GG184" s="620"/>
      <c r="GV184" s="620"/>
      <c r="GW184" s="620"/>
      <c r="HK184" s="620"/>
      <c r="HL184" s="620"/>
      <c r="HZ184" s="620"/>
      <c r="IA184" s="620"/>
    </row>
    <row r="185" spans="1:235" s="2" customFormat="1">
      <c r="A185" s="6"/>
      <c r="C185" s="6"/>
      <c r="D185" s="6"/>
      <c r="E185" s="6"/>
      <c r="F185" s="6"/>
      <c r="G185" s="621"/>
      <c r="H185" s="620"/>
      <c r="I185" s="620"/>
      <c r="J185" s="620"/>
      <c r="K185" s="620"/>
      <c r="L185" s="620"/>
      <c r="M185" s="620"/>
      <c r="N185" s="620"/>
      <c r="O185" s="620"/>
      <c r="P185" s="620"/>
      <c r="Q185" s="620"/>
      <c r="U185" s="6"/>
      <c r="V185" s="6"/>
      <c r="W185" s="6"/>
      <c r="X185" s="6"/>
      <c r="Y185" s="621"/>
      <c r="Z185" s="621"/>
      <c r="AA185" s="621"/>
      <c r="AB185" s="621"/>
      <c r="AC185" s="621"/>
      <c r="AD185" s="621"/>
      <c r="AE185" s="621"/>
      <c r="AF185" s="620"/>
      <c r="AG185" s="620"/>
      <c r="AM185" s="6"/>
      <c r="AN185" s="621"/>
      <c r="AO185" s="621"/>
      <c r="AP185" s="621"/>
      <c r="AQ185" s="621"/>
      <c r="AR185" s="621"/>
      <c r="AS185" s="621"/>
      <c r="AT185" s="621"/>
      <c r="AU185" s="621"/>
      <c r="AV185" s="620"/>
      <c r="AW185" s="620"/>
      <c r="BC185" s="6"/>
      <c r="BD185" s="621"/>
      <c r="BE185" s="621"/>
      <c r="BF185" s="621"/>
      <c r="BG185" s="621"/>
      <c r="BH185" s="621"/>
      <c r="BI185" s="621"/>
      <c r="BJ185" s="621"/>
      <c r="BK185" s="621"/>
      <c r="BL185" s="620"/>
      <c r="BM185" s="620"/>
      <c r="BT185" s="621"/>
      <c r="BU185" s="621"/>
      <c r="BV185" s="621"/>
      <c r="BW185" s="621"/>
      <c r="BX185" s="621"/>
      <c r="BY185" s="621"/>
      <c r="BZ185" s="621"/>
      <c r="CA185" s="621"/>
      <c r="CB185" s="620"/>
      <c r="CC185" s="620"/>
      <c r="CJ185" s="621"/>
      <c r="CK185" s="621"/>
      <c r="CL185" s="621"/>
      <c r="CM185" s="621"/>
      <c r="CN185" s="621"/>
      <c r="CO185" s="621"/>
      <c r="CP185" s="621"/>
      <c r="CQ185" s="621"/>
      <c r="CR185" s="620"/>
      <c r="CS185" s="620"/>
      <c r="DH185" s="620"/>
      <c r="DI185" s="620"/>
      <c r="DX185" s="620"/>
      <c r="DY185" s="620"/>
      <c r="EM185" s="620"/>
      <c r="EN185" s="620"/>
      <c r="ES185" s="6"/>
      <c r="FB185" s="620"/>
      <c r="FC185" s="620"/>
      <c r="FQ185" s="620"/>
      <c r="FR185" s="620"/>
      <c r="GF185" s="620"/>
      <c r="GG185" s="620"/>
      <c r="GV185" s="620"/>
      <c r="GW185" s="620"/>
      <c r="HK185" s="620"/>
      <c r="HL185" s="620"/>
      <c r="HZ185" s="620"/>
      <c r="IA185" s="620"/>
    </row>
    <row r="186" spans="1:235" s="2" customFormat="1">
      <c r="A186" s="6"/>
      <c r="C186" s="6"/>
      <c r="D186" s="6"/>
      <c r="E186" s="6"/>
      <c r="F186" s="6"/>
      <c r="G186" s="621"/>
      <c r="H186" s="620"/>
      <c r="I186" s="620"/>
      <c r="J186" s="620"/>
      <c r="K186" s="620"/>
      <c r="L186" s="620"/>
      <c r="M186" s="620"/>
      <c r="N186" s="620"/>
      <c r="O186" s="620"/>
      <c r="P186" s="620"/>
      <c r="Q186" s="620"/>
      <c r="U186" s="6"/>
      <c r="V186" s="6"/>
      <c r="W186" s="6"/>
      <c r="X186" s="6"/>
      <c r="Y186" s="621"/>
      <c r="Z186" s="621"/>
      <c r="AA186" s="621"/>
      <c r="AB186" s="621"/>
      <c r="AC186" s="621"/>
      <c r="AD186" s="621"/>
      <c r="AE186" s="621"/>
      <c r="AF186" s="620"/>
      <c r="AG186" s="620"/>
      <c r="AM186" s="6"/>
      <c r="AN186" s="621"/>
      <c r="AO186" s="621"/>
      <c r="AP186" s="621"/>
      <c r="AQ186" s="621"/>
      <c r="AR186" s="621"/>
      <c r="AS186" s="621"/>
      <c r="AT186" s="621"/>
      <c r="AU186" s="621"/>
      <c r="AV186" s="620"/>
      <c r="AW186" s="620"/>
      <c r="BC186" s="6"/>
      <c r="BD186" s="621"/>
      <c r="BE186" s="621"/>
      <c r="BF186" s="621"/>
      <c r="BG186" s="621"/>
      <c r="BH186" s="621"/>
      <c r="BI186" s="621"/>
      <c r="BJ186" s="621"/>
      <c r="BK186" s="621"/>
      <c r="BL186" s="620"/>
      <c r="BM186" s="620"/>
      <c r="BT186" s="621"/>
      <c r="BU186" s="621"/>
      <c r="BV186" s="621"/>
      <c r="BW186" s="621"/>
      <c r="BX186" s="621"/>
      <c r="BY186" s="621"/>
      <c r="BZ186" s="621"/>
      <c r="CA186" s="621"/>
      <c r="CB186" s="620"/>
      <c r="CC186" s="620"/>
      <c r="CJ186" s="621"/>
      <c r="CK186" s="621"/>
      <c r="CL186" s="621"/>
      <c r="CM186" s="621"/>
      <c r="CN186" s="621"/>
      <c r="CO186" s="621"/>
      <c r="CP186" s="621"/>
      <c r="CQ186" s="621"/>
      <c r="CR186" s="620"/>
      <c r="CS186" s="620"/>
      <c r="DH186" s="620"/>
      <c r="DI186" s="620"/>
      <c r="DX186" s="620"/>
      <c r="DY186" s="620"/>
      <c r="EM186" s="620"/>
      <c r="EN186" s="620"/>
      <c r="ES186" s="6"/>
      <c r="FB186" s="620"/>
      <c r="FC186" s="620"/>
      <c r="FQ186" s="620"/>
      <c r="FR186" s="620"/>
      <c r="GF186" s="620"/>
      <c r="GG186" s="620"/>
      <c r="GV186" s="620"/>
      <c r="GW186" s="620"/>
      <c r="HK186" s="620"/>
      <c r="HL186" s="620"/>
      <c r="HZ186" s="620"/>
      <c r="IA186" s="620"/>
    </row>
    <row r="187" spans="1:235" s="2" customFormat="1">
      <c r="A187" s="6"/>
      <c r="C187" s="6"/>
      <c r="D187" s="6"/>
      <c r="E187" s="6"/>
      <c r="F187" s="6"/>
      <c r="G187" s="621"/>
      <c r="H187" s="620"/>
      <c r="I187" s="620"/>
      <c r="J187" s="620"/>
      <c r="K187" s="620"/>
      <c r="L187" s="620"/>
      <c r="M187" s="620"/>
      <c r="N187" s="620"/>
      <c r="O187" s="620"/>
      <c r="P187" s="620"/>
      <c r="Q187" s="620"/>
      <c r="U187" s="6"/>
      <c r="V187" s="6"/>
      <c r="W187" s="6"/>
      <c r="X187" s="6"/>
      <c r="Y187" s="621"/>
      <c r="Z187" s="621"/>
      <c r="AA187" s="621"/>
      <c r="AB187" s="621"/>
      <c r="AC187" s="621"/>
      <c r="AD187" s="621"/>
      <c r="AE187" s="621"/>
      <c r="AF187" s="620"/>
      <c r="AG187" s="620"/>
      <c r="AM187" s="6"/>
      <c r="AN187" s="621"/>
      <c r="AO187" s="621"/>
      <c r="AP187" s="621"/>
      <c r="AQ187" s="621"/>
      <c r="AR187" s="621"/>
      <c r="AS187" s="621"/>
      <c r="AT187" s="621"/>
      <c r="AU187" s="621"/>
      <c r="AV187" s="620"/>
      <c r="AW187" s="620"/>
      <c r="BC187" s="6"/>
      <c r="BD187" s="621"/>
      <c r="BE187" s="621"/>
      <c r="BF187" s="621"/>
      <c r="BG187" s="621"/>
      <c r="BH187" s="621"/>
      <c r="BI187" s="621"/>
      <c r="BJ187" s="621"/>
      <c r="BK187" s="621"/>
      <c r="BL187" s="620"/>
      <c r="BM187" s="620"/>
      <c r="BT187" s="621"/>
      <c r="BU187" s="621"/>
      <c r="BV187" s="621"/>
      <c r="BW187" s="621"/>
      <c r="BX187" s="621"/>
      <c r="BY187" s="621"/>
      <c r="BZ187" s="621"/>
      <c r="CA187" s="621"/>
      <c r="CB187" s="620"/>
      <c r="CC187" s="620"/>
      <c r="CJ187" s="621"/>
      <c r="CK187" s="621"/>
      <c r="CL187" s="621"/>
      <c r="CM187" s="621"/>
      <c r="CN187" s="621"/>
      <c r="CO187" s="621"/>
      <c r="CP187" s="621"/>
      <c r="CQ187" s="621"/>
      <c r="CR187" s="620"/>
      <c r="CS187" s="620"/>
      <c r="DH187" s="620"/>
      <c r="DI187" s="620"/>
      <c r="DX187" s="620"/>
      <c r="DY187" s="620"/>
      <c r="EM187" s="620"/>
      <c r="EN187" s="620"/>
      <c r="ES187" s="6"/>
      <c r="FB187" s="620"/>
      <c r="FC187" s="620"/>
      <c r="FQ187" s="620"/>
      <c r="FR187" s="620"/>
      <c r="GF187" s="620"/>
      <c r="GG187" s="620"/>
      <c r="GV187" s="620"/>
      <c r="GW187" s="620"/>
      <c r="HK187" s="620"/>
      <c r="HL187" s="620"/>
      <c r="HZ187" s="620"/>
      <c r="IA187" s="620"/>
    </row>
    <row r="188" spans="1:235" s="2" customFormat="1">
      <c r="A188" s="6"/>
      <c r="C188" s="6"/>
      <c r="D188" s="6"/>
      <c r="E188" s="6"/>
      <c r="F188" s="6"/>
      <c r="G188" s="621"/>
      <c r="H188" s="620"/>
      <c r="I188" s="620"/>
      <c r="J188" s="620"/>
      <c r="K188" s="620"/>
      <c r="L188" s="620"/>
      <c r="M188" s="620"/>
      <c r="N188" s="620"/>
      <c r="O188" s="620"/>
      <c r="P188" s="620"/>
      <c r="Q188" s="620"/>
      <c r="U188" s="6"/>
      <c r="V188" s="6"/>
      <c r="W188" s="6"/>
      <c r="X188" s="6"/>
      <c r="Y188" s="621"/>
      <c r="Z188" s="621"/>
      <c r="AA188" s="621"/>
      <c r="AB188" s="621"/>
      <c r="AC188" s="621"/>
      <c r="AD188" s="621"/>
      <c r="AE188" s="621"/>
      <c r="AF188" s="620"/>
      <c r="AG188" s="620"/>
      <c r="AM188" s="6"/>
      <c r="AN188" s="621"/>
      <c r="AO188" s="621"/>
      <c r="AP188" s="621"/>
      <c r="AQ188" s="621"/>
      <c r="AR188" s="621"/>
      <c r="AS188" s="621"/>
      <c r="AT188" s="621"/>
      <c r="AU188" s="621"/>
      <c r="AV188" s="620"/>
      <c r="AW188" s="620"/>
      <c r="BC188" s="6"/>
      <c r="BD188" s="621"/>
      <c r="BE188" s="621"/>
      <c r="BF188" s="621"/>
      <c r="BG188" s="621"/>
      <c r="BH188" s="621"/>
      <c r="BI188" s="621"/>
      <c r="BJ188" s="621"/>
      <c r="BK188" s="621"/>
      <c r="BL188" s="620"/>
      <c r="BM188" s="620"/>
      <c r="BT188" s="621"/>
      <c r="BU188" s="621"/>
      <c r="BV188" s="621"/>
      <c r="BW188" s="621"/>
      <c r="BX188" s="621"/>
      <c r="BY188" s="621"/>
      <c r="BZ188" s="621"/>
      <c r="CA188" s="621"/>
      <c r="CB188" s="620"/>
      <c r="CC188" s="620"/>
      <c r="CJ188" s="621"/>
      <c r="CK188" s="621"/>
      <c r="CL188" s="621"/>
      <c r="CM188" s="621"/>
      <c r="CN188" s="621"/>
      <c r="CO188" s="621"/>
      <c r="CP188" s="621"/>
      <c r="CQ188" s="621"/>
      <c r="CR188" s="620"/>
      <c r="CS188" s="620"/>
      <c r="DH188" s="620"/>
      <c r="DI188" s="620"/>
      <c r="DX188" s="620"/>
      <c r="DY188" s="620"/>
      <c r="EM188" s="620"/>
      <c r="EN188" s="620"/>
      <c r="ES188" s="6"/>
      <c r="FB188" s="620"/>
      <c r="FC188" s="620"/>
      <c r="FQ188" s="620"/>
      <c r="FR188" s="620"/>
      <c r="GF188" s="620"/>
      <c r="GG188" s="620"/>
      <c r="GV188" s="620"/>
      <c r="GW188" s="620"/>
      <c r="HK188" s="620"/>
      <c r="HL188" s="620"/>
      <c r="HZ188" s="620"/>
      <c r="IA188" s="620"/>
    </row>
    <row r="189" spans="1:235" s="2" customFormat="1">
      <c r="A189" s="6"/>
      <c r="C189" s="6"/>
      <c r="D189" s="6"/>
      <c r="E189" s="6"/>
      <c r="F189" s="6"/>
      <c r="G189" s="621"/>
      <c r="H189" s="620"/>
      <c r="I189" s="620"/>
      <c r="J189" s="620"/>
      <c r="K189" s="620"/>
      <c r="L189" s="620"/>
      <c r="M189" s="620"/>
      <c r="N189" s="620"/>
      <c r="O189" s="620"/>
      <c r="P189" s="620"/>
      <c r="Q189" s="620"/>
      <c r="U189" s="6"/>
      <c r="V189" s="6"/>
      <c r="W189" s="6"/>
      <c r="X189" s="6"/>
      <c r="Y189" s="621"/>
      <c r="Z189" s="621"/>
      <c r="AA189" s="621"/>
      <c r="AB189" s="621"/>
      <c r="AC189" s="621"/>
      <c r="AD189" s="621"/>
      <c r="AE189" s="621"/>
      <c r="AF189" s="620"/>
      <c r="AG189" s="620"/>
      <c r="AM189" s="6"/>
      <c r="AN189" s="621"/>
      <c r="AO189" s="621"/>
      <c r="AP189" s="621"/>
      <c r="AQ189" s="621"/>
      <c r="AR189" s="621"/>
      <c r="AS189" s="621"/>
      <c r="AT189" s="621"/>
      <c r="AU189" s="621"/>
      <c r="AV189" s="620"/>
      <c r="AW189" s="620"/>
      <c r="BC189" s="6"/>
      <c r="BD189" s="621"/>
      <c r="BE189" s="621"/>
      <c r="BF189" s="621"/>
      <c r="BG189" s="621"/>
      <c r="BH189" s="621"/>
      <c r="BI189" s="621"/>
      <c r="BJ189" s="621"/>
      <c r="BK189" s="621"/>
      <c r="BL189" s="620"/>
      <c r="BM189" s="620"/>
      <c r="BT189" s="621"/>
      <c r="BU189" s="621"/>
      <c r="BV189" s="621"/>
      <c r="BW189" s="621"/>
      <c r="BX189" s="621"/>
      <c r="BY189" s="621"/>
      <c r="BZ189" s="621"/>
      <c r="CA189" s="621"/>
      <c r="CB189" s="620"/>
      <c r="CC189" s="620"/>
      <c r="CJ189" s="621"/>
      <c r="CK189" s="621"/>
      <c r="CL189" s="621"/>
      <c r="CM189" s="621"/>
      <c r="CN189" s="621"/>
      <c r="CO189" s="621"/>
      <c r="CP189" s="621"/>
      <c r="CQ189" s="621"/>
      <c r="CR189" s="620"/>
      <c r="CS189" s="620"/>
      <c r="DH189" s="620"/>
      <c r="DI189" s="620"/>
      <c r="DX189" s="620"/>
      <c r="DY189" s="620"/>
      <c r="EM189" s="620"/>
      <c r="EN189" s="620"/>
      <c r="ES189" s="6"/>
      <c r="FB189" s="620"/>
      <c r="FC189" s="620"/>
      <c r="FQ189" s="620"/>
      <c r="FR189" s="620"/>
      <c r="GF189" s="620"/>
      <c r="GG189" s="620"/>
      <c r="GV189" s="620"/>
      <c r="GW189" s="620"/>
      <c r="HK189" s="620"/>
      <c r="HL189" s="620"/>
      <c r="HZ189" s="620"/>
      <c r="IA189" s="620"/>
    </row>
  </sheetData>
  <phoneticPr fontId="5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FF"/>
  </sheetPr>
  <dimension ref="A1:JI42"/>
  <sheetViews>
    <sheetView zoomScale="90" zoomScaleNormal="90" workbookViewId="0">
      <pane xSplit="1" ySplit="3" topLeftCell="U4" activePane="bottomRight" state="frozen"/>
      <selection activeCell="L23" sqref="L23"/>
      <selection pane="topRight" activeCell="L23" sqref="L23"/>
      <selection pane="bottomLeft" activeCell="L23" sqref="L23"/>
      <selection pane="bottomRight" activeCell="IY18" sqref="IY18"/>
    </sheetView>
  </sheetViews>
  <sheetFormatPr defaultColWidth="11.21875" defaultRowHeight="12.75"/>
  <cols>
    <col min="1" max="1" width="11.21875" style="14" customWidth="1"/>
    <col min="2" max="2" width="13.44140625" style="14" customWidth="1"/>
    <col min="3" max="3" width="11.77734375" style="6" customWidth="1"/>
    <col min="4" max="11" width="11.77734375" style="2" customWidth="1"/>
    <col min="12" max="12" width="12.88671875" style="2" customWidth="1"/>
    <col min="13" max="16" width="11.77734375" style="2" customWidth="1"/>
    <col min="17" max="17" width="13.109375" style="2" customWidth="1"/>
    <col min="18" max="18" width="13.109375" style="14" customWidth="1"/>
    <col min="19" max="19" width="12.109375" style="14" customWidth="1"/>
    <col min="20" max="22" width="12.21875" style="14" bestFit="1" customWidth="1"/>
    <col min="23" max="23" width="12.21875" style="143" bestFit="1" customWidth="1"/>
    <col min="24" max="24" width="12.44140625" style="143" customWidth="1"/>
    <col min="25" max="25" width="13" style="143" customWidth="1"/>
    <col min="26" max="27" width="12.21875" style="143" customWidth="1"/>
    <col min="28" max="33" width="12.5546875" style="143" customWidth="1"/>
    <col min="34" max="34" width="11.77734375" style="87" customWidth="1"/>
    <col min="35" max="39" width="11.77734375" style="47" customWidth="1"/>
    <col min="40" max="40" width="12" style="47" customWidth="1"/>
    <col min="41" max="42" width="12" style="87" customWidth="1"/>
    <col min="43" max="44" width="12.88671875" style="87" customWidth="1"/>
    <col min="45" max="45" width="11.6640625" style="143" customWidth="1"/>
    <col min="46" max="50" width="12.5546875" style="143" customWidth="1"/>
    <col min="51" max="58" width="11.77734375" style="47" customWidth="1"/>
    <col min="59" max="60" width="11.21875" style="47" customWidth="1"/>
    <col min="61" max="61" width="12.88671875" style="87" customWidth="1"/>
    <col min="62" max="62" width="11.44140625" style="143" customWidth="1"/>
    <col min="63" max="67" width="12.5546875" style="143" customWidth="1"/>
    <col min="68" max="72" width="11.44140625" style="47" customWidth="1"/>
    <col min="73" max="75" width="11.6640625" style="47" customWidth="1"/>
    <col min="76" max="77" width="11.5546875" style="47" customWidth="1"/>
    <col min="78" max="78" width="12.88671875" style="87" customWidth="1"/>
    <col min="79" max="79" width="12.109375" style="143" customWidth="1"/>
    <col min="80" max="84" width="12.5546875" style="143" customWidth="1"/>
    <col min="85" max="87" width="11.21875" style="47" customWidth="1"/>
    <col min="88" max="88" width="12.6640625" style="47" customWidth="1"/>
    <col min="89" max="94" width="11.77734375" style="47" customWidth="1"/>
    <col min="95" max="95" width="12.88671875" style="87" customWidth="1"/>
    <col min="96" max="96" width="11.21875" style="87" customWidth="1"/>
    <col min="97" max="101" width="12.5546875" style="143" customWidth="1"/>
    <col min="102" max="105" width="11.21875" style="47" customWidth="1"/>
    <col min="106" max="108" width="11.77734375" style="47" customWidth="1"/>
    <col min="109" max="111" width="10.109375" style="47" customWidth="1"/>
    <col min="112" max="112" width="11.109375" style="87" customWidth="1"/>
    <col min="113" max="113" width="10.44140625" style="143" customWidth="1"/>
    <col min="114" max="118" width="12.5546875" style="143" customWidth="1"/>
    <col min="119" max="122" width="11.21875" style="47" customWidth="1"/>
    <col min="123" max="128" width="11.77734375" style="47" customWidth="1"/>
    <col min="129" max="129" width="12.88671875" style="87" customWidth="1"/>
    <col min="130" max="130" width="10.44140625" style="143" customWidth="1"/>
    <col min="131" max="135" width="12.5546875" style="143" customWidth="1"/>
    <col min="136" max="137" width="12.44140625" style="87" customWidth="1"/>
    <col min="138" max="138" width="12.21875" style="87" customWidth="1"/>
    <col min="139" max="140" width="12" style="47" customWidth="1"/>
    <col min="141" max="142" width="11.77734375" style="47" customWidth="1"/>
    <col min="143" max="144" width="11.77734375" style="144" customWidth="1"/>
    <col min="145" max="146" width="11.6640625" style="144" customWidth="1"/>
    <col min="147" max="147" width="12.88671875" style="87" customWidth="1"/>
    <col min="148" max="148" width="11.44140625" style="143" customWidth="1"/>
    <col min="149" max="153" width="12.5546875" style="143" customWidth="1"/>
    <col min="154" max="154" width="9.6640625" style="47" customWidth="1"/>
    <col min="155" max="159" width="10.21875" style="47" bestFit="1" customWidth="1"/>
    <col min="160" max="161" width="10.21875" style="47" customWidth="1"/>
    <col min="162" max="162" width="12.88671875" style="87" customWidth="1"/>
    <col min="163" max="163" width="10.44140625" style="143" customWidth="1"/>
    <col min="164" max="168" width="12.5546875" style="143" customWidth="1"/>
    <col min="169" max="169" width="12.44140625" style="47" customWidth="1"/>
    <col min="170" max="170" width="11.21875" style="47" customWidth="1"/>
    <col min="171" max="172" width="11.77734375" style="47" customWidth="1"/>
    <col min="173" max="176" width="11.77734375" style="87" customWidth="1"/>
    <col min="177" max="177" width="12.88671875" style="87" customWidth="1"/>
    <col min="178" max="178" width="11.77734375" style="143" customWidth="1"/>
    <col min="179" max="183" width="12.5546875" style="143" customWidth="1"/>
    <col min="184" max="185" width="12.21875" style="47" customWidth="1"/>
    <col min="186" max="188" width="11.77734375" style="47" customWidth="1"/>
    <col min="189" max="191" width="11.77734375" style="87" customWidth="1"/>
    <col min="192" max="192" width="12.88671875" style="87" customWidth="1"/>
    <col min="193" max="193" width="11.5546875" style="143" customWidth="1"/>
    <col min="194" max="198" width="12.5546875" style="143" customWidth="1"/>
    <col min="199" max="200" width="11.21875" style="47" customWidth="1"/>
    <col min="201" max="202" width="11.77734375" style="47" customWidth="1"/>
    <col min="203" max="204" width="11.77734375" style="87" customWidth="1"/>
    <col min="205" max="206" width="11.77734375" style="47" customWidth="1"/>
    <col min="207" max="207" width="12" style="87" customWidth="1"/>
    <col min="208" max="208" width="11.33203125" style="143" customWidth="1"/>
    <col min="209" max="213" width="12.5546875" style="143" customWidth="1"/>
    <col min="214" max="217" width="11.21875" style="47" customWidth="1"/>
    <col min="218" max="219" width="11.77734375" style="47" customWidth="1"/>
    <col min="220" max="223" width="11.77734375" style="144" customWidth="1"/>
    <col min="224" max="224" width="12.88671875" style="87" customWidth="1"/>
    <col min="225" max="225" width="10.44140625" style="143" customWidth="1"/>
    <col min="226" max="230" width="12.5546875" style="143" customWidth="1"/>
    <col min="231" max="232" width="11.21875" style="47" customWidth="1"/>
    <col min="233" max="235" width="11.77734375" style="47" customWidth="1"/>
    <col min="236" max="238" width="11.77734375" style="87" customWidth="1"/>
    <col min="239" max="239" width="12.88671875" style="87" customWidth="1"/>
    <col min="240" max="240" width="10.44140625" style="143" customWidth="1"/>
    <col min="241" max="245" width="12.5546875" style="143" customWidth="1"/>
    <col min="246" max="247" width="11.21875" style="47" customWidth="1"/>
    <col min="248" max="250" width="11.77734375" style="47" customWidth="1"/>
    <col min="251" max="252" width="11.77734375" style="87" customWidth="1"/>
    <col min="253" max="253" width="11.21875" style="87" customWidth="1"/>
    <col min="254" max="254" width="12.88671875" style="87" customWidth="1"/>
    <col min="255" max="255" width="10.44140625" style="143" customWidth="1"/>
    <col min="256" max="256" width="12.5546875" style="143" customWidth="1"/>
    <col min="257" max="269" width="11.21875" style="47" customWidth="1"/>
    <col min="270" max="16384" width="11.21875" style="15"/>
  </cols>
  <sheetData>
    <row r="1" spans="1:269" s="223" customFormat="1">
      <c r="A1" s="213"/>
      <c r="B1" s="42" t="s">
        <v>51</v>
      </c>
      <c r="C1" s="5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53"/>
      <c r="S1" s="89"/>
      <c r="T1" s="89"/>
      <c r="U1" s="89"/>
      <c r="V1" s="89"/>
      <c r="W1" s="215"/>
      <c r="X1" s="215"/>
      <c r="Y1" s="215"/>
      <c r="Z1" s="216"/>
      <c r="AA1" s="216"/>
      <c r="AB1" s="216"/>
      <c r="AC1" s="216"/>
      <c r="AD1" s="216"/>
      <c r="AE1" s="216"/>
      <c r="AF1" s="216"/>
      <c r="AG1" s="216"/>
      <c r="AH1" s="217"/>
      <c r="AI1" s="217"/>
      <c r="AJ1" s="218"/>
      <c r="AK1" s="218"/>
      <c r="AL1" s="218"/>
      <c r="AM1" s="218"/>
      <c r="AN1" s="218"/>
      <c r="AO1" s="218"/>
      <c r="AP1" s="218"/>
      <c r="AQ1" s="245"/>
      <c r="AR1" s="245"/>
      <c r="AS1" s="216"/>
      <c r="AT1" s="216"/>
      <c r="AU1" s="216"/>
      <c r="AV1" s="216"/>
      <c r="AW1" s="216"/>
      <c r="AX1" s="216"/>
      <c r="AY1" s="218"/>
      <c r="AZ1" s="217"/>
      <c r="BA1" s="217"/>
      <c r="BB1" s="218"/>
      <c r="BC1" s="218"/>
      <c r="BD1" s="218"/>
      <c r="BE1" s="218"/>
      <c r="BF1" s="218"/>
      <c r="BG1" s="218"/>
      <c r="BH1" s="218"/>
      <c r="BI1" s="218"/>
      <c r="BJ1" s="216"/>
      <c r="BK1" s="216"/>
      <c r="BL1" s="216"/>
      <c r="BM1" s="216"/>
      <c r="BN1" s="216"/>
      <c r="BO1" s="216"/>
      <c r="BP1" s="217"/>
      <c r="BQ1" s="217"/>
      <c r="BR1" s="217"/>
      <c r="BS1" s="217"/>
      <c r="BT1" s="218"/>
      <c r="BU1" s="218"/>
      <c r="BV1" s="218"/>
      <c r="BW1" s="218"/>
      <c r="BX1" s="218"/>
      <c r="BY1" s="218"/>
      <c r="BZ1" s="218"/>
      <c r="CA1" s="216"/>
      <c r="CB1" s="216"/>
      <c r="CC1" s="216"/>
      <c r="CD1" s="216"/>
      <c r="CE1" s="216"/>
      <c r="CF1" s="216"/>
      <c r="CG1" s="217"/>
      <c r="CH1" s="217"/>
      <c r="CI1" s="217"/>
      <c r="CJ1" s="217"/>
      <c r="CK1" s="218"/>
      <c r="CL1" s="218"/>
      <c r="CM1" s="218"/>
      <c r="CN1" s="218"/>
      <c r="CO1" s="218"/>
      <c r="CP1" s="218"/>
      <c r="CQ1" s="218"/>
      <c r="CR1" s="218"/>
      <c r="CS1" s="216"/>
      <c r="CT1" s="216"/>
      <c r="CU1" s="216"/>
      <c r="CV1" s="216"/>
      <c r="CW1" s="216"/>
      <c r="CX1" s="217"/>
      <c r="CY1" s="217"/>
      <c r="CZ1" s="217"/>
      <c r="DA1" s="217"/>
      <c r="DB1" s="218"/>
      <c r="DC1" s="218"/>
      <c r="DD1" s="218"/>
      <c r="DE1" s="218"/>
      <c r="DF1" s="218"/>
      <c r="DG1" s="218"/>
      <c r="DH1" s="218"/>
      <c r="DI1" s="216"/>
      <c r="DJ1" s="216"/>
      <c r="DK1" s="216"/>
      <c r="DL1" s="216"/>
      <c r="DM1" s="216"/>
      <c r="DN1" s="216"/>
      <c r="DO1" s="217"/>
      <c r="DP1" s="217"/>
      <c r="DQ1" s="217"/>
      <c r="DR1" s="217"/>
      <c r="DS1" s="218"/>
      <c r="DT1" s="218"/>
      <c r="DU1" s="218"/>
      <c r="DV1" s="218"/>
      <c r="DW1" s="218"/>
      <c r="DX1" s="218"/>
      <c r="DY1" s="218"/>
      <c r="DZ1" s="216"/>
      <c r="EA1" s="216"/>
      <c r="EB1" s="216"/>
      <c r="EC1" s="216"/>
      <c r="ED1" s="216"/>
      <c r="EE1" s="216"/>
      <c r="EF1" s="219"/>
      <c r="EG1" s="217"/>
      <c r="EH1" s="220"/>
      <c r="EI1" s="217"/>
      <c r="EJ1" s="220"/>
      <c r="EK1" s="218"/>
      <c r="EL1" s="218"/>
      <c r="EM1" s="221"/>
      <c r="EN1" s="221"/>
      <c r="EO1" s="221"/>
      <c r="EP1" s="221"/>
      <c r="EQ1" s="218"/>
      <c r="ER1" s="216"/>
      <c r="ES1" s="216"/>
      <c r="ET1" s="216"/>
      <c r="EU1" s="216"/>
      <c r="EV1" s="216"/>
      <c r="EW1" s="216"/>
      <c r="EX1" s="217"/>
      <c r="EY1" s="217"/>
      <c r="EZ1" s="218"/>
      <c r="FA1" s="218"/>
      <c r="FB1" s="218"/>
      <c r="FC1" s="218"/>
      <c r="FD1" s="218"/>
      <c r="FE1" s="218"/>
      <c r="FF1" s="218"/>
      <c r="FG1" s="216"/>
      <c r="FH1" s="216"/>
      <c r="FI1" s="216"/>
      <c r="FJ1" s="216"/>
      <c r="FK1" s="216"/>
      <c r="FL1" s="216"/>
      <c r="FM1" s="217"/>
      <c r="FN1" s="217"/>
      <c r="FO1" s="218"/>
      <c r="FP1" s="218"/>
      <c r="FQ1" s="218"/>
      <c r="FR1" s="218"/>
      <c r="FS1" s="218"/>
      <c r="FT1" s="218"/>
      <c r="FU1" s="218"/>
      <c r="FV1" s="216"/>
      <c r="FW1" s="216"/>
      <c r="FX1" s="216"/>
      <c r="FY1" s="216"/>
      <c r="FZ1" s="216"/>
      <c r="GA1" s="216"/>
      <c r="GB1" s="217"/>
      <c r="GC1" s="217"/>
      <c r="GD1" s="218"/>
      <c r="GE1" s="218"/>
      <c r="GF1" s="218"/>
      <c r="GG1" s="218"/>
      <c r="GH1" s="218"/>
      <c r="GI1" s="218"/>
      <c r="GJ1" s="218"/>
      <c r="GK1" s="216"/>
      <c r="GL1" s="216"/>
      <c r="GM1" s="216"/>
      <c r="GN1" s="216"/>
      <c r="GO1" s="216"/>
      <c r="GP1" s="216"/>
      <c r="GQ1" s="217"/>
      <c r="GR1" s="217"/>
      <c r="GS1" s="218"/>
      <c r="GT1" s="218"/>
      <c r="GU1" s="218"/>
      <c r="GV1" s="218"/>
      <c r="GW1" s="218"/>
      <c r="GX1" s="218"/>
      <c r="GY1" s="218"/>
      <c r="GZ1" s="216"/>
      <c r="HA1" s="216"/>
      <c r="HB1" s="216"/>
      <c r="HC1" s="216"/>
      <c r="HD1" s="216"/>
      <c r="HE1" s="216"/>
      <c r="HF1" s="219" t="s">
        <v>54</v>
      </c>
      <c r="HG1" s="217"/>
      <c r="HH1" s="217"/>
      <c r="HI1" s="217"/>
      <c r="HJ1" s="218"/>
      <c r="HK1" s="218"/>
      <c r="HL1" s="221"/>
      <c r="HM1" s="221"/>
      <c r="HN1" s="221"/>
      <c r="HO1" s="221"/>
      <c r="HP1" s="218"/>
      <c r="HQ1" s="216"/>
      <c r="HR1" s="216"/>
      <c r="HS1" s="216"/>
      <c r="HT1" s="216"/>
      <c r="HU1" s="216"/>
      <c r="HV1" s="216"/>
      <c r="HW1" s="217"/>
      <c r="HX1" s="217"/>
      <c r="HY1" s="218"/>
      <c r="HZ1" s="218"/>
      <c r="IA1" s="218"/>
      <c r="IB1" s="218"/>
      <c r="IC1" s="218"/>
      <c r="ID1" s="218"/>
      <c r="IE1" s="218"/>
      <c r="IF1" s="216"/>
      <c r="IG1" s="216"/>
      <c r="IH1" s="216"/>
      <c r="II1" s="216"/>
      <c r="IJ1" s="216"/>
      <c r="IK1" s="216"/>
      <c r="IL1" s="217"/>
      <c r="IM1" s="217"/>
      <c r="IN1" s="218"/>
      <c r="IO1" s="218"/>
      <c r="IP1" s="218"/>
      <c r="IQ1" s="218"/>
      <c r="IR1" s="218"/>
      <c r="IS1" s="269"/>
      <c r="IT1" s="218"/>
      <c r="IU1" s="216"/>
      <c r="IV1" s="216"/>
      <c r="IW1" s="222"/>
      <c r="IX1" s="222"/>
      <c r="IY1" s="222"/>
      <c r="IZ1" s="222"/>
      <c r="JA1" s="222"/>
      <c r="JB1" s="222"/>
      <c r="JC1" s="222"/>
      <c r="JD1" s="222"/>
      <c r="JE1" s="222"/>
      <c r="JF1" s="222"/>
      <c r="JG1" s="222"/>
      <c r="JH1" s="222"/>
      <c r="JI1" s="222"/>
    </row>
    <row r="2" spans="1:269" s="235" customFormat="1">
      <c r="A2" s="224"/>
      <c r="B2" s="225" t="s">
        <v>64</v>
      </c>
      <c r="C2" s="226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7"/>
      <c r="O2" s="225"/>
      <c r="P2" s="225"/>
      <c r="Q2" s="225"/>
      <c r="R2" s="228"/>
      <c r="S2" s="229"/>
      <c r="T2" s="229"/>
      <c r="U2" s="229"/>
      <c r="V2" s="230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2" t="s">
        <v>27</v>
      </c>
      <c r="AI2" s="233"/>
      <c r="AJ2" s="234"/>
      <c r="AK2" s="234"/>
      <c r="AL2" s="234"/>
      <c r="AM2" s="234"/>
      <c r="AN2" s="234"/>
      <c r="AO2" s="234"/>
      <c r="AP2" s="234"/>
      <c r="AQ2" s="234"/>
      <c r="AR2" s="234"/>
      <c r="AS2" s="231"/>
      <c r="AT2" s="231"/>
      <c r="AU2" s="231"/>
      <c r="AV2" s="231"/>
      <c r="AW2" s="231"/>
      <c r="AX2" s="231"/>
      <c r="AY2" s="232" t="s">
        <v>28</v>
      </c>
      <c r="AZ2" s="233"/>
      <c r="BA2" s="229"/>
      <c r="BB2" s="234"/>
      <c r="BC2" s="234"/>
      <c r="BD2" s="234"/>
      <c r="BE2" s="234"/>
      <c r="BF2" s="234"/>
      <c r="BG2" s="234"/>
      <c r="BH2" s="234"/>
      <c r="BI2" s="234"/>
      <c r="BJ2" s="231"/>
      <c r="BK2" s="231"/>
      <c r="BL2" s="231"/>
      <c r="BM2" s="231"/>
      <c r="BN2" s="231"/>
      <c r="BO2" s="231"/>
      <c r="BP2" s="232" t="s">
        <v>29</v>
      </c>
      <c r="BQ2" s="233"/>
      <c r="BR2" s="229"/>
      <c r="BS2" s="229"/>
      <c r="BT2" s="234"/>
      <c r="BU2" s="234"/>
      <c r="BV2" s="234"/>
      <c r="BW2" s="234"/>
      <c r="BX2" s="234"/>
      <c r="BY2" s="234"/>
      <c r="BZ2" s="234"/>
      <c r="CA2" s="231"/>
      <c r="CB2" s="231"/>
      <c r="CC2" s="231"/>
      <c r="CD2" s="231"/>
      <c r="CE2" s="231"/>
      <c r="CF2" s="231"/>
      <c r="CG2" s="232" t="s">
        <v>30</v>
      </c>
      <c r="CH2" s="233"/>
      <c r="CI2" s="229"/>
      <c r="CJ2" s="229"/>
      <c r="CK2" s="234"/>
      <c r="CL2" s="234"/>
      <c r="CM2" s="234"/>
      <c r="CN2" s="234"/>
      <c r="CO2" s="234"/>
      <c r="CP2" s="234"/>
      <c r="CQ2" s="234"/>
      <c r="CR2" s="234"/>
      <c r="CS2" s="231"/>
      <c r="CT2" s="231"/>
      <c r="CU2" s="231"/>
      <c r="CV2" s="231"/>
      <c r="CW2" s="231"/>
      <c r="CX2" s="232" t="s">
        <v>31</v>
      </c>
      <c r="CY2" s="233"/>
      <c r="CZ2" s="229"/>
      <c r="DA2" s="229"/>
      <c r="DB2" s="234"/>
      <c r="DC2" s="234"/>
      <c r="DD2" s="234"/>
      <c r="DE2" s="234"/>
      <c r="DF2" s="234"/>
      <c r="DG2" s="234"/>
      <c r="DH2" s="234"/>
      <c r="DI2" s="231"/>
      <c r="DJ2" s="231"/>
      <c r="DK2" s="231"/>
      <c r="DL2" s="231"/>
      <c r="DM2" s="231"/>
      <c r="DN2" s="231"/>
      <c r="DO2" s="232" t="s">
        <v>32</v>
      </c>
      <c r="DP2" s="233"/>
      <c r="DQ2" s="229"/>
      <c r="DR2" s="229"/>
      <c r="DS2" s="234"/>
      <c r="DT2" s="234"/>
      <c r="DU2" s="234"/>
      <c r="DV2" s="234"/>
      <c r="DW2" s="234"/>
      <c r="DX2" s="234"/>
      <c r="DY2" s="234"/>
      <c r="DZ2" s="231"/>
      <c r="EA2" s="231"/>
      <c r="EB2" s="231"/>
      <c r="EC2" s="231"/>
      <c r="ED2" s="231"/>
      <c r="EE2" s="231"/>
      <c r="EF2" s="219" t="s">
        <v>25</v>
      </c>
      <c r="EG2" s="233"/>
      <c r="EH2" s="233"/>
      <c r="EI2" s="229"/>
      <c r="EJ2" s="229"/>
      <c r="EK2" s="234"/>
      <c r="EL2" s="234"/>
      <c r="EM2" s="231"/>
      <c r="EN2" s="231"/>
      <c r="EO2" s="231"/>
      <c r="EP2" s="231"/>
      <c r="EQ2" s="234"/>
      <c r="ER2" s="231"/>
      <c r="ES2" s="231"/>
      <c r="ET2" s="231"/>
      <c r="EU2" s="231"/>
      <c r="EV2" s="231"/>
      <c r="EW2" s="231"/>
      <c r="EX2" s="232" t="s">
        <v>33</v>
      </c>
      <c r="EY2" s="233"/>
      <c r="EZ2" s="234"/>
      <c r="FA2" s="234"/>
      <c r="FB2" s="234"/>
      <c r="FC2" s="234"/>
      <c r="FD2" s="234"/>
      <c r="FE2" s="234"/>
      <c r="FF2" s="234"/>
      <c r="FG2" s="231"/>
      <c r="FH2" s="231"/>
      <c r="FI2" s="231"/>
      <c r="FJ2" s="231"/>
      <c r="FK2" s="231"/>
      <c r="FL2" s="231"/>
      <c r="FM2" s="232" t="s">
        <v>21</v>
      </c>
      <c r="FN2" s="233"/>
      <c r="FO2" s="234"/>
      <c r="FP2" s="234"/>
      <c r="FQ2" s="234"/>
      <c r="FR2" s="234"/>
      <c r="FS2" s="234"/>
      <c r="FT2" s="234"/>
      <c r="FU2" s="234"/>
      <c r="FV2" s="231"/>
      <c r="FW2" s="231"/>
      <c r="FX2" s="231"/>
      <c r="FY2" s="231"/>
      <c r="FZ2" s="231"/>
      <c r="GA2" s="231"/>
      <c r="GB2" s="232" t="s">
        <v>34</v>
      </c>
      <c r="GC2" s="233"/>
      <c r="GD2" s="234"/>
      <c r="GE2" s="234"/>
      <c r="GF2" s="234"/>
      <c r="GG2" s="234"/>
      <c r="GH2" s="234"/>
      <c r="GI2" s="234"/>
      <c r="GJ2" s="234"/>
      <c r="GK2" s="231"/>
      <c r="GL2" s="231"/>
      <c r="GM2" s="231"/>
      <c r="GN2" s="231"/>
      <c r="GO2" s="231"/>
      <c r="GP2" s="231"/>
      <c r="GQ2" s="232" t="s">
        <v>35</v>
      </c>
      <c r="GR2" s="233"/>
      <c r="GS2" s="234"/>
      <c r="GT2" s="234"/>
      <c r="GU2" s="234"/>
      <c r="GV2" s="234"/>
      <c r="GW2" s="234"/>
      <c r="GX2" s="234"/>
      <c r="GY2" s="234"/>
      <c r="GZ2" s="231"/>
      <c r="HA2" s="231"/>
      <c r="HB2" s="231"/>
      <c r="HC2" s="231"/>
      <c r="HD2" s="231"/>
      <c r="HE2" s="231"/>
      <c r="HF2" s="219" t="s">
        <v>54</v>
      </c>
      <c r="HH2" s="233"/>
      <c r="HI2" s="236"/>
      <c r="HJ2" s="234"/>
      <c r="HK2" s="234"/>
      <c r="HL2" s="231"/>
      <c r="HM2" s="231"/>
      <c r="HN2" s="231"/>
      <c r="HO2" s="231"/>
      <c r="HP2" s="234"/>
      <c r="HQ2" s="231"/>
      <c r="HR2" s="231"/>
      <c r="HS2" s="231"/>
      <c r="HT2" s="231"/>
      <c r="HU2" s="231"/>
      <c r="HV2" s="231"/>
      <c r="HW2" s="232" t="s">
        <v>55</v>
      </c>
      <c r="HX2" s="233"/>
      <c r="HY2" s="234"/>
      <c r="HZ2" s="234"/>
      <c r="IA2" s="234"/>
      <c r="IB2" s="234"/>
      <c r="IC2" s="234"/>
      <c r="ID2" s="234"/>
      <c r="IE2" s="234"/>
      <c r="IF2" s="231"/>
      <c r="IG2" s="231"/>
      <c r="IH2" s="231"/>
      <c r="II2" s="231"/>
      <c r="IJ2" s="231"/>
      <c r="IK2" s="231"/>
      <c r="IL2" s="232" t="s">
        <v>56</v>
      </c>
      <c r="IM2" s="233"/>
      <c r="IN2" s="234"/>
      <c r="IO2" s="234"/>
      <c r="IP2" s="234"/>
      <c r="IQ2" s="234"/>
      <c r="IR2" s="234"/>
      <c r="IS2" s="234"/>
      <c r="IT2" s="234"/>
      <c r="IU2" s="231"/>
      <c r="IV2" s="231"/>
      <c r="IW2" s="231"/>
      <c r="IX2" s="231"/>
      <c r="IY2" s="231"/>
      <c r="IZ2" s="231"/>
    </row>
    <row r="3" spans="1:269" s="223" customFormat="1">
      <c r="A3" s="217"/>
      <c r="B3" s="237" t="s">
        <v>102</v>
      </c>
      <c r="C3" s="237" t="s">
        <v>65</v>
      </c>
      <c r="D3" s="237" t="s">
        <v>66</v>
      </c>
      <c r="E3" s="237" t="s">
        <v>67</v>
      </c>
      <c r="F3" s="237" t="s">
        <v>68</v>
      </c>
      <c r="G3" s="237" t="s">
        <v>69</v>
      </c>
      <c r="H3" s="237" t="s">
        <v>70</v>
      </c>
      <c r="I3" s="237" t="s">
        <v>71</v>
      </c>
      <c r="J3" s="237" t="s">
        <v>72</v>
      </c>
      <c r="K3" s="237" t="s">
        <v>73</v>
      </c>
      <c r="L3" s="237" t="s">
        <v>74</v>
      </c>
      <c r="M3" s="237" t="s">
        <v>75</v>
      </c>
      <c r="N3" s="237" t="s">
        <v>76</v>
      </c>
      <c r="O3" s="237" t="s">
        <v>77</v>
      </c>
      <c r="P3" s="237" t="s">
        <v>78</v>
      </c>
      <c r="Q3" s="237" t="s">
        <v>57</v>
      </c>
      <c r="R3" s="218" t="s">
        <v>22</v>
      </c>
      <c r="S3" s="218" t="s">
        <v>23</v>
      </c>
      <c r="T3" s="238" t="s">
        <v>62</v>
      </c>
      <c r="U3" s="238" t="s">
        <v>87</v>
      </c>
      <c r="V3" s="238" t="s">
        <v>93</v>
      </c>
      <c r="W3" s="238" t="s">
        <v>103</v>
      </c>
      <c r="X3" s="238" t="s">
        <v>107</v>
      </c>
      <c r="Y3" s="238" t="s">
        <v>109</v>
      </c>
      <c r="Z3" s="238" t="s">
        <v>114</v>
      </c>
      <c r="AA3" s="238" t="s">
        <v>121</v>
      </c>
      <c r="AB3" s="238" t="s">
        <v>131</v>
      </c>
      <c r="AC3" s="665" t="s">
        <v>158</v>
      </c>
      <c r="AD3" s="665" t="s">
        <v>176</v>
      </c>
      <c r="AE3" s="665" t="s">
        <v>177</v>
      </c>
      <c r="AF3" s="665" t="s">
        <v>191</v>
      </c>
      <c r="AG3" s="665" t="s">
        <v>192</v>
      </c>
      <c r="AH3" s="239" t="s">
        <v>57</v>
      </c>
      <c r="AI3" s="218" t="s">
        <v>22</v>
      </c>
      <c r="AJ3" s="218" t="s">
        <v>23</v>
      </c>
      <c r="AK3" s="238" t="s">
        <v>62</v>
      </c>
      <c r="AL3" s="238" t="s">
        <v>87</v>
      </c>
      <c r="AM3" s="238" t="s">
        <v>93</v>
      </c>
      <c r="AN3" s="238" t="s">
        <v>103</v>
      </c>
      <c r="AO3" s="238" t="s">
        <v>107</v>
      </c>
      <c r="AP3" s="238" t="s">
        <v>109</v>
      </c>
      <c r="AQ3" s="238" t="s">
        <v>114</v>
      </c>
      <c r="AR3" s="238" t="s">
        <v>121</v>
      </c>
      <c r="AS3" s="238" t="s">
        <v>131</v>
      </c>
      <c r="AT3" s="665" t="s">
        <v>158</v>
      </c>
      <c r="AU3" s="665" t="s">
        <v>176</v>
      </c>
      <c r="AV3" s="665" t="s">
        <v>177</v>
      </c>
      <c r="AW3" s="665" t="s">
        <v>191</v>
      </c>
      <c r="AX3" s="665" t="s">
        <v>192</v>
      </c>
      <c r="AY3" s="239" t="s">
        <v>57</v>
      </c>
      <c r="AZ3" s="218" t="s">
        <v>22</v>
      </c>
      <c r="BA3" s="218" t="s">
        <v>23</v>
      </c>
      <c r="BB3" s="238" t="s">
        <v>62</v>
      </c>
      <c r="BC3" s="238" t="s">
        <v>87</v>
      </c>
      <c r="BD3" s="238" t="s">
        <v>93</v>
      </c>
      <c r="BE3" s="238" t="s">
        <v>103</v>
      </c>
      <c r="BF3" s="238" t="s">
        <v>107</v>
      </c>
      <c r="BG3" s="238" t="s">
        <v>109</v>
      </c>
      <c r="BH3" s="238" t="s">
        <v>114</v>
      </c>
      <c r="BI3" s="238" t="s">
        <v>121</v>
      </c>
      <c r="BJ3" s="238" t="s">
        <v>131</v>
      </c>
      <c r="BK3" s="665" t="s">
        <v>158</v>
      </c>
      <c r="BL3" s="665" t="s">
        <v>176</v>
      </c>
      <c r="BM3" s="665" t="s">
        <v>177</v>
      </c>
      <c r="BN3" s="665" t="s">
        <v>191</v>
      </c>
      <c r="BO3" s="665" t="s">
        <v>192</v>
      </c>
      <c r="BP3" s="240" t="s">
        <v>57</v>
      </c>
      <c r="BQ3" s="218" t="s">
        <v>22</v>
      </c>
      <c r="BR3" s="218" t="s">
        <v>23</v>
      </c>
      <c r="BS3" s="238" t="s">
        <v>62</v>
      </c>
      <c r="BT3" s="238" t="s">
        <v>87</v>
      </c>
      <c r="BU3" s="238" t="s">
        <v>93</v>
      </c>
      <c r="BV3" s="238" t="s">
        <v>103</v>
      </c>
      <c r="BW3" s="238" t="s">
        <v>107</v>
      </c>
      <c r="BX3" s="238" t="s">
        <v>109</v>
      </c>
      <c r="BY3" s="238" t="s">
        <v>114</v>
      </c>
      <c r="BZ3" s="238" t="s">
        <v>121</v>
      </c>
      <c r="CA3" s="238" t="s">
        <v>131</v>
      </c>
      <c r="CB3" s="665" t="s">
        <v>158</v>
      </c>
      <c r="CC3" s="665" t="s">
        <v>176</v>
      </c>
      <c r="CD3" s="665" t="s">
        <v>177</v>
      </c>
      <c r="CE3" s="665" t="s">
        <v>191</v>
      </c>
      <c r="CF3" s="665" t="s">
        <v>192</v>
      </c>
      <c r="CG3" s="240" t="s">
        <v>57</v>
      </c>
      <c r="CH3" s="218" t="s">
        <v>22</v>
      </c>
      <c r="CI3" s="218" t="s">
        <v>23</v>
      </c>
      <c r="CJ3" s="238" t="s">
        <v>62</v>
      </c>
      <c r="CK3" s="238" t="s">
        <v>87</v>
      </c>
      <c r="CL3" s="238" t="s">
        <v>93</v>
      </c>
      <c r="CM3" s="238" t="s">
        <v>103</v>
      </c>
      <c r="CN3" s="238" t="s">
        <v>107</v>
      </c>
      <c r="CO3" s="238" t="s">
        <v>109</v>
      </c>
      <c r="CP3" s="238" t="s">
        <v>114</v>
      </c>
      <c r="CQ3" s="238" t="s">
        <v>121</v>
      </c>
      <c r="CR3" s="238" t="s">
        <v>131</v>
      </c>
      <c r="CS3" s="665" t="s">
        <v>158</v>
      </c>
      <c r="CT3" s="665" t="s">
        <v>176</v>
      </c>
      <c r="CU3" s="665" t="s">
        <v>177</v>
      </c>
      <c r="CV3" s="665" t="s">
        <v>191</v>
      </c>
      <c r="CW3" s="665" t="s">
        <v>192</v>
      </c>
      <c r="CX3" s="240" t="s">
        <v>57</v>
      </c>
      <c r="CY3" s="218" t="s">
        <v>22</v>
      </c>
      <c r="CZ3" s="218" t="s">
        <v>23</v>
      </c>
      <c r="DA3" s="238" t="s">
        <v>62</v>
      </c>
      <c r="DB3" s="238" t="s">
        <v>87</v>
      </c>
      <c r="DC3" s="238" t="s">
        <v>93</v>
      </c>
      <c r="DD3" s="238" t="s">
        <v>103</v>
      </c>
      <c r="DE3" s="238" t="s">
        <v>107</v>
      </c>
      <c r="DF3" s="238" t="s">
        <v>109</v>
      </c>
      <c r="DG3" s="238" t="s">
        <v>114</v>
      </c>
      <c r="DH3" s="238" t="s">
        <v>121</v>
      </c>
      <c r="DI3" s="238" t="s">
        <v>131</v>
      </c>
      <c r="DJ3" s="665" t="s">
        <v>158</v>
      </c>
      <c r="DK3" s="665" t="s">
        <v>176</v>
      </c>
      <c r="DL3" s="665" t="s">
        <v>177</v>
      </c>
      <c r="DM3" s="665" t="s">
        <v>191</v>
      </c>
      <c r="DN3" s="665" t="s">
        <v>192</v>
      </c>
      <c r="DO3" s="240" t="s">
        <v>57</v>
      </c>
      <c r="DP3" s="218" t="s">
        <v>22</v>
      </c>
      <c r="DQ3" s="218" t="s">
        <v>23</v>
      </c>
      <c r="DR3" s="238" t="s">
        <v>62</v>
      </c>
      <c r="DS3" s="238" t="s">
        <v>87</v>
      </c>
      <c r="DT3" s="238" t="s">
        <v>93</v>
      </c>
      <c r="DU3" s="238" t="s">
        <v>103</v>
      </c>
      <c r="DV3" s="238" t="s">
        <v>107</v>
      </c>
      <c r="DW3" s="238" t="s">
        <v>109</v>
      </c>
      <c r="DX3" s="238" t="s">
        <v>114</v>
      </c>
      <c r="DY3" s="238" t="s">
        <v>121</v>
      </c>
      <c r="DZ3" s="238" t="s">
        <v>131</v>
      </c>
      <c r="EA3" s="665" t="s">
        <v>158</v>
      </c>
      <c r="EB3" s="665" t="s">
        <v>176</v>
      </c>
      <c r="EC3" s="665" t="s">
        <v>177</v>
      </c>
      <c r="ED3" s="665" t="s">
        <v>191</v>
      </c>
      <c r="EE3" s="665" t="s">
        <v>192</v>
      </c>
      <c r="EF3" s="241" t="s">
        <v>70</v>
      </c>
      <c r="EG3" s="218" t="s">
        <v>57</v>
      </c>
      <c r="EH3" s="218" t="s">
        <v>22</v>
      </c>
      <c r="EI3" s="218" t="s">
        <v>23</v>
      </c>
      <c r="EJ3" s="238" t="s">
        <v>62</v>
      </c>
      <c r="EK3" s="238" t="s">
        <v>87</v>
      </c>
      <c r="EL3" s="238" t="s">
        <v>93</v>
      </c>
      <c r="EM3" s="238" t="s">
        <v>103</v>
      </c>
      <c r="EN3" s="238" t="s">
        <v>107</v>
      </c>
      <c r="EO3" s="238" t="s">
        <v>109</v>
      </c>
      <c r="EP3" s="238" t="s">
        <v>114</v>
      </c>
      <c r="EQ3" s="238" t="s">
        <v>121</v>
      </c>
      <c r="ER3" s="238" t="s">
        <v>131</v>
      </c>
      <c r="ES3" s="665" t="s">
        <v>158</v>
      </c>
      <c r="ET3" s="665" t="s">
        <v>176</v>
      </c>
      <c r="EU3" s="665" t="s">
        <v>177</v>
      </c>
      <c r="EV3" s="665" t="s">
        <v>191</v>
      </c>
      <c r="EW3" s="665" t="s">
        <v>192</v>
      </c>
      <c r="EX3" s="242" t="s">
        <v>23</v>
      </c>
      <c r="EY3" s="238" t="s">
        <v>62</v>
      </c>
      <c r="EZ3" s="238" t="s">
        <v>87</v>
      </c>
      <c r="FA3" s="238" t="s">
        <v>93</v>
      </c>
      <c r="FB3" s="238" t="s">
        <v>103</v>
      </c>
      <c r="FC3" s="238" t="s">
        <v>107</v>
      </c>
      <c r="FD3" s="238" t="s">
        <v>109</v>
      </c>
      <c r="FE3" s="238" t="s">
        <v>114</v>
      </c>
      <c r="FF3" s="238" t="s">
        <v>121</v>
      </c>
      <c r="FG3" s="238" t="s">
        <v>131</v>
      </c>
      <c r="FH3" s="665" t="s">
        <v>158</v>
      </c>
      <c r="FI3" s="665" t="s">
        <v>176</v>
      </c>
      <c r="FJ3" s="665" t="s">
        <v>177</v>
      </c>
      <c r="FK3" s="665" t="s">
        <v>191</v>
      </c>
      <c r="FL3" s="665" t="s">
        <v>192</v>
      </c>
      <c r="FM3" s="242" t="s">
        <v>23</v>
      </c>
      <c r="FN3" s="238" t="s">
        <v>62</v>
      </c>
      <c r="FO3" s="238" t="s">
        <v>87</v>
      </c>
      <c r="FP3" s="238" t="s">
        <v>93</v>
      </c>
      <c r="FQ3" s="238" t="s">
        <v>103</v>
      </c>
      <c r="FR3" s="238" t="s">
        <v>107</v>
      </c>
      <c r="FS3" s="238" t="s">
        <v>109</v>
      </c>
      <c r="FT3" s="238" t="s">
        <v>114</v>
      </c>
      <c r="FU3" s="238" t="s">
        <v>121</v>
      </c>
      <c r="FV3" s="238" t="s">
        <v>131</v>
      </c>
      <c r="FW3" s="665" t="s">
        <v>158</v>
      </c>
      <c r="FX3" s="665" t="s">
        <v>176</v>
      </c>
      <c r="FY3" s="665" t="s">
        <v>177</v>
      </c>
      <c r="FZ3" s="665" t="s">
        <v>216</v>
      </c>
      <c r="GA3" s="665" t="s">
        <v>192</v>
      </c>
      <c r="GB3" s="242" t="s">
        <v>23</v>
      </c>
      <c r="GC3" s="238" t="s">
        <v>62</v>
      </c>
      <c r="GD3" s="238" t="s">
        <v>87</v>
      </c>
      <c r="GE3" s="238" t="s">
        <v>93</v>
      </c>
      <c r="GF3" s="238" t="s">
        <v>103</v>
      </c>
      <c r="GG3" s="238" t="s">
        <v>107</v>
      </c>
      <c r="GH3" s="238" t="s">
        <v>109</v>
      </c>
      <c r="GI3" s="238" t="s">
        <v>114</v>
      </c>
      <c r="GJ3" s="238" t="s">
        <v>121</v>
      </c>
      <c r="GK3" s="238" t="s">
        <v>131</v>
      </c>
      <c r="GL3" s="238" t="s">
        <v>158</v>
      </c>
      <c r="GM3" s="665" t="s">
        <v>176</v>
      </c>
      <c r="GN3" s="665" t="s">
        <v>177</v>
      </c>
      <c r="GO3" s="665" t="s">
        <v>191</v>
      </c>
      <c r="GP3" s="665" t="s">
        <v>192</v>
      </c>
      <c r="GQ3" s="242" t="s">
        <v>23</v>
      </c>
      <c r="GR3" s="238" t="s">
        <v>62</v>
      </c>
      <c r="GS3" s="238" t="s">
        <v>87</v>
      </c>
      <c r="GT3" s="238" t="s">
        <v>93</v>
      </c>
      <c r="GU3" s="238" t="s">
        <v>103</v>
      </c>
      <c r="GV3" s="238" t="s">
        <v>107</v>
      </c>
      <c r="GW3" s="238" t="s">
        <v>109</v>
      </c>
      <c r="GX3" s="238" t="s">
        <v>114</v>
      </c>
      <c r="GY3" s="238" t="s">
        <v>121</v>
      </c>
      <c r="GZ3" s="238" t="s">
        <v>131</v>
      </c>
      <c r="HA3" s="665" t="s">
        <v>158</v>
      </c>
      <c r="HB3" s="665" t="s">
        <v>176</v>
      </c>
      <c r="HC3" s="665" t="s">
        <v>177</v>
      </c>
      <c r="HD3" s="665" t="s">
        <v>191</v>
      </c>
      <c r="HE3" s="665" t="s">
        <v>192</v>
      </c>
      <c r="HF3" s="243" t="s">
        <v>57</v>
      </c>
      <c r="HG3" s="244" t="s">
        <v>22</v>
      </c>
      <c r="HH3" s="218" t="s">
        <v>23</v>
      </c>
      <c r="HI3" s="238" t="s">
        <v>62</v>
      </c>
      <c r="HJ3" s="238" t="s">
        <v>87</v>
      </c>
      <c r="HK3" s="238" t="s">
        <v>93</v>
      </c>
      <c r="HL3" s="238" t="s">
        <v>103</v>
      </c>
      <c r="HM3" s="238" t="s">
        <v>107</v>
      </c>
      <c r="HN3" s="238" t="s">
        <v>109</v>
      </c>
      <c r="HO3" s="238" t="s">
        <v>114</v>
      </c>
      <c r="HP3" s="238" t="s">
        <v>121</v>
      </c>
      <c r="HQ3" s="238" t="s">
        <v>131</v>
      </c>
      <c r="HR3" s="665" t="s">
        <v>158</v>
      </c>
      <c r="HS3" s="665" t="s">
        <v>176</v>
      </c>
      <c r="HT3" s="665" t="s">
        <v>177</v>
      </c>
      <c r="HU3" s="665" t="s">
        <v>191</v>
      </c>
      <c r="HV3" s="665" t="s">
        <v>192</v>
      </c>
      <c r="HW3" s="242" t="s">
        <v>23</v>
      </c>
      <c r="HX3" s="238" t="s">
        <v>62</v>
      </c>
      <c r="HY3" s="238" t="s">
        <v>87</v>
      </c>
      <c r="HZ3" s="238" t="s">
        <v>93</v>
      </c>
      <c r="IA3" s="238" t="s">
        <v>103</v>
      </c>
      <c r="IB3" s="238" t="s">
        <v>107</v>
      </c>
      <c r="IC3" s="238" t="s">
        <v>109</v>
      </c>
      <c r="ID3" s="238" t="s">
        <v>114</v>
      </c>
      <c r="IE3" s="238" t="s">
        <v>121</v>
      </c>
      <c r="IF3" s="238" t="s">
        <v>131</v>
      </c>
      <c r="IG3" s="665" t="s">
        <v>158</v>
      </c>
      <c r="IH3" s="665" t="s">
        <v>176</v>
      </c>
      <c r="II3" s="665" t="s">
        <v>177</v>
      </c>
      <c r="IJ3" s="665" t="s">
        <v>191</v>
      </c>
      <c r="IK3" s="665" t="s">
        <v>192</v>
      </c>
      <c r="IL3" s="242" t="s">
        <v>23</v>
      </c>
      <c r="IM3" s="238" t="s">
        <v>62</v>
      </c>
      <c r="IN3" s="238" t="s">
        <v>87</v>
      </c>
      <c r="IO3" s="238" t="s">
        <v>93</v>
      </c>
      <c r="IP3" s="238" t="s">
        <v>103</v>
      </c>
      <c r="IQ3" s="238" t="s">
        <v>107</v>
      </c>
      <c r="IR3" s="238" t="s">
        <v>109</v>
      </c>
      <c r="IS3" s="238" t="s">
        <v>114</v>
      </c>
      <c r="IT3" s="238" t="s">
        <v>121</v>
      </c>
      <c r="IU3" s="238" t="s">
        <v>131</v>
      </c>
      <c r="IV3" s="238" t="s">
        <v>158</v>
      </c>
      <c r="IW3" s="668" t="s">
        <v>176</v>
      </c>
      <c r="IX3" s="668" t="s">
        <v>177</v>
      </c>
      <c r="IY3" s="668" t="s">
        <v>191</v>
      </c>
      <c r="IZ3" s="668" t="s">
        <v>192</v>
      </c>
      <c r="JA3" s="222"/>
      <c r="JB3" s="222"/>
      <c r="JC3" s="222"/>
      <c r="JD3" s="222"/>
      <c r="JE3" s="222"/>
      <c r="JF3" s="222"/>
      <c r="JG3" s="222"/>
      <c r="JH3" s="222"/>
      <c r="JI3" s="222"/>
    </row>
    <row r="4" spans="1:269">
      <c r="A4" s="58" t="s">
        <v>20</v>
      </c>
      <c r="B4" s="167">
        <f>SUM(B6:B21)</f>
        <v>4989186884</v>
      </c>
      <c r="C4" s="167">
        <f t="shared" ref="C4:AG4" si="0">SUM(C6:C21)</f>
        <v>5491417000</v>
      </c>
      <c r="D4" s="166">
        <f t="shared" si="0"/>
        <v>5732635000</v>
      </c>
      <c r="E4" s="166">
        <f t="shared" si="0"/>
        <v>5799172000</v>
      </c>
      <c r="F4" s="166">
        <f t="shared" si="0"/>
        <v>6509542000</v>
      </c>
      <c r="G4" s="166">
        <f t="shared" si="0"/>
        <v>6958393000</v>
      </c>
      <c r="H4" s="167">
        <f t="shared" si="0"/>
        <v>7240301000</v>
      </c>
      <c r="I4" s="167">
        <f t="shared" si="0"/>
        <v>7270793000</v>
      </c>
      <c r="J4" s="167">
        <f t="shared" si="0"/>
        <v>7418553000</v>
      </c>
      <c r="K4" s="167">
        <f t="shared" si="0"/>
        <v>7735350000</v>
      </c>
      <c r="L4" s="167">
        <f t="shared" si="0"/>
        <v>8071386000</v>
      </c>
      <c r="M4" s="167">
        <f t="shared" si="0"/>
        <v>8394188000</v>
      </c>
      <c r="N4" s="167">
        <f t="shared" si="0"/>
        <v>8822379000</v>
      </c>
      <c r="O4" s="167">
        <f>SUM(O6:O21)</f>
        <v>9354461000</v>
      </c>
      <c r="P4" s="167">
        <f t="shared" si="0"/>
        <v>9992084148</v>
      </c>
      <c r="Q4" s="167">
        <f t="shared" si="0"/>
        <v>10835275989</v>
      </c>
      <c r="R4" s="167">
        <f t="shared" si="0"/>
        <v>11433407039</v>
      </c>
      <c r="S4" s="167">
        <f t="shared" si="0"/>
        <v>11758354645</v>
      </c>
      <c r="T4" s="167">
        <f t="shared" si="0"/>
        <v>11649105904.58</v>
      </c>
      <c r="U4" s="167">
        <f t="shared" si="0"/>
        <v>11561657317.51</v>
      </c>
      <c r="V4" s="167">
        <f t="shared" si="0"/>
        <v>11980757052.49</v>
      </c>
      <c r="W4" s="167">
        <f t="shared" si="0"/>
        <v>12888344561.431334</v>
      </c>
      <c r="X4" s="167">
        <f t="shared" si="0"/>
        <v>14076836110</v>
      </c>
      <c r="Y4" s="167">
        <f t="shared" si="0"/>
        <v>15161588132</v>
      </c>
      <c r="Z4" s="167">
        <f t="shared" si="0"/>
        <v>14934044455.860001</v>
      </c>
      <c r="AA4" s="167">
        <f t="shared" si="0"/>
        <v>13674999404.35</v>
      </c>
      <c r="AB4" s="167">
        <f t="shared" si="0"/>
        <v>13628525375.064327</v>
      </c>
      <c r="AC4" s="167">
        <f t="shared" si="0"/>
        <v>13136775631.944256</v>
      </c>
      <c r="AD4" s="167">
        <f t="shared" si="0"/>
        <v>12888688320.879784</v>
      </c>
      <c r="AE4" s="167">
        <f t="shared" si="0"/>
        <v>13737815477.036627</v>
      </c>
      <c r="AF4" s="167">
        <f t="shared" si="0"/>
        <v>14146722534.544796</v>
      </c>
      <c r="AG4" s="167">
        <f t="shared" si="0"/>
        <v>14673707151.016216</v>
      </c>
      <c r="AH4" s="168">
        <f>SUM(AH6:AH21)</f>
        <v>4628733365</v>
      </c>
      <c r="AI4" s="170">
        <f t="shared" ref="AI4:AX4" si="1">SUM(AI6:AI21)</f>
        <v>4939618261</v>
      </c>
      <c r="AJ4" s="170">
        <f t="shared" si="1"/>
        <v>5089781868</v>
      </c>
      <c r="AK4" s="170">
        <f t="shared" si="1"/>
        <v>4911864215.5799999</v>
      </c>
      <c r="AL4" s="170">
        <f t="shared" si="1"/>
        <v>4945995502.8699999</v>
      </c>
      <c r="AM4" s="170">
        <f t="shared" si="1"/>
        <v>5070351532.6900005</v>
      </c>
      <c r="AN4" s="170">
        <f t="shared" si="1"/>
        <v>5412087411.9191332</v>
      </c>
      <c r="AO4" s="170">
        <f t="shared" si="1"/>
        <v>6256215295</v>
      </c>
      <c r="AP4" s="170">
        <f t="shared" si="1"/>
        <v>7082933112</v>
      </c>
      <c r="AQ4" s="170">
        <f t="shared" si="1"/>
        <v>7341104101.4799995</v>
      </c>
      <c r="AR4" s="170">
        <f t="shared" si="1"/>
        <v>6748204820.6249666</v>
      </c>
      <c r="AS4" s="170">
        <f t="shared" si="1"/>
        <v>7003852937.2188139</v>
      </c>
      <c r="AT4" s="170">
        <f t="shared" si="1"/>
        <v>6557586387.4285965</v>
      </c>
      <c r="AU4" s="170">
        <f t="shared" si="1"/>
        <v>6344634812.792016</v>
      </c>
      <c r="AV4" s="170">
        <f t="shared" si="1"/>
        <v>7276408419.6573153</v>
      </c>
      <c r="AW4" s="170">
        <f t="shared" si="1"/>
        <v>7593093343.3441563</v>
      </c>
      <c r="AX4" s="170">
        <f t="shared" si="1"/>
        <v>7836066784.3793297</v>
      </c>
      <c r="AY4" s="168">
        <f t="shared" ref="AY4:GD4" si="2">SUM(AY6:AY21)</f>
        <v>1816288893</v>
      </c>
      <c r="AZ4" s="169">
        <f t="shared" si="2"/>
        <v>1929122171</v>
      </c>
      <c r="BA4" s="169">
        <f t="shared" si="2"/>
        <v>1906642184</v>
      </c>
      <c r="BB4" s="169">
        <f t="shared" si="2"/>
        <v>1999436388</v>
      </c>
      <c r="BC4" s="169">
        <f t="shared" si="2"/>
        <v>1910859827.9549999</v>
      </c>
      <c r="BD4" s="169">
        <f t="shared" si="2"/>
        <v>2095721205.345</v>
      </c>
      <c r="BE4" s="169">
        <f t="shared" si="2"/>
        <v>2223059022.9912667</v>
      </c>
      <c r="BF4" s="170">
        <f t="shared" si="2"/>
        <v>2203975354</v>
      </c>
      <c r="BG4" s="170">
        <f t="shared" si="2"/>
        <v>2075027226</v>
      </c>
      <c r="BH4" s="170">
        <f>SUM(BH6:BH21)</f>
        <v>1735841713.6199999</v>
      </c>
      <c r="BI4" s="170">
        <f t="shared" ref="BI4:BO4" si="3">SUM(BI6:BI21)</f>
        <v>1543957344.0970511</v>
      </c>
      <c r="BJ4" s="170">
        <f t="shared" si="3"/>
        <v>1485752108.9199998</v>
      </c>
      <c r="BK4" s="170">
        <f t="shared" si="3"/>
        <v>1669667687.0999999</v>
      </c>
      <c r="BL4" s="170">
        <f t="shared" si="3"/>
        <v>1640923550</v>
      </c>
      <c r="BM4" s="170">
        <f>SUM(BM6:BM21)</f>
        <v>1428297172</v>
      </c>
      <c r="BN4" s="170">
        <f t="shared" si="3"/>
        <v>1406172803.03</v>
      </c>
      <c r="BO4" s="170">
        <f t="shared" si="3"/>
        <v>1435004333</v>
      </c>
      <c r="BP4" s="168">
        <f t="shared" si="2"/>
        <v>2443775814</v>
      </c>
      <c r="BQ4" s="169">
        <f t="shared" si="2"/>
        <v>2542777099</v>
      </c>
      <c r="BR4" s="169">
        <f t="shared" si="2"/>
        <v>2695540277</v>
      </c>
      <c r="BS4" s="169">
        <f t="shared" si="2"/>
        <v>2746289411</v>
      </c>
      <c r="BT4" s="169">
        <f t="shared" si="2"/>
        <v>2760840159.2249999</v>
      </c>
      <c r="BU4" s="169">
        <f t="shared" si="2"/>
        <v>2852640639.6300001</v>
      </c>
      <c r="BV4" s="169">
        <f t="shared" si="2"/>
        <v>3244981076.8567333</v>
      </c>
      <c r="BW4" s="169">
        <f t="shared" si="2"/>
        <v>3357343184</v>
      </c>
      <c r="BX4" s="170">
        <f>SUM(BX6:BX21)</f>
        <v>3622722407</v>
      </c>
      <c r="BY4" s="170">
        <f>SUM(BY6:BY21)</f>
        <v>3546053019</v>
      </c>
      <c r="BZ4" s="170">
        <f t="shared" ref="BZ4:CF4" si="4">SUM(BZ6:BZ21)</f>
        <v>3424266613.98</v>
      </c>
      <c r="CA4" s="170">
        <f t="shared" si="4"/>
        <v>3163217949.9426956</v>
      </c>
      <c r="CB4" s="170">
        <f t="shared" si="4"/>
        <v>2998379102.4621191</v>
      </c>
      <c r="CC4" s="170">
        <f>SUM(CC6:CC21)</f>
        <v>3255286927.6811047</v>
      </c>
      <c r="CD4" s="170">
        <f t="shared" si="4"/>
        <v>2998379102.4621191</v>
      </c>
      <c r="CE4" s="170">
        <f t="shared" si="4"/>
        <v>3318969221.136178</v>
      </c>
      <c r="CF4" s="170">
        <f t="shared" si="4"/>
        <v>3525701652.2856541</v>
      </c>
      <c r="CG4" s="171">
        <f t="shared" si="2"/>
        <v>971908466</v>
      </c>
      <c r="CH4" s="169">
        <f t="shared" si="2"/>
        <v>1043541849</v>
      </c>
      <c r="CI4" s="169">
        <f t="shared" si="2"/>
        <v>1099197939</v>
      </c>
      <c r="CJ4" s="169">
        <f t="shared" si="2"/>
        <v>1054920335</v>
      </c>
      <c r="CK4" s="169">
        <f t="shared" si="2"/>
        <v>1065180215.22</v>
      </c>
      <c r="CL4" s="169">
        <f t="shared" si="2"/>
        <v>1090008886.51</v>
      </c>
      <c r="CM4" s="169">
        <f t="shared" si="2"/>
        <v>1107198839.8169334</v>
      </c>
      <c r="CN4" s="169">
        <f t="shared" si="2"/>
        <v>1220703942</v>
      </c>
      <c r="CO4" s="170">
        <f t="shared" si="2"/>
        <v>1301839662</v>
      </c>
      <c r="CP4" s="170">
        <f t="shared" si="2"/>
        <v>1261862244.04</v>
      </c>
      <c r="CQ4" s="170">
        <f t="shared" si="2"/>
        <v>1037084191.1508436</v>
      </c>
      <c r="CR4" s="170">
        <f t="shared" si="2"/>
        <v>1034036815.16</v>
      </c>
      <c r="CS4" s="170">
        <f t="shared" si="2"/>
        <v>1004517686.7987738</v>
      </c>
      <c r="CT4" s="170">
        <f t="shared" si="2"/>
        <v>839526351</v>
      </c>
      <c r="CU4" s="170">
        <f t="shared" si="2"/>
        <v>850351552</v>
      </c>
      <c r="CV4" s="170">
        <f t="shared" si="2"/>
        <v>899137756.48000002</v>
      </c>
      <c r="CW4" s="170">
        <f t="shared" si="2"/>
        <v>931094216</v>
      </c>
      <c r="CX4" s="171">
        <f t="shared" si="2"/>
        <v>566813388</v>
      </c>
      <c r="CY4" s="169">
        <f t="shared" si="2"/>
        <v>551979057</v>
      </c>
      <c r="CZ4" s="169">
        <f t="shared" si="2"/>
        <v>543008660</v>
      </c>
      <c r="DA4" s="169">
        <f t="shared" si="2"/>
        <v>548238211</v>
      </c>
      <c r="DB4" s="169">
        <f t="shared" si="2"/>
        <v>527251421.24000001</v>
      </c>
      <c r="DC4" s="169">
        <f t="shared" si="2"/>
        <v>533214060.315</v>
      </c>
      <c r="DD4" s="169">
        <f t="shared" si="2"/>
        <v>588794083.84726667</v>
      </c>
      <c r="DE4" s="169">
        <f t="shared" si="2"/>
        <v>702760245</v>
      </c>
      <c r="DF4" s="170">
        <f>SUM(DF6:DF21)</f>
        <v>704865597</v>
      </c>
      <c r="DG4" s="170">
        <f>SUM(DG6:DG21)</f>
        <v>670387068.72000003</v>
      </c>
      <c r="DH4" s="170">
        <f t="shared" ref="DH4:DN4" si="5">SUM(DH6:DH21)</f>
        <v>593438700.6171385</v>
      </c>
      <c r="DI4" s="170">
        <f t="shared" si="5"/>
        <v>598763698.45281768</v>
      </c>
      <c r="DJ4" s="170">
        <f t="shared" si="5"/>
        <v>543717008.68440855</v>
      </c>
      <c r="DK4" s="170">
        <f t="shared" si="5"/>
        <v>532587125.53108239</v>
      </c>
      <c r="DL4" s="170">
        <f t="shared" si="5"/>
        <v>534459689.69820881</v>
      </c>
      <c r="DM4" s="170">
        <f t="shared" si="5"/>
        <v>517332530.81446177</v>
      </c>
      <c r="DN4" s="170">
        <f t="shared" si="5"/>
        <v>527578132.35123277</v>
      </c>
      <c r="DO4" s="171">
        <f t="shared" si="2"/>
        <v>403113551</v>
      </c>
      <c r="DP4" s="169">
        <f t="shared" si="2"/>
        <v>426368602</v>
      </c>
      <c r="DQ4" s="169">
        <f t="shared" si="2"/>
        <v>424183717</v>
      </c>
      <c r="DR4" s="169">
        <f t="shared" si="2"/>
        <v>387995144</v>
      </c>
      <c r="DS4" s="169">
        <f t="shared" si="2"/>
        <v>351530191</v>
      </c>
      <c r="DT4" s="169">
        <f t="shared" si="2"/>
        <v>338820728</v>
      </c>
      <c r="DU4" s="169">
        <f t="shared" si="2"/>
        <v>345873913</v>
      </c>
      <c r="DV4" s="169">
        <f t="shared" si="2"/>
        <v>348925791</v>
      </c>
      <c r="DW4" s="170">
        <f t="shared" si="2"/>
        <v>374200128</v>
      </c>
      <c r="DX4" s="170">
        <f>SUM(DX6:DX21)</f>
        <v>378796309</v>
      </c>
      <c r="DY4" s="170">
        <f t="shared" ref="DY4:EB4" si="6">SUM(DY6:DY21)</f>
        <v>328047733.88</v>
      </c>
      <c r="DZ4" s="170">
        <f t="shared" si="6"/>
        <v>342901865.37</v>
      </c>
      <c r="EA4" s="170">
        <f t="shared" si="6"/>
        <v>351276740.47035736</v>
      </c>
      <c r="EB4" s="170">
        <f t="shared" si="6"/>
        <v>386216169</v>
      </c>
      <c r="EC4" s="170">
        <f>SUM(EC6:EC21)</f>
        <v>393011716</v>
      </c>
      <c r="ED4" s="170">
        <f t="shared" ref="ED4:EE4" si="7">SUM(ED6:ED21)</f>
        <v>412016879.74000001</v>
      </c>
      <c r="EE4" s="170">
        <f t="shared" si="7"/>
        <v>418262033</v>
      </c>
      <c r="EF4" s="172">
        <f t="shared" si="2"/>
        <v>2756662710</v>
      </c>
      <c r="EG4" s="170">
        <f t="shared" si="2"/>
        <v>4047140795</v>
      </c>
      <c r="EH4" s="169">
        <f t="shared" si="2"/>
        <v>4208543297</v>
      </c>
      <c r="EI4" s="169">
        <f t="shared" si="2"/>
        <v>4322625979.666667</v>
      </c>
      <c r="EJ4" s="169">
        <f t="shared" si="2"/>
        <v>4422337601.5277777</v>
      </c>
      <c r="EK4" s="169">
        <f t="shared" si="2"/>
        <v>4461184119</v>
      </c>
      <c r="EL4" s="169">
        <f t="shared" si="2"/>
        <v>4611188712</v>
      </c>
      <c r="EM4" s="169">
        <f t="shared" si="2"/>
        <v>4910160027.3899994</v>
      </c>
      <c r="EN4" s="169">
        <f t="shared" si="2"/>
        <v>5292739708.2397051</v>
      </c>
      <c r="EO4" s="170">
        <f>SUM(EO6:EO21)</f>
        <v>5709809438</v>
      </c>
      <c r="EP4" s="170">
        <f>SUM(EP6:EP21)</f>
        <v>5346088824.4854164</v>
      </c>
      <c r="EQ4" s="170">
        <f t="shared" ref="EQ4:EW4" si="8">SUM(EQ6:EQ21)</f>
        <v>5265434418.6000004</v>
      </c>
      <c r="ER4" s="170">
        <f t="shared" si="8"/>
        <v>5286224202.4140081</v>
      </c>
      <c r="ES4" s="170">
        <f t="shared" si="8"/>
        <v>5055530793.1678448</v>
      </c>
      <c r="ET4" s="170">
        <f t="shared" si="8"/>
        <v>5125096274.888155</v>
      </c>
      <c r="EU4" s="170">
        <f t="shared" si="8"/>
        <v>5315429832.9630327</v>
      </c>
      <c r="EV4" s="170">
        <f t="shared" si="8"/>
        <v>5408967208.4304342</v>
      </c>
      <c r="EW4" s="170">
        <f t="shared" si="8"/>
        <v>5476592204.7704344</v>
      </c>
      <c r="EX4" s="171">
        <f t="shared" si="2"/>
        <v>45039399</v>
      </c>
      <c r="EY4" s="173">
        <f t="shared" si="2"/>
        <v>62110711</v>
      </c>
      <c r="EZ4" s="173">
        <f t="shared" si="2"/>
        <v>63219554</v>
      </c>
      <c r="FA4" s="173">
        <f t="shared" si="2"/>
        <v>287775530</v>
      </c>
      <c r="FB4" s="173">
        <f t="shared" si="2"/>
        <v>287989041</v>
      </c>
      <c r="FC4" s="173">
        <f t="shared" si="2"/>
        <v>307329823</v>
      </c>
      <c r="FD4" s="170">
        <f t="shared" si="2"/>
        <v>330152782</v>
      </c>
      <c r="FE4" s="170">
        <f>SUM(FE6:FE21)</f>
        <v>418434024</v>
      </c>
      <c r="FF4" s="170">
        <f t="shared" ref="FF4:FL4" si="9">SUM(FF6:FF21)</f>
        <v>434768846</v>
      </c>
      <c r="FG4" s="170">
        <f t="shared" si="9"/>
        <v>584312562</v>
      </c>
      <c r="FH4" s="170">
        <f t="shared" si="9"/>
        <v>580704764</v>
      </c>
      <c r="FI4" s="170">
        <f t="shared" si="9"/>
        <v>779286860</v>
      </c>
      <c r="FJ4" s="170">
        <f t="shared" si="9"/>
        <v>946764025</v>
      </c>
      <c r="FK4" s="170">
        <f t="shared" si="9"/>
        <v>1047596301</v>
      </c>
      <c r="FL4" s="170">
        <f t="shared" si="9"/>
        <v>1080756261</v>
      </c>
      <c r="FM4" s="171">
        <f t="shared" si="2"/>
        <v>1643467544.5</v>
      </c>
      <c r="FN4" s="173">
        <f t="shared" si="2"/>
        <v>1864285715.02</v>
      </c>
      <c r="FO4" s="173">
        <f t="shared" si="2"/>
        <v>1876636841</v>
      </c>
      <c r="FP4" s="173">
        <f t="shared" si="2"/>
        <v>1772897890</v>
      </c>
      <c r="FQ4" s="173">
        <f t="shared" si="2"/>
        <v>1927069781.6900001</v>
      </c>
      <c r="FR4" s="173">
        <f t="shared" si="2"/>
        <v>2117300039</v>
      </c>
      <c r="FS4" s="170">
        <f>SUM(FS6:FS21)</f>
        <v>2331225899</v>
      </c>
      <c r="FT4" s="170">
        <f>SUM(FT6:FT21)</f>
        <v>2072118548.0956841</v>
      </c>
      <c r="FU4" s="170">
        <f t="shared" ref="FU4:GA4" si="10">SUM(FU6:FU21)</f>
        <v>2094248519</v>
      </c>
      <c r="FV4" s="170">
        <f t="shared" si="10"/>
        <v>2216607590.4280987</v>
      </c>
      <c r="FW4" s="170">
        <f t="shared" si="10"/>
        <v>2160328735.9790463</v>
      </c>
      <c r="FX4" s="170">
        <f t="shared" si="10"/>
        <v>2009809985.7169924</v>
      </c>
      <c r="FY4" s="170">
        <f t="shared" si="10"/>
        <v>1965112714.5668585</v>
      </c>
      <c r="FZ4" s="170">
        <f t="shared" si="10"/>
        <v>1829260232.1899209</v>
      </c>
      <c r="GA4" s="170">
        <f t="shared" si="10"/>
        <v>1848546202.609921</v>
      </c>
      <c r="GB4" s="171">
        <f t="shared" si="2"/>
        <v>1029679668</v>
      </c>
      <c r="GC4" s="173">
        <f t="shared" si="2"/>
        <v>1300405275.0899999</v>
      </c>
      <c r="GD4" s="173">
        <f t="shared" si="2"/>
        <v>1377334659</v>
      </c>
      <c r="GE4" s="173">
        <f t="shared" ref="GE4:IQ4" si="11">SUM(GE6:GE21)</f>
        <v>1393878309</v>
      </c>
      <c r="GF4" s="173">
        <f t="shared" si="11"/>
        <v>1463723398.6600001</v>
      </c>
      <c r="GG4" s="170">
        <f t="shared" si="11"/>
        <v>1706319335.2397051</v>
      </c>
      <c r="GH4" s="170">
        <f t="shared" si="11"/>
        <v>1833735999</v>
      </c>
      <c r="GI4" s="170">
        <f>SUM(GI6:GI21)</f>
        <v>1693788006.3897324</v>
      </c>
      <c r="GJ4" s="170">
        <f t="shared" ref="GJ4:GP4" si="12">SUM(GJ6:GJ21)</f>
        <v>1540246240.5999999</v>
      </c>
      <c r="GK4" s="170">
        <f t="shared" si="12"/>
        <v>1367942517.514607</v>
      </c>
      <c r="GL4" s="170">
        <f t="shared" si="12"/>
        <v>1299846055.0317707</v>
      </c>
      <c r="GM4" s="170">
        <f t="shared" si="12"/>
        <v>1323762133.7981791</v>
      </c>
      <c r="GN4" s="170">
        <f t="shared" si="12"/>
        <v>1368760533.9688284</v>
      </c>
      <c r="GO4" s="170">
        <f t="shared" si="12"/>
        <v>1465756374.9785404</v>
      </c>
      <c r="GP4" s="170">
        <f t="shared" si="12"/>
        <v>1476151150.8985405</v>
      </c>
      <c r="GQ4" s="168">
        <f t="shared" si="11"/>
        <v>511115825.5</v>
      </c>
      <c r="GR4" s="170">
        <f t="shared" si="11"/>
        <v>615117556.63999999</v>
      </c>
      <c r="GS4" s="170">
        <f t="shared" si="11"/>
        <v>556075475</v>
      </c>
      <c r="GT4" s="170">
        <f t="shared" si="11"/>
        <v>514624625</v>
      </c>
      <c r="GU4" s="170">
        <f t="shared" si="11"/>
        <v>542724237.28999996</v>
      </c>
      <c r="GV4" s="170">
        <f t="shared" si="11"/>
        <v>599715428</v>
      </c>
      <c r="GW4" s="170">
        <f t="shared" si="11"/>
        <v>632504402</v>
      </c>
      <c r="GX4" s="170">
        <f>SUM(GX6:GX21)</f>
        <v>620651603</v>
      </c>
      <c r="GY4" s="170">
        <f t="shared" ref="GY4:HE4" si="13">SUM(GY6:GY21)</f>
        <v>645467789</v>
      </c>
      <c r="GZ4" s="170">
        <f t="shared" si="13"/>
        <v>586295861.47130239</v>
      </c>
      <c r="HA4" s="170">
        <f t="shared" si="13"/>
        <v>528037496.1570276</v>
      </c>
      <c r="HB4" s="170">
        <f t="shared" si="13"/>
        <v>510200781.37298346</v>
      </c>
      <c r="HC4" s="170">
        <f t="shared" si="13"/>
        <v>520576993.42734563</v>
      </c>
      <c r="HD4" s="170">
        <f t="shared" si="13"/>
        <v>541857326.26197267</v>
      </c>
      <c r="HE4" s="170">
        <f t="shared" si="13"/>
        <v>541455236.26197267</v>
      </c>
      <c r="HF4" s="163">
        <f t="shared" si="11"/>
        <v>388968560</v>
      </c>
      <c r="HG4" s="170">
        <f t="shared" si="11"/>
        <v>404114312</v>
      </c>
      <c r="HH4" s="170">
        <f t="shared" si="11"/>
        <v>446630940</v>
      </c>
      <c r="HI4" s="170">
        <f t="shared" si="11"/>
        <v>429853526</v>
      </c>
      <c r="HJ4" s="170">
        <f t="shared" si="11"/>
        <v>426796981</v>
      </c>
      <c r="HK4" s="170">
        <f t="shared" si="11"/>
        <v>421039485</v>
      </c>
      <c r="HL4" s="170">
        <f t="shared" si="11"/>
        <v>445917877</v>
      </c>
      <c r="HM4" s="170">
        <f t="shared" si="11"/>
        <v>463629294.73712742</v>
      </c>
      <c r="HN4" s="170">
        <f>SUM(HN6:HN21)</f>
        <v>509974371.85000002</v>
      </c>
      <c r="HO4" s="170">
        <f>SUM(HO6:HO21)</f>
        <v>449144567</v>
      </c>
      <c r="HP4" s="170">
        <f t="shared" ref="HP4:HV4" si="14">SUM(HP6:HP21)</f>
        <v>561938995</v>
      </c>
      <c r="HQ4" s="170">
        <f t="shared" si="14"/>
        <v>539695741.94599223</v>
      </c>
      <c r="HR4" s="170">
        <f t="shared" si="14"/>
        <v>525295715.01113486</v>
      </c>
      <c r="HS4" s="170">
        <f t="shared" si="14"/>
        <v>502098181.96184498</v>
      </c>
      <c r="HT4" s="170">
        <f t="shared" si="14"/>
        <v>498308964.03696734</v>
      </c>
      <c r="HU4" s="170">
        <f t="shared" si="14"/>
        <v>512732184.69956589</v>
      </c>
      <c r="HV4" s="170">
        <f t="shared" si="14"/>
        <v>502979126.64956588</v>
      </c>
      <c r="HW4" s="171">
        <f t="shared" si="11"/>
        <v>226003282</v>
      </c>
      <c r="HX4" s="173">
        <f t="shared" si="11"/>
        <v>235252785</v>
      </c>
      <c r="HY4" s="173">
        <f t="shared" si="11"/>
        <v>270960045</v>
      </c>
      <c r="HZ4" s="173">
        <f t="shared" si="11"/>
        <v>261908047</v>
      </c>
      <c r="IA4" s="173">
        <f t="shared" si="11"/>
        <v>279055734</v>
      </c>
      <c r="IB4" s="173">
        <f t="shared" si="11"/>
        <v>284032315.05289364</v>
      </c>
      <c r="IC4" s="170">
        <f t="shared" si="11"/>
        <v>322429274.85000002</v>
      </c>
      <c r="ID4" s="170">
        <f>SUM(ID6:ID21)</f>
        <v>285649987</v>
      </c>
      <c r="IE4" s="170">
        <f t="shared" ref="IE4:IK4" si="15">SUM(IE6:IE21)</f>
        <v>343870109.63</v>
      </c>
      <c r="IF4" s="170">
        <f t="shared" si="15"/>
        <v>380902084.94599217</v>
      </c>
      <c r="IG4" s="170">
        <f t="shared" si="15"/>
        <v>372775895.01113486</v>
      </c>
      <c r="IH4" s="170">
        <f t="shared" si="15"/>
        <v>349869714.96184498</v>
      </c>
      <c r="II4" s="170">
        <f t="shared" si="15"/>
        <v>333809078.03696734</v>
      </c>
      <c r="IJ4" s="170">
        <f t="shared" si="15"/>
        <v>349084442.69956589</v>
      </c>
      <c r="IK4" s="170">
        <f t="shared" si="15"/>
        <v>348022697.64956588</v>
      </c>
      <c r="IL4" s="171">
        <f t="shared" si="11"/>
        <v>71251323</v>
      </c>
      <c r="IM4" s="173">
        <f t="shared" si="11"/>
        <v>71728702</v>
      </c>
      <c r="IN4" s="173">
        <f t="shared" si="11"/>
        <v>65548831</v>
      </c>
      <c r="IO4" s="173">
        <f t="shared" si="11"/>
        <v>72080428</v>
      </c>
      <c r="IP4" s="173">
        <f t="shared" si="11"/>
        <v>80376719</v>
      </c>
      <c r="IQ4" s="173">
        <f t="shared" si="11"/>
        <v>105238570.68423384</v>
      </c>
      <c r="IR4" s="173">
        <f>SUM(IR6:IR21)</f>
        <v>107769940</v>
      </c>
      <c r="IS4" s="173">
        <f>SUM(IS6:IS21)</f>
        <v>84005565</v>
      </c>
      <c r="IT4" s="170">
        <f t="shared" ref="IT4:IZ4" si="16">SUM(IT6:IT21)</f>
        <v>159116966.37</v>
      </c>
      <c r="IU4" s="170">
        <f t="shared" si="16"/>
        <v>158793657</v>
      </c>
      <c r="IV4" s="170">
        <f t="shared" si="16"/>
        <v>152519820</v>
      </c>
      <c r="IW4" s="170">
        <f t="shared" si="16"/>
        <v>152228467</v>
      </c>
      <c r="IX4" s="170">
        <f t="shared" si="16"/>
        <v>155521450</v>
      </c>
      <c r="IY4" s="170">
        <f t="shared" si="16"/>
        <v>154417708</v>
      </c>
      <c r="IZ4" s="170">
        <f t="shared" si="16"/>
        <v>145701565</v>
      </c>
    </row>
    <row r="5" spans="1:269">
      <c r="A5" s="58"/>
      <c r="B5" s="83"/>
      <c r="C5" s="83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36"/>
      <c r="AI5" s="123"/>
      <c r="AJ5" s="123"/>
      <c r="AK5" s="123"/>
      <c r="AL5" s="123"/>
      <c r="AM5" s="123"/>
      <c r="AN5" s="123"/>
      <c r="AO5" s="123"/>
      <c r="AP5" s="126"/>
      <c r="AQ5" s="126"/>
      <c r="AR5" s="126"/>
      <c r="AS5" s="17"/>
      <c r="AT5" s="17"/>
      <c r="AU5" s="17"/>
      <c r="AV5" s="17"/>
      <c r="AW5" s="17"/>
      <c r="AX5" s="17"/>
      <c r="AY5" s="136"/>
      <c r="AZ5" s="123"/>
      <c r="BA5" s="123"/>
      <c r="BB5" s="123"/>
      <c r="BC5" s="123"/>
      <c r="BD5" s="123"/>
      <c r="BE5" s="123"/>
      <c r="BF5" s="123"/>
      <c r="BG5" s="123"/>
      <c r="BH5" s="123"/>
      <c r="BI5" s="126"/>
      <c r="BJ5" s="17"/>
      <c r="BK5" s="17"/>
      <c r="BL5" s="17"/>
      <c r="BM5" s="17"/>
      <c r="BN5" s="17"/>
      <c r="BO5" s="17"/>
      <c r="BP5" s="136"/>
      <c r="BQ5" s="123"/>
      <c r="BR5" s="123"/>
      <c r="BS5" s="123"/>
      <c r="BT5" s="123"/>
      <c r="BU5" s="123"/>
      <c r="BV5" s="123"/>
      <c r="BW5" s="123"/>
      <c r="BX5" s="123"/>
      <c r="BY5" s="123"/>
      <c r="BZ5" s="126"/>
      <c r="CA5" s="17"/>
      <c r="CB5" s="17"/>
      <c r="CC5" s="17"/>
      <c r="CD5" s="17"/>
      <c r="CE5" s="17"/>
      <c r="CF5" s="17"/>
      <c r="CG5" s="136"/>
      <c r="CH5" s="123"/>
      <c r="CI5" s="123"/>
      <c r="CJ5" s="123"/>
      <c r="CK5" s="123"/>
      <c r="CL5" s="123"/>
      <c r="CM5" s="123"/>
      <c r="CN5" s="123"/>
      <c r="CO5" s="123"/>
      <c r="CP5" s="123"/>
      <c r="CQ5" s="126"/>
      <c r="CR5" s="126"/>
      <c r="CS5" s="17"/>
      <c r="CT5" s="17"/>
      <c r="CU5" s="17"/>
      <c r="CV5" s="17"/>
      <c r="CW5" s="17"/>
      <c r="CX5" s="136"/>
      <c r="CY5" s="123"/>
      <c r="CZ5" s="123"/>
      <c r="DA5" s="123"/>
      <c r="DB5" s="123"/>
      <c r="DC5" s="123"/>
      <c r="DD5" s="123"/>
      <c r="DE5" s="123"/>
      <c r="DF5" s="123"/>
      <c r="DG5" s="123"/>
      <c r="DH5" s="126"/>
      <c r="DI5" s="17"/>
      <c r="DJ5" s="17"/>
      <c r="DK5" s="17"/>
      <c r="DL5" s="17"/>
      <c r="DM5" s="17"/>
      <c r="DN5" s="17"/>
      <c r="DO5" s="136"/>
      <c r="DP5" s="123"/>
      <c r="DQ5" s="123"/>
      <c r="DR5" s="126"/>
      <c r="DS5" s="123"/>
      <c r="DT5" s="123"/>
      <c r="DU5" s="123"/>
      <c r="DV5" s="123"/>
      <c r="DW5" s="123"/>
      <c r="DX5" s="123"/>
      <c r="DY5" s="126"/>
      <c r="DZ5" s="17"/>
      <c r="EA5" s="17"/>
      <c r="EB5" s="17"/>
      <c r="EC5" s="17"/>
      <c r="ED5" s="17"/>
      <c r="EE5" s="17"/>
      <c r="EF5" s="137"/>
      <c r="EG5" s="126"/>
      <c r="EH5" s="123"/>
      <c r="EI5" s="123"/>
      <c r="EJ5" s="126"/>
      <c r="EK5" s="123"/>
      <c r="EL5" s="123"/>
      <c r="EM5" s="123"/>
      <c r="EN5" s="123"/>
      <c r="EO5" s="123"/>
      <c r="EP5" s="123"/>
      <c r="EQ5" s="126"/>
      <c r="ER5" s="17"/>
      <c r="ES5" s="17"/>
      <c r="ET5" s="17"/>
      <c r="EU5" s="17"/>
      <c r="EV5" s="17"/>
      <c r="EW5" s="17"/>
      <c r="EX5" s="136"/>
      <c r="EY5" s="126"/>
      <c r="EZ5" s="123"/>
      <c r="FA5" s="123"/>
      <c r="FB5" s="123"/>
      <c r="FC5" s="123"/>
      <c r="FD5" s="123"/>
      <c r="FE5" s="123"/>
      <c r="FF5" s="126"/>
      <c r="FG5" s="17"/>
      <c r="FH5" s="17"/>
      <c r="FI5" s="17"/>
      <c r="FJ5" s="17"/>
      <c r="FK5" s="17"/>
      <c r="FL5" s="17"/>
      <c r="FM5" s="136"/>
      <c r="FN5" s="126"/>
      <c r="FO5" s="123"/>
      <c r="FP5" s="123"/>
      <c r="FQ5" s="123"/>
      <c r="FR5" s="126"/>
      <c r="FS5" s="126"/>
      <c r="FT5" s="126"/>
      <c r="FU5" s="126"/>
      <c r="FV5" s="17"/>
      <c r="FW5" s="17"/>
      <c r="FX5" s="17"/>
      <c r="FY5" s="17"/>
      <c r="FZ5" s="17"/>
      <c r="GA5" s="17"/>
      <c r="GB5" s="136"/>
      <c r="GC5" s="126"/>
      <c r="GD5" s="123"/>
      <c r="GE5" s="123"/>
      <c r="GF5" s="123"/>
      <c r="GG5" s="123"/>
      <c r="GH5" s="126"/>
      <c r="GI5" s="126"/>
      <c r="GJ5" s="126"/>
      <c r="GK5" s="17"/>
      <c r="GL5" s="17"/>
      <c r="GM5" s="17"/>
      <c r="GN5" s="17"/>
      <c r="GO5" s="17"/>
      <c r="GP5" s="17"/>
      <c r="GQ5" s="136"/>
      <c r="GR5" s="126"/>
      <c r="GS5" s="123"/>
      <c r="GT5" s="123"/>
      <c r="GU5" s="123"/>
      <c r="GV5" s="126"/>
      <c r="GW5" s="123"/>
      <c r="GX5" s="123"/>
      <c r="GY5" s="126"/>
      <c r="GZ5" s="17"/>
      <c r="HA5" s="17"/>
      <c r="HB5" s="17"/>
      <c r="HC5" s="17"/>
      <c r="HD5" s="17"/>
      <c r="HE5" s="17"/>
      <c r="HF5" s="137"/>
      <c r="HG5" s="126"/>
      <c r="HH5" s="126"/>
      <c r="HI5" s="126"/>
      <c r="HJ5" s="126"/>
      <c r="HK5" s="123"/>
      <c r="HL5" s="123"/>
      <c r="HM5" s="123"/>
      <c r="HN5" s="123"/>
      <c r="HO5" s="123"/>
      <c r="HP5" s="126"/>
      <c r="HQ5" s="17"/>
      <c r="HR5" s="17"/>
      <c r="HS5" s="17"/>
      <c r="HT5" s="17"/>
      <c r="HU5" s="17"/>
      <c r="HV5" s="17"/>
      <c r="HW5" s="136"/>
      <c r="HX5" s="126"/>
      <c r="HY5" s="123"/>
      <c r="HZ5" s="123"/>
      <c r="IA5" s="123"/>
      <c r="IB5" s="123"/>
      <c r="IC5" s="126"/>
      <c r="ID5" s="126"/>
      <c r="IE5" s="126"/>
      <c r="IF5" s="17"/>
      <c r="IG5" s="17"/>
      <c r="IH5" s="17"/>
      <c r="II5" s="17"/>
      <c r="IJ5" s="17"/>
      <c r="IK5" s="17"/>
      <c r="IL5" s="136"/>
      <c r="IM5" s="126"/>
      <c r="IN5" s="126"/>
      <c r="IO5" s="126"/>
      <c r="IP5" s="126"/>
      <c r="IQ5" s="126"/>
      <c r="IR5" s="126"/>
      <c r="IT5" s="126"/>
      <c r="IU5" s="17"/>
      <c r="IV5" s="17"/>
    </row>
    <row r="6" spans="1:269" s="2" customFormat="1">
      <c r="A6" s="248" t="s">
        <v>0</v>
      </c>
      <c r="B6" s="248">
        <v>275268907</v>
      </c>
      <c r="C6" s="6">
        <v>343132000</v>
      </c>
      <c r="D6" s="2">
        <v>328555000</v>
      </c>
      <c r="E6" s="2">
        <v>339950000</v>
      </c>
      <c r="F6" s="2">
        <v>380467000</v>
      </c>
      <c r="G6" s="2">
        <v>382422000</v>
      </c>
      <c r="H6" s="2">
        <v>416204000</v>
      </c>
      <c r="I6" s="2">
        <v>381714000</v>
      </c>
      <c r="J6" s="2">
        <v>404101000</v>
      </c>
      <c r="K6" s="2">
        <v>438784000</v>
      </c>
      <c r="L6" s="2">
        <v>489655000</v>
      </c>
      <c r="M6" s="2">
        <v>451833000</v>
      </c>
      <c r="N6" s="2">
        <v>468184000</v>
      </c>
      <c r="O6" s="2">
        <v>469274000</v>
      </c>
      <c r="P6" s="2">
        <v>496170130.99999994</v>
      </c>
      <c r="Q6" s="2">
        <v>525265582.00000006</v>
      </c>
      <c r="R6" s="196">
        <v>518118979</v>
      </c>
      <c r="S6" s="196">
        <v>533464622</v>
      </c>
      <c r="T6" s="6">
        <v>549662230</v>
      </c>
      <c r="U6" s="6">
        <v>550958140</v>
      </c>
      <c r="V6" s="6">
        <v>577190540</v>
      </c>
      <c r="W6" s="6">
        <v>654241534</v>
      </c>
      <c r="X6" s="6">
        <v>762513441</v>
      </c>
      <c r="Y6" s="6">
        <v>854062581</v>
      </c>
      <c r="Z6" s="6">
        <v>686189651</v>
      </c>
      <c r="AA6" s="6">
        <v>613102905</v>
      </c>
      <c r="AB6" s="6">
        <v>610157381</v>
      </c>
      <c r="AC6" s="6">
        <v>642539439</v>
      </c>
      <c r="AD6" s="2">
        <v>619957051</v>
      </c>
      <c r="AE6" s="6">
        <v>609079509</v>
      </c>
      <c r="AF6" s="2">
        <v>626986828</v>
      </c>
      <c r="AG6" s="6">
        <v>635632273</v>
      </c>
      <c r="AH6" s="249">
        <v>269496340</v>
      </c>
      <c r="AI6" s="33">
        <v>267143061</v>
      </c>
      <c r="AJ6" s="33">
        <v>276627064</v>
      </c>
      <c r="AK6" s="33">
        <v>284494158</v>
      </c>
      <c r="AL6" s="33">
        <v>284422646</v>
      </c>
      <c r="AM6" s="33">
        <v>293871458</v>
      </c>
      <c r="AN6" s="33">
        <v>337624693</v>
      </c>
      <c r="AO6" s="33">
        <v>390168517</v>
      </c>
      <c r="AP6" s="196">
        <v>457409147</v>
      </c>
      <c r="AQ6" s="246">
        <v>346666594</v>
      </c>
      <c r="AR6" s="246">
        <v>307608648</v>
      </c>
      <c r="AS6" s="6">
        <v>303620032</v>
      </c>
      <c r="AT6" s="675">
        <v>277912971</v>
      </c>
      <c r="AU6" s="6">
        <v>268008680</v>
      </c>
      <c r="AV6" s="6">
        <v>271873459</v>
      </c>
      <c r="AW6" s="6">
        <v>272079837</v>
      </c>
      <c r="AX6" s="6">
        <v>274677331</v>
      </c>
      <c r="AY6" s="249">
        <v>35239100</v>
      </c>
      <c r="AZ6" s="33">
        <v>34886606</v>
      </c>
      <c r="BA6" s="33">
        <v>36043683</v>
      </c>
      <c r="BB6" s="33">
        <v>36939561</v>
      </c>
      <c r="BC6" s="33">
        <v>37254708</v>
      </c>
      <c r="BD6" s="33">
        <v>38560052</v>
      </c>
      <c r="BE6" s="33">
        <v>43292282</v>
      </c>
      <c r="BF6" s="33">
        <v>50675495</v>
      </c>
      <c r="BG6" s="33">
        <v>58100801</v>
      </c>
      <c r="BH6" s="33">
        <v>45861449</v>
      </c>
      <c r="BI6" s="196">
        <v>43072625</v>
      </c>
      <c r="BJ6" s="6">
        <v>42614046</v>
      </c>
      <c r="BK6" s="675">
        <v>85795398</v>
      </c>
      <c r="BL6" s="6">
        <v>83517563</v>
      </c>
      <c r="BM6" s="6">
        <v>73555179</v>
      </c>
      <c r="BN6" s="6">
        <v>87404254</v>
      </c>
      <c r="BO6" s="6">
        <v>86859869</v>
      </c>
      <c r="BP6" s="250">
        <v>88278253</v>
      </c>
      <c r="BQ6" s="33">
        <v>86237864</v>
      </c>
      <c r="BR6" s="33">
        <v>86869189</v>
      </c>
      <c r="BS6" s="33">
        <v>90225427</v>
      </c>
      <c r="BT6" s="33">
        <v>90614353</v>
      </c>
      <c r="BU6" s="33">
        <v>94848693</v>
      </c>
      <c r="BV6" s="33">
        <v>150324340</v>
      </c>
      <c r="BW6" s="33">
        <v>176496589</v>
      </c>
      <c r="BX6" s="33">
        <v>207104425</v>
      </c>
      <c r="BY6" s="33">
        <v>157224121</v>
      </c>
      <c r="BZ6" s="251">
        <v>138861825</v>
      </c>
      <c r="CA6" s="6">
        <v>137323527</v>
      </c>
      <c r="CB6" s="6">
        <v>145243873</v>
      </c>
      <c r="CC6" s="6">
        <v>132385881</v>
      </c>
      <c r="CD6" s="6">
        <v>145243873</v>
      </c>
      <c r="CE6" s="2">
        <v>134818488</v>
      </c>
      <c r="CF6" s="6">
        <v>137978124</v>
      </c>
      <c r="CG6" s="250">
        <v>75102627</v>
      </c>
      <c r="CH6" s="33">
        <v>74316143</v>
      </c>
      <c r="CI6" s="33">
        <v>103916420</v>
      </c>
      <c r="CJ6" s="33">
        <v>107063283</v>
      </c>
      <c r="CK6" s="33">
        <v>92162777</v>
      </c>
      <c r="CL6" s="33">
        <v>114277386</v>
      </c>
      <c r="CM6" s="33">
        <v>81713475</v>
      </c>
      <c r="CN6" s="33">
        <v>96735883</v>
      </c>
      <c r="CO6" s="33">
        <v>76663369</v>
      </c>
      <c r="CP6" s="33">
        <v>92376929</v>
      </c>
      <c r="CQ6" s="251">
        <v>83773142</v>
      </c>
      <c r="CR6" s="251">
        <v>86377825</v>
      </c>
      <c r="CS6" s="651">
        <v>91150662</v>
      </c>
      <c r="CT6" s="6">
        <v>87504635</v>
      </c>
      <c r="CU6" s="6">
        <v>89651355</v>
      </c>
      <c r="CV6" s="6">
        <v>90530943</v>
      </c>
      <c r="CW6" s="6">
        <v>91888005</v>
      </c>
      <c r="CX6" s="250">
        <v>48001609</v>
      </c>
      <c r="CY6" s="33">
        <v>47174236</v>
      </c>
      <c r="CZ6" s="33">
        <v>21360648</v>
      </c>
      <c r="DA6" s="33">
        <v>21988007</v>
      </c>
      <c r="DB6" s="33">
        <v>37383386</v>
      </c>
      <c r="DC6" s="33">
        <v>25839350</v>
      </c>
      <c r="DD6" s="33">
        <v>29902984</v>
      </c>
      <c r="DE6" s="33">
        <v>34973676</v>
      </c>
      <c r="DF6" s="33">
        <v>39636246</v>
      </c>
      <c r="DG6" s="33">
        <v>31772113</v>
      </c>
      <c r="DH6" s="251">
        <v>28885419</v>
      </c>
      <c r="DI6" s="6">
        <v>29414058</v>
      </c>
      <c r="DJ6" s="6">
        <v>30912617</v>
      </c>
      <c r="DK6" s="6">
        <v>29776113</v>
      </c>
      <c r="DL6" s="6">
        <v>30348923</v>
      </c>
      <c r="DM6" s="6">
        <v>30809707</v>
      </c>
      <c r="DN6" s="6">
        <v>32521909</v>
      </c>
      <c r="DO6" s="250">
        <v>8358614</v>
      </c>
      <c r="DP6" s="33">
        <v>8361069</v>
      </c>
      <c r="DQ6" s="33">
        <v>8647618</v>
      </c>
      <c r="DR6" s="21">
        <v>8951794</v>
      </c>
      <c r="DS6" s="33">
        <v>9120270</v>
      </c>
      <c r="DT6" s="33">
        <v>9793601</v>
      </c>
      <c r="DU6" s="33">
        <v>11383760</v>
      </c>
      <c r="DV6" s="33">
        <v>13463281</v>
      </c>
      <c r="DW6" s="33">
        <v>15148593</v>
      </c>
      <c r="DX6" s="33">
        <v>12288445</v>
      </c>
      <c r="DY6" s="251">
        <v>10901246</v>
      </c>
      <c r="DZ6" s="6">
        <v>10807893</v>
      </c>
      <c r="EA6" s="6">
        <v>11523918</v>
      </c>
      <c r="EB6" s="6">
        <v>11178201</v>
      </c>
      <c r="EC6" s="6">
        <v>11264712</v>
      </c>
      <c r="ED6" s="6">
        <v>11343599</v>
      </c>
      <c r="EE6" s="6">
        <v>11707035</v>
      </c>
      <c r="EF6" s="252">
        <v>123592922</v>
      </c>
      <c r="EG6" s="33">
        <v>181491795</v>
      </c>
      <c r="EH6" s="33">
        <v>188112225</v>
      </c>
      <c r="EI6" s="33">
        <v>194544001</v>
      </c>
      <c r="EJ6" s="21">
        <v>206377734</v>
      </c>
      <c r="EK6" s="33">
        <v>211651461</v>
      </c>
      <c r="EL6" s="33">
        <v>213796043</v>
      </c>
      <c r="EM6" s="33">
        <v>260857833</v>
      </c>
      <c r="EN6" s="33">
        <v>289229790</v>
      </c>
      <c r="EO6" s="33">
        <v>333293166</v>
      </c>
      <c r="EP6" s="33">
        <v>282552267</v>
      </c>
      <c r="EQ6" s="251">
        <v>251238239</v>
      </c>
      <c r="ER6" s="6">
        <v>249900361</v>
      </c>
      <c r="ES6" s="6">
        <v>253651360</v>
      </c>
      <c r="ET6" s="6">
        <v>249728765</v>
      </c>
      <c r="EU6" s="6">
        <v>258266216</v>
      </c>
      <c r="EV6" s="6">
        <v>261281997</v>
      </c>
      <c r="EW6" s="6">
        <v>260914919</v>
      </c>
      <c r="EX6" s="253" t="s">
        <v>16</v>
      </c>
      <c r="EY6" s="21" t="s">
        <v>16</v>
      </c>
      <c r="EZ6" s="21" t="s">
        <v>16</v>
      </c>
      <c r="FA6" s="21" t="s">
        <v>16</v>
      </c>
      <c r="FB6" s="21" t="s">
        <v>16</v>
      </c>
      <c r="FC6" s="33" t="s">
        <v>16</v>
      </c>
      <c r="FD6" s="33" t="s">
        <v>16</v>
      </c>
      <c r="FE6" s="33" t="s">
        <v>16</v>
      </c>
      <c r="FF6" s="33" t="s">
        <v>16</v>
      </c>
      <c r="FG6" s="33" t="s">
        <v>16</v>
      </c>
      <c r="FH6" s="33" t="s">
        <v>16</v>
      </c>
      <c r="FI6" s="33" t="s">
        <v>16</v>
      </c>
      <c r="FJ6" s="33" t="s">
        <v>16</v>
      </c>
      <c r="FK6" s="33" t="s">
        <v>16</v>
      </c>
      <c r="FL6" s="33" t="s">
        <v>16</v>
      </c>
      <c r="FM6" s="253">
        <v>15090768</v>
      </c>
      <c r="FN6" s="21">
        <v>15543118</v>
      </c>
      <c r="FO6" s="33">
        <v>15947550</v>
      </c>
      <c r="FP6" s="33">
        <v>36015804</v>
      </c>
      <c r="FQ6" s="33">
        <v>39273016</v>
      </c>
      <c r="FR6" s="33">
        <v>44338040</v>
      </c>
      <c r="FS6" s="33">
        <v>52279676</v>
      </c>
      <c r="FT6" s="33">
        <v>44370727</v>
      </c>
      <c r="FU6" s="251">
        <v>39411488</v>
      </c>
      <c r="FV6" s="6">
        <v>77558999</v>
      </c>
      <c r="FW6" s="6">
        <v>78745291</v>
      </c>
      <c r="FX6" s="6">
        <v>77721873</v>
      </c>
      <c r="FY6" s="6">
        <v>63750860</v>
      </c>
      <c r="FZ6" s="6">
        <v>42929072</v>
      </c>
      <c r="GA6" s="6">
        <v>43545239</v>
      </c>
      <c r="GB6" s="253">
        <v>127181251</v>
      </c>
      <c r="GC6" s="21">
        <v>134025995</v>
      </c>
      <c r="GD6" s="33">
        <v>134917640</v>
      </c>
      <c r="GE6" s="33">
        <v>107327567</v>
      </c>
      <c r="GF6" s="33">
        <v>137672939</v>
      </c>
      <c r="GG6" s="33">
        <v>155513998</v>
      </c>
      <c r="GH6" s="33">
        <v>199724874</v>
      </c>
      <c r="GI6" s="33">
        <v>169357369</v>
      </c>
      <c r="GJ6" s="251">
        <v>156659454</v>
      </c>
      <c r="GK6" s="6">
        <v>134164615</v>
      </c>
      <c r="GL6" s="6">
        <v>135929890</v>
      </c>
      <c r="GM6" s="6">
        <v>134191164</v>
      </c>
      <c r="GN6" s="6">
        <v>147427236</v>
      </c>
      <c r="GO6" s="6">
        <v>170060431</v>
      </c>
      <c r="GP6" s="6">
        <v>169527021</v>
      </c>
      <c r="GQ6" s="253">
        <v>52271982</v>
      </c>
      <c r="GR6" s="21">
        <v>56808621</v>
      </c>
      <c r="GS6" s="33">
        <v>60786271</v>
      </c>
      <c r="GT6" s="33">
        <v>70452672</v>
      </c>
      <c r="GU6" s="33">
        <v>83911878</v>
      </c>
      <c r="GV6" s="33">
        <v>89377752</v>
      </c>
      <c r="GW6" s="33">
        <v>81288616</v>
      </c>
      <c r="GX6" s="33">
        <v>68824171</v>
      </c>
      <c r="GY6" s="251">
        <v>55167297</v>
      </c>
      <c r="GZ6" s="6">
        <v>38176747</v>
      </c>
      <c r="HA6" s="6">
        <v>38976179</v>
      </c>
      <c r="HB6" s="6">
        <v>37815728</v>
      </c>
      <c r="HC6" s="6">
        <v>47088120</v>
      </c>
      <c r="HD6" s="6">
        <v>48292494</v>
      </c>
      <c r="HE6" s="6">
        <v>47842659</v>
      </c>
      <c r="HF6" s="254">
        <v>36739767</v>
      </c>
      <c r="HG6" s="33">
        <v>32692265</v>
      </c>
      <c r="HH6" s="33">
        <v>33650194</v>
      </c>
      <c r="HI6" s="33">
        <v>28052559</v>
      </c>
      <c r="HJ6" s="33">
        <v>28455805</v>
      </c>
      <c r="HK6" s="33">
        <v>23004870</v>
      </c>
      <c r="HL6" s="33">
        <v>25767746</v>
      </c>
      <c r="HM6" s="33">
        <v>28256060</v>
      </c>
      <c r="HN6" s="33">
        <v>31227035</v>
      </c>
      <c r="HO6" s="33">
        <v>26632912</v>
      </c>
      <c r="HP6" s="251">
        <v>23679896</v>
      </c>
      <c r="HQ6" s="6">
        <v>23522341</v>
      </c>
      <c r="HR6" s="6">
        <v>24363626</v>
      </c>
      <c r="HS6" s="6">
        <v>24303311</v>
      </c>
      <c r="HT6" s="6">
        <v>24976343</v>
      </c>
      <c r="HU6" s="6">
        <v>24809490</v>
      </c>
      <c r="HV6" s="6">
        <v>24647172</v>
      </c>
      <c r="HW6" s="253">
        <v>9130716</v>
      </c>
      <c r="HX6" s="33">
        <v>6026748</v>
      </c>
      <c r="HY6" s="33">
        <v>15142515</v>
      </c>
      <c r="HZ6" s="33">
        <v>9324086</v>
      </c>
      <c r="IA6" s="33">
        <v>10344831</v>
      </c>
      <c r="IB6" s="33">
        <v>11895491</v>
      </c>
      <c r="IC6" s="33">
        <v>12866608</v>
      </c>
      <c r="ID6" s="33">
        <v>10901739</v>
      </c>
      <c r="IE6" s="251">
        <v>9673185</v>
      </c>
      <c r="IF6" s="6">
        <v>9590348</v>
      </c>
      <c r="IG6" s="6">
        <v>9590348</v>
      </c>
      <c r="IH6" s="6">
        <v>9011348</v>
      </c>
      <c r="II6" s="6">
        <v>9155363</v>
      </c>
      <c r="IJ6" s="6">
        <v>8797160</v>
      </c>
      <c r="IK6" s="6">
        <v>8578162</v>
      </c>
      <c r="IL6" s="253">
        <v>24519478</v>
      </c>
      <c r="IM6" s="33">
        <v>22025811</v>
      </c>
      <c r="IN6" s="33">
        <v>13313290</v>
      </c>
      <c r="IO6" s="33">
        <v>13680784</v>
      </c>
      <c r="IP6" s="33">
        <v>15422915</v>
      </c>
      <c r="IQ6" s="33">
        <v>16360569</v>
      </c>
      <c r="IR6" s="33">
        <v>18360427</v>
      </c>
      <c r="IS6" s="33">
        <v>15731173</v>
      </c>
      <c r="IT6" s="251">
        <v>14006711</v>
      </c>
      <c r="IU6" s="6">
        <v>13931993</v>
      </c>
      <c r="IV6" s="6">
        <v>14773278</v>
      </c>
      <c r="IW6" s="131">
        <v>15291963</v>
      </c>
      <c r="IX6" s="131">
        <v>15820980</v>
      </c>
      <c r="IY6" s="131">
        <v>16012330</v>
      </c>
      <c r="IZ6" s="131">
        <v>16069010</v>
      </c>
      <c r="JA6" s="131"/>
      <c r="JB6" s="131"/>
      <c r="JC6" s="131"/>
      <c r="JD6" s="131"/>
      <c r="JE6" s="131"/>
      <c r="JF6" s="131"/>
      <c r="JG6" s="131"/>
      <c r="JH6" s="131"/>
      <c r="JI6" s="131"/>
    </row>
    <row r="7" spans="1:269" s="2" customFormat="1">
      <c r="A7" s="248" t="s">
        <v>1</v>
      </c>
      <c r="B7" s="248">
        <v>154521566</v>
      </c>
      <c r="C7" s="6">
        <v>161600000</v>
      </c>
      <c r="D7" s="2">
        <v>166402000</v>
      </c>
      <c r="E7" s="2">
        <v>171438000</v>
      </c>
      <c r="F7" s="2">
        <v>178927000</v>
      </c>
      <c r="G7" s="2">
        <v>194922000</v>
      </c>
      <c r="H7" s="2">
        <v>197873000</v>
      </c>
      <c r="I7" s="2">
        <v>217493000</v>
      </c>
      <c r="J7" s="2">
        <v>231558000</v>
      </c>
      <c r="K7" s="2">
        <v>231767000</v>
      </c>
      <c r="L7" s="2">
        <v>235703000</v>
      </c>
      <c r="M7" s="2">
        <v>249351000</v>
      </c>
      <c r="N7" s="2">
        <v>258225000</v>
      </c>
      <c r="O7" s="2">
        <v>271798000</v>
      </c>
      <c r="P7" s="2">
        <v>281250690</v>
      </c>
      <c r="Q7" s="2">
        <v>306233098</v>
      </c>
      <c r="R7" s="196">
        <v>318613203</v>
      </c>
      <c r="S7" s="196">
        <v>326108800</v>
      </c>
      <c r="T7" s="6">
        <v>309444513</v>
      </c>
      <c r="U7" s="6">
        <v>323406832</v>
      </c>
      <c r="V7" s="6">
        <v>332908772</v>
      </c>
      <c r="W7" s="6">
        <v>352801534</v>
      </c>
      <c r="X7" s="6">
        <v>372302629</v>
      </c>
      <c r="Y7" s="6">
        <v>429355297</v>
      </c>
      <c r="Z7" s="6">
        <v>428898434</v>
      </c>
      <c r="AA7" s="6">
        <v>420928982</v>
      </c>
      <c r="AB7" s="6">
        <v>428941723</v>
      </c>
      <c r="AC7" s="675">
        <v>434738757.15425539</v>
      </c>
      <c r="AD7" s="2">
        <v>433526883</v>
      </c>
      <c r="AE7" s="6">
        <v>440022847</v>
      </c>
      <c r="AF7" s="2">
        <v>443890467</v>
      </c>
      <c r="AG7" s="6">
        <v>444441218</v>
      </c>
      <c r="AH7" s="253" t="s">
        <v>16</v>
      </c>
      <c r="AI7" s="33" t="s">
        <v>16</v>
      </c>
      <c r="AJ7" s="255" t="s">
        <v>16</v>
      </c>
      <c r="AK7" s="33" t="s">
        <v>16</v>
      </c>
      <c r="AL7" s="33">
        <v>97547664</v>
      </c>
      <c r="AM7" s="33">
        <v>99595189</v>
      </c>
      <c r="AN7" s="33">
        <v>104824098</v>
      </c>
      <c r="AO7" s="33">
        <v>110788365</v>
      </c>
      <c r="AP7" s="196">
        <v>120756585</v>
      </c>
      <c r="AQ7" s="246">
        <v>120879912</v>
      </c>
      <c r="AR7" s="246">
        <v>118602540</v>
      </c>
      <c r="AS7" s="6">
        <v>120946912</v>
      </c>
      <c r="AT7" s="675">
        <v>122747030.43859683</v>
      </c>
      <c r="AU7" s="6">
        <v>122375196</v>
      </c>
      <c r="AV7" s="6">
        <v>125527147</v>
      </c>
      <c r="AW7" s="6">
        <v>126883378</v>
      </c>
      <c r="AX7" s="6">
        <v>126989355</v>
      </c>
      <c r="AY7" s="253">
        <v>92611266</v>
      </c>
      <c r="AZ7" s="33">
        <v>94916826</v>
      </c>
      <c r="BA7" s="33">
        <v>98149484</v>
      </c>
      <c r="BB7" s="33">
        <v>95109534</v>
      </c>
      <c r="BC7" s="33" t="s">
        <v>16</v>
      </c>
      <c r="BD7" s="33" t="s">
        <v>16</v>
      </c>
      <c r="BE7" s="33" t="s">
        <v>16</v>
      </c>
      <c r="BF7" s="33" t="s">
        <v>16</v>
      </c>
      <c r="BG7" s="33" t="s">
        <v>16</v>
      </c>
      <c r="BH7" s="33" t="s">
        <v>16</v>
      </c>
      <c r="BI7" s="33" t="s">
        <v>16</v>
      </c>
      <c r="BJ7" s="33" t="s">
        <v>16</v>
      </c>
      <c r="BK7" s="33" t="s">
        <v>16</v>
      </c>
      <c r="BL7" s="33" t="s">
        <v>16</v>
      </c>
      <c r="BM7" s="33" t="s">
        <v>16</v>
      </c>
      <c r="BN7" s="710">
        <v>62087049</v>
      </c>
      <c r="BO7" s="2">
        <v>62148500</v>
      </c>
      <c r="BP7" s="253">
        <v>135574383</v>
      </c>
      <c r="BQ7" s="33">
        <v>142291528</v>
      </c>
      <c r="BR7" s="33">
        <v>144756994</v>
      </c>
      <c r="BS7" s="33">
        <v>133872107</v>
      </c>
      <c r="BT7" s="33">
        <v>138141722</v>
      </c>
      <c r="BU7" s="33">
        <v>143392679</v>
      </c>
      <c r="BV7" s="33">
        <v>150922151</v>
      </c>
      <c r="BW7" s="33">
        <v>159641639</v>
      </c>
      <c r="BX7" s="33">
        <v>177212116</v>
      </c>
      <c r="BY7" s="33">
        <v>175997565</v>
      </c>
      <c r="BZ7" s="196">
        <v>173111295</v>
      </c>
      <c r="CA7" s="6">
        <v>176331526</v>
      </c>
      <c r="CB7" s="675">
        <v>210248054.66211888</v>
      </c>
      <c r="CC7" s="6">
        <v>150703243</v>
      </c>
      <c r="CD7" s="6">
        <v>210248054.66211891</v>
      </c>
      <c r="CE7" s="2">
        <v>152085798</v>
      </c>
      <c r="CF7" s="6">
        <v>152230595</v>
      </c>
      <c r="CG7" s="253" t="s">
        <v>16</v>
      </c>
      <c r="CH7" s="33" t="s">
        <v>16</v>
      </c>
      <c r="CI7" s="33" t="s">
        <v>16</v>
      </c>
      <c r="CJ7" s="33" t="s">
        <v>16</v>
      </c>
      <c r="CK7" s="33" t="s">
        <v>16</v>
      </c>
      <c r="CL7" s="33">
        <v>39888639</v>
      </c>
      <c r="CM7" s="33">
        <v>44891257</v>
      </c>
      <c r="CN7" s="33">
        <v>47531981</v>
      </c>
      <c r="CO7" s="33">
        <v>51138670</v>
      </c>
      <c r="CP7" s="33">
        <v>51327333</v>
      </c>
      <c r="CQ7" s="196">
        <v>50284061</v>
      </c>
      <c r="CR7" s="196">
        <v>67849003</v>
      </c>
      <c r="CS7" s="675">
        <v>37296440.748773724</v>
      </c>
      <c r="CT7" s="6">
        <v>37234229</v>
      </c>
      <c r="CU7" s="6">
        <v>37269367</v>
      </c>
      <c r="CV7" s="6">
        <v>37646372</v>
      </c>
      <c r="CW7" s="6">
        <v>37815662</v>
      </c>
      <c r="CX7" s="249">
        <v>48697792</v>
      </c>
      <c r="CY7" s="33">
        <v>49740943</v>
      </c>
      <c r="CZ7" s="33">
        <v>51407255</v>
      </c>
      <c r="DA7" s="33">
        <v>49590489</v>
      </c>
      <c r="DB7" s="33">
        <v>52914804</v>
      </c>
      <c r="DC7" s="33">
        <v>14188571</v>
      </c>
      <c r="DD7" s="33">
        <v>14738101</v>
      </c>
      <c r="DE7" s="33">
        <v>28561657</v>
      </c>
      <c r="DF7" s="33">
        <v>30429951</v>
      </c>
      <c r="DG7" s="33">
        <v>30595007</v>
      </c>
      <c r="DH7" s="196">
        <v>29934273</v>
      </c>
      <c r="DI7" s="6">
        <v>13937633</v>
      </c>
      <c r="DJ7" s="675">
        <v>14057968.344408568</v>
      </c>
      <c r="DK7" s="6">
        <v>14006506</v>
      </c>
      <c r="DL7" s="6">
        <v>14017774</v>
      </c>
      <c r="DM7" s="6">
        <v>14156779</v>
      </c>
      <c r="DN7" s="6">
        <v>14169125</v>
      </c>
      <c r="DO7" s="249">
        <v>30543151</v>
      </c>
      <c r="DP7" s="33">
        <v>31663906</v>
      </c>
      <c r="DQ7" s="33">
        <v>31795067</v>
      </c>
      <c r="DR7" s="21">
        <v>30872383</v>
      </c>
      <c r="DS7" s="33">
        <v>34802642</v>
      </c>
      <c r="DT7" s="33">
        <v>35843694</v>
      </c>
      <c r="DU7" s="33">
        <v>37425927</v>
      </c>
      <c r="DV7" s="33">
        <v>38866688</v>
      </c>
      <c r="DW7" s="33">
        <v>49817975</v>
      </c>
      <c r="DX7" s="33">
        <v>50098617</v>
      </c>
      <c r="DY7" s="196">
        <v>48996813</v>
      </c>
      <c r="DZ7" s="6">
        <v>49876649</v>
      </c>
      <c r="EA7" s="675">
        <v>50389262.960357383</v>
      </c>
      <c r="EB7" s="6">
        <v>50323205</v>
      </c>
      <c r="EC7" s="6">
        <v>50545047</v>
      </c>
      <c r="ED7" s="6">
        <v>51031091</v>
      </c>
      <c r="EE7" s="6">
        <v>51087981</v>
      </c>
      <c r="EF7" s="254">
        <v>31711653</v>
      </c>
      <c r="EG7" s="33">
        <v>128197900</v>
      </c>
      <c r="EH7" s="33">
        <v>130964171</v>
      </c>
      <c r="EI7" s="33">
        <v>127636583</v>
      </c>
      <c r="EJ7" s="21">
        <v>123689816</v>
      </c>
      <c r="EK7" s="33">
        <v>137735243</v>
      </c>
      <c r="EL7" s="33">
        <v>141419103</v>
      </c>
      <c r="EM7" s="33">
        <v>155583673</v>
      </c>
      <c r="EN7" s="33">
        <v>169166708</v>
      </c>
      <c r="EO7" s="33">
        <v>161833110</v>
      </c>
      <c r="EP7" s="33">
        <v>163736573</v>
      </c>
      <c r="EQ7" s="196">
        <v>162186142</v>
      </c>
      <c r="ER7" s="6">
        <v>167513616</v>
      </c>
      <c r="ES7" s="675">
        <v>168971675.94897944</v>
      </c>
      <c r="ET7" s="6">
        <v>169722984</v>
      </c>
      <c r="EU7" s="6">
        <v>171619252</v>
      </c>
      <c r="EV7" s="6">
        <v>171566848</v>
      </c>
      <c r="EW7" s="6">
        <v>171872175.42000002</v>
      </c>
      <c r="EX7" s="253" t="s">
        <v>16</v>
      </c>
      <c r="EY7" s="21">
        <v>16971800</v>
      </c>
      <c r="EZ7" s="33">
        <v>17674827</v>
      </c>
      <c r="FA7" s="33">
        <v>18172375</v>
      </c>
      <c r="FB7" s="33">
        <v>19892601</v>
      </c>
      <c r="FC7" s="33">
        <v>21085637</v>
      </c>
      <c r="FD7" s="33" t="s">
        <v>16</v>
      </c>
      <c r="FE7" s="33" t="s">
        <v>16</v>
      </c>
      <c r="FF7" s="33" t="s">
        <v>16</v>
      </c>
      <c r="FG7" s="33" t="s">
        <v>16</v>
      </c>
      <c r="FH7" s="33" t="s">
        <v>16</v>
      </c>
      <c r="FI7" s="33" t="s">
        <v>16</v>
      </c>
      <c r="FJ7" s="33" t="s">
        <v>16</v>
      </c>
      <c r="FK7" s="33" t="s">
        <v>16</v>
      </c>
      <c r="FL7" s="33" t="s">
        <v>16</v>
      </c>
      <c r="FM7" s="253" t="s">
        <v>16</v>
      </c>
      <c r="FN7" s="21" t="s">
        <v>16</v>
      </c>
      <c r="FO7" s="21" t="s">
        <v>16</v>
      </c>
      <c r="FP7" s="21" t="s">
        <v>16</v>
      </c>
      <c r="FQ7" s="21">
        <v>9882899</v>
      </c>
      <c r="FR7" s="21">
        <v>12207890</v>
      </c>
      <c r="FS7" s="21">
        <v>16622008</v>
      </c>
      <c r="FT7" s="21">
        <v>15632763</v>
      </c>
      <c r="FU7" s="196">
        <v>15908696</v>
      </c>
      <c r="FV7" s="6">
        <v>27191608</v>
      </c>
      <c r="FW7" s="675">
        <v>27828130.55346128</v>
      </c>
      <c r="FX7" s="6">
        <v>27803690</v>
      </c>
      <c r="FY7" s="6">
        <v>29022363</v>
      </c>
      <c r="FZ7" s="6">
        <v>29023721</v>
      </c>
      <c r="GA7" s="6">
        <v>29057870.420000002</v>
      </c>
      <c r="GB7" s="253">
        <v>39637301</v>
      </c>
      <c r="GC7" s="21">
        <v>22153029</v>
      </c>
      <c r="GD7" s="33">
        <v>26413685</v>
      </c>
      <c r="GE7" s="33">
        <v>27202714</v>
      </c>
      <c r="GF7" s="33">
        <v>20610516</v>
      </c>
      <c r="GG7" s="33">
        <v>22291752</v>
      </c>
      <c r="GH7" s="33">
        <v>24641875</v>
      </c>
      <c r="GI7" s="33">
        <v>24678286</v>
      </c>
      <c r="GJ7" s="196">
        <v>34693366</v>
      </c>
      <c r="GK7" s="6">
        <v>24719504</v>
      </c>
      <c r="GL7" s="675">
        <v>24955185.673324127</v>
      </c>
      <c r="GM7" s="6">
        <v>24992513</v>
      </c>
      <c r="GN7" s="6">
        <v>24908684</v>
      </c>
      <c r="GO7" s="6">
        <v>24955435</v>
      </c>
      <c r="GP7" s="6">
        <v>24999599</v>
      </c>
      <c r="GQ7" s="253">
        <v>87999282</v>
      </c>
      <c r="GR7" s="21">
        <v>84564987</v>
      </c>
      <c r="GS7" s="33">
        <v>93646731</v>
      </c>
      <c r="GT7" s="33">
        <v>96044014</v>
      </c>
      <c r="GU7" s="33">
        <v>105197657</v>
      </c>
      <c r="GV7" s="33">
        <v>113581429</v>
      </c>
      <c r="GW7" s="33">
        <v>120569227</v>
      </c>
      <c r="GX7" s="33">
        <v>123425524</v>
      </c>
      <c r="GY7" s="196">
        <v>111584080</v>
      </c>
      <c r="GZ7" s="6">
        <v>115602504</v>
      </c>
      <c r="HA7" s="675">
        <v>116188359.72219402</v>
      </c>
      <c r="HB7" s="6">
        <v>116926781</v>
      </c>
      <c r="HC7" s="6">
        <v>117688205</v>
      </c>
      <c r="HD7" s="6">
        <v>117587692</v>
      </c>
      <c r="HE7" s="6">
        <v>117814706</v>
      </c>
      <c r="HF7" s="254" t="s">
        <v>43</v>
      </c>
      <c r="HG7" s="33" t="s">
        <v>43</v>
      </c>
      <c r="HH7" s="33" t="s">
        <v>43</v>
      </c>
      <c r="HI7" s="33" t="s">
        <v>43</v>
      </c>
      <c r="HJ7" s="33" t="s">
        <v>43</v>
      </c>
      <c r="HK7" s="33" t="s">
        <v>43</v>
      </c>
      <c r="HL7" s="33" t="s">
        <v>43</v>
      </c>
      <c r="HM7" s="33" t="s">
        <v>43</v>
      </c>
      <c r="HN7" s="33" t="s">
        <v>43</v>
      </c>
      <c r="HO7" s="33" t="s">
        <v>16</v>
      </c>
      <c r="HP7" s="33" t="s">
        <v>16</v>
      </c>
      <c r="HQ7" s="33" t="s">
        <v>16</v>
      </c>
      <c r="HR7" s="33" t="s">
        <v>16</v>
      </c>
      <c r="HS7" s="33" t="s">
        <v>16</v>
      </c>
      <c r="HT7" s="33" t="s">
        <v>16</v>
      </c>
      <c r="HU7" s="33" t="s">
        <v>16</v>
      </c>
      <c r="HV7" s="33" t="s">
        <v>16</v>
      </c>
      <c r="HW7" s="253" t="s">
        <v>43</v>
      </c>
      <c r="HX7" s="33" t="s">
        <v>43</v>
      </c>
      <c r="HY7" s="33" t="s">
        <v>43</v>
      </c>
      <c r="HZ7" s="33" t="s">
        <v>43</v>
      </c>
      <c r="IA7" s="33" t="s">
        <v>43</v>
      </c>
      <c r="IB7" s="33" t="s">
        <v>43</v>
      </c>
      <c r="IC7" s="33" t="s">
        <v>43</v>
      </c>
      <c r="ID7" s="33" t="s">
        <v>16</v>
      </c>
      <c r="IE7" s="33" t="s">
        <v>16</v>
      </c>
      <c r="IF7" s="33" t="s">
        <v>16</v>
      </c>
      <c r="IG7" s="33" t="s">
        <v>16</v>
      </c>
      <c r="IH7" s="33" t="s">
        <v>16</v>
      </c>
      <c r="II7" s="33" t="s">
        <v>16</v>
      </c>
      <c r="IJ7" s="33" t="s">
        <v>16</v>
      </c>
      <c r="IK7" s="33" t="s">
        <v>16</v>
      </c>
      <c r="IL7" s="253" t="s">
        <v>43</v>
      </c>
      <c r="IM7" s="33" t="s">
        <v>43</v>
      </c>
      <c r="IN7" s="33" t="s">
        <v>43</v>
      </c>
      <c r="IO7" s="33" t="s">
        <v>43</v>
      </c>
      <c r="IP7" s="33" t="s">
        <v>43</v>
      </c>
      <c r="IQ7" s="33" t="s">
        <v>43</v>
      </c>
      <c r="IR7" s="33" t="s">
        <v>43</v>
      </c>
      <c r="IS7" s="33" t="s">
        <v>43</v>
      </c>
      <c r="IT7" s="33" t="s">
        <v>43</v>
      </c>
      <c r="IU7" s="33" t="s">
        <v>43</v>
      </c>
      <c r="IV7" s="33" t="s">
        <v>43</v>
      </c>
      <c r="IW7" s="33" t="s">
        <v>43</v>
      </c>
      <c r="IX7" s="33" t="s">
        <v>43</v>
      </c>
      <c r="IY7" s="33" t="s">
        <v>43</v>
      </c>
      <c r="IZ7" s="33" t="s">
        <v>43</v>
      </c>
      <c r="JA7" s="131"/>
      <c r="JB7" s="131"/>
      <c r="JC7" s="131"/>
      <c r="JD7" s="131"/>
      <c r="JE7" s="131"/>
      <c r="JF7" s="131"/>
      <c r="JG7" s="131"/>
      <c r="JH7" s="131"/>
      <c r="JI7" s="131"/>
    </row>
    <row r="8" spans="1:269" s="2" customFormat="1">
      <c r="A8" s="248" t="s">
        <v>19</v>
      </c>
      <c r="B8" s="256" t="s">
        <v>43</v>
      </c>
      <c r="C8" s="256" t="s">
        <v>43</v>
      </c>
      <c r="D8" s="256" t="s">
        <v>43</v>
      </c>
      <c r="E8" s="256" t="s">
        <v>43</v>
      </c>
      <c r="F8" s="256" t="s">
        <v>43</v>
      </c>
      <c r="G8" s="256" t="s">
        <v>43</v>
      </c>
      <c r="H8" s="256" t="s">
        <v>43</v>
      </c>
      <c r="I8" s="256" t="s">
        <v>43</v>
      </c>
      <c r="J8" s="256" t="s">
        <v>43</v>
      </c>
      <c r="K8" s="256" t="s">
        <v>43</v>
      </c>
      <c r="L8" s="256" t="s">
        <v>43</v>
      </c>
      <c r="M8" s="256" t="s">
        <v>43</v>
      </c>
      <c r="N8" s="256" t="s">
        <v>43</v>
      </c>
      <c r="O8" s="256" t="s">
        <v>43</v>
      </c>
      <c r="P8" s="256" t="s">
        <v>43</v>
      </c>
      <c r="Q8" s="2">
        <v>119368500</v>
      </c>
      <c r="R8" s="196">
        <v>124922600</v>
      </c>
      <c r="S8" s="196">
        <v>126994900</v>
      </c>
      <c r="T8" s="6">
        <v>124995200</v>
      </c>
      <c r="U8" s="6">
        <v>127615200</v>
      </c>
      <c r="V8" s="6">
        <v>135633600</v>
      </c>
      <c r="W8" s="6">
        <v>143420700</v>
      </c>
      <c r="X8" s="6">
        <v>150156600</v>
      </c>
      <c r="Y8" s="6">
        <v>157499800</v>
      </c>
      <c r="Z8" s="6">
        <v>163715200</v>
      </c>
      <c r="AA8" s="6">
        <v>158370100</v>
      </c>
      <c r="AB8" s="6">
        <v>147936000</v>
      </c>
      <c r="AC8" s="6">
        <v>145475900</v>
      </c>
      <c r="AD8" s="6">
        <v>147048300</v>
      </c>
      <c r="AE8" s="6">
        <v>150274100</v>
      </c>
      <c r="AF8" s="2">
        <v>148340700</v>
      </c>
      <c r="AG8" s="6">
        <v>151309700</v>
      </c>
      <c r="AH8" s="249">
        <v>92482500</v>
      </c>
      <c r="AI8" s="33">
        <v>96829200</v>
      </c>
      <c r="AJ8" s="33">
        <v>98603300</v>
      </c>
      <c r="AK8" s="33">
        <v>97016000</v>
      </c>
      <c r="AL8" s="33">
        <v>99406400</v>
      </c>
      <c r="AM8" s="33">
        <v>105518300</v>
      </c>
      <c r="AN8" s="33">
        <v>111708600</v>
      </c>
      <c r="AO8" s="33">
        <v>116106800</v>
      </c>
      <c r="AP8" s="196">
        <v>122142600</v>
      </c>
      <c r="AQ8" s="246">
        <v>124927700</v>
      </c>
      <c r="AR8" s="246">
        <v>122444600</v>
      </c>
      <c r="AS8" s="6">
        <v>115726000</v>
      </c>
      <c r="AT8" s="6">
        <v>113279900</v>
      </c>
      <c r="AU8" s="6">
        <v>114274900</v>
      </c>
      <c r="AV8" s="6">
        <v>115946300</v>
      </c>
      <c r="AW8" s="6">
        <v>113778000</v>
      </c>
      <c r="AX8" s="6">
        <v>116738900</v>
      </c>
      <c r="AY8" s="253" t="s">
        <v>16</v>
      </c>
      <c r="AZ8" s="33" t="s">
        <v>16</v>
      </c>
      <c r="BA8" s="255" t="s">
        <v>16</v>
      </c>
      <c r="BB8" s="33" t="s">
        <v>16</v>
      </c>
      <c r="BC8" s="33" t="s">
        <v>16</v>
      </c>
      <c r="BD8" s="33" t="s">
        <v>16</v>
      </c>
      <c r="BE8" s="33" t="s">
        <v>16</v>
      </c>
      <c r="BF8" s="33" t="s">
        <v>16</v>
      </c>
      <c r="BG8" s="33" t="s">
        <v>16</v>
      </c>
      <c r="BH8" s="33" t="s">
        <v>16</v>
      </c>
      <c r="BI8" s="33" t="s">
        <v>16</v>
      </c>
      <c r="BJ8" s="33" t="s">
        <v>16</v>
      </c>
      <c r="BK8" s="33" t="s">
        <v>16</v>
      </c>
      <c r="BL8" s="33" t="s">
        <v>16</v>
      </c>
      <c r="BM8" s="33" t="s">
        <v>16</v>
      </c>
      <c r="BN8" s="33" t="s">
        <v>16</v>
      </c>
      <c r="BO8" s="33" t="s">
        <v>16</v>
      </c>
      <c r="BP8" s="253" t="s">
        <v>16</v>
      </c>
      <c r="BQ8" s="33" t="s">
        <v>16</v>
      </c>
      <c r="BR8" s="255" t="s">
        <v>16</v>
      </c>
      <c r="BS8" s="255" t="s">
        <v>16</v>
      </c>
      <c r="BT8" s="33" t="s">
        <v>16</v>
      </c>
      <c r="BU8" s="33" t="s">
        <v>16</v>
      </c>
      <c r="BV8" s="33" t="s">
        <v>16</v>
      </c>
      <c r="BW8" s="33" t="s">
        <v>16</v>
      </c>
      <c r="BX8" s="33" t="s">
        <v>16</v>
      </c>
      <c r="BY8" s="33" t="s">
        <v>16</v>
      </c>
      <c r="BZ8" s="33" t="s">
        <v>16</v>
      </c>
      <c r="CA8" s="33" t="s">
        <v>16</v>
      </c>
      <c r="CB8" s="676">
        <v>32196000</v>
      </c>
      <c r="CC8" s="33">
        <v>34327800</v>
      </c>
      <c r="CD8" s="33">
        <v>32196000</v>
      </c>
      <c r="CE8" s="2">
        <v>34562700</v>
      </c>
      <c r="CF8" s="33">
        <v>34570800</v>
      </c>
      <c r="CG8" s="253">
        <v>26886000</v>
      </c>
      <c r="CH8" s="33">
        <v>28093400</v>
      </c>
      <c r="CI8" s="255">
        <v>28391600</v>
      </c>
      <c r="CJ8" s="255">
        <v>27979200</v>
      </c>
      <c r="CK8" s="33">
        <v>28208800</v>
      </c>
      <c r="CL8" s="33">
        <v>30115300</v>
      </c>
      <c r="CM8" s="33">
        <v>31712100</v>
      </c>
      <c r="CN8" s="33">
        <v>34049800</v>
      </c>
      <c r="CO8" s="33">
        <v>35357200</v>
      </c>
      <c r="CP8" s="33">
        <v>38787500</v>
      </c>
      <c r="CQ8" s="196">
        <v>35925500</v>
      </c>
      <c r="CR8" s="196">
        <v>32210000</v>
      </c>
      <c r="CS8" s="677" t="s">
        <v>16</v>
      </c>
      <c r="CT8" s="21" t="s">
        <v>16</v>
      </c>
      <c r="CU8" s="33" t="s">
        <v>16</v>
      </c>
      <c r="CV8" s="33" t="s">
        <v>16</v>
      </c>
      <c r="CW8" s="33" t="s">
        <v>16</v>
      </c>
      <c r="CX8" s="253" t="s">
        <v>16</v>
      </c>
      <c r="CY8" s="33" t="s">
        <v>16</v>
      </c>
      <c r="CZ8" s="255" t="s">
        <v>16</v>
      </c>
      <c r="DA8" s="33" t="s">
        <v>16</v>
      </c>
      <c r="DB8" s="33" t="s">
        <v>16</v>
      </c>
      <c r="DC8" s="33" t="s">
        <v>16</v>
      </c>
      <c r="DD8" s="33" t="s">
        <v>16</v>
      </c>
      <c r="DE8" s="33" t="s">
        <v>16</v>
      </c>
      <c r="DF8" s="33" t="s">
        <v>16</v>
      </c>
      <c r="DG8" s="33" t="s">
        <v>16</v>
      </c>
      <c r="DH8" s="33" t="s">
        <v>16</v>
      </c>
      <c r="DI8" s="33" t="s">
        <v>16</v>
      </c>
      <c r="DJ8" s="33" t="s">
        <v>16</v>
      </c>
      <c r="DK8" s="33" t="s">
        <v>16</v>
      </c>
      <c r="DL8" s="33" t="s">
        <v>16</v>
      </c>
      <c r="DM8" s="33" t="s">
        <v>16</v>
      </c>
      <c r="DN8" s="33" t="s">
        <v>16</v>
      </c>
      <c r="DO8" s="253" t="s">
        <v>16</v>
      </c>
      <c r="DP8" s="33" t="s">
        <v>16</v>
      </c>
      <c r="DQ8" s="255" t="s">
        <v>16</v>
      </c>
      <c r="DR8" s="21" t="s">
        <v>16</v>
      </c>
      <c r="DS8" s="33" t="s">
        <v>16</v>
      </c>
      <c r="DT8" s="33" t="s">
        <v>16</v>
      </c>
      <c r="DU8" s="33" t="s">
        <v>16</v>
      </c>
      <c r="DV8" s="33" t="s">
        <v>16</v>
      </c>
      <c r="DW8" s="33" t="s">
        <v>16</v>
      </c>
      <c r="DX8" s="33" t="s">
        <v>16</v>
      </c>
      <c r="DY8" s="33" t="s">
        <v>16</v>
      </c>
      <c r="DZ8" s="33" t="s">
        <v>16</v>
      </c>
      <c r="EA8" s="33" t="s">
        <v>16</v>
      </c>
      <c r="EB8" s="33" t="s">
        <v>16</v>
      </c>
      <c r="EC8" s="33" t="s">
        <v>16</v>
      </c>
      <c r="ED8" s="33" t="s">
        <v>16</v>
      </c>
      <c r="EE8" s="33" t="s">
        <v>16</v>
      </c>
      <c r="EF8" s="257"/>
      <c r="EG8" s="33">
        <v>40982800</v>
      </c>
      <c r="EH8" s="33">
        <v>43249600</v>
      </c>
      <c r="EI8" s="255">
        <v>44758100</v>
      </c>
      <c r="EJ8" s="21">
        <v>44885300</v>
      </c>
      <c r="EK8" s="33">
        <v>45939300</v>
      </c>
      <c r="EL8" s="33">
        <v>47374500</v>
      </c>
      <c r="EM8" s="33">
        <v>50845000</v>
      </c>
      <c r="EN8" s="33">
        <v>56108300</v>
      </c>
      <c r="EO8" s="33">
        <v>58620900</v>
      </c>
      <c r="EP8" s="33">
        <v>60820100</v>
      </c>
      <c r="EQ8" s="196">
        <v>59587790</v>
      </c>
      <c r="ER8" s="6">
        <v>56270300</v>
      </c>
      <c r="ES8" s="6">
        <v>57350300</v>
      </c>
      <c r="ET8" s="6">
        <v>57554000</v>
      </c>
      <c r="EU8" s="6">
        <v>61629400</v>
      </c>
      <c r="EV8" s="6">
        <v>65243700</v>
      </c>
      <c r="EW8" s="6">
        <v>65688900</v>
      </c>
      <c r="EX8" s="253" t="s">
        <v>16</v>
      </c>
      <c r="EY8" s="21" t="s">
        <v>16</v>
      </c>
      <c r="EZ8" s="21" t="s">
        <v>16</v>
      </c>
      <c r="FA8" s="21" t="s">
        <v>16</v>
      </c>
      <c r="FB8" s="21" t="s">
        <v>16</v>
      </c>
      <c r="FC8" s="33" t="s">
        <v>16</v>
      </c>
      <c r="FD8" s="33" t="s">
        <v>16</v>
      </c>
      <c r="FE8" s="33" t="s">
        <v>16</v>
      </c>
      <c r="FF8" s="33" t="s">
        <v>16</v>
      </c>
      <c r="FG8" s="33" t="s">
        <v>16</v>
      </c>
      <c r="FH8" s="33" t="s">
        <v>16</v>
      </c>
      <c r="FI8" s="33" t="s">
        <v>16</v>
      </c>
      <c r="FJ8" s="33" t="s">
        <v>16</v>
      </c>
      <c r="FK8" s="33" t="s">
        <v>16</v>
      </c>
      <c r="FL8" s="33" t="s">
        <v>16</v>
      </c>
      <c r="FM8" s="253" t="s">
        <v>16</v>
      </c>
      <c r="FN8" s="21" t="s">
        <v>16</v>
      </c>
      <c r="FO8" s="21" t="s">
        <v>16</v>
      </c>
      <c r="FP8" s="21" t="s">
        <v>16</v>
      </c>
      <c r="FQ8" s="21" t="s">
        <v>16</v>
      </c>
      <c r="FR8" s="21" t="s">
        <v>16</v>
      </c>
      <c r="FS8" s="21" t="s">
        <v>16</v>
      </c>
      <c r="FT8" s="21" t="s">
        <v>16</v>
      </c>
      <c r="FU8" s="21" t="s">
        <v>16</v>
      </c>
      <c r="FV8" s="21">
        <v>28620400</v>
      </c>
      <c r="FW8" s="21">
        <v>29102300</v>
      </c>
      <c r="FX8" s="21">
        <v>29204100</v>
      </c>
      <c r="FY8" s="21">
        <v>30761700</v>
      </c>
      <c r="FZ8" s="21" t="s">
        <v>16</v>
      </c>
      <c r="GA8" s="581" t="s">
        <v>16</v>
      </c>
      <c r="GB8" s="253">
        <v>36333100</v>
      </c>
      <c r="GC8" s="21">
        <v>36724500</v>
      </c>
      <c r="GD8" s="33">
        <v>37294500</v>
      </c>
      <c r="GE8" s="33">
        <v>38469200</v>
      </c>
      <c r="GF8" s="33">
        <v>41310800</v>
      </c>
      <c r="GG8" s="33">
        <v>45372200</v>
      </c>
      <c r="GH8" s="33">
        <v>47297900</v>
      </c>
      <c r="GI8" s="33">
        <v>49186200</v>
      </c>
      <c r="GJ8" s="196">
        <v>48252590</v>
      </c>
      <c r="GK8" s="6">
        <v>16931900</v>
      </c>
      <c r="GL8" s="6">
        <v>17203100</v>
      </c>
      <c r="GM8" s="6">
        <v>28349900</v>
      </c>
      <c r="GN8" s="6">
        <v>30867700</v>
      </c>
      <c r="GO8" s="6">
        <v>65243700</v>
      </c>
      <c r="GP8" s="6">
        <v>65688900</v>
      </c>
      <c r="GQ8" s="253">
        <v>8425000</v>
      </c>
      <c r="GR8" s="21">
        <v>8160800</v>
      </c>
      <c r="GS8" s="33">
        <v>8644800</v>
      </c>
      <c r="GT8" s="33">
        <v>8905300</v>
      </c>
      <c r="GU8" s="33">
        <v>9534200</v>
      </c>
      <c r="GV8" s="33">
        <v>10736100</v>
      </c>
      <c r="GW8" s="33">
        <v>11323000</v>
      </c>
      <c r="GX8" s="33">
        <v>11633900</v>
      </c>
      <c r="GY8" s="196">
        <v>11335200</v>
      </c>
      <c r="GZ8" s="6">
        <v>10718000</v>
      </c>
      <c r="HA8" s="6">
        <v>11044900</v>
      </c>
      <c r="HB8" s="21" t="s">
        <v>16</v>
      </c>
      <c r="HC8" s="21" t="s">
        <v>16</v>
      </c>
      <c r="HD8" s="131" t="s">
        <v>16</v>
      </c>
      <c r="HE8" s="131" t="s">
        <v>16</v>
      </c>
      <c r="HF8" s="254" t="s">
        <v>16</v>
      </c>
      <c r="HG8" s="33" t="s">
        <v>16</v>
      </c>
      <c r="HH8" s="33" t="s">
        <v>16</v>
      </c>
      <c r="HI8" s="33" t="s">
        <v>16</v>
      </c>
      <c r="HJ8" s="33" t="s">
        <v>16</v>
      </c>
      <c r="HK8" s="33" t="s">
        <v>16</v>
      </c>
      <c r="HL8" s="33" t="s">
        <v>16</v>
      </c>
      <c r="HM8" s="33" t="s">
        <v>16</v>
      </c>
      <c r="HN8" s="33" t="s">
        <v>16</v>
      </c>
      <c r="HO8" s="33" t="s">
        <v>16</v>
      </c>
      <c r="HP8" s="33" t="s">
        <v>16</v>
      </c>
      <c r="HQ8" s="33" t="s">
        <v>16</v>
      </c>
      <c r="HR8" s="33" t="s">
        <v>16</v>
      </c>
      <c r="HS8" s="33" t="s">
        <v>16</v>
      </c>
      <c r="HT8" s="33" t="s">
        <v>16</v>
      </c>
      <c r="HU8" s="33" t="s">
        <v>16</v>
      </c>
      <c r="HV8" s="33" t="s">
        <v>16</v>
      </c>
      <c r="HW8" s="253" t="s">
        <v>16</v>
      </c>
      <c r="HX8" s="33" t="s">
        <v>16</v>
      </c>
      <c r="HY8" s="33" t="s">
        <v>16</v>
      </c>
      <c r="HZ8" s="33" t="s">
        <v>16</v>
      </c>
      <c r="IA8" s="33" t="s">
        <v>16</v>
      </c>
      <c r="IB8" s="33" t="s">
        <v>16</v>
      </c>
      <c r="IC8" s="33" t="s">
        <v>16</v>
      </c>
      <c r="ID8" s="33" t="s">
        <v>16</v>
      </c>
      <c r="IE8" s="33" t="s">
        <v>16</v>
      </c>
      <c r="IF8" s="33" t="s">
        <v>16</v>
      </c>
      <c r="IG8" s="33" t="s">
        <v>16</v>
      </c>
      <c r="IH8" s="33" t="s">
        <v>16</v>
      </c>
      <c r="II8" s="33" t="s">
        <v>16</v>
      </c>
      <c r="IJ8" s="33" t="s">
        <v>16</v>
      </c>
      <c r="IK8" s="33" t="s">
        <v>16</v>
      </c>
      <c r="IL8" s="253" t="s">
        <v>16</v>
      </c>
      <c r="IM8" s="33" t="s">
        <v>16</v>
      </c>
      <c r="IN8" s="33" t="s">
        <v>16</v>
      </c>
      <c r="IO8" s="33" t="s">
        <v>16</v>
      </c>
      <c r="IP8" s="33" t="s">
        <v>16</v>
      </c>
      <c r="IQ8" s="33" t="s">
        <v>16</v>
      </c>
      <c r="IR8" s="33" t="s">
        <v>16</v>
      </c>
      <c r="IS8" s="33" t="s">
        <v>16</v>
      </c>
      <c r="IT8" s="33" t="s">
        <v>16</v>
      </c>
      <c r="IU8" s="33" t="s">
        <v>16</v>
      </c>
      <c r="IV8" s="33" t="s">
        <v>16</v>
      </c>
      <c r="IW8" s="33" t="s">
        <v>16</v>
      </c>
      <c r="IX8" s="33" t="s">
        <v>16</v>
      </c>
      <c r="IY8" s="33" t="s">
        <v>16</v>
      </c>
      <c r="IZ8" s="33" t="s">
        <v>16</v>
      </c>
      <c r="JA8" s="131"/>
      <c r="JB8" s="131"/>
      <c r="JC8" s="131"/>
      <c r="JD8" s="131"/>
      <c r="JE8" s="131"/>
      <c r="JF8" s="131"/>
      <c r="JG8" s="131"/>
      <c r="JH8" s="131"/>
      <c r="JI8" s="131"/>
    </row>
    <row r="9" spans="1:269" s="2" customFormat="1">
      <c r="A9" s="248" t="s">
        <v>2</v>
      </c>
      <c r="B9" s="248">
        <v>484970668</v>
      </c>
      <c r="C9" s="6">
        <v>519049000</v>
      </c>
      <c r="D9" s="2">
        <v>594675000</v>
      </c>
      <c r="E9" s="2">
        <v>657050000</v>
      </c>
      <c r="F9" s="2">
        <v>772411000</v>
      </c>
      <c r="G9" s="2">
        <v>819802000</v>
      </c>
      <c r="H9" s="2">
        <v>826132000</v>
      </c>
      <c r="I9" s="2">
        <v>786036000</v>
      </c>
      <c r="J9" s="2">
        <v>796675000</v>
      </c>
      <c r="K9" s="2">
        <v>845240000</v>
      </c>
      <c r="L9" s="2">
        <v>912565000</v>
      </c>
      <c r="M9" s="2">
        <v>981152000</v>
      </c>
      <c r="N9" s="2">
        <v>1046074000</v>
      </c>
      <c r="O9" s="2">
        <v>1148869000</v>
      </c>
      <c r="P9" s="2">
        <v>1323419795</v>
      </c>
      <c r="Q9" s="2">
        <v>1391991392</v>
      </c>
      <c r="R9" s="196">
        <v>1514852539</v>
      </c>
      <c r="S9" s="196">
        <v>1418052894</v>
      </c>
      <c r="T9" s="6">
        <v>1557837649</v>
      </c>
      <c r="U9" s="6">
        <v>1608393871</v>
      </c>
      <c r="V9" s="6">
        <v>1726019088</v>
      </c>
      <c r="W9" s="6">
        <v>1829492228</v>
      </c>
      <c r="X9" s="6">
        <v>2000762807</v>
      </c>
      <c r="Y9" s="6">
        <v>2087826215</v>
      </c>
      <c r="Z9" s="6">
        <v>1937216153</v>
      </c>
      <c r="AA9" s="6">
        <v>1664073275</v>
      </c>
      <c r="AB9" s="6">
        <v>1726032594</v>
      </c>
      <c r="AC9" s="6">
        <v>1572373006</v>
      </c>
      <c r="AD9" s="6">
        <v>1261439968</v>
      </c>
      <c r="AE9" s="6">
        <v>1783334792</v>
      </c>
      <c r="AF9" s="2">
        <v>1985235605</v>
      </c>
      <c r="AG9" s="6">
        <v>2090199580</v>
      </c>
      <c r="AH9" s="249">
        <v>754620062</v>
      </c>
      <c r="AI9" s="33">
        <v>830861280</v>
      </c>
      <c r="AJ9" s="33">
        <v>752755326</v>
      </c>
      <c r="AK9" s="33">
        <v>812064775</v>
      </c>
      <c r="AL9" s="33">
        <v>825657524</v>
      </c>
      <c r="AM9" s="33">
        <v>883853922</v>
      </c>
      <c r="AN9" s="159">
        <v>927658500</v>
      </c>
      <c r="AO9" s="159">
        <v>1269303712</v>
      </c>
      <c r="AP9" s="197">
        <v>1311217834</v>
      </c>
      <c r="AQ9" s="246">
        <v>1431895655</v>
      </c>
      <c r="AR9" s="246">
        <v>1226664639</v>
      </c>
      <c r="AS9" s="6">
        <v>1273631576</v>
      </c>
      <c r="AT9" s="6">
        <v>1152206957</v>
      </c>
      <c r="AU9" s="6">
        <v>916093745</v>
      </c>
      <c r="AV9" s="6">
        <v>1459240880</v>
      </c>
      <c r="AW9" s="6">
        <v>1596183789</v>
      </c>
      <c r="AX9" s="6">
        <v>1696042096</v>
      </c>
      <c r="AY9" s="253">
        <v>418382801</v>
      </c>
      <c r="AZ9" s="33">
        <v>447899745</v>
      </c>
      <c r="BA9" s="33">
        <v>433552124</v>
      </c>
      <c r="BB9" s="33">
        <v>491991231</v>
      </c>
      <c r="BC9" s="33">
        <v>519171917</v>
      </c>
      <c r="BD9" s="33">
        <v>556195555</v>
      </c>
      <c r="BE9" s="33">
        <v>588995991</v>
      </c>
      <c r="BF9" s="160">
        <v>386075544</v>
      </c>
      <c r="BG9" s="160">
        <v>416601847</v>
      </c>
      <c r="BH9" s="2">
        <v>178596878</v>
      </c>
      <c r="BI9" s="197">
        <v>150761223</v>
      </c>
      <c r="BJ9" s="6">
        <v>153903503</v>
      </c>
      <c r="BK9" s="6">
        <v>142349358</v>
      </c>
      <c r="BL9" s="6">
        <v>105414476</v>
      </c>
      <c r="BM9" s="6">
        <v>61960269</v>
      </c>
      <c r="BN9" s="33" t="s">
        <v>16</v>
      </c>
      <c r="BO9" s="33" t="s">
        <v>16</v>
      </c>
      <c r="BP9" s="253">
        <v>188311537</v>
      </c>
      <c r="BQ9" s="33">
        <v>205079731</v>
      </c>
      <c r="BR9" s="33">
        <v>194713460</v>
      </c>
      <c r="BS9" s="33">
        <v>213800906</v>
      </c>
      <c r="BT9" s="33">
        <v>221262120</v>
      </c>
      <c r="BU9" s="33">
        <v>236789863</v>
      </c>
      <c r="BV9" s="33">
        <v>256901936</v>
      </c>
      <c r="BW9" s="33">
        <v>281777393</v>
      </c>
      <c r="BX9" s="33">
        <v>286096968</v>
      </c>
      <c r="BY9" s="33">
        <v>259124588</v>
      </c>
      <c r="BZ9" s="197">
        <v>226766823</v>
      </c>
      <c r="CA9" s="6">
        <v>237162463</v>
      </c>
      <c r="CB9" s="6">
        <v>218320874</v>
      </c>
      <c r="CC9" s="6">
        <v>247718747</v>
      </c>
      <c r="CD9" s="6">
        <v>218320874</v>
      </c>
      <c r="CE9" s="2">
        <v>306361497</v>
      </c>
      <c r="CF9" s="6">
        <v>303664001</v>
      </c>
      <c r="CG9" s="253" t="s">
        <v>16</v>
      </c>
      <c r="CH9" s="33" t="s">
        <v>16</v>
      </c>
      <c r="CI9" s="33" t="s">
        <v>16</v>
      </c>
      <c r="CJ9" s="33" t="s">
        <v>16</v>
      </c>
      <c r="CK9" s="33" t="s">
        <v>16</v>
      </c>
      <c r="CL9" s="33" t="s">
        <v>16</v>
      </c>
      <c r="CM9" s="33" t="s">
        <v>16</v>
      </c>
      <c r="CN9" s="33" t="s">
        <v>16</v>
      </c>
      <c r="CO9" s="33">
        <v>55761691</v>
      </c>
      <c r="CP9" s="33">
        <v>51070194</v>
      </c>
      <c r="CQ9" s="197">
        <v>45250852</v>
      </c>
      <c r="CR9" s="197">
        <v>45926050</v>
      </c>
      <c r="CS9" s="6">
        <v>45029405</v>
      </c>
      <c r="CT9" s="6">
        <v>41444084</v>
      </c>
      <c r="CU9" s="6">
        <v>58848008</v>
      </c>
      <c r="CV9" s="6">
        <v>63551572</v>
      </c>
      <c r="CW9" s="6">
        <v>71514863</v>
      </c>
      <c r="CX9" s="249">
        <v>30676992</v>
      </c>
      <c r="CY9" s="33">
        <v>31011783</v>
      </c>
      <c r="CZ9" s="33">
        <v>29060359</v>
      </c>
      <c r="DA9" s="33">
        <v>30515283</v>
      </c>
      <c r="DB9" s="33">
        <v>31394869</v>
      </c>
      <c r="DC9" s="33">
        <v>37195082</v>
      </c>
      <c r="DD9" s="33">
        <v>42887145</v>
      </c>
      <c r="DE9" s="33">
        <v>47465472</v>
      </c>
      <c r="DF9" s="33" t="s">
        <v>16</v>
      </c>
      <c r="DG9" s="33" t="s">
        <v>16</v>
      </c>
      <c r="DH9" s="33" t="s">
        <v>16</v>
      </c>
      <c r="DI9" s="33" t="s">
        <v>16</v>
      </c>
      <c r="DJ9" s="33" t="s">
        <v>16</v>
      </c>
      <c r="DK9" s="33" t="s">
        <v>16</v>
      </c>
      <c r="DL9" s="33" t="s">
        <v>16</v>
      </c>
      <c r="DM9" s="33" t="s">
        <v>16</v>
      </c>
      <c r="DN9" s="33" t="s">
        <v>16</v>
      </c>
      <c r="DO9" s="253" t="s">
        <v>16</v>
      </c>
      <c r="DP9" s="33" t="s">
        <v>16</v>
      </c>
      <c r="DQ9" s="33">
        <v>7971625</v>
      </c>
      <c r="DR9" s="21">
        <v>9465454</v>
      </c>
      <c r="DS9" s="33">
        <v>10907441</v>
      </c>
      <c r="DT9" s="33">
        <v>11984666</v>
      </c>
      <c r="DU9" s="33">
        <v>13048656</v>
      </c>
      <c r="DV9" s="33">
        <v>16140686</v>
      </c>
      <c r="DW9" s="33">
        <v>18147875</v>
      </c>
      <c r="DX9" s="33">
        <v>16528838</v>
      </c>
      <c r="DY9" s="197">
        <v>14629738</v>
      </c>
      <c r="DZ9" s="6">
        <v>15409002</v>
      </c>
      <c r="EA9" s="6">
        <v>14466412</v>
      </c>
      <c r="EB9" s="6">
        <v>13590274</v>
      </c>
      <c r="EC9" s="6">
        <v>17527157</v>
      </c>
      <c r="ED9" s="6">
        <v>19138747</v>
      </c>
      <c r="EE9" s="6">
        <v>18978620</v>
      </c>
      <c r="EF9" s="254">
        <v>544840920</v>
      </c>
      <c r="EG9" s="33">
        <v>802641276</v>
      </c>
      <c r="EH9" s="33">
        <v>843800761</v>
      </c>
      <c r="EI9" s="33">
        <v>820100788</v>
      </c>
      <c r="EJ9" s="21">
        <v>884317527</v>
      </c>
      <c r="EK9" s="33">
        <v>884127338</v>
      </c>
      <c r="EL9" s="33">
        <v>948099957</v>
      </c>
      <c r="EM9" s="33">
        <v>990110022</v>
      </c>
      <c r="EN9" s="33">
        <v>1087528711</v>
      </c>
      <c r="EO9" s="33">
        <v>1107797996</v>
      </c>
      <c r="EP9" s="33">
        <v>1040322467</v>
      </c>
      <c r="EQ9" s="197">
        <v>953235487</v>
      </c>
      <c r="ER9" s="6">
        <v>1016321571</v>
      </c>
      <c r="ES9" s="6">
        <v>1010674525</v>
      </c>
      <c r="ET9" s="6">
        <v>1051790274</v>
      </c>
      <c r="EU9" s="6">
        <v>1100388710</v>
      </c>
      <c r="EV9" s="6">
        <v>1132423739</v>
      </c>
      <c r="EW9" s="6">
        <v>1175264020</v>
      </c>
      <c r="EX9" s="253" t="s">
        <v>16</v>
      </c>
      <c r="EY9" s="21" t="s">
        <v>16</v>
      </c>
      <c r="EZ9" s="21" t="s">
        <v>16</v>
      </c>
      <c r="FA9" s="33">
        <v>213319053</v>
      </c>
      <c r="FB9" s="33">
        <v>225138436</v>
      </c>
      <c r="FC9" s="33">
        <v>253857170</v>
      </c>
      <c r="FD9" s="33">
        <v>277821313</v>
      </c>
      <c r="FE9" s="33">
        <v>315216862</v>
      </c>
      <c r="FF9" s="197">
        <v>311178044</v>
      </c>
      <c r="FG9" s="6">
        <v>446783541</v>
      </c>
      <c r="FH9" s="6">
        <v>445186387</v>
      </c>
      <c r="FI9" s="6">
        <v>647624120</v>
      </c>
      <c r="FJ9" s="6">
        <v>806119089</v>
      </c>
      <c r="FK9" s="6">
        <v>915526231</v>
      </c>
      <c r="FL9" s="6">
        <v>949578257</v>
      </c>
      <c r="FM9" s="253">
        <v>691201255</v>
      </c>
      <c r="FN9" s="21">
        <v>746840593</v>
      </c>
      <c r="FO9" s="33">
        <v>746053556</v>
      </c>
      <c r="FP9" s="33">
        <v>595550220</v>
      </c>
      <c r="FQ9" s="33">
        <v>619056674</v>
      </c>
      <c r="FR9" s="33">
        <v>667785641</v>
      </c>
      <c r="FS9" s="33">
        <v>698647472</v>
      </c>
      <c r="FT9" s="33">
        <v>617907182</v>
      </c>
      <c r="FU9" s="197">
        <v>561724228</v>
      </c>
      <c r="FV9" s="6">
        <v>484959532</v>
      </c>
      <c r="FW9" s="6">
        <v>481272059</v>
      </c>
      <c r="FX9" s="6">
        <v>332618814</v>
      </c>
      <c r="FY9" s="6">
        <v>238887739</v>
      </c>
      <c r="FZ9" s="21">
        <v>160340979</v>
      </c>
      <c r="GA9" s="21">
        <v>167484195</v>
      </c>
      <c r="GB9" s="253">
        <v>93074496</v>
      </c>
      <c r="GC9" s="21">
        <v>99881705</v>
      </c>
      <c r="GD9" s="33">
        <v>119050609</v>
      </c>
      <c r="GE9" s="33">
        <v>128054477</v>
      </c>
      <c r="GF9" s="33">
        <v>134146155</v>
      </c>
      <c r="GG9" s="33">
        <v>153119959</v>
      </c>
      <c r="GH9" s="33">
        <v>118071637</v>
      </c>
      <c r="GI9" s="33">
        <v>94775341</v>
      </c>
      <c r="GJ9" s="197">
        <v>68921862</v>
      </c>
      <c r="GK9" s="6">
        <v>72663148</v>
      </c>
      <c r="GL9" s="6">
        <v>72304688</v>
      </c>
      <c r="GM9" s="6">
        <v>59610392</v>
      </c>
      <c r="GN9" s="6">
        <v>42025506</v>
      </c>
      <c r="GO9" s="6">
        <v>42710353</v>
      </c>
      <c r="GP9" s="6">
        <v>43399349</v>
      </c>
      <c r="GQ9" s="253">
        <v>35825037</v>
      </c>
      <c r="GR9" s="21">
        <v>37595229</v>
      </c>
      <c r="GS9" s="33">
        <v>19023173</v>
      </c>
      <c r="GT9" s="33">
        <v>11176207</v>
      </c>
      <c r="GU9" s="33">
        <v>11768757</v>
      </c>
      <c r="GV9" s="33">
        <v>12765941</v>
      </c>
      <c r="GW9" s="33">
        <v>13257574</v>
      </c>
      <c r="GX9" s="33">
        <v>12423082</v>
      </c>
      <c r="GY9" s="197">
        <v>11411353</v>
      </c>
      <c r="GZ9" s="6">
        <v>11915350</v>
      </c>
      <c r="HA9" s="6">
        <v>11911391</v>
      </c>
      <c r="HB9" s="6">
        <v>11936948</v>
      </c>
      <c r="HC9" s="6">
        <v>13356376</v>
      </c>
      <c r="HD9" s="6">
        <v>13846176</v>
      </c>
      <c r="HE9" s="6">
        <v>14802219</v>
      </c>
      <c r="HF9" s="254" t="s">
        <v>43</v>
      </c>
      <c r="HG9" s="33" t="s">
        <v>43</v>
      </c>
      <c r="HH9" s="33" t="s">
        <v>43</v>
      </c>
      <c r="HI9" s="33" t="s">
        <v>43</v>
      </c>
      <c r="HJ9" s="33" t="s">
        <v>43</v>
      </c>
      <c r="HK9" s="33" t="s">
        <v>43</v>
      </c>
      <c r="HL9" s="33" t="s">
        <v>43</v>
      </c>
      <c r="HM9" s="33" t="s">
        <v>43</v>
      </c>
      <c r="HN9" s="33" t="s">
        <v>43</v>
      </c>
      <c r="HO9" s="33" t="s">
        <v>16</v>
      </c>
      <c r="HP9" s="33" t="s">
        <v>16</v>
      </c>
      <c r="HQ9" s="33" t="s">
        <v>16</v>
      </c>
      <c r="HR9" s="33" t="s">
        <v>16</v>
      </c>
      <c r="HS9" s="33" t="s">
        <v>16</v>
      </c>
      <c r="HT9" s="33" t="s">
        <v>16</v>
      </c>
      <c r="HU9" s="33" t="s">
        <v>16</v>
      </c>
      <c r="HV9" s="33" t="s">
        <v>16</v>
      </c>
      <c r="HW9" s="253" t="s">
        <v>43</v>
      </c>
      <c r="HX9" s="33" t="s">
        <v>43</v>
      </c>
      <c r="HY9" s="33" t="s">
        <v>43</v>
      </c>
      <c r="HZ9" s="33" t="s">
        <v>43</v>
      </c>
      <c r="IA9" s="33" t="s">
        <v>43</v>
      </c>
      <c r="IB9" s="33" t="s">
        <v>43</v>
      </c>
      <c r="IC9" s="33" t="s">
        <v>43</v>
      </c>
      <c r="ID9" s="33" t="s">
        <v>16</v>
      </c>
      <c r="IE9" s="33" t="s">
        <v>16</v>
      </c>
      <c r="IF9" s="33" t="s">
        <v>16</v>
      </c>
      <c r="IG9" s="33" t="s">
        <v>16</v>
      </c>
      <c r="IH9" s="33" t="s">
        <v>16</v>
      </c>
      <c r="II9" s="33" t="s">
        <v>16</v>
      </c>
      <c r="IJ9" s="33" t="s">
        <v>16</v>
      </c>
      <c r="IK9" s="33" t="s">
        <v>16</v>
      </c>
      <c r="IL9" s="253" t="s">
        <v>43</v>
      </c>
      <c r="IM9" s="33" t="s">
        <v>43</v>
      </c>
      <c r="IN9" s="33" t="s">
        <v>43</v>
      </c>
      <c r="IO9" s="33" t="s">
        <v>43</v>
      </c>
      <c r="IP9" s="33" t="s">
        <v>43</v>
      </c>
      <c r="IQ9" s="33" t="s">
        <v>43</v>
      </c>
      <c r="IR9" s="33" t="s">
        <v>43</v>
      </c>
      <c r="IS9" s="33" t="s">
        <v>16</v>
      </c>
      <c r="IT9" s="33" t="s">
        <v>16</v>
      </c>
      <c r="IU9" s="33" t="s">
        <v>16</v>
      </c>
      <c r="IV9" s="33" t="s">
        <v>16</v>
      </c>
      <c r="IW9" s="33" t="s">
        <v>16</v>
      </c>
      <c r="IX9" s="33" t="s">
        <v>16</v>
      </c>
      <c r="IY9" s="33" t="s">
        <v>16</v>
      </c>
      <c r="IZ9" s="33" t="s">
        <v>16</v>
      </c>
      <c r="JA9" s="131"/>
      <c r="JB9" s="131"/>
      <c r="JC9" s="131"/>
      <c r="JD9" s="131"/>
      <c r="JE9" s="131"/>
      <c r="JF9" s="131"/>
      <c r="JG9" s="131"/>
      <c r="JH9" s="131"/>
      <c r="JI9" s="131"/>
    </row>
    <row r="10" spans="1:269" s="2" customFormat="1">
      <c r="A10" s="248" t="s">
        <v>3</v>
      </c>
      <c r="B10" s="248">
        <v>367557896</v>
      </c>
      <c r="C10" s="6">
        <v>396146000</v>
      </c>
      <c r="D10" s="2">
        <v>430123000</v>
      </c>
      <c r="E10" s="2">
        <v>453322000</v>
      </c>
      <c r="F10" s="2">
        <v>485133000</v>
      </c>
      <c r="G10" s="2">
        <v>531603000</v>
      </c>
      <c r="H10" s="2">
        <v>572800000</v>
      </c>
      <c r="I10" s="2">
        <v>550403000</v>
      </c>
      <c r="J10" s="2">
        <v>596888000</v>
      </c>
      <c r="K10" s="2">
        <v>658003000</v>
      </c>
      <c r="L10" s="2">
        <v>716104000</v>
      </c>
      <c r="M10" s="2">
        <v>769830000</v>
      </c>
      <c r="N10" s="2">
        <v>841389000</v>
      </c>
      <c r="O10" s="2">
        <v>907677000</v>
      </c>
      <c r="P10" s="2">
        <v>980280713.00000012</v>
      </c>
      <c r="Q10" s="2">
        <v>1036179035</v>
      </c>
      <c r="R10" s="196">
        <v>1048661120</v>
      </c>
      <c r="S10" s="196">
        <v>1074771543</v>
      </c>
      <c r="T10" s="6">
        <v>1111868929</v>
      </c>
      <c r="U10" s="6">
        <v>1083488595</v>
      </c>
      <c r="V10" s="6">
        <v>1117352464</v>
      </c>
      <c r="W10" s="6">
        <v>1217238551</v>
      </c>
      <c r="X10" s="6">
        <v>1298052060</v>
      </c>
      <c r="Y10" s="6">
        <v>1403085525</v>
      </c>
      <c r="Z10" s="6">
        <v>1366897182</v>
      </c>
      <c r="AA10" s="6">
        <v>1087640335</v>
      </c>
      <c r="AB10" s="6">
        <v>1211055664</v>
      </c>
      <c r="AC10" s="6">
        <v>1131646614</v>
      </c>
      <c r="AD10" s="6">
        <v>1210249473</v>
      </c>
      <c r="AE10" s="6">
        <v>1300227121</v>
      </c>
      <c r="AF10" s="2">
        <v>1337302511</v>
      </c>
      <c r="AG10" s="6">
        <v>1416931787</v>
      </c>
      <c r="AH10" s="249">
        <v>465773065</v>
      </c>
      <c r="AI10" s="33">
        <v>476281110</v>
      </c>
      <c r="AJ10" s="33">
        <v>484977141</v>
      </c>
      <c r="AK10" s="33">
        <v>487423165</v>
      </c>
      <c r="AL10" s="33">
        <v>479164170</v>
      </c>
      <c r="AM10" s="33">
        <v>487987429</v>
      </c>
      <c r="AN10" s="33">
        <v>522440084</v>
      </c>
      <c r="AO10" s="159">
        <v>543998840</v>
      </c>
      <c r="AP10" s="197">
        <v>593678686</v>
      </c>
      <c r="AQ10" s="246">
        <v>571993218</v>
      </c>
      <c r="AR10" s="246">
        <v>456818882</v>
      </c>
      <c r="AS10" s="6">
        <v>487109002</v>
      </c>
      <c r="AT10" s="6">
        <v>446187399</v>
      </c>
      <c r="AU10" s="6">
        <v>453839524</v>
      </c>
      <c r="AV10" s="6">
        <v>487449185</v>
      </c>
      <c r="AW10" s="6">
        <v>495510003</v>
      </c>
      <c r="AX10" s="6">
        <v>517317745</v>
      </c>
      <c r="AY10" s="253">
        <v>162375185</v>
      </c>
      <c r="AZ10" s="33">
        <v>165324802</v>
      </c>
      <c r="BA10" s="33">
        <v>173744220</v>
      </c>
      <c r="BB10" s="33">
        <v>195312096</v>
      </c>
      <c r="BC10" s="33">
        <v>190394598</v>
      </c>
      <c r="BD10" s="33">
        <v>198997047</v>
      </c>
      <c r="BE10" s="33">
        <v>211533813</v>
      </c>
      <c r="BF10" s="33">
        <v>226566019</v>
      </c>
      <c r="BG10" s="33">
        <v>243569467</v>
      </c>
      <c r="BH10" s="33">
        <v>240221884</v>
      </c>
      <c r="BI10" s="197">
        <v>192906840</v>
      </c>
      <c r="BJ10" s="6">
        <v>208509353</v>
      </c>
      <c r="BK10" s="6">
        <v>193661405</v>
      </c>
      <c r="BL10" s="6">
        <v>194313067</v>
      </c>
      <c r="BM10" s="6">
        <v>209550458</v>
      </c>
      <c r="BN10" s="710">
        <v>214351028</v>
      </c>
      <c r="BO10" s="2">
        <v>219386588</v>
      </c>
      <c r="BP10" s="253">
        <v>107248253</v>
      </c>
      <c r="BQ10" s="33">
        <v>108326641</v>
      </c>
      <c r="BR10" s="33">
        <v>111182471</v>
      </c>
      <c r="BS10" s="33">
        <v>115085873</v>
      </c>
      <c r="BT10" s="33">
        <v>110746508</v>
      </c>
      <c r="BU10" s="33">
        <v>157341620</v>
      </c>
      <c r="BV10" s="33">
        <v>167723488</v>
      </c>
      <c r="BW10" s="258">
        <v>180227647</v>
      </c>
      <c r="BX10" s="258">
        <v>194243510</v>
      </c>
      <c r="BY10" s="6">
        <v>188441679</v>
      </c>
      <c r="BZ10" s="197">
        <v>150244493</v>
      </c>
      <c r="CA10" s="6">
        <v>165610611</v>
      </c>
      <c r="CB10" s="6">
        <v>154636238</v>
      </c>
      <c r="CC10" s="6">
        <v>257042407</v>
      </c>
      <c r="CD10" s="6">
        <v>154636238</v>
      </c>
      <c r="CE10" s="2">
        <v>267986462</v>
      </c>
      <c r="CF10" s="6">
        <v>303207906</v>
      </c>
      <c r="CG10" s="253">
        <v>141434483</v>
      </c>
      <c r="CH10" s="33">
        <v>139610573</v>
      </c>
      <c r="CI10" s="33">
        <v>170139604</v>
      </c>
      <c r="CJ10" s="33">
        <v>176298518</v>
      </c>
      <c r="CK10" s="33">
        <v>195815841</v>
      </c>
      <c r="CL10" s="33">
        <v>162991037</v>
      </c>
      <c r="CM10" s="33">
        <v>179815585</v>
      </c>
      <c r="CN10" s="33">
        <v>192224894</v>
      </c>
      <c r="CO10" s="33">
        <v>210869765</v>
      </c>
      <c r="CP10" s="33">
        <v>205488727</v>
      </c>
      <c r="CQ10" s="197">
        <v>165115477</v>
      </c>
      <c r="CR10" s="197">
        <v>180844340</v>
      </c>
      <c r="CS10" s="675">
        <v>217760978</v>
      </c>
      <c r="CT10" s="6">
        <v>167929684</v>
      </c>
      <c r="CU10" s="6">
        <v>203411712</v>
      </c>
      <c r="CV10" s="6">
        <v>235860779</v>
      </c>
      <c r="CW10" s="6">
        <v>247484916</v>
      </c>
      <c r="CX10" s="249">
        <v>122944581</v>
      </c>
      <c r="CY10" s="33">
        <v>124679542</v>
      </c>
      <c r="CZ10" s="33">
        <v>117691245</v>
      </c>
      <c r="DA10" s="33">
        <v>120278842</v>
      </c>
      <c r="DB10" s="33">
        <v>89780362</v>
      </c>
      <c r="DC10" s="33">
        <v>90037870</v>
      </c>
      <c r="DD10" s="33">
        <v>95475106</v>
      </c>
      <c r="DE10" s="33">
        <v>101316416</v>
      </c>
      <c r="DF10" s="33">
        <v>111987380</v>
      </c>
      <c r="DG10" s="33">
        <v>107222133</v>
      </c>
      <c r="DH10" s="197">
        <v>85669756</v>
      </c>
      <c r="DI10" s="6">
        <v>118768291</v>
      </c>
      <c r="DJ10" s="675">
        <v>69108381</v>
      </c>
      <c r="DK10" s="6">
        <v>72058558</v>
      </c>
      <c r="DL10" s="6">
        <v>54547080</v>
      </c>
      <c r="DM10" s="6">
        <v>31557066</v>
      </c>
      <c r="DN10" s="6">
        <v>33339788</v>
      </c>
      <c r="DO10" s="249">
        <v>36403468</v>
      </c>
      <c r="DP10" s="33">
        <v>34438452</v>
      </c>
      <c r="DQ10" s="33">
        <v>17036862</v>
      </c>
      <c r="DR10" s="21">
        <v>17470435</v>
      </c>
      <c r="DS10" s="33">
        <v>17587116</v>
      </c>
      <c r="DT10" s="33">
        <v>19997461</v>
      </c>
      <c r="DU10" s="33">
        <v>40250475</v>
      </c>
      <c r="DV10" s="33">
        <v>53718244</v>
      </c>
      <c r="DW10" s="33">
        <v>48736717</v>
      </c>
      <c r="DX10" s="33">
        <v>53529541</v>
      </c>
      <c r="DY10" s="197">
        <v>36884887</v>
      </c>
      <c r="DZ10" s="6">
        <v>50214067</v>
      </c>
      <c r="EA10" s="6">
        <v>50292213</v>
      </c>
      <c r="EB10" s="6">
        <v>80432023</v>
      </c>
      <c r="EC10" s="6">
        <v>88226279</v>
      </c>
      <c r="ED10" s="6">
        <v>92037173</v>
      </c>
      <c r="EE10" s="6">
        <v>96194844</v>
      </c>
      <c r="EF10" s="254">
        <v>86719097</v>
      </c>
      <c r="EG10" s="33">
        <v>164888782</v>
      </c>
      <c r="EH10" s="33">
        <v>164157875</v>
      </c>
      <c r="EI10" s="33">
        <v>166339403</v>
      </c>
      <c r="EJ10" s="21">
        <v>169482038</v>
      </c>
      <c r="EK10" s="33">
        <v>176076354</v>
      </c>
      <c r="EL10" s="33">
        <v>183186630</v>
      </c>
      <c r="EM10" s="33">
        <v>192504803</v>
      </c>
      <c r="EN10" s="33">
        <v>201119365.23970497</v>
      </c>
      <c r="EO10" s="33">
        <v>225826764</v>
      </c>
      <c r="EP10" s="33">
        <v>214759246</v>
      </c>
      <c r="EQ10" s="197">
        <v>173351368</v>
      </c>
      <c r="ER10" s="6">
        <v>197051496</v>
      </c>
      <c r="ES10" s="6">
        <v>197863105</v>
      </c>
      <c r="ET10" s="6">
        <v>142959826</v>
      </c>
      <c r="EU10" s="6">
        <v>163132556</v>
      </c>
      <c r="EV10" s="6">
        <v>159733511</v>
      </c>
      <c r="EW10" s="6">
        <v>153892081</v>
      </c>
      <c r="EX10" s="253">
        <v>24512655</v>
      </c>
      <c r="EY10" s="21">
        <v>25430498</v>
      </c>
      <c r="EZ10" s="33">
        <v>26319607</v>
      </c>
      <c r="FA10" s="33">
        <v>27524052</v>
      </c>
      <c r="FB10" s="33">
        <v>12143469</v>
      </c>
      <c r="FC10" s="33">
        <v>12679964</v>
      </c>
      <c r="FD10" s="33">
        <v>14438736</v>
      </c>
      <c r="FE10" s="33">
        <v>14076889</v>
      </c>
      <c r="FF10" s="197">
        <v>27482569</v>
      </c>
      <c r="FG10" s="6">
        <v>43125463</v>
      </c>
      <c r="FH10" s="6">
        <v>41782431</v>
      </c>
      <c r="FI10" s="6">
        <v>36684013</v>
      </c>
      <c r="FJ10" s="6">
        <v>38676237</v>
      </c>
      <c r="FK10" s="6">
        <v>39839901</v>
      </c>
      <c r="FL10" s="6">
        <v>40330987</v>
      </c>
      <c r="FM10" s="253">
        <v>44871811</v>
      </c>
      <c r="FN10" s="21">
        <v>43442956</v>
      </c>
      <c r="FO10" s="33">
        <v>49944687</v>
      </c>
      <c r="FP10" s="33">
        <v>52583089</v>
      </c>
      <c r="FQ10" s="33">
        <v>64377163</v>
      </c>
      <c r="FR10" s="33">
        <v>59863989</v>
      </c>
      <c r="FS10" s="33">
        <v>63949069</v>
      </c>
      <c r="FT10" s="33">
        <v>60228625</v>
      </c>
      <c r="FU10" s="197">
        <v>47589445</v>
      </c>
      <c r="FV10" s="6">
        <v>52911645</v>
      </c>
      <c r="FW10" s="6">
        <v>59821322</v>
      </c>
      <c r="FX10" s="6">
        <v>45018238</v>
      </c>
      <c r="FY10" s="6">
        <v>56886594</v>
      </c>
      <c r="FZ10" s="6">
        <v>52238491</v>
      </c>
      <c r="GA10" s="6">
        <v>47225523</v>
      </c>
      <c r="GB10" s="253">
        <v>43330254</v>
      </c>
      <c r="GC10" s="21">
        <v>45199059</v>
      </c>
      <c r="GD10" s="33">
        <v>55230431</v>
      </c>
      <c r="GE10" s="33">
        <v>67893094</v>
      </c>
      <c r="GF10" s="33">
        <v>77489074</v>
      </c>
      <c r="GG10" s="33">
        <v>96834872.239704967</v>
      </c>
      <c r="GH10" s="33">
        <v>120341320</v>
      </c>
      <c r="GI10" s="33">
        <v>114019607</v>
      </c>
      <c r="GJ10" s="197">
        <v>77495072</v>
      </c>
      <c r="GK10" s="6">
        <v>90858985</v>
      </c>
      <c r="GL10" s="6">
        <v>86578107</v>
      </c>
      <c r="GM10" s="6">
        <v>61257575</v>
      </c>
      <c r="GN10" s="6">
        <v>67569725</v>
      </c>
      <c r="GO10" s="6">
        <v>67655119</v>
      </c>
      <c r="GP10" s="6">
        <v>66335571</v>
      </c>
      <c r="GQ10" s="253">
        <v>53624683</v>
      </c>
      <c r="GR10" s="21">
        <v>55409525</v>
      </c>
      <c r="GS10" s="33">
        <v>44581629</v>
      </c>
      <c r="GT10" s="33">
        <v>35186395</v>
      </c>
      <c r="GU10" s="33">
        <v>38495097</v>
      </c>
      <c r="GV10" s="33">
        <v>31740540</v>
      </c>
      <c r="GW10" s="33">
        <v>27097639</v>
      </c>
      <c r="GX10" s="33">
        <v>26434125</v>
      </c>
      <c r="GY10" s="197">
        <v>20784282</v>
      </c>
      <c r="GZ10" s="6">
        <v>10155403</v>
      </c>
      <c r="HA10" s="6">
        <v>9681245</v>
      </c>
      <c r="HB10" s="21" t="s">
        <v>16</v>
      </c>
      <c r="HC10" s="21" t="s">
        <v>16</v>
      </c>
      <c r="HD10" s="131" t="s">
        <v>16</v>
      </c>
      <c r="HE10" s="131" t="s">
        <v>16</v>
      </c>
      <c r="HF10" s="254">
        <v>187398239</v>
      </c>
      <c r="HG10" s="33">
        <v>195693368</v>
      </c>
      <c r="HH10" s="33">
        <v>226225411</v>
      </c>
      <c r="HI10" s="33">
        <v>236352728</v>
      </c>
      <c r="HJ10" s="33">
        <v>257331184</v>
      </c>
      <c r="HK10" s="33">
        <v>256962999</v>
      </c>
      <c r="HL10" s="33">
        <v>278857679</v>
      </c>
      <c r="HM10" s="33">
        <v>285759696.73712742</v>
      </c>
      <c r="HN10" s="33">
        <v>316033132.85000002</v>
      </c>
      <c r="HO10" s="33">
        <v>262549005</v>
      </c>
      <c r="HP10" s="197">
        <v>297524318</v>
      </c>
      <c r="HQ10" s="6">
        <v>263243286</v>
      </c>
      <c r="HR10" s="675">
        <v>266722712.99999997</v>
      </c>
      <c r="HS10" s="6">
        <v>268270256.15000004</v>
      </c>
      <c r="HT10" s="6">
        <v>260815199</v>
      </c>
      <c r="HU10" s="6">
        <v>273776182.05000001</v>
      </c>
      <c r="HV10" s="6">
        <v>278457503</v>
      </c>
      <c r="HW10" s="253">
        <v>216872566</v>
      </c>
      <c r="HX10" s="33">
        <v>225877837</v>
      </c>
      <c r="HY10" s="33">
        <v>246507880</v>
      </c>
      <c r="HZ10" s="33">
        <v>246087419</v>
      </c>
      <c r="IA10" s="33">
        <v>262414120</v>
      </c>
      <c r="IB10" s="33">
        <v>257973356.05289361</v>
      </c>
      <c r="IC10" s="33">
        <v>285221682.85000002</v>
      </c>
      <c r="ID10" s="33">
        <v>250121403</v>
      </c>
      <c r="IE10" s="197">
        <v>289711028.63</v>
      </c>
      <c r="IF10" s="6">
        <v>263243286</v>
      </c>
      <c r="IG10" s="675">
        <v>266722712.99999997</v>
      </c>
      <c r="IH10" s="6">
        <v>268270256.15000004</v>
      </c>
      <c r="II10" s="6">
        <v>260815199</v>
      </c>
      <c r="IJ10" s="6">
        <v>273776182.05000001</v>
      </c>
      <c r="IK10" s="6">
        <v>278457503</v>
      </c>
      <c r="IL10" s="253">
        <v>9352845</v>
      </c>
      <c r="IM10" s="33">
        <v>10474891</v>
      </c>
      <c r="IN10" s="33">
        <v>10823304</v>
      </c>
      <c r="IO10" s="33">
        <v>10875580</v>
      </c>
      <c r="IP10" s="33">
        <v>16443559</v>
      </c>
      <c r="IQ10" s="33">
        <v>27786340.684233844</v>
      </c>
      <c r="IR10" s="33">
        <v>30811450</v>
      </c>
      <c r="IS10" s="33">
        <v>12427602</v>
      </c>
      <c r="IT10" s="197">
        <v>7813289.3700000001</v>
      </c>
      <c r="IU10" s="33" t="s">
        <v>16</v>
      </c>
      <c r="IV10" s="33" t="s">
        <v>16</v>
      </c>
      <c r="IW10" s="33" t="s">
        <v>16</v>
      </c>
      <c r="IX10" s="33" t="s">
        <v>16</v>
      </c>
      <c r="IY10" s="33" t="s">
        <v>16</v>
      </c>
      <c r="IZ10" s="33" t="s">
        <v>16</v>
      </c>
      <c r="JA10" s="131"/>
      <c r="JB10" s="131"/>
      <c r="JC10" s="131"/>
      <c r="JD10" s="131"/>
      <c r="JE10" s="131"/>
      <c r="JF10" s="131"/>
      <c r="JG10" s="131"/>
      <c r="JH10" s="131"/>
      <c r="JI10" s="131"/>
    </row>
    <row r="11" spans="1:269" s="2" customFormat="1">
      <c r="A11" s="248" t="s">
        <v>4</v>
      </c>
      <c r="B11" s="248">
        <v>247713200</v>
      </c>
      <c r="C11" s="6">
        <v>262222000</v>
      </c>
      <c r="D11" s="6">
        <v>276038000</v>
      </c>
      <c r="E11" s="6">
        <v>293864000</v>
      </c>
      <c r="F11" s="6">
        <v>299019000</v>
      </c>
      <c r="G11" s="6">
        <v>315715000</v>
      </c>
      <c r="H11" s="6">
        <v>341652000</v>
      </c>
      <c r="I11" s="6">
        <v>354284000</v>
      </c>
      <c r="J11" s="6">
        <v>327068000</v>
      </c>
      <c r="K11" s="6">
        <v>337970000</v>
      </c>
      <c r="L11" s="6">
        <v>349806000</v>
      </c>
      <c r="M11" s="6">
        <v>359549000</v>
      </c>
      <c r="N11" s="6">
        <v>366174000</v>
      </c>
      <c r="O11" s="6">
        <v>386593000</v>
      </c>
      <c r="P11" s="6">
        <v>400660900</v>
      </c>
      <c r="Q11" s="6">
        <v>423099400</v>
      </c>
      <c r="R11" s="196">
        <v>532603400</v>
      </c>
      <c r="S11" s="196">
        <v>571497600</v>
      </c>
      <c r="T11" s="6">
        <v>554248800</v>
      </c>
      <c r="U11" s="6">
        <v>552125800</v>
      </c>
      <c r="V11" s="6">
        <v>551215200</v>
      </c>
      <c r="W11" s="6">
        <v>603732400</v>
      </c>
      <c r="X11" s="6">
        <v>613956600</v>
      </c>
      <c r="Y11" s="6">
        <v>613369600</v>
      </c>
      <c r="Z11" s="6">
        <v>613561100</v>
      </c>
      <c r="AA11" s="6">
        <v>565643558</v>
      </c>
      <c r="AB11" s="6">
        <v>581762480</v>
      </c>
      <c r="AC11" s="675">
        <v>588431467</v>
      </c>
      <c r="AD11" s="6">
        <v>576155574</v>
      </c>
      <c r="AE11" s="6">
        <v>576759375.77999997</v>
      </c>
      <c r="AF11" s="2">
        <v>569625231.87</v>
      </c>
      <c r="AG11" s="6">
        <v>564198900</v>
      </c>
      <c r="AH11" s="249">
        <v>97833400</v>
      </c>
      <c r="AI11" s="33">
        <v>157600000</v>
      </c>
      <c r="AJ11" s="33">
        <v>172392300</v>
      </c>
      <c r="AK11" s="33">
        <v>161820600</v>
      </c>
      <c r="AL11" s="33">
        <v>160291900</v>
      </c>
      <c r="AM11" s="33">
        <v>153542500</v>
      </c>
      <c r="AN11" s="33">
        <v>169035500</v>
      </c>
      <c r="AO11" s="33">
        <v>170967000</v>
      </c>
      <c r="AP11" s="196">
        <v>293208800</v>
      </c>
      <c r="AQ11" s="246">
        <v>301146000</v>
      </c>
      <c r="AR11" s="246">
        <v>275579958</v>
      </c>
      <c r="AS11" s="6">
        <v>281543633</v>
      </c>
      <c r="AT11" s="6">
        <v>289028755</v>
      </c>
      <c r="AU11" s="6">
        <v>289135629</v>
      </c>
      <c r="AV11" s="6">
        <v>288230573.77999997</v>
      </c>
      <c r="AW11" s="6">
        <v>279486140.87</v>
      </c>
      <c r="AX11" s="6">
        <v>273899200</v>
      </c>
      <c r="AY11" s="253">
        <v>79274900</v>
      </c>
      <c r="AZ11" s="33">
        <v>112577300</v>
      </c>
      <c r="BA11" s="33">
        <v>117300600</v>
      </c>
      <c r="BB11" s="33">
        <v>115560900</v>
      </c>
      <c r="BC11" s="33">
        <v>115942300</v>
      </c>
      <c r="BD11" s="33">
        <v>116586000</v>
      </c>
      <c r="BE11" s="33">
        <v>127485600</v>
      </c>
      <c r="BF11" s="33">
        <v>129962300</v>
      </c>
      <c r="BG11" s="33" t="s">
        <v>16</v>
      </c>
      <c r="BH11" s="33" t="s">
        <v>16</v>
      </c>
      <c r="BI11" s="33" t="s">
        <v>16</v>
      </c>
      <c r="BJ11" s="33" t="s">
        <v>16</v>
      </c>
      <c r="BK11" s="33" t="s">
        <v>16</v>
      </c>
      <c r="BL11" s="33" t="s">
        <v>16</v>
      </c>
      <c r="BM11" s="33" t="s">
        <v>16</v>
      </c>
      <c r="BN11" s="33" t="s">
        <v>16</v>
      </c>
      <c r="BO11" s="33" t="s">
        <v>16</v>
      </c>
      <c r="BP11" s="253">
        <v>161636300</v>
      </c>
      <c r="BQ11" s="33">
        <v>170274100</v>
      </c>
      <c r="BR11" s="33">
        <v>182479500</v>
      </c>
      <c r="BS11" s="33">
        <v>179820600</v>
      </c>
      <c r="BT11" s="33">
        <v>179343800</v>
      </c>
      <c r="BU11" s="33">
        <v>182539400</v>
      </c>
      <c r="BV11" s="33">
        <v>198668800</v>
      </c>
      <c r="BW11" s="258">
        <v>202251200</v>
      </c>
      <c r="BX11" s="258">
        <v>202323800</v>
      </c>
      <c r="BY11" s="33">
        <v>199368500</v>
      </c>
      <c r="BZ11" s="2">
        <v>226001000</v>
      </c>
      <c r="CA11" s="6">
        <v>231355400</v>
      </c>
      <c r="CB11" s="6">
        <v>233251900</v>
      </c>
      <c r="CC11" s="6">
        <v>268566900</v>
      </c>
      <c r="CD11" s="6">
        <v>233251900</v>
      </c>
      <c r="CE11" s="2">
        <v>270284991</v>
      </c>
      <c r="CF11" s="6">
        <v>270241300</v>
      </c>
      <c r="CG11" s="249">
        <v>35275200</v>
      </c>
      <c r="CH11" s="33">
        <v>72551700</v>
      </c>
      <c r="CI11" s="33">
        <v>80485700</v>
      </c>
      <c r="CJ11" s="33">
        <v>79300300</v>
      </c>
      <c r="CK11" s="33">
        <v>79116900</v>
      </c>
      <c r="CL11" s="33">
        <v>80800900</v>
      </c>
      <c r="CM11" s="33">
        <v>89047300</v>
      </c>
      <c r="CN11" s="33">
        <v>90382400</v>
      </c>
      <c r="CO11" s="33">
        <v>97479600</v>
      </c>
      <c r="CP11" s="33">
        <v>93274100</v>
      </c>
      <c r="CQ11" s="196">
        <v>64062600</v>
      </c>
      <c r="CR11" s="196">
        <v>68863447</v>
      </c>
      <c r="CS11" s="675">
        <v>66150812</v>
      </c>
      <c r="CT11" s="6">
        <v>64511945</v>
      </c>
      <c r="CU11" s="6">
        <v>19961902</v>
      </c>
      <c r="CV11" s="6">
        <v>19854100</v>
      </c>
      <c r="CW11" s="6">
        <v>20058400</v>
      </c>
      <c r="CX11" s="249">
        <v>30395300</v>
      </c>
      <c r="CY11" s="33" t="s">
        <v>16</v>
      </c>
      <c r="CZ11" s="33" t="s">
        <v>16</v>
      </c>
      <c r="DA11" s="33" t="s">
        <v>16</v>
      </c>
      <c r="DB11" s="33">
        <v>17430900</v>
      </c>
      <c r="DC11" s="33">
        <v>17746400</v>
      </c>
      <c r="DD11" s="33">
        <v>19495200</v>
      </c>
      <c r="DE11" s="33">
        <v>20393700</v>
      </c>
      <c r="DF11" s="33">
        <v>20357400</v>
      </c>
      <c r="DG11" s="33">
        <v>19772500</v>
      </c>
      <c r="DH11" s="33" t="s">
        <v>16</v>
      </c>
      <c r="DI11" s="33" t="s">
        <v>16</v>
      </c>
      <c r="DJ11" s="33" t="s">
        <v>16</v>
      </c>
      <c r="DK11" s="33" t="s">
        <v>16</v>
      </c>
      <c r="DL11" s="33" t="s">
        <v>16</v>
      </c>
      <c r="DM11" s="33" t="s">
        <v>16</v>
      </c>
      <c r="DN11" s="33" t="s">
        <v>16</v>
      </c>
      <c r="DO11" s="249">
        <v>18684300</v>
      </c>
      <c r="DP11" s="33">
        <v>19600300</v>
      </c>
      <c r="DQ11" s="33">
        <v>18839500</v>
      </c>
      <c r="DR11" s="21">
        <v>17384200</v>
      </c>
      <c r="DS11" s="33" t="s">
        <v>16</v>
      </c>
      <c r="DT11" s="33" t="s">
        <v>16</v>
      </c>
      <c r="DU11" s="33" t="s">
        <v>16</v>
      </c>
      <c r="DV11" s="33" t="s">
        <v>16</v>
      </c>
      <c r="DW11" s="33" t="s">
        <v>16</v>
      </c>
      <c r="DX11" s="33" t="s">
        <v>16</v>
      </c>
      <c r="DY11" s="33" t="s">
        <v>16</v>
      </c>
      <c r="DZ11" s="33" t="s">
        <v>16</v>
      </c>
      <c r="EA11" s="33" t="s">
        <v>16</v>
      </c>
      <c r="EB11" s="33" t="s">
        <v>16</v>
      </c>
      <c r="EC11" s="33" t="s">
        <v>16</v>
      </c>
      <c r="ED11" s="33" t="s">
        <v>16</v>
      </c>
      <c r="EE11" s="33" t="s">
        <v>16</v>
      </c>
      <c r="EF11" s="254">
        <v>51788900</v>
      </c>
      <c r="EG11" s="33">
        <v>87339600</v>
      </c>
      <c r="EH11" s="33">
        <f>96354400</f>
        <v>96354400</v>
      </c>
      <c r="EI11" s="259">
        <f>((EK11-EH11)/3)+EH11</f>
        <v>115892466.66666667</v>
      </c>
      <c r="EJ11" s="259">
        <f>((EL11-EI11)/3)+EI11</f>
        <v>134802477.77777779</v>
      </c>
      <c r="EK11" s="33">
        <v>154968600</v>
      </c>
      <c r="EL11" s="33">
        <v>172622500</v>
      </c>
      <c r="EM11" s="33">
        <v>185046100</v>
      </c>
      <c r="EN11" s="33">
        <v>141736247</v>
      </c>
      <c r="EO11" s="33">
        <v>165097402</v>
      </c>
      <c r="EP11" s="33">
        <v>163727560</v>
      </c>
      <c r="EQ11" s="196">
        <v>152545229</v>
      </c>
      <c r="ER11" s="6">
        <v>140422290.41400784</v>
      </c>
      <c r="ES11" s="678">
        <v>155633941.19886512</v>
      </c>
      <c r="ET11" s="6">
        <v>143866006.18815503</v>
      </c>
      <c r="EU11" s="6">
        <v>141619477.96303263</v>
      </c>
      <c r="EV11" s="6">
        <v>139556427.35043412</v>
      </c>
      <c r="EW11" s="6">
        <v>139556427.35043412</v>
      </c>
      <c r="EX11" s="253" t="s">
        <v>16</v>
      </c>
      <c r="EY11" s="21" t="s">
        <v>16</v>
      </c>
      <c r="EZ11" s="33" t="s">
        <v>16</v>
      </c>
      <c r="FA11" s="33" t="s">
        <v>16</v>
      </c>
      <c r="FB11" s="33" t="s">
        <v>16</v>
      </c>
      <c r="FC11" s="33" t="s">
        <v>16</v>
      </c>
      <c r="FD11" s="33" t="s">
        <v>16</v>
      </c>
      <c r="FE11" s="33" t="s">
        <v>16</v>
      </c>
      <c r="FF11" s="33" t="s">
        <v>16</v>
      </c>
      <c r="FG11" s="33" t="s">
        <v>16</v>
      </c>
      <c r="FH11" s="33" t="s">
        <v>16</v>
      </c>
      <c r="FI11" s="33" t="s">
        <v>16</v>
      </c>
      <c r="FJ11" s="33" t="s">
        <v>16</v>
      </c>
      <c r="FK11" s="33" t="s">
        <v>16</v>
      </c>
      <c r="FL11" s="33" t="s">
        <v>16</v>
      </c>
      <c r="FM11" s="253" t="s">
        <v>43</v>
      </c>
      <c r="FN11" s="21" t="s">
        <v>43</v>
      </c>
      <c r="FO11" s="33" t="s">
        <v>43</v>
      </c>
      <c r="FP11" s="33" t="s">
        <v>43</v>
      </c>
      <c r="FQ11" s="33" t="s">
        <v>43</v>
      </c>
      <c r="FR11" s="33">
        <v>33870217</v>
      </c>
      <c r="FS11" s="33">
        <v>38753279</v>
      </c>
      <c r="FT11" s="33">
        <v>41823926</v>
      </c>
      <c r="FU11" s="196">
        <v>34078482</v>
      </c>
      <c r="FV11" s="6">
        <v>24460128.428098433</v>
      </c>
      <c r="FW11" s="6">
        <v>33426383.425585024</v>
      </c>
      <c r="FX11" s="6">
        <v>29385037.286021207</v>
      </c>
      <c r="FY11" s="6">
        <v>27459967.674065802</v>
      </c>
      <c r="FZ11" s="6">
        <v>28666942.189921021</v>
      </c>
      <c r="GA11" s="6">
        <v>28666942.189921021</v>
      </c>
      <c r="GB11" s="253" t="s">
        <v>43</v>
      </c>
      <c r="GC11" s="33" t="s">
        <v>43</v>
      </c>
      <c r="GD11" s="33" t="s">
        <v>43</v>
      </c>
      <c r="GE11" s="33" t="s">
        <v>43</v>
      </c>
      <c r="GF11" s="33" t="s">
        <v>43</v>
      </c>
      <c r="GG11" s="33">
        <v>89411960</v>
      </c>
      <c r="GH11" s="33">
        <v>99846575</v>
      </c>
      <c r="GI11" s="33">
        <v>96974514</v>
      </c>
      <c r="GJ11" s="196">
        <v>93452425</v>
      </c>
      <c r="GK11" s="6">
        <v>104931245.51460698</v>
      </c>
      <c r="GL11" s="675">
        <v>116047375.3384465</v>
      </c>
      <c r="GM11" s="6">
        <v>109319444.5291504</v>
      </c>
      <c r="GN11" s="6">
        <v>109176745.86162116</v>
      </c>
      <c r="GO11" s="6">
        <v>105849448.89854051</v>
      </c>
      <c r="GP11" s="6">
        <v>105849448.89854051</v>
      </c>
      <c r="GQ11" s="253" t="s">
        <v>43</v>
      </c>
      <c r="GR11" s="21" t="s">
        <v>43</v>
      </c>
      <c r="GS11" s="33" t="s">
        <v>43</v>
      </c>
      <c r="GT11" s="33" t="s">
        <v>43</v>
      </c>
      <c r="GU11" s="33" t="s">
        <v>43</v>
      </c>
      <c r="GV11" s="33">
        <v>18454070</v>
      </c>
      <c r="GW11" s="33">
        <v>26497548</v>
      </c>
      <c r="GX11" s="33">
        <v>24929120</v>
      </c>
      <c r="GY11" s="196">
        <v>25014322</v>
      </c>
      <c r="GZ11" s="6">
        <v>11030916.471302414</v>
      </c>
      <c r="HA11" s="675">
        <v>6160182.4348335806</v>
      </c>
      <c r="HB11" s="6">
        <v>5161524.3729834203</v>
      </c>
      <c r="HC11" s="6">
        <v>4982764.4273456559</v>
      </c>
      <c r="HD11" s="2">
        <v>5040036.2619726015</v>
      </c>
      <c r="HE11" s="2">
        <v>5040036.2619726015</v>
      </c>
      <c r="HF11" s="254">
        <v>52688900</v>
      </c>
      <c r="HG11" s="33">
        <v>59980800</v>
      </c>
      <c r="HH11" s="33">
        <v>67633500</v>
      </c>
      <c r="HI11" s="33">
        <f>((HJ11-HH11)/2)+HH11</f>
        <v>42101350</v>
      </c>
      <c r="HJ11" s="33">
        <v>16569200</v>
      </c>
      <c r="HK11" s="33">
        <v>13649000</v>
      </c>
      <c r="HL11" s="33">
        <v>16730200</v>
      </c>
      <c r="HM11" s="33">
        <v>13233216</v>
      </c>
      <c r="HN11" s="33">
        <v>16041701</v>
      </c>
      <c r="HO11" s="33">
        <v>16152441</v>
      </c>
      <c r="HP11" s="196">
        <v>15798673</v>
      </c>
      <c r="HQ11" s="6">
        <v>28882844.945992175</v>
      </c>
      <c r="HR11" s="675">
        <v>16275698.011134891</v>
      </c>
      <c r="HS11" s="6">
        <v>15232193.811844973</v>
      </c>
      <c r="HT11" s="6">
        <v>15240322.036967365</v>
      </c>
      <c r="HU11" s="6">
        <v>14826572.649565876</v>
      </c>
      <c r="HV11" s="6">
        <v>14826572.649565876</v>
      </c>
      <c r="HW11" s="253" t="s">
        <v>43</v>
      </c>
      <c r="HX11" s="33" t="s">
        <v>43</v>
      </c>
      <c r="HY11" s="33" t="s">
        <v>43</v>
      </c>
      <c r="HZ11" s="33" t="s">
        <v>43</v>
      </c>
      <c r="IA11" s="33" t="s">
        <v>43</v>
      </c>
      <c r="IB11" s="33">
        <v>6799791</v>
      </c>
      <c r="IC11" s="33">
        <v>16041701</v>
      </c>
      <c r="ID11" s="33">
        <v>16152441</v>
      </c>
      <c r="IE11" s="196">
        <v>15798673</v>
      </c>
      <c r="IF11" s="6">
        <v>28882844.945992175</v>
      </c>
      <c r="IG11" s="675">
        <v>16275698.011134891</v>
      </c>
      <c r="IH11" s="6">
        <v>15232193.811844973</v>
      </c>
      <c r="II11" s="6">
        <v>15240322.036967365</v>
      </c>
      <c r="IJ11" s="6">
        <v>14826572.649565876</v>
      </c>
      <c r="IK11" s="6">
        <v>14826572.649565876</v>
      </c>
      <c r="IL11" s="253" t="s">
        <v>43</v>
      </c>
      <c r="IM11" s="33" t="s">
        <v>43</v>
      </c>
      <c r="IN11" s="33" t="s">
        <v>43</v>
      </c>
      <c r="IO11" s="33" t="s">
        <v>43</v>
      </c>
      <c r="IP11" s="33" t="s">
        <v>43</v>
      </c>
      <c r="IQ11" s="33">
        <v>6433425</v>
      </c>
      <c r="IR11" s="33" t="s">
        <v>16</v>
      </c>
      <c r="IS11" s="33" t="s">
        <v>16</v>
      </c>
      <c r="IT11" s="33" t="s">
        <v>16</v>
      </c>
      <c r="IU11" s="33" t="s">
        <v>16</v>
      </c>
      <c r="IV11" s="33" t="s">
        <v>16</v>
      </c>
      <c r="IW11" s="33" t="s">
        <v>16</v>
      </c>
      <c r="IX11" s="33" t="s">
        <v>16</v>
      </c>
      <c r="IY11" s="33" t="s">
        <v>16</v>
      </c>
      <c r="IZ11" s="33" t="s">
        <v>16</v>
      </c>
      <c r="JA11" s="131"/>
      <c r="JB11" s="131"/>
      <c r="JC11" s="131"/>
      <c r="JD11" s="131"/>
      <c r="JE11" s="131"/>
      <c r="JF11" s="131"/>
      <c r="JG11" s="131"/>
      <c r="JH11" s="131"/>
      <c r="JI11" s="131"/>
    </row>
    <row r="12" spans="1:269" s="2" customFormat="1">
      <c r="A12" s="248" t="s">
        <v>5</v>
      </c>
      <c r="B12" s="248">
        <v>339888740</v>
      </c>
      <c r="C12" s="6">
        <v>228317000</v>
      </c>
      <c r="D12" s="2">
        <v>308303000</v>
      </c>
      <c r="E12" s="2">
        <v>297939000</v>
      </c>
      <c r="F12" s="2">
        <v>301556000</v>
      </c>
      <c r="G12" s="2">
        <v>326074000</v>
      </c>
      <c r="H12" s="2">
        <v>361530000</v>
      </c>
      <c r="I12" s="2">
        <v>401329000</v>
      </c>
      <c r="J12" s="2">
        <v>388920000</v>
      </c>
      <c r="K12" s="2">
        <v>379672000</v>
      </c>
      <c r="L12" s="2">
        <v>389300000</v>
      </c>
      <c r="M12" s="2">
        <v>394590000</v>
      </c>
      <c r="N12" s="2">
        <v>433396000</v>
      </c>
      <c r="O12" s="2">
        <v>454982000</v>
      </c>
      <c r="P12" s="2">
        <v>476855484</v>
      </c>
      <c r="Q12" s="2">
        <v>487552787</v>
      </c>
      <c r="R12" s="196">
        <v>489652764</v>
      </c>
      <c r="S12" s="196">
        <v>546086021</v>
      </c>
      <c r="T12" s="6">
        <v>585476921</v>
      </c>
      <c r="U12" s="6">
        <v>592226878</v>
      </c>
      <c r="V12" s="6">
        <v>606477917</v>
      </c>
      <c r="W12" s="6">
        <v>603536741</v>
      </c>
      <c r="X12" s="6">
        <v>697926380</v>
      </c>
      <c r="Y12" s="6">
        <v>837874938</v>
      </c>
      <c r="Z12" s="6">
        <v>828579039</v>
      </c>
      <c r="AA12" s="6">
        <v>580924834</v>
      </c>
      <c r="AB12" s="6">
        <v>588823114</v>
      </c>
      <c r="AC12" s="6">
        <v>546501346</v>
      </c>
      <c r="AD12" s="6">
        <v>472506968</v>
      </c>
      <c r="AE12" s="6">
        <v>392426533</v>
      </c>
      <c r="AF12" s="2">
        <v>392620289</v>
      </c>
      <c r="AG12" s="6">
        <v>387041494</v>
      </c>
      <c r="AH12" s="249">
        <v>127244036</v>
      </c>
      <c r="AI12" s="33">
        <v>132956887</v>
      </c>
      <c r="AJ12" s="33">
        <v>152369164</v>
      </c>
      <c r="AK12" s="33">
        <v>169358646</v>
      </c>
      <c r="AL12" s="33">
        <v>166549144</v>
      </c>
      <c r="AM12" s="33">
        <v>170687274</v>
      </c>
      <c r="AN12" s="159">
        <v>171568561</v>
      </c>
      <c r="AO12" s="159">
        <v>194491629</v>
      </c>
      <c r="AP12" s="197">
        <v>227869162</v>
      </c>
      <c r="AQ12" s="246">
        <v>224870352</v>
      </c>
      <c r="AR12" s="246">
        <v>154679107</v>
      </c>
      <c r="AS12" s="6">
        <v>147614782</v>
      </c>
      <c r="AT12" s="6">
        <v>146882776</v>
      </c>
      <c r="AU12" s="6">
        <v>127858499</v>
      </c>
      <c r="AV12" s="6">
        <v>101941968</v>
      </c>
      <c r="AW12" s="6">
        <v>103484871</v>
      </c>
      <c r="AX12" s="6">
        <v>103833433</v>
      </c>
      <c r="AY12" s="253">
        <v>92741960</v>
      </c>
      <c r="AZ12" s="33">
        <v>93300909</v>
      </c>
      <c r="BA12" s="33">
        <v>107145773</v>
      </c>
      <c r="BB12" s="33">
        <v>114401642</v>
      </c>
      <c r="BC12" s="33">
        <v>115232593</v>
      </c>
      <c r="BD12" s="33">
        <v>161249506</v>
      </c>
      <c r="BE12" s="33">
        <v>155274524</v>
      </c>
      <c r="BF12" s="33">
        <v>182845141</v>
      </c>
      <c r="BG12" s="33">
        <v>221216393</v>
      </c>
      <c r="BH12" s="33">
        <v>221715655</v>
      </c>
      <c r="BI12" s="197">
        <v>160695358</v>
      </c>
      <c r="BJ12" s="6">
        <v>165644767</v>
      </c>
      <c r="BK12" s="6">
        <v>151917805</v>
      </c>
      <c r="BL12" s="6">
        <v>132529106</v>
      </c>
      <c r="BM12" s="6">
        <v>109983703</v>
      </c>
      <c r="BN12" s="6">
        <v>110112523</v>
      </c>
      <c r="BO12" s="6">
        <v>106316187</v>
      </c>
      <c r="BP12" s="253">
        <v>113328459</v>
      </c>
      <c r="BQ12" s="33">
        <v>112794563</v>
      </c>
      <c r="BR12" s="33">
        <v>123337876</v>
      </c>
      <c r="BS12" s="33">
        <v>130846805</v>
      </c>
      <c r="BT12" s="33">
        <v>134270709</v>
      </c>
      <c r="BU12" s="33">
        <v>92670967</v>
      </c>
      <c r="BV12" s="33">
        <v>142238192</v>
      </c>
      <c r="BW12" s="33">
        <v>162495923</v>
      </c>
      <c r="BX12" s="33">
        <v>193781052</v>
      </c>
      <c r="BY12" s="33">
        <v>192105572</v>
      </c>
      <c r="BZ12" s="2">
        <v>134558562</v>
      </c>
      <c r="CA12" s="6">
        <v>133256804</v>
      </c>
      <c r="CB12" s="6">
        <v>119288942</v>
      </c>
      <c r="CC12" s="6">
        <v>86849995</v>
      </c>
      <c r="CD12" s="6">
        <v>119288942</v>
      </c>
      <c r="CE12" s="2">
        <v>86751035</v>
      </c>
      <c r="CF12" s="6">
        <v>86513227</v>
      </c>
      <c r="CG12" s="249">
        <v>107751098</v>
      </c>
      <c r="CH12" s="33">
        <v>107487439</v>
      </c>
      <c r="CI12" s="33">
        <v>116385080</v>
      </c>
      <c r="CJ12" s="33">
        <v>134142502</v>
      </c>
      <c r="CK12" s="33">
        <v>138398145</v>
      </c>
      <c r="CL12" s="33">
        <v>141797293</v>
      </c>
      <c r="CM12" s="33">
        <v>121667254</v>
      </c>
      <c r="CN12" s="33">
        <v>142872154</v>
      </c>
      <c r="CO12" s="33">
        <v>178432261</v>
      </c>
      <c r="CP12" s="33">
        <v>189887460</v>
      </c>
      <c r="CQ12" s="197">
        <v>130991807</v>
      </c>
      <c r="CR12" s="197">
        <v>133938263</v>
      </c>
      <c r="CS12" s="6">
        <v>120463118</v>
      </c>
      <c r="CT12" s="6">
        <v>101696568</v>
      </c>
      <c r="CU12" s="6">
        <v>80092103</v>
      </c>
      <c r="CV12" s="6">
        <v>79644176</v>
      </c>
      <c r="CW12" s="6">
        <v>78650072</v>
      </c>
      <c r="CX12" s="249">
        <v>44387234</v>
      </c>
      <c r="CY12" s="33">
        <v>43112966</v>
      </c>
      <c r="CZ12" s="33">
        <v>46848128</v>
      </c>
      <c r="DA12" s="33">
        <v>36727326</v>
      </c>
      <c r="DB12" s="33">
        <v>37776287</v>
      </c>
      <c r="DC12" s="33">
        <v>40072877</v>
      </c>
      <c r="DD12" s="33">
        <v>12773210</v>
      </c>
      <c r="DE12" s="33">
        <v>15221533</v>
      </c>
      <c r="DF12" s="33">
        <v>16576070</v>
      </c>
      <c r="DG12" s="33" t="s">
        <v>16</v>
      </c>
      <c r="DH12" s="33" t="s">
        <v>16</v>
      </c>
      <c r="DI12" s="33" t="s">
        <v>16</v>
      </c>
      <c r="DJ12" s="33" t="s">
        <v>16</v>
      </c>
      <c r="DK12" s="33" t="s">
        <v>16</v>
      </c>
      <c r="DL12" s="33">
        <v>8038737</v>
      </c>
      <c r="DM12" s="33">
        <v>7058553</v>
      </c>
      <c r="DN12" s="33">
        <v>6337073</v>
      </c>
      <c r="DO12" s="253" t="s">
        <v>16</v>
      </c>
      <c r="DP12" s="33" t="s">
        <v>16</v>
      </c>
      <c r="DQ12" s="33" t="s">
        <v>16</v>
      </c>
      <c r="DR12" s="21" t="s">
        <v>16</v>
      </c>
      <c r="DS12" s="33" t="s">
        <v>16</v>
      </c>
      <c r="DT12" s="33" t="s">
        <v>16</v>
      </c>
      <c r="DU12" s="33" t="s">
        <v>16</v>
      </c>
      <c r="DV12" s="33" t="s">
        <v>16</v>
      </c>
      <c r="DW12" s="33" t="s">
        <v>16</v>
      </c>
      <c r="DX12" s="33" t="s">
        <v>16</v>
      </c>
      <c r="DY12" s="267" t="s">
        <v>16</v>
      </c>
      <c r="DZ12" s="267">
        <v>8368498</v>
      </c>
      <c r="EA12" s="267">
        <v>7948705</v>
      </c>
      <c r="EB12" s="267">
        <v>6620415</v>
      </c>
      <c r="EC12" s="267">
        <v>5520027</v>
      </c>
      <c r="ED12" s="267">
        <v>5569131</v>
      </c>
      <c r="EE12" s="267">
        <v>5391502</v>
      </c>
      <c r="EF12" s="254">
        <v>24312871</v>
      </c>
      <c r="EG12" s="33">
        <v>60557145</v>
      </c>
      <c r="EH12" s="33">
        <v>63979821</v>
      </c>
      <c r="EI12" s="33">
        <v>71884791</v>
      </c>
      <c r="EJ12" s="21">
        <v>80304086</v>
      </c>
      <c r="EK12" s="33">
        <v>87380218</v>
      </c>
      <c r="EL12" s="33">
        <v>94573222</v>
      </c>
      <c r="EM12" s="33">
        <v>86984252</v>
      </c>
      <c r="EN12" s="33">
        <v>103018154</v>
      </c>
      <c r="EO12" s="33">
        <v>120600055</v>
      </c>
      <c r="EP12" s="33">
        <v>130682307</v>
      </c>
      <c r="EQ12" s="197">
        <v>93629636</v>
      </c>
      <c r="ER12" s="6">
        <v>92227769</v>
      </c>
      <c r="ES12" s="6">
        <v>84686714</v>
      </c>
      <c r="ET12" s="6">
        <v>88095103</v>
      </c>
      <c r="EU12" s="6">
        <v>89934220</v>
      </c>
      <c r="EV12" s="6">
        <v>94254424</v>
      </c>
      <c r="EW12" s="6">
        <v>90864110</v>
      </c>
      <c r="EX12" s="253" t="s">
        <v>16</v>
      </c>
      <c r="EY12" s="21" t="s">
        <v>16</v>
      </c>
      <c r="EZ12" s="33"/>
      <c r="FA12" s="33">
        <v>7349954</v>
      </c>
      <c r="FB12" s="33">
        <v>7545808</v>
      </c>
      <c r="FC12" s="33">
        <v>8781684</v>
      </c>
      <c r="FD12" s="33">
        <v>10964169</v>
      </c>
      <c r="FE12" s="33">
        <v>12421305</v>
      </c>
      <c r="FF12" s="197">
        <v>8184804</v>
      </c>
      <c r="FG12" s="33" t="s">
        <v>16</v>
      </c>
      <c r="FH12" s="33" t="s">
        <v>16</v>
      </c>
      <c r="FI12" s="33" t="s">
        <v>16</v>
      </c>
      <c r="FJ12" s="33" t="s">
        <v>16</v>
      </c>
      <c r="FK12" s="33" t="s">
        <v>16</v>
      </c>
      <c r="FL12" s="33" t="s">
        <v>16</v>
      </c>
      <c r="FM12" s="253">
        <v>26611230</v>
      </c>
      <c r="FN12" s="21">
        <v>30110186</v>
      </c>
      <c r="FO12" s="33">
        <v>34106689</v>
      </c>
      <c r="FP12" s="33">
        <v>34937895</v>
      </c>
      <c r="FQ12" s="33">
        <v>30033469</v>
      </c>
      <c r="FR12" s="33">
        <v>36165770</v>
      </c>
      <c r="FS12" s="33">
        <v>40297923</v>
      </c>
      <c r="FT12" s="33">
        <v>43419869</v>
      </c>
      <c r="FU12" s="33">
        <v>46523814</v>
      </c>
      <c r="FV12" s="6">
        <v>48972729</v>
      </c>
      <c r="FW12" s="675">
        <v>55116100</v>
      </c>
      <c r="FX12" s="6">
        <v>47577118</v>
      </c>
      <c r="FY12" s="6">
        <v>49958981</v>
      </c>
      <c r="FZ12" s="6">
        <v>53749834</v>
      </c>
      <c r="GA12" s="6">
        <v>53007809</v>
      </c>
      <c r="GB12" s="253">
        <v>23488047</v>
      </c>
      <c r="GC12" s="21">
        <v>26633621</v>
      </c>
      <c r="GD12" s="33">
        <v>35585036</v>
      </c>
      <c r="GE12" s="33">
        <v>29879291</v>
      </c>
      <c r="GF12" s="33">
        <v>37259616</v>
      </c>
      <c r="GG12" s="33">
        <v>43407480</v>
      </c>
      <c r="GH12" s="33">
        <v>42476300</v>
      </c>
      <c r="GI12" s="33">
        <v>45535092</v>
      </c>
      <c r="GJ12" s="197">
        <v>23100749</v>
      </c>
      <c r="GK12" s="6">
        <v>23125473</v>
      </c>
      <c r="GL12" s="675">
        <v>11294844</v>
      </c>
      <c r="GM12" s="6">
        <v>33900492</v>
      </c>
      <c r="GN12" s="6">
        <v>33715305</v>
      </c>
      <c r="GO12" s="6">
        <v>28439230</v>
      </c>
      <c r="GP12" s="6">
        <v>26204592</v>
      </c>
      <c r="GQ12" s="253">
        <v>21785514</v>
      </c>
      <c r="GR12" s="21">
        <v>23560279</v>
      </c>
      <c r="GS12" s="33">
        <v>17688493</v>
      </c>
      <c r="GT12" s="33">
        <v>22406082</v>
      </c>
      <c r="GU12" s="33">
        <v>12145359</v>
      </c>
      <c r="GV12" s="33">
        <v>14663220</v>
      </c>
      <c r="GW12" s="33">
        <v>26861663</v>
      </c>
      <c r="GX12" s="33">
        <v>29306041</v>
      </c>
      <c r="GY12" s="197">
        <v>15820269</v>
      </c>
      <c r="GZ12" s="6">
        <v>20129567</v>
      </c>
      <c r="HA12" s="6">
        <v>18275770</v>
      </c>
      <c r="HB12" s="6">
        <v>6617493</v>
      </c>
      <c r="HC12" s="6">
        <v>6259934</v>
      </c>
      <c r="HD12" s="21">
        <v>12065360</v>
      </c>
      <c r="HE12" s="21">
        <v>11651709</v>
      </c>
      <c r="HF12" s="254">
        <v>75552294</v>
      </c>
      <c r="HG12" s="33">
        <v>75998879</v>
      </c>
      <c r="HH12" s="33">
        <v>78552435</v>
      </c>
      <c r="HI12" s="33">
        <v>80770689</v>
      </c>
      <c r="HJ12" s="33">
        <v>82635192</v>
      </c>
      <c r="HK12" s="33">
        <v>83233816</v>
      </c>
      <c r="HL12" s="33">
        <v>79758052</v>
      </c>
      <c r="HM12" s="33">
        <v>86057822</v>
      </c>
      <c r="HN12" s="33">
        <v>93065503</v>
      </c>
      <c r="HO12" s="33">
        <v>92937309</v>
      </c>
      <c r="HP12" s="197">
        <v>68515195</v>
      </c>
      <c r="HQ12" s="6">
        <v>63739542</v>
      </c>
      <c r="HR12" s="6">
        <v>62864632</v>
      </c>
      <c r="HS12" s="6">
        <v>39849956</v>
      </c>
      <c r="HT12" s="6">
        <v>31279946</v>
      </c>
      <c r="HU12" s="6">
        <v>34800518</v>
      </c>
      <c r="HV12" s="6">
        <v>31692341</v>
      </c>
      <c r="HW12" s="253" t="s">
        <v>43</v>
      </c>
      <c r="HX12" s="33" t="s">
        <v>43</v>
      </c>
      <c r="HY12" s="33">
        <v>6022050</v>
      </c>
      <c r="HZ12" s="33">
        <v>6496542</v>
      </c>
      <c r="IA12" s="33">
        <v>6296783</v>
      </c>
      <c r="IB12" s="33">
        <v>7363677</v>
      </c>
      <c r="IC12" s="33">
        <v>8299283</v>
      </c>
      <c r="ID12" s="33">
        <v>8474404</v>
      </c>
      <c r="IE12" s="197">
        <v>5996044</v>
      </c>
      <c r="IF12" s="6">
        <v>63739542</v>
      </c>
      <c r="IG12" s="6">
        <v>62864632</v>
      </c>
      <c r="IH12" s="6">
        <v>39849956</v>
      </c>
      <c r="II12" s="6">
        <v>31279946</v>
      </c>
      <c r="IJ12" s="6">
        <v>34800518</v>
      </c>
      <c r="IK12" s="6">
        <v>31692341</v>
      </c>
      <c r="IL12" s="253" t="s">
        <v>43</v>
      </c>
      <c r="IM12" s="33" t="s">
        <v>43</v>
      </c>
      <c r="IN12" s="33">
        <v>2894237</v>
      </c>
      <c r="IO12" s="33">
        <v>3335264</v>
      </c>
      <c r="IP12" s="33">
        <v>3706045</v>
      </c>
      <c r="IQ12" s="33">
        <v>4335736</v>
      </c>
      <c r="IR12" s="33">
        <v>4991063</v>
      </c>
      <c r="IS12" s="33">
        <v>4973890</v>
      </c>
      <c r="IT12" s="197">
        <v>3567232</v>
      </c>
      <c r="IU12" s="33" t="s">
        <v>16</v>
      </c>
      <c r="IV12" s="33" t="s">
        <v>16</v>
      </c>
      <c r="IW12" s="33" t="s">
        <v>16</v>
      </c>
      <c r="IX12" s="33" t="s">
        <v>16</v>
      </c>
      <c r="IY12" s="33" t="s">
        <v>16</v>
      </c>
      <c r="IZ12" s="33" t="s">
        <v>16</v>
      </c>
      <c r="JA12" s="131"/>
      <c r="JB12" s="131"/>
      <c r="JC12" s="131"/>
      <c r="JD12" s="131"/>
      <c r="JE12" s="131"/>
      <c r="JF12" s="131"/>
      <c r="JG12" s="131"/>
      <c r="JH12" s="131"/>
      <c r="JI12" s="131"/>
    </row>
    <row r="13" spans="1:269" s="2" customFormat="1" ht="13.5" thickBot="1">
      <c r="A13" s="248" t="s">
        <v>6</v>
      </c>
      <c r="B13" s="248">
        <v>263214378</v>
      </c>
      <c r="C13" s="6">
        <v>290256000</v>
      </c>
      <c r="D13" s="2">
        <v>311729000</v>
      </c>
      <c r="E13" s="2">
        <v>340516000</v>
      </c>
      <c r="F13" s="2">
        <v>393897000</v>
      </c>
      <c r="G13" s="2">
        <v>462468000</v>
      </c>
      <c r="H13" s="2">
        <v>465850000</v>
      </c>
      <c r="I13" s="2">
        <v>424678000</v>
      </c>
      <c r="J13" s="2">
        <v>423085000</v>
      </c>
      <c r="K13" s="2">
        <v>420710000</v>
      </c>
      <c r="L13" s="2">
        <v>443801000</v>
      </c>
      <c r="M13" s="2">
        <v>474774000</v>
      </c>
      <c r="N13" s="2">
        <v>484264000</v>
      </c>
      <c r="O13" s="2">
        <v>502043000</v>
      </c>
      <c r="P13" s="2">
        <v>539835679</v>
      </c>
      <c r="Q13" s="2">
        <v>575485336</v>
      </c>
      <c r="R13" s="196">
        <v>633064437</v>
      </c>
      <c r="S13" s="196">
        <v>690404781</v>
      </c>
      <c r="T13" s="6">
        <v>636701982</v>
      </c>
      <c r="U13" s="6">
        <v>591144763</v>
      </c>
      <c r="V13" s="6">
        <v>590284415</v>
      </c>
      <c r="W13" s="6">
        <v>639362159</v>
      </c>
      <c r="X13" s="6">
        <v>752294258</v>
      </c>
      <c r="Y13" s="6">
        <v>800772199</v>
      </c>
      <c r="Z13" s="6">
        <v>847959665</v>
      </c>
      <c r="AA13" s="6">
        <v>854435013</v>
      </c>
      <c r="AB13" s="6">
        <v>879795784</v>
      </c>
      <c r="AC13" s="675">
        <v>899782020</v>
      </c>
      <c r="AD13" s="6">
        <v>896247681</v>
      </c>
      <c r="AE13" s="6">
        <v>958916869</v>
      </c>
      <c r="AF13" s="2">
        <v>1017578024</v>
      </c>
      <c r="AG13" s="6">
        <v>1053773918</v>
      </c>
      <c r="AH13" s="249">
        <v>274769683</v>
      </c>
      <c r="AI13" s="33">
        <v>300471466</v>
      </c>
      <c r="AJ13" s="33">
        <v>327246771</v>
      </c>
      <c r="AK13" s="33">
        <v>298658586</v>
      </c>
      <c r="AL13" s="33">
        <v>274438583</v>
      </c>
      <c r="AM13" s="33">
        <v>268089909</v>
      </c>
      <c r="AN13" s="33">
        <v>296120430</v>
      </c>
      <c r="AO13" s="33">
        <v>338971564</v>
      </c>
      <c r="AP13" s="196">
        <v>359938647</v>
      </c>
      <c r="AQ13" s="246">
        <v>375595628</v>
      </c>
      <c r="AR13" s="246">
        <v>380317317</v>
      </c>
      <c r="AS13" s="6">
        <v>403866640</v>
      </c>
      <c r="AT13" s="675">
        <v>413391061</v>
      </c>
      <c r="AU13" s="6">
        <v>410197182</v>
      </c>
      <c r="AV13" s="6">
        <v>438112113</v>
      </c>
      <c r="AW13" s="6">
        <v>466337576</v>
      </c>
      <c r="AX13" s="6">
        <v>480925509</v>
      </c>
      <c r="AY13" s="253">
        <v>59360163</v>
      </c>
      <c r="AZ13" s="33">
        <v>66473513</v>
      </c>
      <c r="BA13" s="33">
        <v>76546644</v>
      </c>
      <c r="BB13" s="33">
        <v>70168162</v>
      </c>
      <c r="BC13" s="33">
        <v>65417441</v>
      </c>
      <c r="BD13" s="33">
        <v>66376510</v>
      </c>
      <c r="BE13" s="33">
        <v>70490730</v>
      </c>
      <c r="BF13" s="33">
        <v>79269769</v>
      </c>
      <c r="BG13" s="33">
        <v>84488263</v>
      </c>
      <c r="BH13" s="33">
        <v>89411580</v>
      </c>
      <c r="BI13" s="196">
        <v>88737822</v>
      </c>
      <c r="BJ13" s="6">
        <v>162252868</v>
      </c>
      <c r="BK13" s="6">
        <v>168571780</v>
      </c>
      <c r="BL13" s="6">
        <v>169077428</v>
      </c>
      <c r="BM13" s="6">
        <v>180848295</v>
      </c>
      <c r="BN13" s="6">
        <v>192320596</v>
      </c>
      <c r="BO13" s="6">
        <v>197285720</v>
      </c>
      <c r="BP13" s="253">
        <v>58797522</v>
      </c>
      <c r="BQ13" s="33">
        <v>64180595</v>
      </c>
      <c r="BR13" s="33">
        <v>68716588</v>
      </c>
      <c r="BS13" s="33">
        <v>62464002</v>
      </c>
      <c r="BT13" s="33">
        <v>57824041</v>
      </c>
      <c r="BU13" s="33">
        <v>58945915</v>
      </c>
      <c r="BV13" s="33">
        <v>63121550</v>
      </c>
      <c r="BW13" s="33">
        <v>76170647</v>
      </c>
      <c r="BX13" s="33">
        <v>150076571</v>
      </c>
      <c r="BY13" s="33">
        <v>161936217</v>
      </c>
      <c r="BZ13" s="196">
        <v>160153613</v>
      </c>
      <c r="CA13" s="6">
        <v>89569941</v>
      </c>
      <c r="CB13" s="6">
        <v>90924480</v>
      </c>
      <c r="CC13" s="6">
        <v>96566963</v>
      </c>
      <c r="CD13" s="6">
        <v>90924480</v>
      </c>
      <c r="CE13" s="2">
        <v>102987452</v>
      </c>
      <c r="CF13" s="6">
        <v>107050342</v>
      </c>
      <c r="CG13" s="249">
        <v>153855444</v>
      </c>
      <c r="CH13" s="33">
        <v>169841038</v>
      </c>
      <c r="CI13" s="33">
        <v>182462463</v>
      </c>
      <c r="CJ13" s="33">
        <v>171802616</v>
      </c>
      <c r="CK13" s="33">
        <v>161088263</v>
      </c>
      <c r="CL13" s="33">
        <v>163825880</v>
      </c>
      <c r="CM13" s="33">
        <v>174234351</v>
      </c>
      <c r="CN13" s="33">
        <v>241976278</v>
      </c>
      <c r="CO13" s="33">
        <v>189901530</v>
      </c>
      <c r="CP13" s="33">
        <v>204090924</v>
      </c>
      <c r="CQ13" s="196">
        <v>208011489</v>
      </c>
      <c r="CR13" s="196">
        <v>206588583</v>
      </c>
      <c r="CS13" s="675">
        <v>170989964</v>
      </c>
      <c r="CT13" s="6">
        <v>170384546</v>
      </c>
      <c r="CU13" s="6">
        <v>182811293</v>
      </c>
      <c r="CV13" s="6">
        <v>192890510</v>
      </c>
      <c r="CW13" s="6">
        <v>200253043</v>
      </c>
      <c r="CX13" s="249">
        <v>16038322</v>
      </c>
      <c r="CY13" s="33">
        <v>18623000</v>
      </c>
      <c r="CZ13" s="33">
        <v>20710396</v>
      </c>
      <c r="DA13" s="33">
        <v>19755345</v>
      </c>
      <c r="DB13" s="33">
        <v>18693564</v>
      </c>
      <c r="DC13" s="33">
        <v>19068318</v>
      </c>
      <c r="DD13" s="33">
        <v>20802188</v>
      </c>
      <c r="DE13" s="33" t="s">
        <v>16</v>
      </c>
      <c r="DF13" s="33" t="s">
        <v>16</v>
      </c>
      <c r="DG13" s="33" t="s">
        <v>16</v>
      </c>
      <c r="DH13" s="33" t="s">
        <v>16</v>
      </c>
      <c r="DI13" s="33" t="s">
        <v>16</v>
      </c>
      <c r="DJ13" s="676">
        <v>37943492</v>
      </c>
      <c r="DK13" s="33">
        <v>37868454</v>
      </c>
      <c r="DL13" s="33">
        <v>40735563</v>
      </c>
      <c r="DM13" s="33">
        <v>42320352</v>
      </c>
      <c r="DN13" s="33">
        <v>44755130</v>
      </c>
      <c r="DO13" s="249">
        <v>12664202</v>
      </c>
      <c r="DP13" s="33">
        <v>13474825</v>
      </c>
      <c r="DQ13" s="33">
        <v>14721919</v>
      </c>
      <c r="DR13" s="21">
        <v>13853271</v>
      </c>
      <c r="DS13" s="33">
        <v>13682871</v>
      </c>
      <c r="DT13" s="33">
        <v>13977883</v>
      </c>
      <c r="DU13" s="33">
        <v>14592910</v>
      </c>
      <c r="DV13" s="33">
        <v>15906000</v>
      </c>
      <c r="DW13" s="33">
        <v>16367188</v>
      </c>
      <c r="DX13" s="33">
        <v>16925316</v>
      </c>
      <c r="DY13" s="196">
        <v>17214772</v>
      </c>
      <c r="DZ13" s="6">
        <v>17517752</v>
      </c>
      <c r="EA13" s="6">
        <v>17961643</v>
      </c>
      <c r="EB13" s="6">
        <v>18074321</v>
      </c>
      <c r="EC13" s="6">
        <v>19842642</v>
      </c>
      <c r="ED13" s="6">
        <v>20721538</v>
      </c>
      <c r="EE13" s="6">
        <v>23504174</v>
      </c>
      <c r="EF13" s="254">
        <v>178748099</v>
      </c>
      <c r="EG13" s="33">
        <v>161290172</v>
      </c>
      <c r="EH13" s="33">
        <v>184730533</v>
      </c>
      <c r="EI13" s="33">
        <v>203207393</v>
      </c>
      <c r="EJ13" s="21">
        <v>213645409</v>
      </c>
      <c r="EK13" s="33">
        <v>203399287</v>
      </c>
      <c r="EL13" s="33">
        <v>180325062</v>
      </c>
      <c r="EM13" s="33">
        <v>186861906</v>
      </c>
      <c r="EN13" s="33">
        <v>203758925</v>
      </c>
      <c r="EO13" s="33">
        <v>240255152</v>
      </c>
      <c r="EP13" s="33">
        <v>247463841.48541611</v>
      </c>
      <c r="EQ13" s="196">
        <v>240004980</v>
      </c>
      <c r="ER13" s="6">
        <v>235309516</v>
      </c>
      <c r="ES13" s="6">
        <v>235150092</v>
      </c>
      <c r="ET13" s="6">
        <v>239776869</v>
      </c>
      <c r="EU13" s="6">
        <v>255137421</v>
      </c>
      <c r="EV13" s="6">
        <v>264433948</v>
      </c>
      <c r="EW13" s="6">
        <v>268060378</v>
      </c>
      <c r="EX13" s="253" t="s">
        <v>16</v>
      </c>
      <c r="EY13" s="21" t="s">
        <v>16</v>
      </c>
      <c r="EZ13" s="21" t="s">
        <v>16</v>
      </c>
      <c r="FA13" s="21" t="s">
        <v>16</v>
      </c>
      <c r="FB13" s="21" t="s">
        <v>16</v>
      </c>
      <c r="FC13" s="33" t="s">
        <v>16</v>
      </c>
      <c r="FD13" s="33" t="s">
        <v>16</v>
      </c>
      <c r="FE13" s="33" t="s">
        <v>16</v>
      </c>
      <c r="FF13" s="33" t="s">
        <v>16</v>
      </c>
      <c r="FG13" s="33" t="s">
        <v>16</v>
      </c>
      <c r="FH13" s="33" t="s">
        <v>16</v>
      </c>
      <c r="FI13" s="33" t="s">
        <v>16</v>
      </c>
      <c r="FJ13" s="33" t="s">
        <v>16</v>
      </c>
      <c r="FK13" s="33" t="s">
        <v>16</v>
      </c>
      <c r="FL13" s="33" t="s">
        <v>16</v>
      </c>
      <c r="FM13" s="253">
        <v>108219607</v>
      </c>
      <c r="FN13" s="21">
        <v>114754776</v>
      </c>
      <c r="FO13" s="33">
        <v>109914618</v>
      </c>
      <c r="FP13" s="33">
        <v>92512519</v>
      </c>
      <c r="FQ13" s="33">
        <v>92966238</v>
      </c>
      <c r="FR13" s="33">
        <v>102274373</v>
      </c>
      <c r="FS13" s="33">
        <v>121368804</v>
      </c>
      <c r="FT13" s="33">
        <v>124345806.09568389</v>
      </c>
      <c r="FU13" s="33">
        <v>121491638</v>
      </c>
      <c r="FV13" s="6">
        <v>139657229</v>
      </c>
      <c r="FW13" s="6">
        <v>139657229</v>
      </c>
      <c r="FX13" s="6">
        <v>143132387</v>
      </c>
      <c r="FY13" s="6">
        <v>153930898</v>
      </c>
      <c r="FZ13" s="6">
        <v>159526951</v>
      </c>
      <c r="GA13" s="6">
        <v>162167415</v>
      </c>
      <c r="GB13" s="253">
        <v>62805171</v>
      </c>
      <c r="GC13" s="21">
        <v>65027087</v>
      </c>
      <c r="GD13" s="33">
        <v>61119446</v>
      </c>
      <c r="GE13" s="33">
        <v>58504820</v>
      </c>
      <c r="GF13" s="33">
        <v>63158446</v>
      </c>
      <c r="GG13" s="33">
        <v>78396819</v>
      </c>
      <c r="GH13" s="33">
        <v>91673198</v>
      </c>
      <c r="GI13" s="33">
        <v>95071464.389732227</v>
      </c>
      <c r="GJ13" s="196">
        <v>106216863</v>
      </c>
      <c r="GK13" s="6">
        <v>83316426</v>
      </c>
      <c r="GL13" s="6">
        <v>83157002</v>
      </c>
      <c r="GM13" s="6">
        <v>84076151</v>
      </c>
      <c r="GN13" s="6">
        <v>87634639</v>
      </c>
      <c r="GO13" s="6">
        <v>89273106</v>
      </c>
      <c r="GP13" s="6">
        <v>90180414</v>
      </c>
      <c r="GQ13" s="253">
        <v>32182615</v>
      </c>
      <c r="GR13" s="21">
        <v>33863546</v>
      </c>
      <c r="GS13" s="33">
        <v>32365223</v>
      </c>
      <c r="GT13" s="33">
        <v>29307723</v>
      </c>
      <c r="GU13" s="33">
        <v>30737222</v>
      </c>
      <c r="GV13" s="33">
        <v>23087733</v>
      </c>
      <c r="GW13" s="33">
        <v>27213150</v>
      </c>
      <c r="GX13" s="33">
        <v>28046571</v>
      </c>
      <c r="GY13" s="196">
        <v>12296479</v>
      </c>
      <c r="GZ13" s="6">
        <v>12335861</v>
      </c>
      <c r="HA13" s="6">
        <v>12335861</v>
      </c>
      <c r="HB13" s="6">
        <v>12568331</v>
      </c>
      <c r="HC13" s="6">
        <v>13571884</v>
      </c>
      <c r="HD13" s="6">
        <v>15633891</v>
      </c>
      <c r="HE13" s="6">
        <v>15712549</v>
      </c>
      <c r="HF13" s="254" t="s">
        <v>16</v>
      </c>
      <c r="HG13" s="33" t="s">
        <v>16</v>
      </c>
      <c r="HH13" s="33" t="s">
        <v>16</v>
      </c>
      <c r="HI13" s="33" t="s">
        <v>16</v>
      </c>
      <c r="HJ13" s="33" t="s">
        <v>16</v>
      </c>
      <c r="HK13" s="33" t="s">
        <v>16</v>
      </c>
      <c r="HL13" s="33" t="s">
        <v>16</v>
      </c>
      <c r="HM13" s="33" t="s">
        <v>16</v>
      </c>
      <c r="HN13" s="33" t="s">
        <v>16</v>
      </c>
      <c r="HO13" s="33" t="s">
        <v>16</v>
      </c>
      <c r="HP13" s="33" t="s">
        <v>16</v>
      </c>
      <c r="HQ13" s="33" t="s">
        <v>16</v>
      </c>
      <c r="HR13" s="33" t="s">
        <v>16</v>
      </c>
      <c r="HS13" s="33" t="s">
        <v>16</v>
      </c>
      <c r="HT13" s="33" t="s">
        <v>16</v>
      </c>
      <c r="HU13" s="33" t="s">
        <v>16</v>
      </c>
      <c r="HV13" s="33" t="s">
        <v>16</v>
      </c>
      <c r="HW13" s="253" t="s">
        <v>16</v>
      </c>
      <c r="HX13" s="33" t="s">
        <v>16</v>
      </c>
      <c r="HY13" s="33" t="s">
        <v>16</v>
      </c>
      <c r="HZ13" s="33" t="s">
        <v>16</v>
      </c>
      <c r="IA13" s="33" t="s">
        <v>16</v>
      </c>
      <c r="IB13" s="33" t="s">
        <v>16</v>
      </c>
      <c r="IC13" s="33" t="s">
        <v>16</v>
      </c>
      <c r="ID13" s="33" t="s">
        <v>16</v>
      </c>
      <c r="IE13" s="33" t="s">
        <v>16</v>
      </c>
      <c r="IF13" s="33" t="s">
        <v>16</v>
      </c>
      <c r="IG13" s="33" t="s">
        <v>16</v>
      </c>
      <c r="IH13" s="33" t="s">
        <v>16</v>
      </c>
      <c r="II13" s="33" t="s">
        <v>16</v>
      </c>
      <c r="IJ13" s="33" t="s">
        <v>16</v>
      </c>
      <c r="IK13" s="33" t="s">
        <v>16</v>
      </c>
      <c r="IL13" s="253" t="s">
        <v>16</v>
      </c>
      <c r="IM13" s="33" t="s">
        <v>16</v>
      </c>
      <c r="IN13" s="33" t="s">
        <v>16</v>
      </c>
      <c r="IO13" s="33" t="s">
        <v>16</v>
      </c>
      <c r="IP13" s="33" t="s">
        <v>16</v>
      </c>
      <c r="IQ13" s="33" t="s">
        <v>16</v>
      </c>
      <c r="IR13" s="33" t="s">
        <v>16</v>
      </c>
      <c r="IS13" s="33" t="s">
        <v>16</v>
      </c>
      <c r="IT13" s="33" t="s">
        <v>16</v>
      </c>
      <c r="IU13" s="33" t="s">
        <v>16</v>
      </c>
      <c r="IV13" s="33" t="s">
        <v>16</v>
      </c>
      <c r="IW13" s="33" t="s">
        <v>16</v>
      </c>
      <c r="IX13" s="33" t="s">
        <v>16</v>
      </c>
      <c r="IY13" s="33" t="s">
        <v>16</v>
      </c>
      <c r="IZ13" s="33" t="s">
        <v>16</v>
      </c>
      <c r="JA13" s="131"/>
      <c r="JB13" s="131"/>
      <c r="JC13" s="131"/>
      <c r="JD13" s="131"/>
      <c r="JE13" s="131"/>
      <c r="JF13" s="131"/>
      <c r="JG13" s="131"/>
      <c r="JH13" s="131"/>
      <c r="JI13" s="131"/>
    </row>
    <row r="14" spans="1:269" s="2" customFormat="1">
      <c r="A14" s="248" t="s">
        <v>7</v>
      </c>
      <c r="B14" s="248">
        <v>152971345</v>
      </c>
      <c r="C14" s="6">
        <v>161021000</v>
      </c>
      <c r="D14" s="2">
        <v>142609000</v>
      </c>
      <c r="E14" s="2">
        <v>155541000</v>
      </c>
      <c r="F14" s="2">
        <v>186599000</v>
      </c>
      <c r="G14" s="2">
        <v>191901000</v>
      </c>
      <c r="H14" s="2">
        <v>187298000</v>
      </c>
      <c r="I14" s="2">
        <v>182126000</v>
      </c>
      <c r="J14" s="2">
        <v>186303000</v>
      </c>
      <c r="K14" s="2">
        <v>192970000</v>
      </c>
      <c r="L14" s="2">
        <v>231124000</v>
      </c>
      <c r="M14" s="2">
        <v>254793000</v>
      </c>
      <c r="N14" s="2">
        <v>257754000</v>
      </c>
      <c r="O14" s="2">
        <v>278676000</v>
      </c>
      <c r="P14" s="2">
        <v>304699001</v>
      </c>
      <c r="Q14" s="2">
        <v>350304450</v>
      </c>
      <c r="R14" s="196">
        <v>328052758</v>
      </c>
      <c r="S14" s="196">
        <v>310557662</v>
      </c>
      <c r="T14" s="6">
        <v>318770592</v>
      </c>
      <c r="U14" s="6">
        <v>319072707</v>
      </c>
      <c r="V14" s="6">
        <v>325868694</v>
      </c>
      <c r="W14" s="6">
        <v>330739427</v>
      </c>
      <c r="X14" s="6">
        <v>369516091</v>
      </c>
      <c r="Y14" s="6">
        <v>410669141</v>
      </c>
      <c r="Z14" s="6">
        <v>405849459.86000001</v>
      </c>
      <c r="AA14" s="6">
        <v>393517738</v>
      </c>
      <c r="AB14" s="6">
        <v>318411462</v>
      </c>
      <c r="AC14" s="675">
        <v>360306997</v>
      </c>
      <c r="AD14" s="6">
        <v>360432713</v>
      </c>
      <c r="AE14" s="6">
        <v>380081872</v>
      </c>
      <c r="AF14" s="2">
        <v>403461982</v>
      </c>
      <c r="AG14" s="6">
        <v>412803400</v>
      </c>
      <c r="AH14" s="249">
        <v>87355697</v>
      </c>
      <c r="AI14" s="33">
        <v>81197653</v>
      </c>
      <c r="AJ14" s="33">
        <v>146779480</v>
      </c>
      <c r="AK14" s="33">
        <v>70299923</v>
      </c>
      <c r="AL14" s="33">
        <v>72690645</v>
      </c>
      <c r="AM14" s="33">
        <v>74269709</v>
      </c>
      <c r="AN14" s="33">
        <v>73777292</v>
      </c>
      <c r="AO14" s="33">
        <v>173246007</v>
      </c>
      <c r="AP14" s="196">
        <v>191446321</v>
      </c>
      <c r="AQ14" s="246">
        <v>187725787.48000002</v>
      </c>
      <c r="AR14" s="636">
        <v>182055359.13496673</v>
      </c>
      <c r="AS14" s="6">
        <v>145347126</v>
      </c>
      <c r="AT14" s="675">
        <v>165632648</v>
      </c>
      <c r="AU14" s="6">
        <v>164412614</v>
      </c>
      <c r="AV14" s="6">
        <v>173444521</v>
      </c>
      <c r="AW14" s="6">
        <v>180345246</v>
      </c>
      <c r="AX14" s="6">
        <v>185730012</v>
      </c>
      <c r="AY14" s="253">
        <v>146809751</v>
      </c>
      <c r="AZ14" s="33">
        <v>136222949</v>
      </c>
      <c r="BA14" s="33">
        <v>58489397</v>
      </c>
      <c r="BB14" s="33">
        <v>135543079</v>
      </c>
      <c r="BC14" s="33">
        <v>139647361</v>
      </c>
      <c r="BD14" s="33">
        <v>186322203</v>
      </c>
      <c r="BE14" s="33">
        <v>186139403</v>
      </c>
      <c r="BF14" s="33">
        <v>118808122</v>
      </c>
      <c r="BG14" s="33">
        <v>134562372</v>
      </c>
      <c r="BH14" s="33">
        <v>135023432.62</v>
      </c>
      <c r="BI14" s="196">
        <v>130191817.3270511</v>
      </c>
      <c r="BJ14" s="6">
        <v>106327861</v>
      </c>
      <c r="BK14" s="675">
        <v>119852893</v>
      </c>
      <c r="BL14" s="6">
        <v>119179142</v>
      </c>
      <c r="BM14" s="6">
        <v>127259337</v>
      </c>
      <c r="BN14" s="6">
        <v>141336649</v>
      </c>
      <c r="BO14" s="6">
        <v>141533369</v>
      </c>
      <c r="BP14" s="253">
        <v>43070984</v>
      </c>
      <c r="BQ14" s="33">
        <v>42859514</v>
      </c>
      <c r="BR14" s="33">
        <v>41016296</v>
      </c>
      <c r="BS14" s="33">
        <v>41409410</v>
      </c>
      <c r="BT14" s="33">
        <v>42322870</v>
      </c>
      <c r="BU14" s="33" t="s">
        <v>16</v>
      </c>
      <c r="BV14" s="33" t="s">
        <v>16</v>
      </c>
      <c r="BW14" s="33" t="s">
        <v>16</v>
      </c>
      <c r="BX14" s="33" t="s">
        <v>16</v>
      </c>
      <c r="BY14" s="33" t="s">
        <v>16</v>
      </c>
      <c r="BZ14" s="33" t="s">
        <v>16</v>
      </c>
      <c r="CA14" s="33" t="s">
        <v>16</v>
      </c>
      <c r="CB14" s="33" t="s">
        <v>16</v>
      </c>
      <c r="CC14" s="33" t="s">
        <v>16</v>
      </c>
      <c r="CD14" s="33" t="s">
        <v>16</v>
      </c>
      <c r="CE14" s="33" t="s">
        <v>16</v>
      </c>
      <c r="CF14" s="33" t="s">
        <v>16</v>
      </c>
      <c r="CG14" s="249">
        <v>42800343</v>
      </c>
      <c r="CH14" s="33">
        <v>39691643</v>
      </c>
      <c r="CI14" s="33">
        <v>37715139</v>
      </c>
      <c r="CJ14" s="33">
        <v>41351256</v>
      </c>
      <c r="CK14" s="33">
        <v>37768946</v>
      </c>
      <c r="CL14" s="33">
        <v>38481352</v>
      </c>
      <c r="CM14" s="33">
        <v>41038141</v>
      </c>
      <c r="CN14" s="33">
        <v>44859018</v>
      </c>
      <c r="CO14" s="33">
        <v>48597729</v>
      </c>
      <c r="CP14" s="33">
        <v>67530378.039999992</v>
      </c>
      <c r="CQ14" s="196">
        <v>66125881.860843666</v>
      </c>
      <c r="CR14" s="196">
        <v>54643886</v>
      </c>
      <c r="CS14" s="675">
        <v>51626674.050000012</v>
      </c>
      <c r="CT14" s="6">
        <v>63202507</v>
      </c>
      <c r="CU14" s="6">
        <v>64028841</v>
      </c>
      <c r="CV14" s="6">
        <v>64620575</v>
      </c>
      <c r="CW14" s="6">
        <v>68088925</v>
      </c>
      <c r="CX14" s="253">
        <v>30219873</v>
      </c>
      <c r="CY14" s="33">
        <v>28080999</v>
      </c>
      <c r="CZ14" s="33">
        <v>26557350</v>
      </c>
      <c r="DA14" s="33">
        <v>30166924</v>
      </c>
      <c r="DB14" s="33">
        <v>26642885</v>
      </c>
      <c r="DC14" s="33">
        <v>26795430</v>
      </c>
      <c r="DD14" s="33">
        <v>29784591</v>
      </c>
      <c r="DE14" s="33">
        <v>32602944</v>
      </c>
      <c r="DF14" s="33">
        <v>36062719</v>
      </c>
      <c r="DG14" s="33">
        <v>15569861.720000001</v>
      </c>
      <c r="DH14" s="196">
        <v>15144679.677138524</v>
      </c>
      <c r="DI14" s="6">
        <v>12092589</v>
      </c>
      <c r="DJ14" s="6">
        <v>13765054</v>
      </c>
      <c r="DK14" s="6">
        <v>13638450</v>
      </c>
      <c r="DL14" s="6">
        <v>15349173</v>
      </c>
      <c r="DM14" s="6">
        <v>17159512</v>
      </c>
      <c r="DN14" s="6">
        <v>17451094</v>
      </c>
      <c r="DO14" s="253" t="s">
        <v>16</v>
      </c>
      <c r="DP14" s="33" t="s">
        <v>16</v>
      </c>
      <c r="DQ14" s="33" t="s">
        <v>16</v>
      </c>
      <c r="DR14" s="21" t="s">
        <v>16</v>
      </c>
      <c r="DS14" s="33" t="s">
        <v>16</v>
      </c>
      <c r="DT14" s="33" t="s">
        <v>16</v>
      </c>
      <c r="DU14" s="33" t="s">
        <v>16</v>
      </c>
      <c r="DV14" s="33" t="s">
        <v>16</v>
      </c>
      <c r="DW14" s="33" t="s">
        <v>16</v>
      </c>
      <c r="DX14" s="33" t="s">
        <v>16</v>
      </c>
      <c r="DY14" s="33" t="s">
        <v>16</v>
      </c>
      <c r="DZ14" s="33" t="s">
        <v>16</v>
      </c>
      <c r="EA14" s="33" t="s">
        <v>16</v>
      </c>
      <c r="EB14" s="33" t="s">
        <v>16</v>
      </c>
      <c r="EC14" s="33" t="s">
        <v>16</v>
      </c>
      <c r="ED14" s="33" t="s">
        <v>16</v>
      </c>
      <c r="EE14" s="33" t="s">
        <v>16</v>
      </c>
      <c r="EF14" s="254">
        <v>92796075</v>
      </c>
      <c r="EG14" s="33">
        <v>217006509</v>
      </c>
      <c r="EH14" s="33">
        <v>167502881</v>
      </c>
      <c r="EI14" s="33">
        <v>150256905</v>
      </c>
      <c r="EJ14" s="21">
        <v>147152956</v>
      </c>
      <c r="EK14" s="33">
        <v>154977799</v>
      </c>
      <c r="EL14" s="33">
        <v>152758053</v>
      </c>
      <c r="EM14" s="33">
        <v>167249898</v>
      </c>
      <c r="EN14" s="33">
        <v>188527675</v>
      </c>
      <c r="EO14" s="33">
        <v>223920578</v>
      </c>
      <c r="EP14" s="33">
        <v>238676103</v>
      </c>
      <c r="EQ14" s="196">
        <v>213237483</v>
      </c>
      <c r="ER14" s="6">
        <v>198695077</v>
      </c>
      <c r="ES14" s="6">
        <v>183653009</v>
      </c>
      <c r="ET14" s="6">
        <v>225985613</v>
      </c>
      <c r="EU14" s="6">
        <v>235047366</v>
      </c>
      <c r="EV14" s="6">
        <v>246147614</v>
      </c>
      <c r="EW14" s="6">
        <v>253355211</v>
      </c>
      <c r="EX14" s="253" t="s">
        <v>16</v>
      </c>
      <c r="EY14" s="21" t="s">
        <v>16</v>
      </c>
      <c r="EZ14" s="21" t="s">
        <v>16</v>
      </c>
      <c r="FA14" s="21" t="s">
        <v>16</v>
      </c>
      <c r="FB14" s="21" t="s">
        <v>16</v>
      </c>
      <c r="FC14" s="33" t="s">
        <v>16</v>
      </c>
      <c r="FD14" s="33" t="s">
        <v>16</v>
      </c>
      <c r="FE14" s="33" t="s">
        <v>16</v>
      </c>
      <c r="FF14" s="33" t="s">
        <v>16</v>
      </c>
      <c r="FG14" s="33" t="s">
        <v>16</v>
      </c>
      <c r="FH14" s="33" t="s">
        <v>16</v>
      </c>
      <c r="FI14" s="33" t="s">
        <v>16</v>
      </c>
      <c r="FJ14" s="33" t="s">
        <v>16</v>
      </c>
      <c r="FK14" s="33" t="s">
        <v>16</v>
      </c>
      <c r="FL14" s="33" t="s">
        <v>16</v>
      </c>
      <c r="FM14" s="253">
        <v>42533277</v>
      </c>
      <c r="FN14" s="21">
        <v>41070832</v>
      </c>
      <c r="FO14" s="33">
        <v>43492878</v>
      </c>
      <c r="FP14" s="33">
        <v>54577260</v>
      </c>
      <c r="FQ14" s="33">
        <v>65576011</v>
      </c>
      <c r="FR14" s="33">
        <v>66048345</v>
      </c>
      <c r="FS14" s="33">
        <v>77362076</v>
      </c>
      <c r="FT14" s="33">
        <v>80805850</v>
      </c>
      <c r="FU14" s="33">
        <v>91698275</v>
      </c>
      <c r="FV14" s="2">
        <v>85281472</v>
      </c>
      <c r="FW14" s="6">
        <v>80346914</v>
      </c>
      <c r="FX14" s="6">
        <v>97610890</v>
      </c>
      <c r="FY14" s="6">
        <v>100609742</v>
      </c>
      <c r="FZ14" s="6">
        <v>105970806</v>
      </c>
      <c r="GA14" s="6">
        <v>108651717</v>
      </c>
      <c r="GB14" s="253">
        <v>92151614</v>
      </c>
      <c r="GC14" s="21">
        <v>91154870</v>
      </c>
      <c r="GD14" s="33">
        <v>101828445</v>
      </c>
      <c r="GE14" s="33">
        <v>87963543</v>
      </c>
      <c r="GF14" s="33">
        <v>91069777</v>
      </c>
      <c r="GG14" s="33">
        <v>110327247</v>
      </c>
      <c r="GH14" s="33">
        <v>132134467</v>
      </c>
      <c r="GI14" s="33">
        <v>141814475</v>
      </c>
      <c r="GJ14" s="196">
        <v>107360846</v>
      </c>
      <c r="GK14" s="6">
        <v>100119208</v>
      </c>
      <c r="GL14" s="6">
        <v>90884018</v>
      </c>
      <c r="GM14" s="6">
        <v>112324358</v>
      </c>
      <c r="GN14" s="6">
        <v>118263015</v>
      </c>
      <c r="GO14" s="6">
        <v>123268429</v>
      </c>
      <c r="GP14" s="6">
        <v>127327912</v>
      </c>
      <c r="GQ14" s="253">
        <v>15572014</v>
      </c>
      <c r="GR14" s="21">
        <v>14927254</v>
      </c>
      <c r="GS14" s="33">
        <v>9656476</v>
      </c>
      <c r="GT14" s="33">
        <v>10217250</v>
      </c>
      <c r="GU14" s="33">
        <v>10604110</v>
      </c>
      <c r="GV14" s="33">
        <v>12152083</v>
      </c>
      <c r="GW14" s="33">
        <v>14424035</v>
      </c>
      <c r="GX14" s="33">
        <v>16055778</v>
      </c>
      <c r="GY14" s="196">
        <v>14178362</v>
      </c>
      <c r="GZ14" s="6">
        <v>13294397</v>
      </c>
      <c r="HA14" s="6">
        <v>12422077</v>
      </c>
      <c r="HB14" s="6">
        <v>16050365</v>
      </c>
      <c r="HC14" s="6">
        <v>16174609</v>
      </c>
      <c r="HD14" s="6">
        <v>16908379</v>
      </c>
      <c r="HE14" s="6">
        <v>17375582</v>
      </c>
      <c r="HF14" s="254" t="s">
        <v>16</v>
      </c>
      <c r="HG14" s="33" t="s">
        <v>16</v>
      </c>
      <c r="HH14" s="33" t="s">
        <v>16</v>
      </c>
      <c r="HI14" s="33" t="s">
        <v>16</v>
      </c>
      <c r="HJ14" s="33" t="s">
        <v>16</v>
      </c>
      <c r="HK14" s="33" t="s">
        <v>16</v>
      </c>
      <c r="HL14" s="33" t="s">
        <v>16</v>
      </c>
      <c r="HM14" s="33" t="s">
        <v>16</v>
      </c>
      <c r="HN14" s="33" t="s">
        <v>16</v>
      </c>
      <c r="HO14" s="33" t="s">
        <v>16</v>
      </c>
      <c r="HP14" s="33" t="s">
        <v>16</v>
      </c>
      <c r="HQ14" s="33" t="s">
        <v>16</v>
      </c>
      <c r="HR14" s="33" t="s">
        <v>16</v>
      </c>
      <c r="HS14" s="33" t="s">
        <v>16</v>
      </c>
      <c r="HT14" s="33" t="s">
        <v>16</v>
      </c>
      <c r="HU14" s="33" t="s">
        <v>16</v>
      </c>
      <c r="HV14" s="33" t="s">
        <v>16</v>
      </c>
      <c r="HW14" s="253" t="s">
        <v>16</v>
      </c>
      <c r="HX14" s="33" t="s">
        <v>16</v>
      </c>
      <c r="HY14" s="33" t="s">
        <v>16</v>
      </c>
      <c r="HZ14" s="33" t="s">
        <v>16</v>
      </c>
      <c r="IA14" s="33" t="s">
        <v>16</v>
      </c>
      <c r="IB14" s="33" t="s">
        <v>16</v>
      </c>
      <c r="IC14" s="33" t="s">
        <v>16</v>
      </c>
      <c r="ID14" s="33" t="s">
        <v>16</v>
      </c>
      <c r="IE14" s="33" t="s">
        <v>16</v>
      </c>
      <c r="IF14" s="33" t="s">
        <v>16</v>
      </c>
      <c r="IG14" s="33" t="s">
        <v>16</v>
      </c>
      <c r="IH14" s="33" t="s">
        <v>16</v>
      </c>
      <c r="II14" s="33" t="s">
        <v>16</v>
      </c>
      <c r="IJ14" s="33" t="s">
        <v>16</v>
      </c>
      <c r="IK14" s="33" t="s">
        <v>16</v>
      </c>
      <c r="IL14" s="253" t="s">
        <v>16</v>
      </c>
      <c r="IM14" s="33" t="s">
        <v>16</v>
      </c>
      <c r="IN14" s="33" t="s">
        <v>16</v>
      </c>
      <c r="IO14" s="33" t="s">
        <v>16</v>
      </c>
      <c r="IP14" s="33" t="s">
        <v>16</v>
      </c>
      <c r="IQ14" s="33" t="s">
        <v>16</v>
      </c>
      <c r="IR14" s="33" t="s">
        <v>16</v>
      </c>
      <c r="IS14" s="33" t="s">
        <v>16</v>
      </c>
      <c r="IT14" s="33" t="s">
        <v>16</v>
      </c>
      <c r="IU14" s="33" t="s">
        <v>16</v>
      </c>
      <c r="IV14" s="33" t="s">
        <v>16</v>
      </c>
      <c r="IW14" s="33" t="s">
        <v>16</v>
      </c>
      <c r="IX14" s="33" t="s">
        <v>16</v>
      </c>
      <c r="IY14" s="33" t="s">
        <v>16</v>
      </c>
      <c r="IZ14" s="33" t="s">
        <v>16</v>
      </c>
      <c r="JA14" s="131"/>
      <c r="JB14" s="131"/>
      <c r="JC14" s="131"/>
      <c r="JD14" s="131"/>
      <c r="JE14" s="131"/>
      <c r="JF14" s="131"/>
      <c r="JG14" s="131"/>
      <c r="JH14" s="131"/>
      <c r="JI14" s="131"/>
    </row>
    <row r="15" spans="1:269" s="2" customFormat="1">
      <c r="A15" s="248" t="s">
        <v>8</v>
      </c>
      <c r="B15" s="248">
        <v>441639759</v>
      </c>
      <c r="C15" s="6">
        <v>517877000</v>
      </c>
      <c r="D15" s="2">
        <v>554291000</v>
      </c>
      <c r="E15" s="2">
        <v>612362000</v>
      </c>
      <c r="F15" s="2">
        <v>640564000</v>
      </c>
      <c r="G15" s="2">
        <v>693675000</v>
      </c>
      <c r="H15" s="2">
        <v>696945000</v>
      </c>
      <c r="I15" s="2">
        <v>704401000</v>
      </c>
      <c r="J15" s="2">
        <v>744986000</v>
      </c>
      <c r="K15" s="2">
        <v>788788000</v>
      </c>
      <c r="L15" s="2">
        <v>832081000</v>
      </c>
      <c r="M15" s="2">
        <v>836391000</v>
      </c>
      <c r="N15" s="2">
        <v>887845000</v>
      </c>
      <c r="O15" s="2">
        <v>955579000</v>
      </c>
      <c r="P15" s="2">
        <v>1045780964.9999999</v>
      </c>
      <c r="Q15" s="2">
        <v>1096082261</v>
      </c>
      <c r="R15" s="196">
        <v>1185842051</v>
      </c>
      <c r="S15" s="196">
        <v>1180480642</v>
      </c>
      <c r="T15" s="6">
        <v>1131324518</v>
      </c>
      <c r="U15" s="6">
        <v>1230802780</v>
      </c>
      <c r="V15" s="6">
        <v>1345166275</v>
      </c>
      <c r="W15" s="6">
        <v>1499169851</v>
      </c>
      <c r="X15" s="6">
        <v>1717348531</v>
      </c>
      <c r="Y15" s="6">
        <v>1909335040</v>
      </c>
      <c r="Z15" s="6">
        <v>2065744818</v>
      </c>
      <c r="AA15" s="6">
        <v>1846612673.0400002</v>
      </c>
      <c r="AB15" s="6">
        <v>1730016131.4299996</v>
      </c>
      <c r="AC15" s="675">
        <v>1861903624.7899997</v>
      </c>
      <c r="AD15" s="6">
        <v>1923204014</v>
      </c>
      <c r="AE15" s="6">
        <v>1867628855</v>
      </c>
      <c r="AF15" s="2">
        <v>1868850717.5799999</v>
      </c>
      <c r="AG15" s="6">
        <v>1940942829</v>
      </c>
      <c r="AH15" s="249">
        <v>418540415</v>
      </c>
      <c r="AI15" s="33">
        <v>443359386</v>
      </c>
      <c r="AJ15" s="33">
        <v>441873697</v>
      </c>
      <c r="AK15" s="33">
        <v>409882731</v>
      </c>
      <c r="AL15" s="33">
        <v>432454713</v>
      </c>
      <c r="AM15" s="33">
        <v>462448507</v>
      </c>
      <c r="AN15" s="33">
        <v>502814390</v>
      </c>
      <c r="AO15" s="33">
        <v>558149016</v>
      </c>
      <c r="AP15" s="196">
        <v>624304759</v>
      </c>
      <c r="AQ15" s="246">
        <v>674935832</v>
      </c>
      <c r="AR15" s="246">
        <v>604302577.49000001</v>
      </c>
      <c r="AS15" s="6">
        <v>827897392.07999969</v>
      </c>
      <c r="AT15" s="675">
        <v>753385913.99000001</v>
      </c>
      <c r="AU15" s="6">
        <v>779216203</v>
      </c>
      <c r="AV15" s="6">
        <v>942603065</v>
      </c>
      <c r="AW15" s="6">
        <v>941121726.43000007</v>
      </c>
      <c r="AX15" s="6">
        <v>986390287</v>
      </c>
      <c r="AY15" s="253">
        <v>84718405</v>
      </c>
      <c r="AZ15" s="33">
        <v>95656785</v>
      </c>
      <c r="BA15" s="33">
        <v>93619829</v>
      </c>
      <c r="BB15" s="33">
        <v>89166212</v>
      </c>
      <c r="BC15" s="33">
        <v>100483918</v>
      </c>
      <c r="BD15" s="33">
        <v>108300495</v>
      </c>
      <c r="BE15" s="33">
        <v>116870673</v>
      </c>
      <c r="BF15" s="33">
        <v>297415421</v>
      </c>
      <c r="BG15" s="33">
        <v>330281788</v>
      </c>
      <c r="BH15" s="33">
        <v>361812819</v>
      </c>
      <c r="BI15" s="196">
        <v>328645382.76999998</v>
      </c>
      <c r="BJ15" s="6">
        <v>176629457.9199999</v>
      </c>
      <c r="BK15" s="675">
        <v>392473024.0999999</v>
      </c>
      <c r="BL15" s="6">
        <v>410438953</v>
      </c>
      <c r="BM15" s="6">
        <v>209537768</v>
      </c>
      <c r="BN15" s="6">
        <v>206579377.22999999</v>
      </c>
      <c r="BO15" s="6">
        <v>209487367</v>
      </c>
      <c r="BP15" s="253">
        <v>419170748</v>
      </c>
      <c r="BQ15" s="33">
        <v>458284721</v>
      </c>
      <c r="BR15" s="33">
        <v>452327494</v>
      </c>
      <c r="BS15" s="33">
        <v>497513948</v>
      </c>
      <c r="BT15" s="33">
        <v>540091346</v>
      </c>
      <c r="BU15" s="33">
        <v>603330215</v>
      </c>
      <c r="BV15" s="33">
        <v>684894786</v>
      </c>
      <c r="BW15" s="33">
        <v>634125912</v>
      </c>
      <c r="BX15" s="33">
        <v>704156226</v>
      </c>
      <c r="BY15" s="33">
        <v>761251656</v>
      </c>
      <c r="BZ15" s="196">
        <v>678535907.67000008</v>
      </c>
      <c r="CA15" s="6">
        <v>494100079.79000008</v>
      </c>
      <c r="CB15" s="675">
        <v>472825944.79999995</v>
      </c>
      <c r="CC15" s="33">
        <v>477729206</v>
      </c>
      <c r="CD15" s="33">
        <v>472825944.79999989</v>
      </c>
      <c r="CE15" s="2">
        <v>486076072.55000001</v>
      </c>
      <c r="CF15" s="6">
        <v>507936580</v>
      </c>
      <c r="CG15" s="249">
        <v>82759067</v>
      </c>
      <c r="CH15" s="33">
        <v>90331780</v>
      </c>
      <c r="CI15" s="33">
        <v>89240553</v>
      </c>
      <c r="CJ15" s="33">
        <v>31388491</v>
      </c>
      <c r="CK15" s="33">
        <v>38113798</v>
      </c>
      <c r="CL15" s="33">
        <v>38087189</v>
      </c>
      <c r="CM15" s="33">
        <v>44221453</v>
      </c>
      <c r="CN15" s="33">
        <v>49108373</v>
      </c>
      <c r="CO15" s="33">
        <v>56361501</v>
      </c>
      <c r="CP15" s="33">
        <v>59943572</v>
      </c>
      <c r="CQ15" s="196">
        <v>51480393.290000007</v>
      </c>
      <c r="CR15" s="196">
        <v>47477626.160000011</v>
      </c>
      <c r="CS15" s="6">
        <v>49424983</v>
      </c>
      <c r="CT15" s="6">
        <v>49347987</v>
      </c>
      <c r="CU15" s="6">
        <v>49422472</v>
      </c>
      <c r="CV15" s="6">
        <v>49242244.479999997</v>
      </c>
      <c r="CW15" s="6">
        <v>47937658</v>
      </c>
      <c r="CX15" s="249">
        <v>22427544</v>
      </c>
      <c r="CY15" s="33">
        <v>24394116</v>
      </c>
      <c r="CZ15" s="33">
        <v>27855273</v>
      </c>
      <c r="DA15" s="33">
        <v>31218897</v>
      </c>
      <c r="DB15" s="33">
        <v>35570282</v>
      </c>
      <c r="DC15" s="33">
        <v>38912387</v>
      </c>
      <c r="DD15" s="33">
        <v>43227034</v>
      </c>
      <c r="DE15" s="33">
        <v>116472309</v>
      </c>
      <c r="DF15" s="33">
        <v>127096681</v>
      </c>
      <c r="DG15" s="33">
        <v>132243881</v>
      </c>
      <c r="DH15" s="196">
        <v>117458233.94</v>
      </c>
      <c r="DI15" s="6">
        <v>117666226.11</v>
      </c>
      <c r="DJ15" s="675">
        <v>121832611.33999999</v>
      </c>
      <c r="DK15" s="6">
        <v>123258707</v>
      </c>
      <c r="DL15" s="6">
        <v>118276403</v>
      </c>
      <c r="DM15" s="6">
        <v>116725425.15000001</v>
      </c>
      <c r="DN15" s="6">
        <v>119010028</v>
      </c>
      <c r="DO15" s="249">
        <v>68466082</v>
      </c>
      <c r="DP15" s="33">
        <v>73815263</v>
      </c>
      <c r="DQ15" s="33">
        <v>75563796</v>
      </c>
      <c r="DR15" s="21">
        <v>72154239</v>
      </c>
      <c r="DS15" s="33">
        <v>84088723</v>
      </c>
      <c r="DT15" s="33">
        <v>94087482</v>
      </c>
      <c r="DU15" s="33">
        <v>107141515</v>
      </c>
      <c r="DV15" s="33">
        <v>62077500</v>
      </c>
      <c r="DW15" s="33">
        <v>67134085</v>
      </c>
      <c r="DX15" s="33">
        <v>75557058</v>
      </c>
      <c r="DY15" s="196">
        <v>66190177.88000001</v>
      </c>
      <c r="DZ15" s="6">
        <v>66245349.37000002</v>
      </c>
      <c r="EA15" s="675">
        <v>69759456.510000005</v>
      </c>
      <c r="EB15" s="6">
        <v>72571440</v>
      </c>
      <c r="EC15" s="6">
        <v>70059941</v>
      </c>
      <c r="ED15" s="6">
        <v>69105871.74000001</v>
      </c>
      <c r="EE15" s="6">
        <v>70180909</v>
      </c>
      <c r="EF15" s="254">
        <v>317587456</v>
      </c>
      <c r="EG15" s="33">
        <v>448961257</v>
      </c>
      <c r="EH15" s="33">
        <v>505871176</v>
      </c>
      <c r="EI15" s="33">
        <v>505068448</v>
      </c>
      <c r="EJ15" s="21">
        <v>587878169.75</v>
      </c>
      <c r="EK15" s="33">
        <v>590754902</v>
      </c>
      <c r="EL15" s="33">
        <v>614709510</v>
      </c>
      <c r="EM15" s="33">
        <v>644730052</v>
      </c>
      <c r="EN15" s="33">
        <v>734855317</v>
      </c>
      <c r="EO15" s="33">
        <v>761381423</v>
      </c>
      <c r="EP15" s="33">
        <v>789483006</v>
      </c>
      <c r="EQ15" s="196">
        <v>776189664</v>
      </c>
      <c r="ER15" s="6">
        <v>817371453</v>
      </c>
      <c r="ES15" s="675">
        <v>742127127</v>
      </c>
      <c r="ET15" s="6">
        <v>759827279</v>
      </c>
      <c r="EU15" s="6">
        <v>743868196</v>
      </c>
      <c r="EV15" s="6">
        <v>776498484</v>
      </c>
      <c r="EW15" s="6">
        <v>796088801</v>
      </c>
      <c r="EX15" s="253" t="s">
        <v>16</v>
      </c>
      <c r="EY15" s="21" t="s">
        <v>16</v>
      </c>
      <c r="EZ15" s="21" t="s">
        <v>16</v>
      </c>
      <c r="FA15" s="21" t="s">
        <v>16</v>
      </c>
      <c r="FB15" s="21" t="s">
        <v>16</v>
      </c>
      <c r="FC15" s="33" t="s">
        <v>16</v>
      </c>
      <c r="FD15" s="33" t="s">
        <v>16</v>
      </c>
      <c r="FE15" s="33" t="s">
        <v>16</v>
      </c>
      <c r="FF15" s="33" t="s">
        <v>16</v>
      </c>
      <c r="FG15" s="33" t="s">
        <v>16</v>
      </c>
      <c r="FH15" s="33" t="s">
        <v>16</v>
      </c>
      <c r="FI15" s="33" t="s">
        <v>16</v>
      </c>
      <c r="FJ15" s="33" t="s">
        <v>16</v>
      </c>
      <c r="FK15" s="33" t="s">
        <v>16</v>
      </c>
      <c r="FL15" s="33" t="s">
        <v>16</v>
      </c>
      <c r="FM15" s="253" t="s">
        <v>43</v>
      </c>
      <c r="FN15" s="21">
        <v>191311445.01999998</v>
      </c>
      <c r="FO15" s="33">
        <v>191702523</v>
      </c>
      <c r="FP15" s="33">
        <v>216368416</v>
      </c>
      <c r="FQ15" s="33">
        <v>261029963</v>
      </c>
      <c r="FR15" s="33">
        <v>300858213</v>
      </c>
      <c r="FS15" s="2">
        <v>314432962</v>
      </c>
      <c r="FT15" s="33">
        <v>328168401</v>
      </c>
      <c r="FU15" s="196">
        <v>289728292</v>
      </c>
      <c r="FV15" s="6">
        <v>312759399</v>
      </c>
      <c r="FW15" s="675">
        <v>291842967</v>
      </c>
      <c r="FX15" s="6">
        <v>286731709</v>
      </c>
      <c r="FY15" s="6">
        <v>297373038</v>
      </c>
      <c r="FZ15" s="6">
        <v>315310632</v>
      </c>
      <c r="GA15" s="6">
        <v>327166980</v>
      </c>
      <c r="GB15" s="253"/>
      <c r="GC15" s="21">
        <v>284125698.08999997</v>
      </c>
      <c r="GD15" s="33">
        <v>306530789</v>
      </c>
      <c r="GE15" s="33">
        <v>333495233</v>
      </c>
      <c r="GF15" s="33">
        <v>316641555</v>
      </c>
      <c r="GG15" s="33">
        <v>358178410</v>
      </c>
      <c r="GH15" s="33">
        <v>370438256</v>
      </c>
      <c r="GI15" s="33">
        <v>383352272</v>
      </c>
      <c r="GJ15" s="196">
        <v>321163098</v>
      </c>
      <c r="GK15" s="6">
        <v>336356215</v>
      </c>
      <c r="GL15" s="675">
        <v>299075044</v>
      </c>
      <c r="GM15" s="6">
        <v>312911033</v>
      </c>
      <c r="GN15" s="6">
        <v>296639249</v>
      </c>
      <c r="GO15" s="6">
        <v>307335801</v>
      </c>
      <c r="GP15" s="6">
        <v>314114301</v>
      </c>
      <c r="GQ15" s="253" t="s">
        <v>43</v>
      </c>
      <c r="GR15" s="21">
        <v>112441026.63999999</v>
      </c>
      <c r="GS15" s="33">
        <v>92521590</v>
      </c>
      <c r="GT15" s="33">
        <v>64845861</v>
      </c>
      <c r="GU15" s="33">
        <v>67058534</v>
      </c>
      <c r="GV15" s="33">
        <v>75818694</v>
      </c>
      <c r="GW15" s="33">
        <v>76510205</v>
      </c>
      <c r="GX15" s="33">
        <v>77962333</v>
      </c>
      <c r="GY15" s="196">
        <v>165298274</v>
      </c>
      <c r="GZ15" s="6">
        <v>168255839</v>
      </c>
      <c r="HA15" s="675">
        <v>151209116</v>
      </c>
      <c r="HB15" s="6">
        <v>160184537</v>
      </c>
      <c r="HC15" s="6">
        <v>149855909</v>
      </c>
      <c r="HD15" s="6">
        <v>153852051</v>
      </c>
      <c r="HE15" s="6">
        <v>154807520</v>
      </c>
      <c r="HF15" s="254" t="s">
        <v>16</v>
      </c>
      <c r="HG15" s="33" t="s">
        <v>16</v>
      </c>
      <c r="HH15" s="33" t="s">
        <v>16</v>
      </c>
      <c r="HI15" s="33" t="s">
        <v>16</v>
      </c>
      <c r="HJ15" s="33" t="s">
        <v>16</v>
      </c>
      <c r="HK15" s="33" t="s">
        <v>16</v>
      </c>
      <c r="HL15" s="33" t="s">
        <v>16</v>
      </c>
      <c r="HM15" s="33" t="s">
        <v>16</v>
      </c>
      <c r="HN15" s="33" t="s">
        <v>16</v>
      </c>
      <c r="HO15" s="33" t="s">
        <v>16</v>
      </c>
      <c r="HP15" s="33" t="s">
        <v>16</v>
      </c>
      <c r="HQ15" s="33" t="s">
        <v>16</v>
      </c>
      <c r="HR15" s="33" t="s">
        <v>16</v>
      </c>
      <c r="HS15" s="33" t="s">
        <v>16</v>
      </c>
      <c r="HT15" s="33" t="s">
        <v>16</v>
      </c>
      <c r="HU15" s="33" t="s">
        <v>16</v>
      </c>
      <c r="HV15" s="33" t="s">
        <v>16</v>
      </c>
      <c r="HW15" s="253" t="s">
        <v>16</v>
      </c>
      <c r="HX15" s="33" t="s">
        <v>16</v>
      </c>
      <c r="HY15" s="33" t="s">
        <v>16</v>
      </c>
      <c r="HZ15" s="33" t="s">
        <v>16</v>
      </c>
      <c r="IA15" s="33" t="s">
        <v>16</v>
      </c>
      <c r="IB15" s="33" t="s">
        <v>16</v>
      </c>
      <c r="IC15" s="33" t="s">
        <v>16</v>
      </c>
      <c r="ID15" s="33" t="s">
        <v>16</v>
      </c>
      <c r="IE15" s="33" t="s">
        <v>16</v>
      </c>
      <c r="IF15" s="33" t="s">
        <v>16</v>
      </c>
      <c r="IG15" s="33" t="s">
        <v>16</v>
      </c>
      <c r="IH15" s="33" t="s">
        <v>16</v>
      </c>
      <c r="II15" s="33" t="s">
        <v>16</v>
      </c>
      <c r="IJ15" s="33" t="s">
        <v>16</v>
      </c>
      <c r="IK15" s="33" t="s">
        <v>16</v>
      </c>
      <c r="IL15" s="253" t="s">
        <v>16</v>
      </c>
      <c r="IM15" s="33" t="s">
        <v>16</v>
      </c>
      <c r="IN15" s="33" t="s">
        <v>16</v>
      </c>
      <c r="IO15" s="33" t="s">
        <v>16</v>
      </c>
      <c r="IP15" s="33" t="s">
        <v>16</v>
      </c>
      <c r="IQ15" s="33" t="s">
        <v>16</v>
      </c>
      <c r="IR15" s="33" t="s">
        <v>16</v>
      </c>
      <c r="IS15" s="33" t="s">
        <v>16</v>
      </c>
      <c r="IT15" s="33" t="s">
        <v>16</v>
      </c>
      <c r="IU15" s="33" t="s">
        <v>16</v>
      </c>
      <c r="IV15" s="33" t="s">
        <v>16</v>
      </c>
      <c r="IW15" s="33" t="s">
        <v>16</v>
      </c>
      <c r="IX15" s="33" t="s">
        <v>16</v>
      </c>
      <c r="IY15" s="33" t="s">
        <v>16</v>
      </c>
      <c r="IZ15" s="33" t="s">
        <v>16</v>
      </c>
      <c r="JA15" s="131"/>
      <c r="JB15" s="131"/>
      <c r="JC15" s="131"/>
      <c r="JD15" s="131"/>
      <c r="JE15" s="131"/>
      <c r="JF15" s="131"/>
      <c r="JG15" s="131"/>
      <c r="JH15" s="131"/>
      <c r="JI15" s="131"/>
    </row>
    <row r="16" spans="1:269" s="2" customFormat="1">
      <c r="A16" s="248" t="s">
        <v>9</v>
      </c>
      <c r="B16" s="256" t="s">
        <v>43</v>
      </c>
      <c r="C16" s="6">
        <v>239444000</v>
      </c>
      <c r="D16" s="2">
        <v>214749000</v>
      </c>
      <c r="E16" s="2">
        <v>214749000</v>
      </c>
      <c r="F16" s="2">
        <v>225869000</v>
      </c>
      <c r="G16" s="2">
        <v>245928000</v>
      </c>
      <c r="H16" s="2">
        <v>270801000</v>
      </c>
      <c r="I16" s="2">
        <v>294168000</v>
      </c>
      <c r="J16" s="2">
        <v>301534000</v>
      </c>
      <c r="K16" s="2">
        <v>291044000</v>
      </c>
      <c r="L16" s="2">
        <v>287445000</v>
      </c>
      <c r="M16" s="2">
        <v>289664000</v>
      </c>
      <c r="N16" s="2">
        <v>331607000</v>
      </c>
      <c r="O16" s="2">
        <v>364239000</v>
      </c>
      <c r="P16" s="2">
        <v>391122256</v>
      </c>
      <c r="Q16" s="2">
        <v>401848805</v>
      </c>
      <c r="R16" s="196">
        <v>426050398</v>
      </c>
      <c r="S16" s="196">
        <v>449306110</v>
      </c>
      <c r="T16" s="6">
        <v>422059006.57999998</v>
      </c>
      <c r="U16" s="6">
        <v>402876885</v>
      </c>
      <c r="V16" s="6">
        <v>412367379</v>
      </c>
      <c r="W16" s="6">
        <v>450573075</v>
      </c>
      <c r="X16" s="6">
        <v>515918309</v>
      </c>
      <c r="Y16" s="6">
        <v>557131902</v>
      </c>
      <c r="Z16" s="6">
        <v>545490622</v>
      </c>
      <c r="AA16" s="6">
        <v>522595016</v>
      </c>
      <c r="AB16" s="6">
        <v>490421705</v>
      </c>
      <c r="AC16" s="6">
        <v>493448384</v>
      </c>
      <c r="AD16" s="6">
        <v>499666172</v>
      </c>
      <c r="AE16" s="6">
        <v>504443588</v>
      </c>
      <c r="AF16" s="2">
        <v>504443608</v>
      </c>
      <c r="AG16" s="6">
        <v>440249570</v>
      </c>
      <c r="AH16" s="249">
        <v>230799000</v>
      </c>
      <c r="AI16" s="33">
        <v>243495303</v>
      </c>
      <c r="AJ16" s="33">
        <v>256590698</v>
      </c>
      <c r="AK16" s="33">
        <v>241755374.57999998</v>
      </c>
      <c r="AL16" s="33">
        <v>228836883</v>
      </c>
      <c r="AM16" s="33">
        <v>232822015</v>
      </c>
      <c r="AN16" s="33">
        <v>257058670</v>
      </c>
      <c r="AO16" s="33">
        <v>286294248</v>
      </c>
      <c r="AP16" s="196">
        <v>307054391</v>
      </c>
      <c r="AQ16" s="246">
        <v>299906563</v>
      </c>
      <c r="AR16" s="246">
        <v>288139684</v>
      </c>
      <c r="AS16" s="6">
        <v>266472845</v>
      </c>
      <c r="AT16" s="6">
        <v>269111229</v>
      </c>
      <c r="AU16" s="6">
        <v>272476945</v>
      </c>
      <c r="AV16" s="6">
        <v>275002023</v>
      </c>
      <c r="AW16" s="6">
        <v>275002043</v>
      </c>
      <c r="AX16" s="6">
        <v>240007711</v>
      </c>
      <c r="AY16" s="253" t="s">
        <v>16</v>
      </c>
      <c r="AZ16" s="33" t="s">
        <v>16</v>
      </c>
      <c r="BA16" s="255" t="s">
        <v>16</v>
      </c>
      <c r="BB16" s="33" t="s">
        <v>16</v>
      </c>
      <c r="BC16" s="33" t="s">
        <v>16</v>
      </c>
      <c r="BD16" s="33" t="s">
        <v>16</v>
      </c>
      <c r="BE16" s="33" t="s">
        <v>16</v>
      </c>
      <c r="BF16" s="33" t="s">
        <v>16</v>
      </c>
      <c r="BG16" s="33" t="s">
        <v>16</v>
      </c>
      <c r="BH16" s="33" t="s">
        <v>16</v>
      </c>
      <c r="BI16" s="33" t="s">
        <v>16</v>
      </c>
      <c r="BJ16" s="33" t="s">
        <v>16</v>
      </c>
      <c r="BK16" s="33" t="s">
        <v>16</v>
      </c>
      <c r="BL16" s="33" t="s">
        <v>16</v>
      </c>
      <c r="BM16" s="33" t="s">
        <v>16</v>
      </c>
      <c r="BN16" s="33" t="s">
        <v>16</v>
      </c>
      <c r="BO16" s="33" t="s">
        <v>16</v>
      </c>
      <c r="BP16" s="253">
        <v>42024073</v>
      </c>
      <c r="BQ16" s="33">
        <v>44456738</v>
      </c>
      <c r="BR16" s="255">
        <v>46292366</v>
      </c>
      <c r="BS16" s="255">
        <v>42655300</v>
      </c>
      <c r="BT16" s="33">
        <v>40763572</v>
      </c>
      <c r="BU16" s="33">
        <v>42256593</v>
      </c>
      <c r="BV16" s="33">
        <v>79073084</v>
      </c>
      <c r="BW16" s="33">
        <v>88447982</v>
      </c>
      <c r="BX16" s="33">
        <v>99408393</v>
      </c>
      <c r="BY16" s="33">
        <v>95697230</v>
      </c>
      <c r="BZ16" s="2">
        <v>91553804</v>
      </c>
      <c r="CA16" s="6">
        <v>87577035</v>
      </c>
      <c r="CB16" s="6">
        <v>88450240</v>
      </c>
      <c r="CC16" s="6">
        <v>90451946</v>
      </c>
      <c r="CD16" s="6">
        <v>88450240</v>
      </c>
      <c r="CE16" s="2">
        <v>90451946</v>
      </c>
      <c r="CF16" s="6">
        <v>78938830</v>
      </c>
      <c r="CG16" s="249">
        <v>49558985</v>
      </c>
      <c r="CH16" s="33">
        <v>52354378</v>
      </c>
      <c r="CI16" s="255">
        <v>34727154</v>
      </c>
      <c r="CJ16" s="255">
        <v>31906592</v>
      </c>
      <c r="CK16" s="33">
        <v>30545526</v>
      </c>
      <c r="CL16" s="33">
        <v>31552246</v>
      </c>
      <c r="CM16" s="33">
        <v>33664787</v>
      </c>
      <c r="CN16" s="33" t="s">
        <v>16</v>
      </c>
      <c r="CO16" s="33" t="s">
        <v>16</v>
      </c>
      <c r="CP16" s="33" t="s">
        <v>16</v>
      </c>
      <c r="CQ16" s="33" t="s">
        <v>16</v>
      </c>
      <c r="CR16" s="33" t="s">
        <v>16</v>
      </c>
      <c r="CS16" s="676">
        <v>18477200</v>
      </c>
      <c r="CT16" s="33">
        <v>18702428</v>
      </c>
      <c r="CU16" s="33">
        <v>18844628</v>
      </c>
      <c r="CV16" s="33">
        <v>18844628</v>
      </c>
      <c r="CW16" s="33">
        <v>16446627</v>
      </c>
      <c r="CX16" s="249">
        <v>55801623</v>
      </c>
      <c r="CY16" s="33">
        <v>59960464</v>
      </c>
      <c r="CZ16" s="33">
        <v>83712686</v>
      </c>
      <c r="DA16" s="33">
        <v>77693073</v>
      </c>
      <c r="DB16" s="33">
        <v>74378855</v>
      </c>
      <c r="DC16" s="33">
        <v>93452865</v>
      </c>
      <c r="DD16" s="33">
        <v>101341226</v>
      </c>
      <c r="DE16" s="33">
        <v>112606276</v>
      </c>
      <c r="DF16" s="33">
        <v>120142639</v>
      </c>
      <c r="DG16" s="33">
        <v>119915435</v>
      </c>
      <c r="DH16" s="196">
        <v>114174888</v>
      </c>
      <c r="DI16" s="6">
        <v>108576706</v>
      </c>
      <c r="DJ16" s="675">
        <v>89315296</v>
      </c>
      <c r="DK16" s="2">
        <v>90436271</v>
      </c>
      <c r="DL16" s="6">
        <v>91278671</v>
      </c>
      <c r="DM16" s="6">
        <v>91278671</v>
      </c>
      <c r="DN16" s="6">
        <v>79663355</v>
      </c>
      <c r="DO16" s="249">
        <v>23665124</v>
      </c>
      <c r="DP16" s="33">
        <v>25783515</v>
      </c>
      <c r="DQ16" s="33">
        <v>27983206</v>
      </c>
      <c r="DR16" s="21">
        <v>28048667</v>
      </c>
      <c r="DS16" s="33">
        <v>28352049</v>
      </c>
      <c r="DT16" s="33">
        <v>12283660</v>
      </c>
      <c r="DU16" s="33">
        <v>13100095</v>
      </c>
      <c r="DV16" s="33">
        <v>28569803</v>
      </c>
      <c r="DW16" s="33">
        <v>30526479</v>
      </c>
      <c r="DX16" s="33">
        <v>29971394</v>
      </c>
      <c r="DY16" s="196">
        <v>28726640</v>
      </c>
      <c r="DZ16" s="6">
        <v>27795119</v>
      </c>
      <c r="EA16" s="6">
        <v>28094419</v>
      </c>
      <c r="EB16" s="6">
        <v>28473382</v>
      </c>
      <c r="EC16" s="6">
        <v>28866320</v>
      </c>
      <c r="ED16" s="6">
        <v>28866320</v>
      </c>
      <c r="EE16" s="6">
        <v>25193047</v>
      </c>
      <c r="EF16" s="254">
        <v>96223366</v>
      </c>
      <c r="EG16" s="33">
        <v>139266811</v>
      </c>
      <c r="EH16" s="33">
        <v>149904297</v>
      </c>
      <c r="EI16" s="33">
        <v>157446385</v>
      </c>
      <c r="EJ16" s="21">
        <v>145107319</v>
      </c>
      <c r="EK16" s="33">
        <v>138782446</v>
      </c>
      <c r="EL16" s="33">
        <v>143168441</v>
      </c>
      <c r="EM16" s="33">
        <v>154221912</v>
      </c>
      <c r="EN16" s="33">
        <v>168946121</v>
      </c>
      <c r="EO16" s="33">
        <v>179947515</v>
      </c>
      <c r="EP16" s="33">
        <v>178877632</v>
      </c>
      <c r="EQ16" s="196">
        <v>172701903</v>
      </c>
      <c r="ER16" s="6">
        <v>165322138</v>
      </c>
      <c r="ES16" s="675">
        <v>166822874</v>
      </c>
      <c r="ET16" s="6">
        <v>169297861</v>
      </c>
      <c r="EU16" s="6">
        <v>172855358</v>
      </c>
      <c r="EV16" s="6">
        <v>172855658</v>
      </c>
      <c r="EW16" s="6">
        <v>150859312</v>
      </c>
      <c r="EX16" s="253">
        <v>12168919</v>
      </c>
      <c r="EY16" s="21">
        <v>11588909</v>
      </c>
      <c r="EZ16" s="33">
        <v>11094552</v>
      </c>
      <c r="FA16" s="33">
        <v>11348514</v>
      </c>
      <c r="FB16" s="33">
        <v>12352510</v>
      </c>
      <c r="FC16" s="33" t="s">
        <v>16</v>
      </c>
      <c r="FD16" s="33">
        <v>15280028</v>
      </c>
      <c r="FE16" s="33">
        <v>15399432</v>
      </c>
      <c r="FF16" s="196">
        <v>14784510</v>
      </c>
      <c r="FG16" s="6">
        <v>24860284</v>
      </c>
      <c r="FH16" s="6">
        <v>25103102</v>
      </c>
      <c r="FI16" s="6">
        <v>25495294</v>
      </c>
      <c r="FJ16" s="6">
        <v>26216443</v>
      </c>
      <c r="FK16" s="6">
        <v>26216443</v>
      </c>
      <c r="FL16" s="6">
        <v>22880370</v>
      </c>
      <c r="FM16" s="253">
        <v>50396925</v>
      </c>
      <c r="FN16" s="21">
        <v>46437375</v>
      </c>
      <c r="FO16" s="33">
        <v>44456457</v>
      </c>
      <c r="FP16" s="33">
        <v>45928750</v>
      </c>
      <c r="FQ16" s="33">
        <v>49947644</v>
      </c>
      <c r="FR16" s="33">
        <v>60613056</v>
      </c>
      <c r="FS16" s="2">
        <v>64145948</v>
      </c>
      <c r="FT16" s="33">
        <v>63931101</v>
      </c>
      <c r="FU16" s="196">
        <v>61877897</v>
      </c>
      <c r="FV16" s="6">
        <v>79689759</v>
      </c>
      <c r="FW16" s="6">
        <v>80429825</v>
      </c>
      <c r="FX16" s="6">
        <v>81664213</v>
      </c>
      <c r="FY16" s="6">
        <v>83382210</v>
      </c>
      <c r="FZ16" s="6">
        <v>62411578</v>
      </c>
      <c r="GA16" s="6">
        <v>54469370</v>
      </c>
      <c r="GB16" s="253">
        <v>50112016</v>
      </c>
      <c r="GC16" s="21">
        <v>46211193</v>
      </c>
      <c r="GD16" s="33">
        <v>44239925</v>
      </c>
      <c r="GE16" s="33">
        <v>45529427</v>
      </c>
      <c r="GF16" s="33">
        <v>48399500</v>
      </c>
      <c r="GG16" s="33">
        <v>56897353</v>
      </c>
      <c r="GH16" s="33">
        <v>44657789</v>
      </c>
      <c r="GI16" s="33">
        <v>44477497</v>
      </c>
      <c r="GJ16" s="196">
        <v>43028480</v>
      </c>
      <c r="GK16" s="6">
        <v>9738698</v>
      </c>
      <c r="GL16" s="6">
        <v>16027917</v>
      </c>
      <c r="GM16" s="6">
        <v>16273057</v>
      </c>
      <c r="GN16" s="6">
        <v>16781381</v>
      </c>
      <c r="GO16" s="6">
        <v>31263685</v>
      </c>
      <c r="GP16" s="6">
        <v>27285345</v>
      </c>
      <c r="GQ16" s="253">
        <v>44768525</v>
      </c>
      <c r="GR16" s="21">
        <v>40869842</v>
      </c>
      <c r="GS16" s="33">
        <v>38991512</v>
      </c>
      <c r="GT16" s="33">
        <v>40361750</v>
      </c>
      <c r="GU16" s="33">
        <v>43522258</v>
      </c>
      <c r="GV16" s="33">
        <v>51435712</v>
      </c>
      <c r="GW16" s="33">
        <v>55863750</v>
      </c>
      <c r="GX16" s="33">
        <v>55069602</v>
      </c>
      <c r="GY16" s="196">
        <v>53011016</v>
      </c>
      <c r="GZ16" s="6">
        <v>51033397</v>
      </c>
      <c r="HA16" s="675">
        <v>45262030</v>
      </c>
      <c r="HB16" s="6">
        <v>45865297</v>
      </c>
      <c r="HC16" s="6">
        <v>46475324</v>
      </c>
      <c r="HD16" s="6">
        <v>52963952</v>
      </c>
      <c r="HE16" s="6">
        <v>46224227</v>
      </c>
      <c r="HF16" s="254"/>
      <c r="HG16" s="33" t="s">
        <v>95</v>
      </c>
      <c r="HH16" s="33" t="s">
        <v>96</v>
      </c>
      <c r="HI16" s="33" t="s">
        <v>97</v>
      </c>
      <c r="HJ16" s="33" t="s">
        <v>98</v>
      </c>
      <c r="HK16" s="33" t="s">
        <v>16</v>
      </c>
      <c r="HL16" s="33" t="s">
        <v>16</v>
      </c>
      <c r="HM16" s="33" t="s">
        <v>16</v>
      </c>
      <c r="HN16" s="33" t="s">
        <v>16</v>
      </c>
      <c r="HO16" s="33">
        <v>0</v>
      </c>
      <c r="HP16" s="196">
        <v>106763613</v>
      </c>
      <c r="HQ16" s="6">
        <v>105854928</v>
      </c>
      <c r="HR16" s="6">
        <v>102098746</v>
      </c>
      <c r="HS16" s="6">
        <v>99627565</v>
      </c>
      <c r="HT16" s="6">
        <v>99442818</v>
      </c>
      <c r="HU16" s="6">
        <v>99812788</v>
      </c>
      <c r="HV16" s="6">
        <v>87591074</v>
      </c>
      <c r="HW16" s="253" t="s">
        <v>16</v>
      </c>
      <c r="HX16" s="33" t="s">
        <v>16</v>
      </c>
      <c r="HY16" s="33" t="s">
        <v>99</v>
      </c>
      <c r="HZ16" s="33" t="s">
        <v>16</v>
      </c>
      <c r="IA16" s="33" t="s">
        <v>16</v>
      </c>
      <c r="IB16" s="33" t="s">
        <v>16</v>
      </c>
      <c r="IC16" s="33" t="s">
        <v>16</v>
      </c>
      <c r="ID16" s="253" t="s">
        <v>43</v>
      </c>
      <c r="IE16" s="196">
        <v>22691179</v>
      </c>
      <c r="IF16" s="6">
        <v>15446064</v>
      </c>
      <c r="IG16" s="6">
        <v>14206004</v>
      </c>
      <c r="IH16" s="6">
        <v>14280861</v>
      </c>
      <c r="II16" s="6">
        <v>13930748</v>
      </c>
      <c r="IJ16" s="6">
        <v>13620010</v>
      </c>
      <c r="IK16" s="6">
        <v>11143319</v>
      </c>
      <c r="IL16" s="253" t="s">
        <v>43</v>
      </c>
      <c r="IM16" s="33" t="s">
        <v>97</v>
      </c>
      <c r="IN16" s="33" t="s">
        <v>97</v>
      </c>
      <c r="IO16" s="33" t="s">
        <v>16</v>
      </c>
      <c r="IP16" s="33" t="s">
        <v>16</v>
      </c>
      <c r="IQ16" s="33" t="s">
        <v>16</v>
      </c>
      <c r="IR16" s="33" t="s">
        <v>16</v>
      </c>
      <c r="IS16" s="33" t="s">
        <v>16</v>
      </c>
      <c r="IT16" s="196">
        <v>84072434</v>
      </c>
      <c r="IU16" s="6">
        <v>90408864</v>
      </c>
      <c r="IV16" s="6">
        <v>87892742</v>
      </c>
      <c r="IW16" s="131">
        <v>85346704</v>
      </c>
      <c r="IX16" s="131">
        <v>85512070</v>
      </c>
      <c r="IY16" s="131">
        <v>86192778</v>
      </c>
      <c r="IZ16" s="131">
        <v>76447755</v>
      </c>
      <c r="JA16" s="131"/>
      <c r="JB16" s="131"/>
      <c r="JC16" s="131"/>
      <c r="JD16" s="131"/>
      <c r="JE16" s="131"/>
      <c r="JF16" s="131"/>
      <c r="JG16" s="131"/>
      <c r="JH16" s="131"/>
      <c r="JI16" s="131"/>
    </row>
    <row r="17" spans="1:269" s="2" customFormat="1">
      <c r="A17" s="248" t="s">
        <v>10</v>
      </c>
      <c r="B17" s="248">
        <v>233373160</v>
      </c>
      <c r="C17" s="6">
        <v>256442000</v>
      </c>
      <c r="D17" s="2">
        <v>251829000</v>
      </c>
      <c r="E17" s="2">
        <v>252312000</v>
      </c>
      <c r="F17" s="2">
        <v>280251000</v>
      </c>
      <c r="G17" s="2">
        <v>299843000</v>
      </c>
      <c r="H17" s="2">
        <v>309503000</v>
      </c>
      <c r="I17" s="2">
        <v>300116000</v>
      </c>
      <c r="J17" s="2">
        <v>304473000</v>
      </c>
      <c r="K17" s="2">
        <v>306608000</v>
      </c>
      <c r="L17" s="2">
        <v>315033000</v>
      </c>
      <c r="M17" s="2">
        <v>330688000</v>
      </c>
      <c r="N17" s="2">
        <v>339781000</v>
      </c>
      <c r="O17" s="2">
        <v>355786000</v>
      </c>
      <c r="P17" s="2">
        <v>371409171</v>
      </c>
      <c r="Q17" s="2">
        <v>397186162</v>
      </c>
      <c r="R17" s="196">
        <v>427491167</v>
      </c>
      <c r="S17" s="196">
        <v>409232907</v>
      </c>
      <c r="T17" s="6">
        <v>365497120</v>
      </c>
      <c r="U17" s="6">
        <v>330619909</v>
      </c>
      <c r="V17" s="6">
        <v>341493767</v>
      </c>
      <c r="W17" s="6">
        <v>355857376</v>
      </c>
      <c r="X17" s="6">
        <v>394151508</v>
      </c>
      <c r="Y17" s="6">
        <v>410295503</v>
      </c>
      <c r="Z17" s="6">
        <v>342837981</v>
      </c>
      <c r="AA17" s="6">
        <v>305859006</v>
      </c>
      <c r="AB17" s="6">
        <v>241109542</v>
      </c>
      <c r="AC17" s="6">
        <v>232824416</v>
      </c>
      <c r="AD17" s="6">
        <v>244201484</v>
      </c>
      <c r="AE17" s="6">
        <v>248120194</v>
      </c>
      <c r="AF17" s="2">
        <v>270011273</v>
      </c>
      <c r="AG17" s="6">
        <v>182426568</v>
      </c>
      <c r="AH17" s="249">
        <v>238077197</v>
      </c>
      <c r="AI17" s="33">
        <v>254848899</v>
      </c>
      <c r="AJ17" s="33">
        <v>243927861</v>
      </c>
      <c r="AK17" s="33">
        <v>217754624</v>
      </c>
      <c r="AL17" s="33">
        <v>199261145</v>
      </c>
      <c r="AM17" s="33">
        <v>201340515</v>
      </c>
      <c r="AN17" s="33">
        <v>208590751</v>
      </c>
      <c r="AO17" s="33">
        <v>241073877</v>
      </c>
      <c r="AP17" s="196">
        <v>250027931</v>
      </c>
      <c r="AQ17" s="246">
        <v>209074582</v>
      </c>
      <c r="AR17" s="246">
        <v>187156382</v>
      </c>
      <c r="AS17" s="6">
        <v>146485677</v>
      </c>
      <c r="AT17" s="6">
        <v>142673038</v>
      </c>
      <c r="AU17" s="6">
        <v>149491430</v>
      </c>
      <c r="AV17" s="6">
        <v>151859594</v>
      </c>
      <c r="AW17" s="6">
        <v>165210038</v>
      </c>
      <c r="AX17" s="6">
        <v>72291817</v>
      </c>
      <c r="AY17" s="253" t="s">
        <v>16</v>
      </c>
      <c r="AZ17" s="33" t="s">
        <v>16</v>
      </c>
      <c r="BA17" s="255" t="s">
        <v>16</v>
      </c>
      <c r="BB17" s="33" t="s">
        <v>16</v>
      </c>
      <c r="BC17" s="33" t="s">
        <v>16</v>
      </c>
      <c r="BD17" s="33" t="s">
        <v>16</v>
      </c>
      <c r="BE17" s="33" t="s">
        <v>16</v>
      </c>
      <c r="BF17" s="33" t="s">
        <v>16</v>
      </c>
      <c r="BG17" s="33" t="s">
        <v>16</v>
      </c>
      <c r="BH17" s="33" t="s">
        <v>16</v>
      </c>
      <c r="BI17" s="33" t="s">
        <v>16</v>
      </c>
      <c r="BJ17" s="33" t="s">
        <v>16</v>
      </c>
      <c r="BK17" s="33" t="s">
        <v>16</v>
      </c>
      <c r="BL17" s="33" t="s">
        <v>16</v>
      </c>
      <c r="BM17" s="33" t="s">
        <v>16</v>
      </c>
      <c r="BN17" s="33" t="s">
        <v>16</v>
      </c>
      <c r="BO17" s="33" t="s">
        <v>16</v>
      </c>
      <c r="BP17" s="253">
        <v>23428624</v>
      </c>
      <c r="BQ17" s="33">
        <v>25404503</v>
      </c>
      <c r="BR17" s="255">
        <v>24477409</v>
      </c>
      <c r="BS17" s="255">
        <v>21900504</v>
      </c>
      <c r="BT17" s="33">
        <v>19539367</v>
      </c>
      <c r="BU17" s="33">
        <v>46020335</v>
      </c>
      <c r="BV17" s="33">
        <v>48129326</v>
      </c>
      <c r="BW17" s="33">
        <v>50869837</v>
      </c>
      <c r="BX17" s="33">
        <v>53883357</v>
      </c>
      <c r="BY17" s="33">
        <v>43893456</v>
      </c>
      <c r="BZ17" s="2">
        <v>40015281</v>
      </c>
      <c r="CA17" s="6">
        <v>31984661</v>
      </c>
      <c r="CB17" s="6">
        <v>30524750</v>
      </c>
      <c r="CC17" s="6">
        <v>41677560</v>
      </c>
      <c r="CD17" s="6">
        <v>30524750</v>
      </c>
      <c r="CE17" s="2">
        <v>44368563</v>
      </c>
      <c r="CF17" s="6">
        <v>45431479</v>
      </c>
      <c r="CG17" s="249">
        <v>47846711</v>
      </c>
      <c r="CH17" s="33">
        <v>50683725</v>
      </c>
      <c r="CI17" s="255">
        <v>48608176</v>
      </c>
      <c r="CJ17" s="255">
        <v>43318417</v>
      </c>
      <c r="CK17" s="33">
        <v>38465106</v>
      </c>
      <c r="CL17" s="33">
        <v>13451497</v>
      </c>
      <c r="CM17" s="33">
        <v>15651061</v>
      </c>
      <c r="CN17" s="33">
        <v>15285183</v>
      </c>
      <c r="CO17" s="33">
        <v>16287740</v>
      </c>
      <c r="CP17" s="33">
        <v>12347148</v>
      </c>
      <c r="CQ17" s="196">
        <v>11256224</v>
      </c>
      <c r="CR17" s="196">
        <v>8992401</v>
      </c>
      <c r="CS17" s="6">
        <v>8478007</v>
      </c>
      <c r="CT17" s="33" t="s">
        <v>16</v>
      </c>
      <c r="CU17" s="33" t="s">
        <v>16</v>
      </c>
      <c r="CV17" s="33" t="s">
        <v>16</v>
      </c>
      <c r="CW17" s="33" t="s">
        <v>16</v>
      </c>
      <c r="CX17" s="249">
        <v>50044560</v>
      </c>
      <c r="CY17" s="33">
        <v>55755787</v>
      </c>
      <c r="CZ17" s="33">
        <v>53235683</v>
      </c>
      <c r="DA17" s="33">
        <v>47666195</v>
      </c>
      <c r="DB17" s="33">
        <v>42254956</v>
      </c>
      <c r="DC17" s="33">
        <v>48541711</v>
      </c>
      <c r="DD17" s="33">
        <v>61180425</v>
      </c>
      <c r="DE17" s="33">
        <v>63845090</v>
      </c>
      <c r="DF17" s="33">
        <v>65275909</v>
      </c>
      <c r="DG17" s="33">
        <v>47599418</v>
      </c>
      <c r="DH17" s="196">
        <v>40157223</v>
      </c>
      <c r="DI17" s="6">
        <v>31817715</v>
      </c>
      <c r="DJ17" s="6">
        <v>30243605</v>
      </c>
      <c r="DK17" s="6">
        <v>31767020</v>
      </c>
      <c r="DL17" s="6">
        <v>32286498</v>
      </c>
      <c r="DM17" s="6">
        <v>34949542</v>
      </c>
      <c r="DN17" s="6">
        <v>37257932</v>
      </c>
      <c r="DO17" s="249">
        <v>37789070</v>
      </c>
      <c r="DP17" s="33">
        <v>40798253</v>
      </c>
      <c r="DQ17" s="33">
        <v>38983778</v>
      </c>
      <c r="DR17" s="21">
        <v>34857380</v>
      </c>
      <c r="DS17" s="33">
        <v>31099335</v>
      </c>
      <c r="DT17" s="33">
        <v>32139709</v>
      </c>
      <c r="DU17" s="33">
        <v>22305813</v>
      </c>
      <c r="DV17" s="33">
        <v>23077521</v>
      </c>
      <c r="DW17" s="33">
        <v>24820566</v>
      </c>
      <c r="DX17" s="33">
        <v>29923377</v>
      </c>
      <c r="DY17" s="196">
        <v>27273896</v>
      </c>
      <c r="DZ17" s="6">
        <v>21829088</v>
      </c>
      <c r="EA17" s="6">
        <v>20905016</v>
      </c>
      <c r="EB17" s="6">
        <v>21946754</v>
      </c>
      <c r="EC17" s="6">
        <v>22296542</v>
      </c>
      <c r="ED17" s="6">
        <v>25483130</v>
      </c>
      <c r="EE17" s="6">
        <v>27445340</v>
      </c>
      <c r="EF17" s="254">
        <v>125228019</v>
      </c>
      <c r="EG17" s="33">
        <v>173090589</v>
      </c>
      <c r="EH17" s="33">
        <v>185782284</v>
      </c>
      <c r="EI17" s="33">
        <v>178217238</v>
      </c>
      <c r="EJ17" s="21">
        <v>157956705</v>
      </c>
      <c r="EK17" s="33">
        <v>140951285</v>
      </c>
      <c r="EL17" s="33">
        <v>146035797</v>
      </c>
      <c r="EM17" s="33">
        <v>152496944</v>
      </c>
      <c r="EN17" s="33">
        <v>160613381</v>
      </c>
      <c r="EO17" s="33">
        <v>172468930</v>
      </c>
      <c r="EP17" s="33">
        <v>126115961</v>
      </c>
      <c r="EQ17" s="196">
        <v>115538974</v>
      </c>
      <c r="ER17" s="6">
        <v>99546468</v>
      </c>
      <c r="ES17" s="6">
        <v>100788457</v>
      </c>
      <c r="ET17" s="6">
        <v>104690227</v>
      </c>
      <c r="EU17" s="6">
        <v>105969657</v>
      </c>
      <c r="EV17" s="6">
        <v>108963468</v>
      </c>
      <c r="EW17" s="6">
        <v>110495779</v>
      </c>
      <c r="EX17" s="253" t="s">
        <v>16</v>
      </c>
      <c r="EY17" s="21" t="s">
        <v>16</v>
      </c>
      <c r="EZ17" s="21" t="s">
        <v>16</v>
      </c>
      <c r="FA17" s="33">
        <v>2026215</v>
      </c>
      <c r="FB17" s="33">
        <v>2609487</v>
      </c>
      <c r="FC17" s="33">
        <v>2496807</v>
      </c>
      <c r="FD17" s="33">
        <v>2695088</v>
      </c>
      <c r="FE17" s="33" t="s">
        <v>16</v>
      </c>
      <c r="FF17" s="33" t="s">
        <v>16</v>
      </c>
      <c r="FG17" s="33" t="s">
        <v>16</v>
      </c>
      <c r="FH17" s="33" t="s">
        <v>16</v>
      </c>
      <c r="FI17" s="33" t="s">
        <v>16</v>
      </c>
      <c r="FJ17" s="33" t="s">
        <v>16</v>
      </c>
      <c r="FK17" s="33" t="s">
        <v>16</v>
      </c>
      <c r="FL17" s="33" t="s">
        <v>16</v>
      </c>
      <c r="FM17" s="253">
        <v>70427579</v>
      </c>
      <c r="FN17" s="21">
        <v>62373572</v>
      </c>
      <c r="FO17" s="33">
        <v>55594357</v>
      </c>
      <c r="FP17" s="33">
        <v>58189454</v>
      </c>
      <c r="FQ17" s="33">
        <v>60567428</v>
      </c>
      <c r="FR17" s="33">
        <v>62397553</v>
      </c>
      <c r="FS17" s="2">
        <v>67634261</v>
      </c>
      <c r="FT17" s="33">
        <v>49801166</v>
      </c>
      <c r="FU17" s="196">
        <v>45674736</v>
      </c>
      <c r="FV17" s="6">
        <v>52067030</v>
      </c>
      <c r="FW17" s="6">
        <v>65158716</v>
      </c>
      <c r="FX17" s="6">
        <v>67950750</v>
      </c>
      <c r="FY17" s="6">
        <v>69080578</v>
      </c>
      <c r="FZ17" s="6">
        <v>71128339</v>
      </c>
      <c r="GA17" s="6">
        <v>71678927</v>
      </c>
      <c r="GB17" s="253">
        <v>66641440</v>
      </c>
      <c r="GC17" s="21">
        <v>59141345</v>
      </c>
      <c r="GD17" s="33">
        <v>57989612</v>
      </c>
      <c r="GE17" s="33">
        <v>60238810</v>
      </c>
      <c r="GF17" s="33">
        <v>62878170</v>
      </c>
      <c r="GG17" s="33">
        <v>68341697</v>
      </c>
      <c r="GH17" s="33">
        <v>78127762</v>
      </c>
      <c r="GI17" s="33">
        <v>57876695</v>
      </c>
      <c r="GJ17" s="196">
        <v>53185553</v>
      </c>
      <c r="GK17" s="6">
        <v>33459274</v>
      </c>
      <c r="GL17" s="6">
        <v>21967524</v>
      </c>
      <c r="GM17" s="6">
        <v>22886348</v>
      </c>
      <c r="GN17" s="6">
        <v>23243323</v>
      </c>
      <c r="GO17" s="6">
        <v>23785666</v>
      </c>
      <c r="GP17" s="6">
        <v>24070287</v>
      </c>
      <c r="GQ17" s="253">
        <v>41148219</v>
      </c>
      <c r="GR17" s="21">
        <v>36441788</v>
      </c>
      <c r="GS17" s="33">
        <v>27367316</v>
      </c>
      <c r="GT17" s="33">
        <v>25581318</v>
      </c>
      <c r="GU17" s="33">
        <v>26441859</v>
      </c>
      <c r="GV17" s="33">
        <v>27377324</v>
      </c>
      <c r="GW17" s="33">
        <v>24011819</v>
      </c>
      <c r="GX17" s="33">
        <v>18438100</v>
      </c>
      <c r="GY17" s="196">
        <v>16678685</v>
      </c>
      <c r="GZ17" s="6">
        <v>14020164</v>
      </c>
      <c r="HA17" s="6">
        <v>13662217</v>
      </c>
      <c r="HB17" s="6">
        <v>13853129</v>
      </c>
      <c r="HC17" s="6">
        <v>13645756</v>
      </c>
      <c r="HD17" s="6">
        <v>14049463</v>
      </c>
      <c r="HE17" s="6">
        <v>14746565</v>
      </c>
      <c r="HF17" s="254" t="s">
        <v>16</v>
      </c>
      <c r="HG17" s="33" t="s">
        <v>16</v>
      </c>
      <c r="HH17" s="33" t="s">
        <v>16</v>
      </c>
      <c r="HI17" s="33" t="s">
        <v>16</v>
      </c>
      <c r="HJ17" s="33" t="s">
        <v>16</v>
      </c>
      <c r="HK17" s="33" t="s">
        <v>16</v>
      </c>
      <c r="HL17" s="33" t="s">
        <v>16</v>
      </c>
      <c r="HM17" s="33" t="s">
        <v>16</v>
      </c>
      <c r="HN17" s="33" t="s">
        <v>16</v>
      </c>
      <c r="HO17" s="33" t="s">
        <v>16</v>
      </c>
      <c r="HP17" s="33" t="s">
        <v>16</v>
      </c>
      <c r="HQ17" s="33" t="s">
        <v>16</v>
      </c>
      <c r="HR17" s="33" t="s">
        <v>16</v>
      </c>
      <c r="HS17" s="33" t="s">
        <v>16</v>
      </c>
      <c r="HT17" s="33" t="s">
        <v>16</v>
      </c>
      <c r="HU17" s="33" t="s">
        <v>16</v>
      </c>
      <c r="HV17" s="33" t="s">
        <v>16</v>
      </c>
      <c r="HW17" s="253" t="s">
        <v>16</v>
      </c>
      <c r="HX17" s="33" t="s">
        <v>16</v>
      </c>
      <c r="HY17" s="33" t="s">
        <v>16</v>
      </c>
      <c r="HZ17" s="33" t="s">
        <v>16</v>
      </c>
      <c r="IA17" s="33" t="s">
        <v>16</v>
      </c>
      <c r="IB17" s="33" t="s">
        <v>16</v>
      </c>
      <c r="IC17" s="33" t="s">
        <v>16</v>
      </c>
      <c r="ID17" s="33" t="s">
        <v>16</v>
      </c>
      <c r="IE17" s="33" t="s">
        <v>16</v>
      </c>
      <c r="IF17" s="33" t="s">
        <v>16</v>
      </c>
      <c r="IG17" s="33" t="s">
        <v>16</v>
      </c>
      <c r="IH17" s="33" t="s">
        <v>16</v>
      </c>
      <c r="II17" s="33" t="s">
        <v>16</v>
      </c>
      <c r="IJ17" s="33" t="s">
        <v>16</v>
      </c>
      <c r="IK17" s="33" t="s">
        <v>16</v>
      </c>
      <c r="IL17" s="253" t="s">
        <v>16</v>
      </c>
      <c r="IM17" s="33" t="s">
        <v>16</v>
      </c>
      <c r="IN17" s="33" t="s">
        <v>16</v>
      </c>
      <c r="IO17" s="33" t="s">
        <v>16</v>
      </c>
      <c r="IP17" s="33" t="s">
        <v>16</v>
      </c>
      <c r="IQ17" s="33" t="s">
        <v>16</v>
      </c>
      <c r="IR17" s="33" t="s">
        <v>16</v>
      </c>
      <c r="IS17" s="33" t="s">
        <v>16</v>
      </c>
      <c r="IT17" s="33" t="s">
        <v>16</v>
      </c>
      <c r="IU17" s="33" t="s">
        <v>16</v>
      </c>
      <c r="IV17" s="33" t="s">
        <v>16</v>
      </c>
      <c r="IW17" s="33" t="s">
        <v>16</v>
      </c>
      <c r="IX17" s="33" t="s">
        <v>16</v>
      </c>
      <c r="IY17" s="33" t="s">
        <v>16</v>
      </c>
      <c r="IZ17" s="33" t="s">
        <v>16</v>
      </c>
      <c r="JA17" s="131"/>
      <c r="JB17" s="131"/>
      <c r="JC17" s="131"/>
      <c r="JD17" s="131"/>
      <c r="JE17" s="131"/>
      <c r="JF17" s="131"/>
      <c r="JG17" s="131"/>
      <c r="JH17" s="131"/>
      <c r="JI17" s="131"/>
    </row>
    <row r="18" spans="1:269" s="2" customFormat="1">
      <c r="A18" s="248" t="s">
        <v>11</v>
      </c>
      <c r="B18" s="248">
        <v>291351000</v>
      </c>
      <c r="C18" s="6">
        <v>319393000</v>
      </c>
      <c r="D18" s="2">
        <v>358962000</v>
      </c>
      <c r="E18" s="2">
        <v>370737000</v>
      </c>
      <c r="F18" s="2">
        <v>393020000</v>
      </c>
      <c r="G18" s="2">
        <v>413616000</v>
      </c>
      <c r="H18" s="2">
        <v>410464000</v>
      </c>
      <c r="I18" s="2">
        <v>392190000</v>
      </c>
      <c r="J18" s="2">
        <v>436654000</v>
      </c>
      <c r="K18" s="2">
        <v>468077000</v>
      </c>
      <c r="L18" s="2">
        <v>514078000</v>
      </c>
      <c r="M18" s="2">
        <v>515364000</v>
      </c>
      <c r="N18" s="2">
        <v>532294000</v>
      </c>
      <c r="O18" s="2">
        <v>515363000</v>
      </c>
      <c r="P18" s="2">
        <v>545209297</v>
      </c>
      <c r="Q18" s="2">
        <v>550367881</v>
      </c>
      <c r="R18" s="196">
        <v>565498081</v>
      </c>
      <c r="S18" s="196">
        <v>580148569</v>
      </c>
      <c r="T18" s="6">
        <v>594423600</v>
      </c>
      <c r="U18" s="6">
        <v>585781073.50999999</v>
      </c>
      <c r="V18" s="6">
        <v>602606220.49000001</v>
      </c>
      <c r="W18" s="6">
        <v>624790142.4313333</v>
      </c>
      <c r="X18" s="6">
        <v>669573300</v>
      </c>
      <c r="Y18" s="6">
        <v>711946300</v>
      </c>
      <c r="Z18" s="6">
        <v>662351700</v>
      </c>
      <c r="AA18" s="6">
        <v>608921718.30999994</v>
      </c>
      <c r="AB18" s="6">
        <v>720907885.63432777</v>
      </c>
      <c r="AC18" s="6">
        <v>537849181</v>
      </c>
      <c r="AD18" s="6">
        <v>558027088.87978303</v>
      </c>
      <c r="AE18" s="6">
        <v>596946691.25662875</v>
      </c>
      <c r="AF18" s="2">
        <v>601020738.09479547</v>
      </c>
      <c r="AG18" s="6">
        <v>638566295.01621711</v>
      </c>
      <c r="AH18" s="249">
        <v>156476782</v>
      </c>
      <c r="AI18" s="33">
        <v>162249111</v>
      </c>
      <c r="AJ18" s="33">
        <v>165766135</v>
      </c>
      <c r="AK18" s="33">
        <v>167253200</v>
      </c>
      <c r="AL18" s="33">
        <v>164892387.87</v>
      </c>
      <c r="AM18" s="33">
        <v>170063745.69</v>
      </c>
      <c r="AN18" s="33">
        <v>176419053.91913334</v>
      </c>
      <c r="AO18" s="33">
        <v>189618200</v>
      </c>
      <c r="AP18" s="196">
        <v>202406600</v>
      </c>
      <c r="AQ18" s="246">
        <v>307071500</v>
      </c>
      <c r="AR18" s="246">
        <v>285410644</v>
      </c>
      <c r="AS18" s="6">
        <v>337827395.13881433</v>
      </c>
      <c r="AT18" s="6">
        <v>251734240</v>
      </c>
      <c r="AU18" s="6">
        <v>261846469.7920163</v>
      </c>
      <c r="AV18" s="6">
        <v>283610589.87731534</v>
      </c>
      <c r="AW18" s="6">
        <v>285489704.0441556</v>
      </c>
      <c r="AX18" s="6">
        <v>301530348.3793301</v>
      </c>
      <c r="AY18" s="253">
        <v>98472040</v>
      </c>
      <c r="AZ18" s="33">
        <v>101915480</v>
      </c>
      <c r="BA18" s="33">
        <v>103908245</v>
      </c>
      <c r="BB18" s="33">
        <v>107296500</v>
      </c>
      <c r="BC18" s="33">
        <v>105491067.955</v>
      </c>
      <c r="BD18" s="33">
        <v>108304140.345</v>
      </c>
      <c r="BE18" s="33">
        <v>112070088.99126667</v>
      </c>
      <c r="BF18" s="33">
        <v>119405800</v>
      </c>
      <c r="BG18" s="33">
        <v>127736800</v>
      </c>
      <c r="BH18" s="33" t="s">
        <v>16</v>
      </c>
      <c r="BI18" s="33" t="s">
        <v>16</v>
      </c>
      <c r="BJ18" s="33">
        <v>44986076</v>
      </c>
      <c r="BK18" s="33">
        <v>33047340</v>
      </c>
      <c r="BL18" s="33">
        <v>34167155</v>
      </c>
      <c r="BM18" s="33">
        <v>36031535</v>
      </c>
      <c r="BN18" s="33">
        <v>85139011.799999997</v>
      </c>
      <c r="BO18" s="33">
        <v>94355660</v>
      </c>
      <c r="BP18" s="253">
        <v>197755670</v>
      </c>
      <c r="BQ18" s="33">
        <v>201681950</v>
      </c>
      <c r="BR18" s="33">
        <v>208025589</v>
      </c>
      <c r="BS18" s="33">
        <v>215444800</v>
      </c>
      <c r="BT18" s="33">
        <v>212484761.22500002</v>
      </c>
      <c r="BU18" s="33">
        <v>218570291.63</v>
      </c>
      <c r="BV18" s="33">
        <v>226610787.85673332</v>
      </c>
      <c r="BW18" s="33">
        <v>243320600</v>
      </c>
      <c r="BX18" s="33">
        <v>257216300</v>
      </c>
      <c r="BY18" s="33">
        <v>289288600</v>
      </c>
      <c r="BZ18" s="196">
        <v>294396974.31</v>
      </c>
      <c r="CA18" s="6">
        <v>304001059.15269578</v>
      </c>
      <c r="CB18" s="6">
        <v>227479400</v>
      </c>
      <c r="CC18" s="6">
        <v>250524001.68110454</v>
      </c>
      <c r="CD18" s="6">
        <v>227479400</v>
      </c>
      <c r="CE18" s="2">
        <v>202924379.58617812</v>
      </c>
      <c r="CF18" s="6">
        <v>213554674.28565431</v>
      </c>
      <c r="CG18" s="249">
        <v>71440454</v>
      </c>
      <c r="CH18" s="33">
        <v>72682154</v>
      </c>
      <c r="CI18" s="33">
        <v>74865250</v>
      </c>
      <c r="CJ18" s="255">
        <v>76358400</v>
      </c>
      <c r="CK18" s="33">
        <v>75142048.219999999</v>
      </c>
      <c r="CL18" s="33">
        <v>77155173.510000005</v>
      </c>
      <c r="CM18" s="33">
        <v>79936360.816933334</v>
      </c>
      <c r="CN18" s="33">
        <v>85338900</v>
      </c>
      <c r="CO18" s="33">
        <v>90718500</v>
      </c>
      <c r="CP18" s="33">
        <v>34362800</v>
      </c>
      <c r="CQ18" s="33" t="s">
        <v>16</v>
      </c>
      <c r="CR18" s="33" t="s">
        <v>16</v>
      </c>
      <c r="CS18" s="33" t="s">
        <v>16</v>
      </c>
      <c r="CT18" s="33" t="s">
        <v>16</v>
      </c>
      <c r="CU18" s="33" t="s">
        <v>16</v>
      </c>
      <c r="CV18" s="33" t="s">
        <v>16</v>
      </c>
      <c r="CW18" s="33" t="s">
        <v>16</v>
      </c>
      <c r="CX18" s="249">
        <v>26222935</v>
      </c>
      <c r="CY18" s="33">
        <v>26969386</v>
      </c>
      <c r="CZ18" s="33">
        <v>27583350</v>
      </c>
      <c r="DA18" s="33">
        <v>28070700</v>
      </c>
      <c r="DB18" s="33">
        <v>27770808.239999998</v>
      </c>
      <c r="DC18" s="33">
        <v>28512869.315000001</v>
      </c>
      <c r="DD18" s="33">
        <v>29753850.847266667</v>
      </c>
      <c r="DE18" s="33">
        <v>31889800</v>
      </c>
      <c r="DF18" s="33">
        <v>33868100</v>
      </c>
      <c r="DG18" s="33">
        <v>31628800</v>
      </c>
      <c r="DH18" s="196">
        <v>29114100</v>
      </c>
      <c r="DI18" s="6">
        <v>34093355.342817701</v>
      </c>
      <c r="DJ18" s="6">
        <v>25588201</v>
      </c>
      <c r="DK18" s="6">
        <v>26633618.531082422</v>
      </c>
      <c r="DL18" s="6">
        <v>26780564.698208787</v>
      </c>
      <c r="DM18" s="6">
        <v>27467642.664461784</v>
      </c>
      <c r="DN18" s="6">
        <v>29125612.351232737</v>
      </c>
      <c r="DO18" s="253" t="s">
        <v>16</v>
      </c>
      <c r="DP18" s="33" t="s">
        <v>16</v>
      </c>
      <c r="DQ18" s="33" t="s">
        <v>16</v>
      </c>
      <c r="DR18" s="21" t="s">
        <v>16</v>
      </c>
      <c r="DS18" s="33" t="s">
        <v>16</v>
      </c>
      <c r="DT18" s="33" t="s">
        <v>16</v>
      </c>
      <c r="DU18" s="33" t="s">
        <v>16</v>
      </c>
      <c r="DV18" s="33" t="s">
        <v>16</v>
      </c>
      <c r="DW18" s="33" t="s">
        <v>16</v>
      </c>
      <c r="DX18" s="33" t="s">
        <v>16</v>
      </c>
      <c r="DY18" s="33" t="s">
        <v>16</v>
      </c>
      <c r="DZ18" s="33" t="s">
        <v>16</v>
      </c>
      <c r="EA18" s="33" t="s">
        <v>16</v>
      </c>
      <c r="EB18" s="33" t="s">
        <v>16</v>
      </c>
      <c r="EC18" s="33" t="s">
        <v>16</v>
      </c>
      <c r="ED18" s="33" t="s">
        <v>16</v>
      </c>
      <c r="EE18" s="33" t="s">
        <v>16</v>
      </c>
      <c r="EF18" s="254">
        <v>111780874</v>
      </c>
      <c r="EG18" s="33">
        <v>180006300</v>
      </c>
      <c r="EH18" s="33">
        <v>186039700</v>
      </c>
      <c r="EI18" s="33">
        <v>189732580</v>
      </c>
      <c r="EJ18" s="21">
        <v>193720900</v>
      </c>
      <c r="EK18" s="33">
        <v>190561900</v>
      </c>
      <c r="EL18" s="33">
        <v>197305400</v>
      </c>
      <c r="EM18" s="33">
        <v>203981500</v>
      </c>
      <c r="EN18" s="33">
        <v>218518600</v>
      </c>
      <c r="EO18" s="33">
        <v>232295900</v>
      </c>
      <c r="EP18" s="33">
        <v>221264100</v>
      </c>
      <c r="EQ18" s="196">
        <v>207450531.59999999</v>
      </c>
      <c r="ER18" s="6">
        <v>235215931</v>
      </c>
      <c r="ES18" s="653">
        <v>195536720.01999998</v>
      </c>
      <c r="ET18" s="6">
        <v>202581368.69999999</v>
      </c>
      <c r="EU18" s="6">
        <v>214831336.00000003</v>
      </c>
      <c r="EV18" s="6">
        <v>210926988.07999998</v>
      </c>
      <c r="EW18" s="6">
        <v>221872480</v>
      </c>
      <c r="EX18" s="253" t="s">
        <v>16</v>
      </c>
      <c r="EY18" s="21" t="s">
        <v>16</v>
      </c>
      <c r="EZ18" s="21" t="s">
        <v>16</v>
      </c>
      <c r="FA18" s="21" t="s">
        <v>16</v>
      </c>
      <c r="FB18" s="21" t="s">
        <v>16</v>
      </c>
      <c r="FC18" s="33" t="s">
        <v>16</v>
      </c>
      <c r="FD18" s="33" t="s">
        <v>16</v>
      </c>
      <c r="FE18" s="33" t="s">
        <v>16</v>
      </c>
      <c r="FF18" s="33" t="s">
        <v>16</v>
      </c>
      <c r="FG18" s="33" t="s">
        <v>16</v>
      </c>
      <c r="FH18" s="33" t="s">
        <v>16</v>
      </c>
      <c r="FI18" s="33" t="s">
        <v>16</v>
      </c>
      <c r="FJ18" s="33" t="s">
        <v>16</v>
      </c>
      <c r="FK18" s="33" t="s">
        <v>16</v>
      </c>
      <c r="FL18" s="33" t="s">
        <v>16</v>
      </c>
      <c r="FM18" s="253">
        <v>74431912.5</v>
      </c>
      <c r="FN18" s="21">
        <v>74824700</v>
      </c>
      <c r="FO18" s="33">
        <v>73561300</v>
      </c>
      <c r="FP18" s="33">
        <v>75931500</v>
      </c>
      <c r="FQ18" s="33">
        <v>78454200</v>
      </c>
      <c r="FR18" s="33">
        <v>82826400</v>
      </c>
      <c r="FS18" s="33">
        <v>87465900</v>
      </c>
      <c r="FT18" s="33">
        <v>83330000</v>
      </c>
      <c r="FU18" s="196">
        <v>78111524</v>
      </c>
      <c r="FV18" s="6">
        <v>124696622</v>
      </c>
      <c r="FW18" s="6">
        <v>102672482</v>
      </c>
      <c r="FX18" s="6">
        <v>106286734.43097121</v>
      </c>
      <c r="FY18" s="6">
        <v>111311834.89279267</v>
      </c>
      <c r="FZ18" s="6">
        <v>107879231</v>
      </c>
      <c r="GA18" s="6">
        <v>114123980</v>
      </c>
      <c r="GB18" s="253">
        <v>109262816</v>
      </c>
      <c r="GC18" s="21">
        <v>112656600</v>
      </c>
      <c r="GD18" s="33">
        <v>110844200</v>
      </c>
      <c r="GE18" s="33">
        <v>115010100</v>
      </c>
      <c r="GF18" s="33">
        <v>118934400</v>
      </c>
      <c r="GG18" s="33">
        <v>128486400</v>
      </c>
      <c r="GH18" s="33">
        <v>137127200</v>
      </c>
      <c r="GI18" s="33">
        <v>130572400</v>
      </c>
      <c r="GJ18" s="196">
        <v>122362007.59999999</v>
      </c>
      <c r="GK18" s="6">
        <v>110519309</v>
      </c>
      <c r="GL18" s="6">
        <v>92864238.019999996</v>
      </c>
      <c r="GM18" s="6">
        <v>96294634.269028783</v>
      </c>
      <c r="GN18" s="6">
        <v>103519501.10720734</v>
      </c>
      <c r="GO18" s="6">
        <v>103047757.08</v>
      </c>
      <c r="GP18" s="6">
        <v>107748500</v>
      </c>
      <c r="GQ18" s="253">
        <v>6037851.5</v>
      </c>
      <c r="GR18" s="21">
        <v>6239600</v>
      </c>
      <c r="GS18" s="33">
        <v>6156400</v>
      </c>
      <c r="GT18" s="33">
        <v>6363800</v>
      </c>
      <c r="GU18" s="33">
        <v>6592900</v>
      </c>
      <c r="GV18" s="33">
        <v>7205800</v>
      </c>
      <c r="GW18" s="33">
        <v>7702800</v>
      </c>
      <c r="GX18" s="33">
        <v>7361700</v>
      </c>
      <c r="GY18" s="196">
        <v>6977000</v>
      </c>
      <c r="GZ18" s="21" t="s">
        <v>16</v>
      </c>
      <c r="HA18" s="21" t="s">
        <v>16</v>
      </c>
      <c r="HB18" s="21" t="s">
        <v>16</v>
      </c>
      <c r="HC18" s="21" t="s">
        <v>16</v>
      </c>
      <c r="HD18" s="21" t="s">
        <v>16</v>
      </c>
      <c r="HE18" s="21" t="s">
        <v>16</v>
      </c>
      <c r="HF18" s="254">
        <v>36589360</v>
      </c>
      <c r="HG18" s="33">
        <v>39749000</v>
      </c>
      <c r="HH18" s="33">
        <v>40569400</v>
      </c>
      <c r="HI18" s="33">
        <v>42576200</v>
      </c>
      <c r="HJ18" s="33">
        <v>41805600</v>
      </c>
      <c r="HK18" s="33">
        <v>44188800</v>
      </c>
      <c r="HL18" s="33">
        <v>44804200</v>
      </c>
      <c r="HM18" s="33">
        <v>50322500</v>
      </c>
      <c r="HN18" s="33">
        <v>53607000</v>
      </c>
      <c r="HO18" s="33">
        <v>50872900</v>
      </c>
      <c r="HP18" s="196">
        <v>49657300</v>
      </c>
      <c r="HQ18" s="6">
        <v>54452800</v>
      </c>
      <c r="HR18" s="6">
        <v>52970300</v>
      </c>
      <c r="HS18" s="6">
        <v>54814900</v>
      </c>
      <c r="HT18" s="6">
        <v>57575900</v>
      </c>
      <c r="HU18" s="6">
        <v>55476600</v>
      </c>
      <c r="HV18" s="6">
        <v>56509600</v>
      </c>
      <c r="HW18" s="253" t="s">
        <v>16</v>
      </c>
      <c r="HX18" s="33">
        <v>3348200</v>
      </c>
      <c r="HY18" s="33">
        <v>3287600</v>
      </c>
      <c r="HZ18" s="33" t="s">
        <v>16</v>
      </c>
      <c r="IA18" s="33" t="s">
        <v>16</v>
      </c>
      <c r="IB18" s="33" t="s">
        <v>16</v>
      </c>
      <c r="IC18" s="33" t="s">
        <v>16</v>
      </c>
      <c r="ID18" s="33" t="s">
        <v>16</v>
      </c>
      <c r="IE18" s="33" t="s">
        <v>16</v>
      </c>
      <c r="IF18" s="33" t="s">
        <v>16</v>
      </c>
      <c r="IG18" s="676">
        <v>3116500</v>
      </c>
      <c r="IH18" s="33">
        <v>3225100</v>
      </c>
      <c r="II18" s="33">
        <v>3387500</v>
      </c>
      <c r="IJ18" s="33">
        <v>3264000</v>
      </c>
      <c r="IK18" s="33">
        <v>3324800</v>
      </c>
      <c r="IL18" s="253">
        <v>37379000</v>
      </c>
      <c r="IM18" s="33">
        <v>39228000</v>
      </c>
      <c r="IN18" s="33">
        <v>38518000</v>
      </c>
      <c r="IO18" s="33">
        <v>44188800</v>
      </c>
      <c r="IP18" s="33">
        <v>44804200</v>
      </c>
      <c r="IQ18" s="33">
        <v>50322500</v>
      </c>
      <c r="IR18" s="33">
        <v>53607000</v>
      </c>
      <c r="IS18" s="33">
        <v>50872900</v>
      </c>
      <c r="IT18" s="196">
        <v>49657300</v>
      </c>
      <c r="IU18" s="6">
        <v>54452800</v>
      </c>
      <c r="IV18" s="675">
        <v>49853800</v>
      </c>
      <c r="IW18" s="131">
        <v>51589800</v>
      </c>
      <c r="IX18" s="131">
        <v>54188400</v>
      </c>
      <c r="IY18" s="131">
        <v>52212600</v>
      </c>
      <c r="IZ18" s="131">
        <v>53184800</v>
      </c>
      <c r="JA18" s="131"/>
      <c r="JB18" s="131"/>
      <c r="JC18" s="131"/>
      <c r="JD18" s="131"/>
      <c r="JE18" s="131"/>
      <c r="JF18" s="131"/>
      <c r="JG18" s="131"/>
      <c r="JH18" s="131"/>
      <c r="JI18" s="131"/>
    </row>
    <row r="19" spans="1:269" s="2" customFormat="1">
      <c r="A19" s="248" t="s">
        <v>12</v>
      </c>
      <c r="B19" s="248">
        <v>1204838224</v>
      </c>
      <c r="C19" s="6">
        <v>1235810000</v>
      </c>
      <c r="D19" s="2">
        <v>1176100000</v>
      </c>
      <c r="E19" s="2">
        <v>1004810000</v>
      </c>
      <c r="F19" s="2">
        <v>1269923000</v>
      </c>
      <c r="G19" s="2">
        <v>1403803000</v>
      </c>
      <c r="H19" s="2">
        <v>1453229000</v>
      </c>
      <c r="I19" s="2">
        <v>1606510000</v>
      </c>
      <c r="J19" s="2">
        <v>1618998000</v>
      </c>
      <c r="K19" s="2">
        <v>1699980000</v>
      </c>
      <c r="L19" s="2">
        <v>1643935000</v>
      </c>
      <c r="M19" s="2">
        <v>1768640000</v>
      </c>
      <c r="N19" s="2">
        <v>1778202000</v>
      </c>
      <c r="O19" s="2">
        <v>1891283000</v>
      </c>
      <c r="P19" s="2">
        <v>1874025087</v>
      </c>
      <c r="Q19" s="2">
        <v>2096696768</v>
      </c>
      <c r="R19" s="196">
        <v>2157200630</v>
      </c>
      <c r="S19" s="196">
        <v>2380174143</v>
      </c>
      <c r="T19" s="6">
        <v>2379508992</v>
      </c>
      <c r="U19" s="6">
        <v>2354926094</v>
      </c>
      <c r="V19" s="6">
        <v>2338713791</v>
      </c>
      <c r="W19" s="6">
        <v>2528789627</v>
      </c>
      <c r="X19" s="6">
        <v>2555659315</v>
      </c>
      <c r="Y19" s="6">
        <v>2786105340</v>
      </c>
      <c r="Z19" s="6">
        <v>2811006963</v>
      </c>
      <c r="AA19" s="6">
        <v>2988120542</v>
      </c>
      <c r="AB19" s="6">
        <v>2895694946</v>
      </c>
      <c r="AC19" s="675">
        <v>2677270967</v>
      </c>
      <c r="AD19" s="6">
        <v>2629592182</v>
      </c>
      <c r="AE19" s="6">
        <v>2867297551</v>
      </c>
      <c r="AF19" s="2">
        <v>2888065291</v>
      </c>
      <c r="AG19" s="6">
        <v>3219024749</v>
      </c>
      <c r="AH19" s="249">
        <v>1032730966</v>
      </c>
      <c r="AI19" s="33">
        <v>1089402590</v>
      </c>
      <c r="AJ19" s="33">
        <v>1171314099</v>
      </c>
      <c r="AK19" s="33">
        <v>1165400401</v>
      </c>
      <c r="AL19" s="33">
        <v>1162206236</v>
      </c>
      <c r="AM19" s="33">
        <v>1153966699</v>
      </c>
      <c r="AN19" s="33">
        <v>1219150364</v>
      </c>
      <c r="AO19" s="159">
        <v>1305096669</v>
      </c>
      <c r="AP19" s="197">
        <v>1539180583</v>
      </c>
      <c r="AQ19" s="246">
        <v>1566631964</v>
      </c>
      <c r="AR19" s="246">
        <v>1643132438</v>
      </c>
      <c r="AS19" s="6">
        <v>1633125007</v>
      </c>
      <c r="AT19" s="675">
        <v>1516082144</v>
      </c>
      <c r="AU19" s="6">
        <v>1501388942</v>
      </c>
      <c r="AV19" s="6">
        <v>1641376187</v>
      </c>
      <c r="AW19" s="6">
        <v>1644662526</v>
      </c>
      <c r="AX19" s="6">
        <v>1808316209</v>
      </c>
      <c r="AY19" s="253">
        <v>193160942</v>
      </c>
      <c r="AZ19" s="33">
        <v>197671394</v>
      </c>
      <c r="BA19" s="33">
        <v>225542209</v>
      </c>
      <c r="BB19" s="33">
        <v>225436206</v>
      </c>
      <c r="BC19" s="33">
        <v>216086362</v>
      </c>
      <c r="BD19" s="33">
        <v>214643971</v>
      </c>
      <c r="BE19" s="33">
        <v>236901584</v>
      </c>
      <c r="BF19" s="33">
        <v>170857426</v>
      </c>
      <c r="BG19" s="33">
        <v>152959366</v>
      </c>
      <c r="BH19" s="2">
        <v>257858176</v>
      </c>
      <c r="BI19" s="197">
        <v>274500240</v>
      </c>
      <c r="BJ19" s="6">
        <v>254222207</v>
      </c>
      <c r="BK19" s="6">
        <v>242837438</v>
      </c>
      <c r="BL19" s="6">
        <v>242934494</v>
      </c>
      <c r="BM19" s="6">
        <v>264406409</v>
      </c>
      <c r="BN19" s="6">
        <v>268392070</v>
      </c>
      <c r="BO19" s="6">
        <v>278050524</v>
      </c>
      <c r="BP19" s="253">
        <v>727896831</v>
      </c>
      <c r="BQ19" s="33">
        <v>730947837</v>
      </c>
      <c r="BR19" s="33">
        <v>860487612</v>
      </c>
      <c r="BS19" s="33">
        <v>863366780</v>
      </c>
      <c r="BT19" s="33">
        <v>851806559</v>
      </c>
      <c r="BU19" s="33">
        <v>844840052</v>
      </c>
      <c r="BV19" s="33">
        <v>934916335</v>
      </c>
      <c r="BW19" s="33">
        <v>940311849</v>
      </c>
      <c r="BX19" s="33">
        <v>932749761</v>
      </c>
      <c r="BY19" s="33">
        <v>854005682</v>
      </c>
      <c r="BZ19" s="197">
        <v>961029517</v>
      </c>
      <c r="CA19" s="6">
        <v>925661576</v>
      </c>
      <c r="CB19" s="675">
        <v>823949738</v>
      </c>
      <c r="CC19" s="6">
        <v>847598534</v>
      </c>
      <c r="CD19" s="6">
        <v>823949738</v>
      </c>
      <c r="CE19" s="2">
        <v>859640730</v>
      </c>
      <c r="CF19" s="6">
        <v>1000137276</v>
      </c>
      <c r="CG19" s="249">
        <v>81233260</v>
      </c>
      <c r="CH19" s="33">
        <v>81232900</v>
      </c>
      <c r="CI19" s="33">
        <v>67373973</v>
      </c>
      <c r="CJ19" s="255">
        <v>69110144</v>
      </c>
      <c r="CK19" s="33">
        <v>68259071</v>
      </c>
      <c r="CL19" s="33">
        <v>68479421</v>
      </c>
      <c r="CM19" s="33">
        <v>75336920</v>
      </c>
      <c r="CN19" s="33">
        <v>76442483</v>
      </c>
      <c r="CO19" s="33">
        <v>91025566</v>
      </c>
      <c r="CP19" s="33">
        <v>77981581</v>
      </c>
      <c r="CQ19" s="197">
        <v>51612658</v>
      </c>
      <c r="CR19" s="197">
        <v>27809114</v>
      </c>
      <c r="CS19" s="675">
        <v>37997613</v>
      </c>
      <c r="CT19" s="6">
        <v>37567738</v>
      </c>
      <c r="CU19" s="6">
        <v>46009871</v>
      </c>
      <c r="CV19" s="6">
        <v>46451857</v>
      </c>
      <c r="CW19" s="6">
        <v>50956045</v>
      </c>
      <c r="CX19" s="249">
        <v>22832956</v>
      </c>
      <c r="CY19" s="33">
        <v>22468584</v>
      </c>
      <c r="CZ19" s="33">
        <v>17381125</v>
      </c>
      <c r="DA19" s="33">
        <v>16943911</v>
      </c>
      <c r="DB19" s="33">
        <v>18841121</v>
      </c>
      <c r="DC19" s="33">
        <v>18916399</v>
      </c>
      <c r="DD19" s="33">
        <v>49337961</v>
      </c>
      <c r="DE19" s="33">
        <v>49682824</v>
      </c>
      <c r="DF19" s="33">
        <v>55474382</v>
      </c>
      <c r="DG19" s="33">
        <v>39763367</v>
      </c>
      <c r="DH19" s="197">
        <v>42328592</v>
      </c>
      <c r="DI19" s="6">
        <v>40507722</v>
      </c>
      <c r="DJ19" s="675">
        <v>41740104</v>
      </c>
      <c r="DK19" s="6">
        <v>40354866</v>
      </c>
      <c r="DL19" s="6">
        <v>52203619</v>
      </c>
      <c r="DM19" s="6">
        <v>52773250</v>
      </c>
      <c r="DN19" s="6">
        <v>63468321</v>
      </c>
      <c r="DO19" s="249">
        <v>34721000</v>
      </c>
      <c r="DP19" s="33">
        <v>35477325</v>
      </c>
      <c r="DQ19" s="33">
        <v>38075125</v>
      </c>
      <c r="DR19" s="21">
        <v>39251550</v>
      </c>
      <c r="DS19" s="33">
        <v>37726745</v>
      </c>
      <c r="DT19" s="33">
        <v>37867249</v>
      </c>
      <c r="DU19" s="33">
        <v>13146463</v>
      </c>
      <c r="DV19" s="33">
        <v>13268064</v>
      </c>
      <c r="DW19" s="33">
        <v>14715682</v>
      </c>
      <c r="DX19" s="33">
        <v>14766193</v>
      </c>
      <c r="DY19" s="197">
        <v>15517097</v>
      </c>
      <c r="DZ19" s="6">
        <v>14369320</v>
      </c>
      <c r="EA19" s="6">
        <v>14663930</v>
      </c>
      <c r="EB19" s="6">
        <v>14735656</v>
      </c>
      <c r="EC19" s="33">
        <v>15702931</v>
      </c>
      <c r="ED19" s="6">
        <v>16144858</v>
      </c>
      <c r="EE19" s="6">
        <v>18096374</v>
      </c>
      <c r="EF19" s="254">
        <v>774824630</v>
      </c>
      <c r="EG19" s="33">
        <v>962210853</v>
      </c>
      <c r="EH19" s="33">
        <v>970425642</v>
      </c>
      <c r="EI19" s="33">
        <v>1073269672</v>
      </c>
      <c r="EJ19" s="21">
        <v>1028586135</v>
      </c>
      <c r="EK19" s="33">
        <v>1028045855</v>
      </c>
      <c r="EL19" s="33">
        <v>1023960031</v>
      </c>
      <c r="EM19" s="33">
        <v>1103570504.3899999</v>
      </c>
      <c r="EN19" s="33">
        <v>1140290329</v>
      </c>
      <c r="EO19" s="33">
        <v>1301573405</v>
      </c>
      <c r="EP19" s="33">
        <v>1053519459</v>
      </c>
      <c r="EQ19" s="197">
        <v>1298852251</v>
      </c>
      <c r="ER19" s="6">
        <v>1224460550</v>
      </c>
      <c r="ES19" s="675">
        <v>1129320549</v>
      </c>
      <c r="ET19" s="6">
        <v>1128794329</v>
      </c>
      <c r="EU19" s="6">
        <v>1207418095</v>
      </c>
      <c r="EV19" s="6">
        <v>1213737404</v>
      </c>
      <c r="EW19" s="6">
        <v>1222459972</v>
      </c>
      <c r="EX19" s="253" t="s">
        <v>16</v>
      </c>
      <c r="EY19" s="21" t="s">
        <v>16</v>
      </c>
      <c r="EZ19" s="21" t="s">
        <v>16</v>
      </c>
      <c r="FA19" s="21" t="s">
        <v>16</v>
      </c>
      <c r="FB19" s="21" t="s">
        <v>16</v>
      </c>
      <c r="FC19" s="33" t="s">
        <v>16</v>
      </c>
      <c r="FD19" s="33" t="s">
        <v>16</v>
      </c>
      <c r="FE19" s="33">
        <v>46480032</v>
      </c>
      <c r="FF19" s="197">
        <v>60002459</v>
      </c>
      <c r="FG19" s="6">
        <v>56597025</v>
      </c>
      <c r="FH19" s="675">
        <v>53734547</v>
      </c>
      <c r="FI19" s="6">
        <v>54084556</v>
      </c>
      <c r="FJ19" s="6">
        <v>61505376</v>
      </c>
      <c r="FK19" s="6">
        <v>62043233</v>
      </c>
      <c r="FL19" s="6">
        <v>64090918</v>
      </c>
      <c r="FM19" s="253">
        <v>519683180</v>
      </c>
      <c r="FN19" s="21">
        <v>497576162</v>
      </c>
      <c r="FO19" s="33">
        <v>511862226</v>
      </c>
      <c r="FP19" s="33">
        <v>510302983</v>
      </c>
      <c r="FQ19" s="33">
        <v>555905076.68999994</v>
      </c>
      <c r="FR19" s="33">
        <v>588050552</v>
      </c>
      <c r="FS19" s="33">
        <v>688266521</v>
      </c>
      <c r="FT19" s="33">
        <v>518353132</v>
      </c>
      <c r="FU19" s="197">
        <v>660430004</v>
      </c>
      <c r="FV19" s="6">
        <v>677781038</v>
      </c>
      <c r="FW19" s="675">
        <v>634909017</v>
      </c>
      <c r="FX19" s="6">
        <v>637104432</v>
      </c>
      <c r="FY19" s="6">
        <v>652696209</v>
      </c>
      <c r="FZ19" s="6">
        <v>640083656</v>
      </c>
      <c r="GA19" s="6">
        <v>641300235</v>
      </c>
      <c r="GB19" s="253">
        <v>285662162</v>
      </c>
      <c r="GC19" s="21">
        <v>277470573</v>
      </c>
      <c r="GD19" s="33">
        <v>279144009</v>
      </c>
      <c r="GE19" s="33">
        <v>286762502</v>
      </c>
      <c r="GF19" s="33">
        <v>306299254.66000003</v>
      </c>
      <c r="GG19" s="33">
        <v>291846236</v>
      </c>
      <c r="GH19" s="33">
        <v>318945919</v>
      </c>
      <c r="GI19" s="33">
        <v>246096794</v>
      </c>
      <c r="GJ19" s="197">
        <v>284353875</v>
      </c>
      <c r="GK19" s="6">
        <v>219917904</v>
      </c>
      <c r="GL19" s="675">
        <v>223697411</v>
      </c>
      <c r="GM19" s="6">
        <v>204732204</v>
      </c>
      <c r="GN19" s="6">
        <v>253478623</v>
      </c>
      <c r="GO19" s="6">
        <v>269601881</v>
      </c>
      <c r="GP19" s="6">
        <v>270774345</v>
      </c>
      <c r="GQ19" s="253">
        <v>86987880</v>
      </c>
      <c r="GR19" s="21">
        <v>80394086</v>
      </c>
      <c r="GS19" s="33">
        <v>60888116</v>
      </c>
      <c r="GT19" s="33">
        <v>51241005</v>
      </c>
      <c r="GU19" s="33">
        <v>53876684.289999999</v>
      </c>
      <c r="GV19" s="33">
        <v>66222327</v>
      </c>
      <c r="GW19" s="33">
        <v>70990795</v>
      </c>
      <c r="GX19" s="33">
        <v>65385170</v>
      </c>
      <c r="GY19" s="197">
        <v>74666976</v>
      </c>
      <c r="GZ19" s="6">
        <v>66021399</v>
      </c>
      <c r="HA19" s="675">
        <v>47473793</v>
      </c>
      <c r="HB19" s="6">
        <v>47543039</v>
      </c>
      <c r="HC19" s="6">
        <v>50437842</v>
      </c>
      <c r="HD19" s="6">
        <v>50980323</v>
      </c>
      <c r="HE19" s="6">
        <v>55782717</v>
      </c>
      <c r="HF19" s="254" t="s">
        <v>16</v>
      </c>
      <c r="HG19" s="33" t="s">
        <v>16</v>
      </c>
      <c r="HH19" s="33" t="s">
        <v>16</v>
      </c>
      <c r="HI19" s="33" t="s">
        <v>16</v>
      </c>
      <c r="HJ19" s="33" t="s">
        <v>16</v>
      </c>
      <c r="HK19" s="33" t="s">
        <v>16</v>
      </c>
      <c r="HL19" s="33" t="s">
        <v>16</v>
      </c>
      <c r="HM19" s="33" t="s">
        <v>16</v>
      </c>
      <c r="HN19" s="33" t="s">
        <v>16</v>
      </c>
      <c r="HO19" s="33" t="s">
        <v>16</v>
      </c>
      <c r="HP19" s="267" t="s">
        <v>16</v>
      </c>
      <c r="HQ19" s="267" t="s">
        <v>16</v>
      </c>
      <c r="HR19" s="21" t="s">
        <v>16</v>
      </c>
      <c r="HS19" s="21" t="s">
        <v>16</v>
      </c>
      <c r="HT19" s="21" t="s">
        <v>16</v>
      </c>
      <c r="HU19" s="21" t="s">
        <v>16</v>
      </c>
      <c r="HV19" s="21" t="s">
        <v>16</v>
      </c>
      <c r="HW19" s="253" t="s">
        <v>16</v>
      </c>
      <c r="HX19" s="33" t="s">
        <v>16</v>
      </c>
      <c r="HY19" s="33" t="s">
        <v>16</v>
      </c>
      <c r="HZ19" s="33" t="s">
        <v>16</v>
      </c>
      <c r="IA19" s="33" t="s">
        <v>16</v>
      </c>
      <c r="IB19" s="33" t="s">
        <v>16</v>
      </c>
      <c r="IC19" s="33" t="s">
        <v>16</v>
      </c>
      <c r="ID19" s="33" t="s">
        <v>16</v>
      </c>
      <c r="IE19" s="33" t="s">
        <v>16</v>
      </c>
      <c r="IF19" s="33" t="s">
        <v>16</v>
      </c>
      <c r="IG19" s="33" t="s">
        <v>16</v>
      </c>
      <c r="IH19" s="33" t="s">
        <v>16</v>
      </c>
      <c r="II19" s="33" t="s">
        <v>16</v>
      </c>
      <c r="IJ19" s="33" t="s">
        <v>16</v>
      </c>
      <c r="IK19" s="33" t="s">
        <v>16</v>
      </c>
      <c r="IL19" s="253" t="s">
        <v>16</v>
      </c>
      <c r="IM19" s="33" t="s">
        <v>16</v>
      </c>
      <c r="IN19" s="33" t="s">
        <v>16</v>
      </c>
      <c r="IO19" s="33" t="s">
        <v>16</v>
      </c>
      <c r="IP19" s="33" t="s">
        <v>16</v>
      </c>
      <c r="IQ19" s="33" t="s">
        <v>16</v>
      </c>
      <c r="IR19" s="33" t="s">
        <v>16</v>
      </c>
      <c r="IS19" s="33" t="s">
        <v>16</v>
      </c>
      <c r="IT19" s="33" t="s">
        <v>16</v>
      </c>
      <c r="IU19" s="33" t="s">
        <v>16</v>
      </c>
      <c r="IV19" s="33" t="s">
        <v>16</v>
      </c>
      <c r="IW19" s="33" t="s">
        <v>16</v>
      </c>
      <c r="IX19" s="33" t="s">
        <v>16</v>
      </c>
      <c r="IY19" s="33" t="s">
        <v>16</v>
      </c>
      <c r="IZ19" s="33" t="s">
        <v>16</v>
      </c>
      <c r="JA19" s="131"/>
      <c r="JB19" s="131"/>
      <c r="JC19" s="131"/>
      <c r="JD19" s="131"/>
      <c r="JE19" s="131"/>
      <c r="JF19" s="131"/>
      <c r="JG19" s="131"/>
      <c r="JH19" s="131"/>
      <c r="JI19" s="131"/>
    </row>
    <row r="20" spans="1:269" s="2" customFormat="1">
      <c r="A20" s="248" t="s">
        <v>13</v>
      </c>
      <c r="B20" s="248">
        <v>378692041</v>
      </c>
      <c r="C20" s="6">
        <v>408603000</v>
      </c>
      <c r="D20" s="2">
        <v>463796000</v>
      </c>
      <c r="E20" s="2">
        <v>484808000</v>
      </c>
      <c r="F20" s="2">
        <v>547292000</v>
      </c>
      <c r="G20" s="2">
        <v>574855000</v>
      </c>
      <c r="H20" s="2">
        <v>561841000</v>
      </c>
      <c r="I20" s="2">
        <v>510399000</v>
      </c>
      <c r="J20" s="2">
        <v>495131000</v>
      </c>
      <c r="K20" s="2">
        <v>504280000</v>
      </c>
      <c r="L20" s="2">
        <v>533584000</v>
      </c>
      <c r="M20" s="2">
        <v>530891000</v>
      </c>
      <c r="N20" s="2">
        <v>604830000</v>
      </c>
      <c r="O20" s="2">
        <v>653999000</v>
      </c>
      <c r="P20" s="2">
        <v>747379230.99999988</v>
      </c>
      <c r="Q20" s="2">
        <v>862640508</v>
      </c>
      <c r="R20" s="196">
        <v>928550666</v>
      </c>
      <c r="S20" s="196">
        <v>923051567</v>
      </c>
      <c r="T20" s="6">
        <v>776255628</v>
      </c>
      <c r="U20" s="6">
        <v>728338882</v>
      </c>
      <c r="V20" s="6">
        <v>802694395</v>
      </c>
      <c r="W20" s="6">
        <v>878690932</v>
      </c>
      <c r="X20" s="6">
        <v>1020983522</v>
      </c>
      <c r="Y20" s="6">
        <v>995934737</v>
      </c>
      <c r="Z20" s="6">
        <v>1019827900</v>
      </c>
      <c r="AA20" s="6">
        <v>876408740</v>
      </c>
      <c r="AB20" s="6">
        <v>868464242</v>
      </c>
      <c r="AC20" s="6">
        <v>797612350</v>
      </c>
      <c r="AD20" s="6">
        <v>842042674</v>
      </c>
      <c r="AE20" s="6">
        <v>873636385</v>
      </c>
      <c r="AF20" s="2">
        <v>896595033</v>
      </c>
      <c r="AG20" s="6">
        <v>921393312</v>
      </c>
      <c r="AH20" s="249">
        <v>295282225</v>
      </c>
      <c r="AI20" s="33">
        <v>307057437</v>
      </c>
      <c r="AJ20" s="33">
        <v>303515735</v>
      </c>
      <c r="AK20" s="33">
        <v>237615278</v>
      </c>
      <c r="AL20" s="33">
        <v>218116518</v>
      </c>
      <c r="AM20" s="33">
        <v>235332999</v>
      </c>
      <c r="AN20" s="33">
        <v>257837689</v>
      </c>
      <c r="AO20" s="33">
        <v>293115444</v>
      </c>
      <c r="AP20" s="196">
        <v>403779339</v>
      </c>
      <c r="AQ20" s="246">
        <v>516682350</v>
      </c>
      <c r="AR20" s="246">
        <v>444423331</v>
      </c>
      <c r="AS20" s="6">
        <v>443846926</v>
      </c>
      <c r="AT20" s="6">
        <v>416777124</v>
      </c>
      <c r="AU20" s="6">
        <v>435805033</v>
      </c>
      <c r="AV20" s="6">
        <v>453730589</v>
      </c>
      <c r="AW20" s="6">
        <v>584922352</v>
      </c>
      <c r="AX20" s="6">
        <v>600496831</v>
      </c>
      <c r="AY20" s="253">
        <v>353142380</v>
      </c>
      <c r="AZ20" s="33">
        <v>382275862</v>
      </c>
      <c r="BA20" s="33">
        <v>382599976</v>
      </c>
      <c r="BB20" s="33">
        <v>322511265</v>
      </c>
      <c r="BC20" s="33">
        <v>305737562</v>
      </c>
      <c r="BD20" s="33">
        <v>340185726</v>
      </c>
      <c r="BE20" s="33">
        <v>374004334</v>
      </c>
      <c r="BF20" s="33">
        <v>442094317</v>
      </c>
      <c r="BG20" s="33">
        <v>305510129</v>
      </c>
      <c r="BH20" s="2">
        <v>205339840</v>
      </c>
      <c r="BI20" s="196">
        <v>174446036</v>
      </c>
      <c r="BJ20" s="6">
        <v>170661970</v>
      </c>
      <c r="BK20" s="6">
        <v>139161246</v>
      </c>
      <c r="BL20" s="6">
        <v>149352166</v>
      </c>
      <c r="BM20" s="6">
        <v>155164219</v>
      </c>
      <c r="BN20" s="6">
        <v>38450245</v>
      </c>
      <c r="BO20" s="6">
        <v>39580549</v>
      </c>
      <c r="BP20" s="249">
        <v>93925102</v>
      </c>
      <c r="BQ20" s="33">
        <v>103435776</v>
      </c>
      <c r="BR20" s="33">
        <v>102170693</v>
      </c>
      <c r="BS20" s="33">
        <v>89762545</v>
      </c>
      <c r="BT20" s="33">
        <v>83522817</v>
      </c>
      <c r="BU20" s="33">
        <v>94472096</v>
      </c>
      <c r="BV20" s="33">
        <v>103527978</v>
      </c>
      <c r="BW20" s="33">
        <v>119883971</v>
      </c>
      <c r="BX20" s="33">
        <v>121115142</v>
      </c>
      <c r="BY20" s="33">
        <v>120613166</v>
      </c>
      <c r="BZ20" s="196">
        <v>104889828</v>
      </c>
      <c r="CA20" s="6">
        <v>103385319</v>
      </c>
      <c r="CB20" s="6">
        <v>100381522</v>
      </c>
      <c r="CC20" s="6">
        <v>227324218</v>
      </c>
      <c r="CD20" s="6">
        <v>100381522</v>
      </c>
      <c r="CE20" s="2">
        <v>234338094</v>
      </c>
      <c r="CF20" s="6">
        <v>241481656</v>
      </c>
      <c r="CG20" s="249">
        <v>55964794</v>
      </c>
      <c r="CH20" s="33">
        <v>64664976</v>
      </c>
      <c r="CI20" s="33">
        <v>64886827</v>
      </c>
      <c r="CJ20" s="255">
        <v>64900616</v>
      </c>
      <c r="CK20" s="33">
        <v>82094994</v>
      </c>
      <c r="CL20" s="33">
        <v>89105573</v>
      </c>
      <c r="CM20" s="33">
        <v>94268795</v>
      </c>
      <c r="CN20" s="33">
        <v>103896595</v>
      </c>
      <c r="CO20" s="33">
        <v>103244540</v>
      </c>
      <c r="CP20" s="33">
        <v>83393598</v>
      </c>
      <c r="CQ20" s="196">
        <v>73194106</v>
      </c>
      <c r="CR20" s="196">
        <v>72516277</v>
      </c>
      <c r="CS20" s="675">
        <v>89671830</v>
      </c>
      <c r="CT20" s="33" t="s">
        <v>16</v>
      </c>
      <c r="CU20" s="263" t="s">
        <v>16</v>
      </c>
      <c r="CV20" s="33" t="s">
        <v>16</v>
      </c>
      <c r="CW20" s="33" t="s">
        <v>16</v>
      </c>
      <c r="CX20" s="249">
        <v>18122067</v>
      </c>
      <c r="CY20" s="33">
        <v>20007251</v>
      </c>
      <c r="CZ20" s="33">
        <v>19605162</v>
      </c>
      <c r="DA20" s="21">
        <v>37623219</v>
      </c>
      <c r="DB20" s="33">
        <v>16418342</v>
      </c>
      <c r="DC20" s="33">
        <v>33933931</v>
      </c>
      <c r="DD20" s="33">
        <v>38095062</v>
      </c>
      <c r="DE20" s="33">
        <v>47728548</v>
      </c>
      <c r="DF20" s="33">
        <v>47958120</v>
      </c>
      <c r="DG20" s="33">
        <v>79284799</v>
      </c>
      <c r="DH20" s="196">
        <v>67081714</v>
      </c>
      <c r="DI20" s="6">
        <v>66224528</v>
      </c>
      <c r="DJ20" s="675">
        <v>40303254</v>
      </c>
      <c r="DK20" s="6">
        <v>23779417</v>
      </c>
      <c r="DL20" s="6">
        <v>24479716</v>
      </c>
      <c r="DM20" s="6">
        <v>25392536</v>
      </c>
      <c r="DN20" s="6">
        <v>25999214</v>
      </c>
      <c r="DO20" s="249">
        <v>47425588</v>
      </c>
      <c r="DP20" s="33">
        <v>51109364</v>
      </c>
      <c r="DQ20" s="33">
        <v>50273174</v>
      </c>
      <c r="DR20" s="21">
        <v>23842705</v>
      </c>
      <c r="DS20" s="33">
        <v>22448649</v>
      </c>
      <c r="DT20" s="33">
        <v>9664070</v>
      </c>
      <c r="DU20" s="33">
        <v>10957074</v>
      </c>
      <c r="DV20" s="33">
        <v>14264647</v>
      </c>
      <c r="DW20" s="33">
        <v>14327467</v>
      </c>
      <c r="DX20" s="33">
        <v>14514147</v>
      </c>
      <c r="DY20" s="196">
        <v>12373725</v>
      </c>
      <c r="DZ20" s="6">
        <v>11829222</v>
      </c>
      <c r="EA20" s="6">
        <v>11317374</v>
      </c>
      <c r="EB20" s="6">
        <v>12560895</v>
      </c>
      <c r="EC20" s="6">
        <v>12937643</v>
      </c>
      <c r="ED20" s="6">
        <v>13491806</v>
      </c>
      <c r="EE20" s="6">
        <v>13835062</v>
      </c>
      <c r="EF20" s="254">
        <v>179689828</v>
      </c>
      <c r="EG20" s="33">
        <v>276256844</v>
      </c>
      <c r="EH20" s="33">
        <v>302570288</v>
      </c>
      <c r="EI20" s="33">
        <v>296152143</v>
      </c>
      <c r="EJ20" s="21">
        <v>276912601</v>
      </c>
      <c r="EK20" s="33">
        <v>261024476</v>
      </c>
      <c r="EL20" s="33">
        <v>298213075</v>
      </c>
      <c r="EM20" s="33">
        <v>320756517</v>
      </c>
      <c r="EN20" s="33">
        <v>373584405</v>
      </c>
      <c r="EO20" s="33">
        <v>364525598</v>
      </c>
      <c r="EP20" s="33">
        <v>369738468</v>
      </c>
      <c r="EQ20" s="196">
        <v>336608250</v>
      </c>
      <c r="ER20" s="6">
        <v>332157108</v>
      </c>
      <c r="ES20" s="6">
        <v>307859228</v>
      </c>
      <c r="ET20" s="6">
        <v>321944532</v>
      </c>
      <c r="EU20" s="6">
        <v>330388861</v>
      </c>
      <c r="EV20" s="6">
        <v>339097401</v>
      </c>
      <c r="EW20" s="6">
        <v>345057642</v>
      </c>
      <c r="EX20" s="253" t="s">
        <v>16</v>
      </c>
      <c r="EY20" s="21" t="s">
        <v>16</v>
      </c>
      <c r="EZ20" s="21" t="s">
        <v>16</v>
      </c>
      <c r="FA20" s="21" t="s">
        <v>16</v>
      </c>
      <c r="FB20" s="21" t="s">
        <v>16</v>
      </c>
      <c r="FC20" s="33" t="s">
        <v>16</v>
      </c>
      <c r="FD20" s="33" t="s">
        <v>16</v>
      </c>
      <c r="FE20" s="33" t="s">
        <v>16</v>
      </c>
      <c r="FF20" s="33" t="s">
        <v>16</v>
      </c>
      <c r="FG20" s="33" t="s">
        <v>16</v>
      </c>
      <c r="FH20" s="33" t="s">
        <v>16</v>
      </c>
      <c r="FI20" s="33" t="s">
        <v>16</v>
      </c>
      <c r="FJ20" s="33" t="s">
        <v>16</v>
      </c>
      <c r="FK20" s="33" t="s">
        <v>16</v>
      </c>
      <c r="FL20" s="33" t="s">
        <v>16</v>
      </c>
      <c r="FM20" s="253" t="s">
        <v>43</v>
      </c>
      <c r="FN20" s="33" t="s">
        <v>43</v>
      </c>
      <c r="FO20" s="33" t="s">
        <v>43</v>
      </c>
      <c r="FP20" s="33" t="s">
        <v>43</v>
      </c>
      <c r="FQ20" s="33" t="s">
        <v>43</v>
      </c>
      <c r="FR20" s="33" t="s">
        <v>43</v>
      </c>
      <c r="FS20" s="33" t="s">
        <v>43</v>
      </c>
      <c r="FT20" s="33" t="s">
        <v>43</v>
      </c>
      <c r="FU20" s="33" t="s">
        <v>43</v>
      </c>
      <c r="FV20" s="33" t="s">
        <v>43</v>
      </c>
      <c r="FW20" s="33" t="s">
        <v>43</v>
      </c>
      <c r="FX20" s="33" t="s">
        <v>43</v>
      </c>
      <c r="FY20" s="33" t="s">
        <v>43</v>
      </c>
      <c r="FZ20" s="33" t="s">
        <v>43</v>
      </c>
      <c r="GA20" s="33" t="s">
        <v>43</v>
      </c>
      <c r="GB20" s="253" t="s">
        <v>43</v>
      </c>
      <c r="GC20" s="21" t="s">
        <v>43</v>
      </c>
      <c r="GD20" s="33" t="s">
        <v>43</v>
      </c>
      <c r="GE20" s="33" t="s">
        <v>43</v>
      </c>
      <c r="GF20" s="33" t="s">
        <v>43</v>
      </c>
      <c r="GG20" s="33" t="s">
        <v>43</v>
      </c>
      <c r="GH20" s="33" t="s">
        <v>43</v>
      </c>
      <c r="GI20" s="33" t="s">
        <v>43</v>
      </c>
      <c r="GJ20" s="33" t="s">
        <v>43</v>
      </c>
      <c r="GK20" s="33" t="s">
        <v>43</v>
      </c>
      <c r="GL20" s="33" t="s">
        <v>43</v>
      </c>
      <c r="GM20" s="33" t="s">
        <v>43</v>
      </c>
      <c r="GN20" s="33" t="s">
        <v>43</v>
      </c>
      <c r="GO20" s="33"/>
      <c r="GP20" s="33"/>
      <c r="GQ20" s="253">
        <v>4725965</v>
      </c>
      <c r="GR20" s="21">
        <v>4442049</v>
      </c>
      <c r="GS20" s="33">
        <v>4226990</v>
      </c>
      <c r="GT20" s="33">
        <v>4476758</v>
      </c>
      <c r="GU20" s="33">
        <v>4638537</v>
      </c>
      <c r="GV20" s="33">
        <v>5680536</v>
      </c>
      <c r="GW20" s="33">
        <v>5705412</v>
      </c>
      <c r="GX20" s="33">
        <v>5846156</v>
      </c>
      <c r="GY20" s="196">
        <v>5304163</v>
      </c>
      <c r="GZ20" s="6">
        <v>5234621</v>
      </c>
      <c r="HA20" s="6">
        <v>4951071</v>
      </c>
      <c r="HB20" s="6">
        <v>5238116</v>
      </c>
      <c r="HC20" s="6">
        <v>5473340</v>
      </c>
      <c r="HD20" s="6">
        <v>5628738</v>
      </c>
      <c r="HE20" s="6">
        <v>5886045</v>
      </c>
      <c r="HF20" s="254" t="s">
        <v>16</v>
      </c>
      <c r="HG20" s="33" t="s">
        <v>16</v>
      </c>
      <c r="HH20" s="33" t="s">
        <v>16</v>
      </c>
      <c r="HI20" s="33" t="s">
        <v>16</v>
      </c>
      <c r="HJ20" s="33" t="s">
        <v>16</v>
      </c>
      <c r="HK20" s="33" t="s">
        <v>16</v>
      </c>
      <c r="HL20" s="33" t="s">
        <v>16</v>
      </c>
      <c r="HM20" s="33" t="s">
        <v>16</v>
      </c>
      <c r="HN20" s="33" t="s">
        <v>16</v>
      </c>
      <c r="HO20" s="33" t="s">
        <v>16</v>
      </c>
      <c r="HP20" s="33" t="s">
        <v>16</v>
      </c>
      <c r="HQ20" s="33" t="s">
        <v>16</v>
      </c>
      <c r="HR20" s="21" t="s">
        <v>16</v>
      </c>
      <c r="HS20" s="21" t="s">
        <v>16</v>
      </c>
      <c r="HT20" s="21" t="s">
        <v>16</v>
      </c>
      <c r="HU20" s="21" t="s">
        <v>16</v>
      </c>
      <c r="HV20" s="21" t="s">
        <v>16</v>
      </c>
      <c r="HW20" s="253" t="s">
        <v>16</v>
      </c>
      <c r="HX20" s="33" t="s">
        <v>16</v>
      </c>
      <c r="HY20" s="33" t="s">
        <v>16</v>
      </c>
      <c r="HZ20" s="33" t="s">
        <v>16</v>
      </c>
      <c r="IA20" s="33" t="s">
        <v>16</v>
      </c>
      <c r="IB20" s="33" t="s">
        <v>16</v>
      </c>
      <c r="IC20" s="33" t="s">
        <v>16</v>
      </c>
      <c r="ID20" s="33" t="s">
        <v>16</v>
      </c>
      <c r="IE20" s="33" t="s">
        <v>16</v>
      </c>
      <c r="IF20" s="33" t="s">
        <v>16</v>
      </c>
      <c r="IG20" s="33" t="s">
        <v>16</v>
      </c>
      <c r="IH20" s="33" t="s">
        <v>16</v>
      </c>
      <c r="II20" s="33" t="s">
        <v>16</v>
      </c>
      <c r="IJ20" s="33" t="s">
        <v>16</v>
      </c>
      <c r="IK20" s="33" t="s">
        <v>16</v>
      </c>
      <c r="IL20" s="253" t="s">
        <v>16</v>
      </c>
      <c r="IM20" s="33" t="s">
        <v>16</v>
      </c>
      <c r="IN20" s="33" t="s">
        <v>16</v>
      </c>
      <c r="IO20" s="33" t="s">
        <v>16</v>
      </c>
      <c r="IP20" s="33" t="s">
        <v>16</v>
      </c>
      <c r="IQ20" s="33" t="s">
        <v>16</v>
      </c>
      <c r="IR20" s="33" t="s">
        <v>16</v>
      </c>
      <c r="IS20" s="33" t="s">
        <v>16</v>
      </c>
      <c r="IT20" s="33" t="s">
        <v>16</v>
      </c>
      <c r="IU20" s="33" t="s">
        <v>16</v>
      </c>
      <c r="IV20" s="33" t="s">
        <v>16</v>
      </c>
      <c r="IW20" s="33" t="s">
        <v>16</v>
      </c>
      <c r="IX20" s="33" t="s">
        <v>16</v>
      </c>
      <c r="IY20" s="33" t="s">
        <v>16</v>
      </c>
      <c r="IZ20" s="33" t="s">
        <v>16</v>
      </c>
      <c r="JA20" s="131"/>
      <c r="JB20" s="131"/>
      <c r="JC20" s="131"/>
      <c r="JD20" s="131"/>
      <c r="JE20" s="131"/>
      <c r="JF20" s="131"/>
      <c r="JG20" s="131"/>
      <c r="JH20" s="131"/>
      <c r="JI20" s="131"/>
    </row>
    <row r="21" spans="1:269" s="2" customFormat="1">
      <c r="A21" s="260" t="s">
        <v>14</v>
      </c>
      <c r="B21" s="260">
        <v>153186000</v>
      </c>
      <c r="C21" s="261">
        <v>152105000</v>
      </c>
      <c r="D21" s="261">
        <v>154474000</v>
      </c>
      <c r="E21" s="261">
        <v>149774000</v>
      </c>
      <c r="F21" s="261">
        <v>154614000</v>
      </c>
      <c r="G21" s="261">
        <v>101766000</v>
      </c>
      <c r="H21" s="261">
        <v>168179000</v>
      </c>
      <c r="I21" s="261">
        <v>164946000</v>
      </c>
      <c r="J21" s="261">
        <v>162179000</v>
      </c>
      <c r="K21" s="261">
        <v>171457000</v>
      </c>
      <c r="L21" s="261">
        <v>177172000</v>
      </c>
      <c r="M21" s="261">
        <v>186678000</v>
      </c>
      <c r="N21" s="261">
        <v>192360000</v>
      </c>
      <c r="O21" s="261">
        <v>198300000</v>
      </c>
      <c r="P21" s="261">
        <v>213985748</v>
      </c>
      <c r="Q21" s="261">
        <v>214974024</v>
      </c>
      <c r="R21" s="261">
        <v>234232246</v>
      </c>
      <c r="S21" s="261">
        <v>238021884</v>
      </c>
      <c r="T21" s="13">
        <v>231030224</v>
      </c>
      <c r="U21" s="13">
        <v>179878908</v>
      </c>
      <c r="V21" s="13">
        <v>174764535</v>
      </c>
      <c r="W21" s="13">
        <v>175908284</v>
      </c>
      <c r="X21" s="13">
        <v>185720759</v>
      </c>
      <c r="Y21" s="13">
        <v>196324014</v>
      </c>
      <c r="Z21" s="13">
        <v>207918588</v>
      </c>
      <c r="AA21" s="13">
        <v>187844969</v>
      </c>
      <c r="AB21" s="13">
        <v>188994721</v>
      </c>
      <c r="AC21" s="13">
        <v>214071163</v>
      </c>
      <c r="AD21" s="13">
        <v>214390095</v>
      </c>
      <c r="AE21" s="13">
        <v>188619194</v>
      </c>
      <c r="AF21" s="2">
        <v>192694236</v>
      </c>
      <c r="AG21" s="13">
        <v>174771558</v>
      </c>
      <c r="AH21" s="262">
        <v>87251997</v>
      </c>
      <c r="AI21" s="263">
        <v>95864878</v>
      </c>
      <c r="AJ21" s="263">
        <v>95043097</v>
      </c>
      <c r="AK21" s="263">
        <v>91066754</v>
      </c>
      <c r="AL21" s="263">
        <v>80058944</v>
      </c>
      <c r="AM21" s="263">
        <v>76961362</v>
      </c>
      <c r="AN21" s="263">
        <v>75458736</v>
      </c>
      <c r="AO21" s="165">
        <v>74825407</v>
      </c>
      <c r="AP21" s="198">
        <v>78511727</v>
      </c>
      <c r="AQ21" s="264">
        <v>81100464</v>
      </c>
      <c r="AR21" s="264">
        <v>70868714</v>
      </c>
      <c r="AS21" s="13">
        <v>68791992</v>
      </c>
      <c r="AT21" s="13">
        <v>80553201</v>
      </c>
      <c r="AU21" s="13">
        <v>78213821</v>
      </c>
      <c r="AV21" s="13">
        <v>66460225</v>
      </c>
      <c r="AW21" s="13">
        <v>62596113</v>
      </c>
      <c r="AX21" s="13">
        <v>50880000</v>
      </c>
      <c r="AY21" s="265" t="s">
        <v>16</v>
      </c>
      <c r="AZ21" s="263" t="s">
        <v>16</v>
      </c>
      <c r="BA21" s="263" t="s">
        <v>16</v>
      </c>
      <c r="BB21" s="263" t="s">
        <v>16</v>
      </c>
      <c r="BC21" s="263" t="s">
        <v>16</v>
      </c>
      <c r="BD21" s="263" t="s">
        <v>16</v>
      </c>
      <c r="BE21" s="263" t="s">
        <v>16</v>
      </c>
      <c r="BF21" s="263" t="s">
        <v>16</v>
      </c>
      <c r="BG21" s="263" t="s">
        <v>16</v>
      </c>
      <c r="BH21" s="263" t="s">
        <v>16</v>
      </c>
      <c r="BI21" s="263" t="s">
        <v>16</v>
      </c>
      <c r="BJ21" s="263" t="s">
        <v>16</v>
      </c>
      <c r="BK21" s="263" t="s">
        <v>16</v>
      </c>
      <c r="BL21" s="263" t="s">
        <v>16</v>
      </c>
      <c r="BM21" s="263" t="s">
        <v>16</v>
      </c>
      <c r="BN21" s="263" t="s">
        <v>16</v>
      </c>
      <c r="BO21" s="263" t="s">
        <v>16</v>
      </c>
      <c r="BP21" s="265">
        <v>43329075</v>
      </c>
      <c r="BQ21" s="263">
        <v>46521038</v>
      </c>
      <c r="BR21" s="263">
        <v>48686740</v>
      </c>
      <c r="BS21" s="263">
        <v>48120404</v>
      </c>
      <c r="BT21" s="263">
        <v>38105614</v>
      </c>
      <c r="BU21" s="263">
        <v>36621920</v>
      </c>
      <c r="BV21" s="263">
        <v>37928323</v>
      </c>
      <c r="BW21" s="263">
        <v>41321995</v>
      </c>
      <c r="BX21" s="263">
        <v>43354786</v>
      </c>
      <c r="BY21" s="263">
        <v>47104987</v>
      </c>
      <c r="BZ21" s="198">
        <v>44147691</v>
      </c>
      <c r="CA21" s="13">
        <v>45897948</v>
      </c>
      <c r="CB21" s="13">
        <v>50657146</v>
      </c>
      <c r="CC21" s="6">
        <v>45819526</v>
      </c>
      <c r="CD21" s="6">
        <v>50657146</v>
      </c>
      <c r="CE21" s="2">
        <v>45331013</v>
      </c>
      <c r="CF21" s="13">
        <v>42764862</v>
      </c>
      <c r="CG21" s="265" t="s">
        <v>16</v>
      </c>
      <c r="CH21" s="263" t="s">
        <v>16</v>
      </c>
      <c r="CI21" s="263" t="s">
        <v>16</v>
      </c>
      <c r="CJ21" s="263" t="s">
        <v>16</v>
      </c>
      <c r="CK21" s="263" t="s">
        <v>16</v>
      </c>
      <c r="CL21" s="263" t="s">
        <v>16</v>
      </c>
      <c r="CM21" s="263" t="s">
        <v>16</v>
      </c>
      <c r="CN21" s="263" t="s">
        <v>16</v>
      </c>
      <c r="CO21" s="263" t="s">
        <v>16</v>
      </c>
      <c r="CP21" s="263" t="s">
        <v>16</v>
      </c>
      <c r="CQ21" s="263" t="s">
        <v>16</v>
      </c>
      <c r="CR21" s="263" t="s">
        <v>16</v>
      </c>
      <c r="CS21" s="263" t="s">
        <v>16</v>
      </c>
      <c r="CT21" s="263" t="s">
        <v>16</v>
      </c>
      <c r="CU21" s="263" t="s">
        <v>16</v>
      </c>
      <c r="CV21" s="263" t="s">
        <v>16</v>
      </c>
      <c r="CW21" s="263" t="s">
        <v>16</v>
      </c>
      <c r="CX21" s="265" t="s">
        <v>16</v>
      </c>
      <c r="CY21" s="263" t="s">
        <v>16</v>
      </c>
      <c r="CZ21" s="263" t="s">
        <v>16</v>
      </c>
      <c r="DA21" s="263" t="s">
        <v>16</v>
      </c>
      <c r="DB21" s="263" t="s">
        <v>16</v>
      </c>
      <c r="DC21" s="263" t="s">
        <v>16</v>
      </c>
      <c r="DD21" s="263" t="s">
        <v>16</v>
      </c>
      <c r="DE21" s="263" t="s">
        <v>16</v>
      </c>
      <c r="DF21" s="263" t="s">
        <v>16</v>
      </c>
      <c r="DG21" s="263">
        <v>15019754</v>
      </c>
      <c r="DH21" s="263">
        <v>23489822</v>
      </c>
      <c r="DI21" s="13">
        <v>25664875</v>
      </c>
      <c r="DJ21" s="13">
        <v>28906425</v>
      </c>
      <c r="DK21" s="13">
        <v>29009145</v>
      </c>
      <c r="DL21" s="13">
        <v>26116968</v>
      </c>
      <c r="DM21" s="13">
        <v>25683495</v>
      </c>
      <c r="DN21" s="13">
        <v>24479551</v>
      </c>
      <c r="DO21" s="262">
        <v>84392952</v>
      </c>
      <c r="DP21" s="263">
        <v>91846330</v>
      </c>
      <c r="DQ21" s="263">
        <v>94292047</v>
      </c>
      <c r="DR21" s="263">
        <v>91843066</v>
      </c>
      <c r="DS21" s="263">
        <v>61714350</v>
      </c>
      <c r="DT21" s="263">
        <v>61181253</v>
      </c>
      <c r="DU21" s="263">
        <v>62521225</v>
      </c>
      <c r="DV21" s="263">
        <v>69573357</v>
      </c>
      <c r="DW21" s="263">
        <v>74457501</v>
      </c>
      <c r="DX21" s="263">
        <v>64693383</v>
      </c>
      <c r="DY21" s="198">
        <v>49338742</v>
      </c>
      <c r="DZ21" s="13">
        <v>48639906</v>
      </c>
      <c r="EA21" s="13">
        <v>53954391</v>
      </c>
      <c r="EB21" s="13">
        <v>55709603</v>
      </c>
      <c r="EC21" s="6">
        <v>50222475</v>
      </c>
      <c r="ED21" s="13">
        <v>59083615</v>
      </c>
      <c r="EE21" s="13">
        <v>56647145</v>
      </c>
      <c r="EF21" s="266">
        <v>16818000</v>
      </c>
      <c r="EG21" s="263">
        <v>22952162</v>
      </c>
      <c r="EH21" s="263">
        <v>25097643</v>
      </c>
      <c r="EI21" s="263">
        <v>28119083</v>
      </c>
      <c r="EJ21" s="263">
        <v>27518428</v>
      </c>
      <c r="EK21" s="263">
        <v>54807655</v>
      </c>
      <c r="EL21" s="263">
        <v>53641388</v>
      </c>
      <c r="EM21" s="263">
        <v>54359111</v>
      </c>
      <c r="EN21" s="263">
        <v>55737680</v>
      </c>
      <c r="EO21" s="263">
        <v>60371544</v>
      </c>
      <c r="EP21" s="263">
        <v>64349734</v>
      </c>
      <c r="EQ21" s="198">
        <v>59076491</v>
      </c>
      <c r="ER21" s="13">
        <v>58438558</v>
      </c>
      <c r="ES21" s="13">
        <v>65441116</v>
      </c>
      <c r="ET21" s="13">
        <v>68481238</v>
      </c>
      <c r="EU21" s="13">
        <v>63323711</v>
      </c>
      <c r="EV21" s="13">
        <v>52245597</v>
      </c>
      <c r="EW21" s="13">
        <v>50289997</v>
      </c>
      <c r="EX21" s="265">
        <v>8357825</v>
      </c>
      <c r="EY21" s="263">
        <v>8119504</v>
      </c>
      <c r="EZ21" s="263">
        <v>8130568</v>
      </c>
      <c r="FA21" s="263">
        <v>8035367</v>
      </c>
      <c r="FB21" s="263">
        <v>8306730</v>
      </c>
      <c r="FC21" s="263">
        <v>8428561</v>
      </c>
      <c r="FD21" s="263">
        <v>8953448</v>
      </c>
      <c r="FE21" s="263">
        <v>14839504</v>
      </c>
      <c r="FF21" s="198">
        <v>13136460</v>
      </c>
      <c r="FG21" s="13">
        <v>12946249</v>
      </c>
      <c r="FH21" s="13">
        <v>14898297</v>
      </c>
      <c r="FI21" s="13">
        <v>15398877</v>
      </c>
      <c r="FJ21" s="13">
        <v>14246880</v>
      </c>
      <c r="FK21" s="13">
        <v>3970493</v>
      </c>
      <c r="FL21" s="13">
        <v>3875729</v>
      </c>
      <c r="FM21" s="25" t="s">
        <v>16</v>
      </c>
      <c r="FN21" s="26" t="s">
        <v>16</v>
      </c>
      <c r="FO21" s="26" t="s">
        <v>16</v>
      </c>
      <c r="FP21" s="26" t="s">
        <v>16</v>
      </c>
      <c r="FQ21" s="26" t="s">
        <v>16</v>
      </c>
      <c r="FR21" s="26" t="s">
        <v>16</v>
      </c>
      <c r="FS21" s="26" t="s">
        <v>16</v>
      </c>
      <c r="FT21" s="26" t="s">
        <v>16</v>
      </c>
      <c r="FU21" s="26" t="s">
        <v>16</v>
      </c>
      <c r="FV21" s="26" t="s">
        <v>16</v>
      </c>
      <c r="FW21" s="26" t="s">
        <v>16</v>
      </c>
      <c r="FX21" s="26" t="s">
        <v>16</v>
      </c>
      <c r="FY21" s="26" t="s">
        <v>16</v>
      </c>
      <c r="FZ21" s="26" t="s">
        <v>16</v>
      </c>
      <c r="GA21" s="26" t="s">
        <v>16</v>
      </c>
      <c r="GB21" s="265" t="s">
        <v>43</v>
      </c>
      <c r="GC21" s="263" t="s">
        <v>43</v>
      </c>
      <c r="GD21" s="263">
        <v>7146332</v>
      </c>
      <c r="GE21" s="263">
        <v>7547531</v>
      </c>
      <c r="GF21" s="263">
        <v>7853196</v>
      </c>
      <c r="GG21" s="263">
        <v>7892952</v>
      </c>
      <c r="GH21" s="263">
        <v>8230927</v>
      </c>
      <c r="GI21" s="263" t="s">
        <v>16</v>
      </c>
      <c r="GJ21" s="263" t="s">
        <v>16</v>
      </c>
      <c r="GK21" s="263">
        <v>7120613</v>
      </c>
      <c r="GL21" s="263">
        <v>7859711</v>
      </c>
      <c r="GM21" s="263">
        <v>22642868</v>
      </c>
      <c r="GN21" s="263">
        <v>13509901</v>
      </c>
      <c r="GO21" s="263">
        <v>13266333</v>
      </c>
      <c r="GP21" s="263">
        <v>12645566</v>
      </c>
      <c r="GQ21" s="265">
        <v>19761258</v>
      </c>
      <c r="GR21" s="263">
        <v>19398924</v>
      </c>
      <c r="GS21" s="263">
        <v>39530755</v>
      </c>
      <c r="GT21" s="263">
        <v>38058490</v>
      </c>
      <c r="GU21" s="263">
        <v>38199185</v>
      </c>
      <c r="GV21" s="263">
        <v>39416167</v>
      </c>
      <c r="GW21" s="263">
        <v>43187169</v>
      </c>
      <c r="GX21" s="263">
        <v>49510230</v>
      </c>
      <c r="GY21" s="198">
        <v>45940031</v>
      </c>
      <c r="GZ21" s="13">
        <v>38371696</v>
      </c>
      <c r="HA21" s="679">
        <v>28483304</v>
      </c>
      <c r="HB21" s="13">
        <v>30439493</v>
      </c>
      <c r="HC21" s="13">
        <v>35566930</v>
      </c>
      <c r="HD21" s="13">
        <v>35008771</v>
      </c>
      <c r="HE21" s="13">
        <v>33768702</v>
      </c>
      <c r="HF21" s="266" t="s">
        <v>43</v>
      </c>
      <c r="HG21" s="263" t="s">
        <v>43</v>
      </c>
      <c r="HH21" s="263" t="s">
        <v>43</v>
      </c>
      <c r="HI21" s="263" t="s">
        <v>43</v>
      </c>
      <c r="HJ21" s="263" t="s">
        <v>43</v>
      </c>
      <c r="HK21" s="263" t="s">
        <v>43</v>
      </c>
      <c r="HL21" s="263" t="s">
        <v>43</v>
      </c>
      <c r="HM21" s="263" t="s">
        <v>43</v>
      </c>
      <c r="HN21" s="263" t="s">
        <v>43</v>
      </c>
      <c r="HO21" s="263" t="s">
        <v>16</v>
      </c>
      <c r="HP21" s="268" t="s">
        <v>16</v>
      </c>
      <c r="HQ21" s="268" t="s">
        <v>16</v>
      </c>
      <c r="HR21" s="26" t="s">
        <v>16</v>
      </c>
      <c r="HS21" s="26" t="s">
        <v>16</v>
      </c>
      <c r="HT21" s="26">
        <v>8978436</v>
      </c>
      <c r="HU21" s="26">
        <v>9230034</v>
      </c>
      <c r="HV21" s="26">
        <v>9254864</v>
      </c>
      <c r="HW21" s="265" t="s">
        <v>43</v>
      </c>
      <c r="HX21" s="263" t="s">
        <v>43</v>
      </c>
      <c r="HY21" s="263" t="s">
        <v>43</v>
      </c>
      <c r="HZ21" s="263" t="s">
        <v>43</v>
      </c>
      <c r="IA21" s="263" t="s">
        <v>43</v>
      </c>
      <c r="IB21" s="263" t="s">
        <v>43</v>
      </c>
      <c r="IC21" s="263" t="s">
        <v>43</v>
      </c>
      <c r="ID21" s="263" t="s">
        <v>16</v>
      </c>
      <c r="IE21" s="263" t="s">
        <v>16</v>
      </c>
      <c r="IF21" s="263" t="s">
        <v>16</v>
      </c>
      <c r="IG21" s="263" t="s">
        <v>16</v>
      </c>
      <c r="IH21" s="263" t="s">
        <v>16</v>
      </c>
      <c r="II21" s="263" t="s">
        <v>16</v>
      </c>
      <c r="IJ21" s="263" t="s">
        <v>16</v>
      </c>
      <c r="IK21" s="263" t="s">
        <v>16</v>
      </c>
      <c r="IL21" s="265" t="s">
        <v>43</v>
      </c>
      <c r="IM21" s="263" t="s">
        <v>43</v>
      </c>
      <c r="IN21" s="263" t="s">
        <v>43</v>
      </c>
      <c r="IO21" s="263" t="s">
        <v>43</v>
      </c>
      <c r="IP21" s="263" t="s">
        <v>43</v>
      </c>
      <c r="IQ21" s="263" t="s">
        <v>43</v>
      </c>
      <c r="IR21" s="263" t="s">
        <v>43</v>
      </c>
      <c r="IS21" s="263" t="s">
        <v>43</v>
      </c>
      <c r="IT21" s="263" t="s">
        <v>43</v>
      </c>
      <c r="IU21" s="263" t="s">
        <v>43</v>
      </c>
      <c r="IV21" s="263" t="s">
        <v>43</v>
      </c>
      <c r="IW21" s="263" t="s">
        <v>43</v>
      </c>
      <c r="IX21" s="263" t="s">
        <v>43</v>
      </c>
      <c r="IY21" s="263" t="s">
        <v>43</v>
      </c>
      <c r="IZ21" s="263" t="s">
        <v>43</v>
      </c>
      <c r="JA21" s="131"/>
      <c r="JB21" s="131"/>
      <c r="JC21" s="131"/>
      <c r="JD21" s="131"/>
      <c r="JE21" s="131"/>
      <c r="JF21" s="131"/>
      <c r="JG21" s="131"/>
      <c r="JH21" s="131"/>
      <c r="JI21" s="131"/>
    </row>
    <row r="22" spans="1:269">
      <c r="A22" s="46"/>
      <c r="B22" s="6" t="s">
        <v>79</v>
      </c>
      <c r="R22" s="46" t="s">
        <v>58</v>
      </c>
      <c r="S22" s="46" t="s">
        <v>63</v>
      </c>
      <c r="T22" s="46" t="s">
        <v>88</v>
      </c>
      <c r="U22" s="46" t="s">
        <v>94</v>
      </c>
      <c r="V22" s="46" t="s">
        <v>104</v>
      </c>
      <c r="W22" s="46" t="s">
        <v>108</v>
      </c>
      <c r="X22" s="46" t="s">
        <v>110</v>
      </c>
      <c r="Y22" s="46" t="s">
        <v>117</v>
      </c>
      <c r="Z22" s="46" t="s">
        <v>123</v>
      </c>
      <c r="AA22" s="46" t="s">
        <v>133</v>
      </c>
      <c r="AB22" s="46" t="s">
        <v>175</v>
      </c>
      <c r="AC22" s="46" t="s">
        <v>175</v>
      </c>
      <c r="AD22" s="46" t="s">
        <v>184</v>
      </c>
      <c r="AE22" s="46" t="s">
        <v>183</v>
      </c>
      <c r="AF22" s="46" t="s">
        <v>206</v>
      </c>
      <c r="AG22" s="46" t="s">
        <v>206</v>
      </c>
      <c r="AH22" s="15" t="s">
        <v>59</v>
      </c>
      <c r="AI22" s="46" t="s">
        <v>58</v>
      </c>
      <c r="AJ22" s="46" t="s">
        <v>63</v>
      </c>
      <c r="AK22" s="46" t="s">
        <v>88</v>
      </c>
      <c r="AL22" s="46" t="s">
        <v>94</v>
      </c>
      <c r="AM22" s="46" t="s">
        <v>104</v>
      </c>
      <c r="AN22" s="46" t="s">
        <v>108</v>
      </c>
      <c r="AO22" s="46" t="s">
        <v>110</v>
      </c>
      <c r="AP22" s="46" t="s">
        <v>117</v>
      </c>
      <c r="AQ22" s="46" t="s">
        <v>123</v>
      </c>
      <c r="AR22" s="46" t="s">
        <v>133</v>
      </c>
      <c r="AS22" s="46" t="s">
        <v>175</v>
      </c>
      <c r="AT22" s="46" t="s">
        <v>175</v>
      </c>
      <c r="AU22" s="46" t="s">
        <v>184</v>
      </c>
      <c r="AV22" s="46" t="s">
        <v>183</v>
      </c>
      <c r="AW22" s="46" t="s">
        <v>207</v>
      </c>
      <c r="AX22" s="46" t="s">
        <v>207</v>
      </c>
      <c r="AY22" s="14" t="s">
        <v>59</v>
      </c>
      <c r="AZ22" s="46" t="s">
        <v>58</v>
      </c>
      <c r="BA22" s="46" t="s">
        <v>63</v>
      </c>
      <c r="BB22" s="46" t="s">
        <v>88</v>
      </c>
      <c r="BC22" s="46" t="s">
        <v>94</v>
      </c>
      <c r="BD22" s="46" t="s">
        <v>104</v>
      </c>
      <c r="BE22" s="46" t="s">
        <v>108</v>
      </c>
      <c r="BF22" s="46" t="s">
        <v>110</v>
      </c>
      <c r="BG22" s="46" t="s">
        <v>117</v>
      </c>
      <c r="BH22" s="46" t="s">
        <v>123</v>
      </c>
      <c r="BI22" s="46" t="s">
        <v>133</v>
      </c>
      <c r="BJ22" s="46" t="s">
        <v>175</v>
      </c>
      <c r="BK22" s="46" t="s">
        <v>175</v>
      </c>
      <c r="BL22" s="46"/>
      <c r="BM22" s="46" t="s">
        <v>182</v>
      </c>
      <c r="BN22" s="46" t="s">
        <v>208</v>
      </c>
      <c r="BO22" s="46" t="s">
        <v>208</v>
      </c>
      <c r="BP22" s="46" t="s">
        <v>60</v>
      </c>
      <c r="BQ22" s="46" t="s">
        <v>58</v>
      </c>
      <c r="BR22" s="46" t="s">
        <v>63</v>
      </c>
      <c r="BS22" s="46" t="s">
        <v>88</v>
      </c>
      <c r="BT22" s="46" t="s">
        <v>94</v>
      </c>
      <c r="BU22" s="46" t="s">
        <v>104</v>
      </c>
      <c r="BV22" s="46" t="s">
        <v>108</v>
      </c>
      <c r="BW22" s="46" t="s">
        <v>110</v>
      </c>
      <c r="BX22" s="46" t="s">
        <v>117</v>
      </c>
      <c r="BY22" s="46" t="s">
        <v>123</v>
      </c>
      <c r="BZ22" s="46" t="s">
        <v>133</v>
      </c>
      <c r="CA22" s="46" t="s">
        <v>175</v>
      </c>
      <c r="CB22" s="46" t="s">
        <v>175</v>
      </c>
      <c r="CC22" s="46" t="s">
        <v>184</v>
      </c>
      <c r="CD22" s="46" t="s">
        <v>183</v>
      </c>
      <c r="CE22" s="46" t="s">
        <v>209</v>
      </c>
      <c r="CF22" s="46" t="s">
        <v>209</v>
      </c>
      <c r="CG22" s="15" t="s">
        <v>59</v>
      </c>
      <c r="CH22" s="46" t="s">
        <v>58</v>
      </c>
      <c r="CI22" s="46" t="s">
        <v>63</v>
      </c>
      <c r="CJ22" s="46" t="s">
        <v>88</v>
      </c>
      <c r="CK22" s="46" t="s">
        <v>94</v>
      </c>
      <c r="CL22" s="46" t="s">
        <v>104</v>
      </c>
      <c r="CM22" s="46" t="s">
        <v>108</v>
      </c>
      <c r="CN22" s="46" t="s">
        <v>110</v>
      </c>
      <c r="CO22" s="46" t="s">
        <v>117</v>
      </c>
      <c r="CP22" s="46" t="s">
        <v>123</v>
      </c>
      <c r="CQ22" s="46" t="s">
        <v>133</v>
      </c>
      <c r="CR22" s="46" t="s">
        <v>175</v>
      </c>
      <c r="CS22" s="46" t="s">
        <v>175</v>
      </c>
      <c r="CT22" s="46" t="s">
        <v>184</v>
      </c>
      <c r="CU22" s="46" t="s">
        <v>183</v>
      </c>
      <c r="CV22" s="46" t="s">
        <v>210</v>
      </c>
      <c r="CW22" s="46" t="s">
        <v>210</v>
      </c>
      <c r="CX22" s="15" t="s">
        <v>59</v>
      </c>
      <c r="CY22" s="46" t="s">
        <v>58</v>
      </c>
      <c r="CZ22" s="46" t="s">
        <v>63</v>
      </c>
      <c r="DA22" s="46" t="s">
        <v>88</v>
      </c>
      <c r="DB22" s="46" t="s">
        <v>94</v>
      </c>
      <c r="DC22" s="46" t="s">
        <v>104</v>
      </c>
      <c r="DD22" s="46" t="s">
        <v>108</v>
      </c>
      <c r="DE22" s="46" t="s">
        <v>110</v>
      </c>
      <c r="DF22" s="46" t="s">
        <v>117</v>
      </c>
      <c r="DG22" s="46" t="s">
        <v>123</v>
      </c>
      <c r="DH22" s="46" t="s">
        <v>133</v>
      </c>
      <c r="DI22" s="46" t="s">
        <v>175</v>
      </c>
      <c r="DJ22" s="46" t="s">
        <v>175</v>
      </c>
      <c r="DK22" s="46" t="s">
        <v>184</v>
      </c>
      <c r="DL22" s="46" t="s">
        <v>183</v>
      </c>
      <c r="DM22" s="46"/>
      <c r="DN22" s="46" t="s">
        <v>211</v>
      </c>
      <c r="DO22" s="46" t="s">
        <v>59</v>
      </c>
      <c r="DP22" s="46" t="s">
        <v>58</v>
      </c>
      <c r="DQ22" s="46" t="s">
        <v>63</v>
      </c>
      <c r="DR22" s="46" t="s">
        <v>88</v>
      </c>
      <c r="DS22" s="46" t="s">
        <v>94</v>
      </c>
      <c r="DT22" s="46" t="s">
        <v>104</v>
      </c>
      <c r="DU22" s="46" t="s">
        <v>108</v>
      </c>
      <c r="DV22" s="46" t="s">
        <v>110</v>
      </c>
      <c r="DW22" s="46" t="s">
        <v>117</v>
      </c>
      <c r="DX22" s="46" t="s">
        <v>123</v>
      </c>
      <c r="DY22" s="46" t="s">
        <v>133</v>
      </c>
      <c r="DZ22" s="46" t="s">
        <v>175</v>
      </c>
      <c r="EA22" s="46" t="s">
        <v>175</v>
      </c>
      <c r="EB22" s="46" t="s">
        <v>184</v>
      </c>
      <c r="EC22" s="46" t="s">
        <v>183</v>
      </c>
      <c r="ED22" s="46" t="s">
        <v>212</v>
      </c>
      <c r="EE22" s="46" t="s">
        <v>212</v>
      </c>
      <c r="EF22" s="14" t="s">
        <v>86</v>
      </c>
      <c r="EG22" s="46" t="s">
        <v>59</v>
      </c>
      <c r="EH22" s="46" t="s">
        <v>58</v>
      </c>
      <c r="EI22" s="46" t="s">
        <v>63</v>
      </c>
      <c r="EJ22" s="46" t="s">
        <v>88</v>
      </c>
      <c r="EK22" s="46" t="s">
        <v>94</v>
      </c>
      <c r="EL22" s="46" t="s">
        <v>104</v>
      </c>
      <c r="EM22" s="46" t="s">
        <v>108</v>
      </c>
      <c r="EN22" s="46" t="s">
        <v>110</v>
      </c>
      <c r="EO22" s="46" t="s">
        <v>117</v>
      </c>
      <c r="EP22" s="46" t="s">
        <v>123</v>
      </c>
      <c r="EQ22" s="46" t="s">
        <v>133</v>
      </c>
      <c r="ER22" s="46" t="s">
        <v>175</v>
      </c>
      <c r="ES22" s="46" t="s">
        <v>175</v>
      </c>
      <c r="ET22" s="46" t="s">
        <v>184</v>
      </c>
      <c r="EU22" s="46" t="s">
        <v>183</v>
      </c>
      <c r="EW22" s="46" t="s">
        <v>213</v>
      </c>
      <c r="EX22" s="46" t="s">
        <v>63</v>
      </c>
      <c r="EY22" s="46" t="s">
        <v>88</v>
      </c>
      <c r="EZ22" s="46" t="s">
        <v>94</v>
      </c>
      <c r="FA22" s="46" t="s">
        <v>104</v>
      </c>
      <c r="FB22" s="46" t="s">
        <v>108</v>
      </c>
      <c r="FC22" s="46" t="s">
        <v>110</v>
      </c>
      <c r="FD22" s="46" t="s">
        <v>117</v>
      </c>
      <c r="FE22" s="46" t="s">
        <v>123</v>
      </c>
      <c r="FF22" s="46" t="s">
        <v>133</v>
      </c>
      <c r="FG22" s="46" t="s">
        <v>175</v>
      </c>
      <c r="FH22" s="46" t="s">
        <v>175</v>
      </c>
      <c r="FI22" s="46" t="s">
        <v>184</v>
      </c>
      <c r="FJ22" s="46" t="s">
        <v>183</v>
      </c>
      <c r="FK22" s="46"/>
      <c r="FL22" s="46" t="s">
        <v>214</v>
      </c>
      <c r="FM22" s="46" t="s">
        <v>63</v>
      </c>
      <c r="FN22" s="46" t="s">
        <v>88</v>
      </c>
      <c r="FO22" s="46" t="s">
        <v>94</v>
      </c>
      <c r="FP22" s="46" t="s">
        <v>104</v>
      </c>
      <c r="FQ22" s="46" t="s">
        <v>108</v>
      </c>
      <c r="FR22" s="46" t="s">
        <v>110</v>
      </c>
      <c r="FS22" s="46" t="s">
        <v>117</v>
      </c>
      <c r="FT22" s="46" t="s">
        <v>123</v>
      </c>
      <c r="FU22" s="46" t="s">
        <v>133</v>
      </c>
      <c r="FV22" s="46" t="s">
        <v>175</v>
      </c>
      <c r="FW22" s="46" t="s">
        <v>175</v>
      </c>
      <c r="FX22" s="46" t="s">
        <v>184</v>
      </c>
      <c r="FY22" s="46" t="s">
        <v>183</v>
      </c>
      <c r="FZ22" s="46"/>
      <c r="GA22" s="46" t="s">
        <v>215</v>
      </c>
      <c r="GB22" s="46" t="s">
        <v>63</v>
      </c>
      <c r="GC22" s="46" t="s">
        <v>88</v>
      </c>
      <c r="GD22" s="46" t="s">
        <v>94</v>
      </c>
      <c r="GE22" s="46" t="s">
        <v>104</v>
      </c>
      <c r="GF22" s="46" t="s">
        <v>108</v>
      </c>
      <c r="GG22" s="46" t="s">
        <v>110</v>
      </c>
      <c r="GH22" s="46" t="s">
        <v>117</v>
      </c>
      <c r="GI22" s="46" t="s">
        <v>123</v>
      </c>
      <c r="GJ22" s="46" t="s">
        <v>133</v>
      </c>
      <c r="GK22" s="46" t="s">
        <v>175</v>
      </c>
      <c r="GL22" s="46" t="s">
        <v>175</v>
      </c>
      <c r="GM22" s="46" t="s">
        <v>184</v>
      </c>
      <c r="GN22" s="46" t="s">
        <v>183</v>
      </c>
      <c r="GO22" s="46"/>
      <c r="GP22" s="46" t="s">
        <v>217</v>
      </c>
      <c r="GQ22" s="46" t="s">
        <v>63</v>
      </c>
      <c r="GR22" s="46" t="s">
        <v>88</v>
      </c>
      <c r="GS22" s="46" t="s">
        <v>94</v>
      </c>
      <c r="GT22" s="46" t="s">
        <v>104</v>
      </c>
      <c r="GU22" s="46" t="s">
        <v>108</v>
      </c>
      <c r="GV22" s="46" t="s">
        <v>110</v>
      </c>
      <c r="GW22" s="46" t="s">
        <v>117</v>
      </c>
      <c r="GX22" s="46" t="s">
        <v>123</v>
      </c>
      <c r="GY22" s="46" t="s">
        <v>133</v>
      </c>
      <c r="GZ22" s="46" t="s">
        <v>175</v>
      </c>
      <c r="HA22" s="46" t="s">
        <v>175</v>
      </c>
      <c r="HB22" s="46" t="s">
        <v>184</v>
      </c>
      <c r="HC22" s="46" t="s">
        <v>183</v>
      </c>
      <c r="HD22" s="46"/>
      <c r="HE22" s="46" t="s">
        <v>218</v>
      </c>
      <c r="HF22" s="15" t="s">
        <v>59</v>
      </c>
      <c r="HG22" s="46" t="s">
        <v>58</v>
      </c>
      <c r="HH22" s="46" t="s">
        <v>63</v>
      </c>
      <c r="HI22" s="46" t="s">
        <v>88</v>
      </c>
      <c r="HJ22" s="46" t="s">
        <v>94</v>
      </c>
      <c r="HK22" s="46" t="s">
        <v>104</v>
      </c>
      <c r="HL22" s="46" t="s">
        <v>108</v>
      </c>
      <c r="HM22" s="46" t="s">
        <v>110</v>
      </c>
      <c r="HN22" s="46" t="s">
        <v>117</v>
      </c>
      <c r="HO22" s="46" t="s">
        <v>123</v>
      </c>
      <c r="HP22" s="46" t="s">
        <v>133</v>
      </c>
      <c r="HQ22" s="46" t="s">
        <v>175</v>
      </c>
      <c r="HR22" s="46" t="s">
        <v>175</v>
      </c>
      <c r="HS22" s="46" t="s">
        <v>184</v>
      </c>
      <c r="HT22" s="46" t="s">
        <v>183</v>
      </c>
      <c r="HU22" s="46"/>
      <c r="HV22" s="46" t="s">
        <v>219</v>
      </c>
      <c r="HW22" s="46" t="s">
        <v>63</v>
      </c>
      <c r="HX22" s="46" t="s">
        <v>88</v>
      </c>
      <c r="HY22" s="46" t="s">
        <v>94</v>
      </c>
      <c r="HZ22" s="46" t="s">
        <v>104</v>
      </c>
      <c r="IA22" s="46" t="s">
        <v>108</v>
      </c>
      <c r="IB22" s="46" t="s">
        <v>110</v>
      </c>
      <c r="IC22" s="46" t="s">
        <v>117</v>
      </c>
      <c r="ID22" s="46" t="s">
        <v>123</v>
      </c>
      <c r="IE22" s="46" t="s">
        <v>133</v>
      </c>
      <c r="IF22" s="46" t="s">
        <v>175</v>
      </c>
      <c r="IG22" s="46" t="s">
        <v>175</v>
      </c>
      <c r="IH22" s="46" t="s">
        <v>184</v>
      </c>
      <c r="II22" s="46" t="s">
        <v>183</v>
      </c>
      <c r="IJ22" s="46"/>
      <c r="IK22" s="46" t="s">
        <v>220</v>
      </c>
      <c r="IL22" s="46" t="s">
        <v>63</v>
      </c>
      <c r="IM22" s="46" t="s">
        <v>88</v>
      </c>
      <c r="IN22" s="46" t="s">
        <v>94</v>
      </c>
      <c r="IO22" s="46" t="s">
        <v>104</v>
      </c>
      <c r="IP22" s="46" t="s">
        <v>108</v>
      </c>
      <c r="IQ22" s="46" t="s">
        <v>110</v>
      </c>
      <c r="IR22" s="46" t="s">
        <v>117</v>
      </c>
      <c r="IS22" s="46" t="s">
        <v>123</v>
      </c>
      <c r="IT22" s="46" t="s">
        <v>133</v>
      </c>
      <c r="IU22" s="46" t="s">
        <v>175</v>
      </c>
      <c r="IV22" s="46" t="s">
        <v>175</v>
      </c>
      <c r="IW22" s="46" t="s">
        <v>184</v>
      </c>
      <c r="IX22" s="46" t="s">
        <v>183</v>
      </c>
      <c r="IY22" s="46"/>
      <c r="IZ22" s="46" t="s">
        <v>221</v>
      </c>
      <c r="JA22" s="15"/>
      <c r="JB22" s="15"/>
      <c r="JC22" s="15"/>
      <c r="JD22" s="15"/>
      <c r="JE22" s="15"/>
      <c r="JF22" s="15"/>
      <c r="JG22" s="15"/>
      <c r="JH22" s="15"/>
      <c r="JI22" s="15"/>
    </row>
    <row r="23" spans="1:269">
      <c r="FR23" s="51"/>
      <c r="FS23" s="51"/>
      <c r="FT23" s="51"/>
    </row>
    <row r="24" spans="1:269">
      <c r="A24" s="14" t="s">
        <v>111</v>
      </c>
    </row>
    <row r="25" spans="1:269">
      <c r="A25" s="14" t="s">
        <v>112</v>
      </c>
      <c r="HB25" s="666"/>
      <c r="HC25" s="666"/>
      <c r="HD25" s="666"/>
      <c r="HE25" s="666"/>
      <c r="HF25" s="667" t="s">
        <v>185</v>
      </c>
    </row>
    <row r="42" spans="234:234">
      <c r="HZ42" s="194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00FF"/>
  </sheetPr>
  <dimension ref="A1:IA29"/>
  <sheetViews>
    <sheetView zoomScale="90" zoomScaleNormal="90" workbookViewId="0">
      <pane xSplit="1" topLeftCell="DK1" activePane="topRight" state="frozen"/>
      <selection activeCell="L23" sqref="L23"/>
      <selection pane="topRight" activeCell="DY25" sqref="DY25"/>
    </sheetView>
  </sheetViews>
  <sheetFormatPr defaultRowHeight="12.75"/>
  <cols>
    <col min="1" max="6" width="11.77734375" style="14" customWidth="1"/>
    <col min="7" max="11" width="11.77734375" style="143" customWidth="1"/>
    <col min="12" max="12" width="12.88671875" style="143" customWidth="1"/>
    <col min="13" max="17" width="12.5546875" style="143" customWidth="1"/>
    <col min="18" max="20" width="11.77734375" style="15" customWidth="1"/>
    <col min="21" max="26" width="11.77734375" style="14" customWidth="1"/>
    <col min="27" max="27" width="11.77734375" style="143" customWidth="1"/>
    <col min="28" max="28" width="11.6640625" style="143" customWidth="1"/>
    <col min="29" max="33" width="12.5546875" style="143" customWidth="1"/>
    <col min="34" max="36" width="11.77734375" style="15" customWidth="1"/>
    <col min="37" max="42" width="11.77734375" style="14" customWidth="1"/>
    <col min="43" max="43" width="11.77734375" style="143" customWidth="1"/>
    <col min="44" max="49" width="10.44140625" style="143" customWidth="1"/>
    <col min="50" max="52" width="11.77734375" style="15" customWidth="1"/>
    <col min="53" max="58" width="11.77734375" style="14" customWidth="1"/>
    <col min="59" max="59" width="11.77734375" style="143" customWidth="1"/>
    <col min="60" max="60" width="10.44140625" style="143" customWidth="1"/>
    <col min="61" max="65" width="12.5546875" style="143" customWidth="1"/>
    <col min="66" max="68" width="11.77734375" style="15" customWidth="1"/>
    <col min="69" max="74" width="11.77734375" style="14" customWidth="1"/>
    <col min="75" max="75" width="11.77734375" style="143" customWidth="1"/>
    <col min="76" max="76" width="10.44140625" style="143" customWidth="1"/>
    <col min="77" max="81" width="12.5546875" style="143" customWidth="1"/>
    <col min="82" max="84" width="11.77734375" style="15" customWidth="1"/>
    <col min="85" max="90" width="11.77734375" style="14" customWidth="1"/>
    <col min="91" max="91" width="11.77734375" style="143" customWidth="1"/>
    <col min="92" max="92" width="10.44140625" style="143" customWidth="1"/>
    <col min="93" max="97" width="12.5546875" style="143" customWidth="1"/>
    <col min="98" max="100" width="11.77734375" style="47" customWidth="1"/>
    <col min="101" max="106" width="11.77734375" style="87" customWidth="1"/>
    <col min="107" max="107" width="11.77734375" style="143" customWidth="1"/>
    <col min="108" max="108" width="10.44140625" style="143" customWidth="1"/>
    <col min="109" max="113" width="12.5546875" style="143" customWidth="1"/>
    <col min="114" max="116" width="11.77734375" style="15" customWidth="1"/>
    <col min="117" max="118" width="11.77734375" style="14" customWidth="1"/>
    <col min="119" max="123" width="11.77734375" style="143" customWidth="1"/>
    <col min="124" max="124" width="10.44140625" style="143" customWidth="1"/>
    <col min="125" max="129" width="12.5546875" style="143" customWidth="1"/>
    <col min="130" max="139" width="11.77734375" style="15" customWidth="1"/>
    <col min="140" max="144" width="12.5546875" style="143" customWidth="1"/>
    <col min="145" max="146" width="11.77734375" style="15" customWidth="1"/>
    <col min="147" max="152" width="11.77734375" style="14" customWidth="1"/>
    <col min="153" max="154" width="11.77734375" style="15" customWidth="1"/>
    <col min="155" max="159" width="12.5546875" style="143" customWidth="1"/>
    <col min="160" max="161" width="11.77734375" style="15" customWidth="1"/>
    <col min="162" max="167" width="11.77734375" style="14" customWidth="1"/>
    <col min="168" max="169" width="11.77734375" style="15" customWidth="1"/>
    <col min="170" max="174" width="12.5546875" style="143" customWidth="1"/>
    <col min="175" max="176" width="11.77734375" style="15" customWidth="1"/>
    <col min="177" max="182" width="11.77734375" style="14" customWidth="1"/>
    <col min="183" max="183" width="11.77734375" style="143" customWidth="1"/>
    <col min="184" max="184" width="10.44140625" style="143" customWidth="1"/>
    <col min="185" max="189" width="12.5546875" style="143" customWidth="1"/>
    <col min="190" max="194" width="11.77734375" style="15" customWidth="1"/>
    <col min="195" max="198" width="11.77734375" style="142" customWidth="1"/>
    <col min="199" max="199" width="11.77734375" style="143" customWidth="1"/>
    <col min="200" max="200" width="10.44140625" style="143" customWidth="1"/>
    <col min="201" max="205" width="12.5546875" style="143" customWidth="1"/>
    <col min="206" max="213" width="11.77734375" style="15" customWidth="1"/>
    <col min="214" max="214" width="11.77734375" style="143" customWidth="1"/>
    <col min="215" max="215" width="10.44140625" style="143" customWidth="1"/>
    <col min="216" max="220" width="12.5546875" style="143" customWidth="1"/>
    <col min="221" max="228" width="11.77734375" style="15" customWidth="1"/>
    <col min="229" max="229" width="11.77734375" style="143" customWidth="1"/>
    <col min="230" max="230" width="10.44140625" style="143" customWidth="1"/>
    <col min="231" max="231" width="12.5546875" style="143" customWidth="1"/>
    <col min="232" max="233" width="9.33203125" style="15" bestFit="1" customWidth="1"/>
    <col min="234" max="235" width="9.33203125" style="15" customWidth="1"/>
    <col min="236" max="16384" width="8.88671875" style="15"/>
  </cols>
  <sheetData>
    <row r="1" spans="1:235" s="223" customFormat="1">
      <c r="A1" s="213"/>
      <c r="B1" s="303" t="s">
        <v>52</v>
      </c>
      <c r="C1" s="213"/>
      <c r="D1" s="213"/>
      <c r="E1" s="213"/>
      <c r="F1" s="213"/>
      <c r="G1" s="174"/>
      <c r="H1" s="174"/>
      <c r="I1" s="174"/>
      <c r="J1" s="304"/>
      <c r="K1" s="304"/>
      <c r="L1" s="216"/>
      <c r="M1" s="216"/>
      <c r="N1" s="669"/>
      <c r="O1" s="669"/>
      <c r="P1" s="669"/>
      <c r="Q1" s="669"/>
      <c r="R1" s="213"/>
      <c r="S1" s="305"/>
      <c r="T1" s="305"/>
      <c r="U1" s="213"/>
      <c r="V1" s="213"/>
      <c r="W1" s="213"/>
      <c r="X1" s="213"/>
      <c r="Y1" s="213"/>
      <c r="Z1" s="304"/>
      <c r="AA1" s="304"/>
      <c r="AB1" s="216"/>
      <c r="AC1" s="216"/>
      <c r="AD1" s="669"/>
      <c r="AE1" s="669"/>
      <c r="AF1" s="669"/>
      <c r="AG1" s="669"/>
      <c r="AH1" s="213"/>
      <c r="AI1" s="213"/>
      <c r="AJ1" s="213"/>
      <c r="AK1" s="213"/>
      <c r="AL1" s="213"/>
      <c r="AM1" s="213"/>
      <c r="AN1" s="213"/>
      <c r="AO1" s="213"/>
      <c r="AP1" s="301"/>
      <c r="AQ1" s="302"/>
      <c r="AR1" s="216"/>
      <c r="AS1" s="216"/>
      <c r="AT1" s="669"/>
      <c r="AU1" s="669"/>
      <c r="AV1" s="669"/>
      <c r="AW1" s="669"/>
      <c r="AX1" s="213"/>
      <c r="AY1" s="213"/>
      <c r="AZ1" s="213"/>
      <c r="BA1" s="213"/>
      <c r="BB1" s="213"/>
      <c r="BC1" s="213"/>
      <c r="BD1" s="213"/>
      <c r="BE1" s="213"/>
      <c r="BF1" s="301"/>
      <c r="BG1" s="302"/>
      <c r="BH1" s="216"/>
      <c r="BI1" s="216"/>
      <c r="BJ1" s="669"/>
      <c r="BK1" s="669"/>
      <c r="BL1" s="669"/>
      <c r="BM1" s="669"/>
      <c r="BN1" s="213"/>
      <c r="BO1" s="213"/>
      <c r="BP1" s="213"/>
      <c r="BQ1" s="213"/>
      <c r="BR1" s="213"/>
      <c r="BS1" s="213"/>
      <c r="BT1" s="213"/>
      <c r="BU1" s="213"/>
      <c r="BV1" s="301"/>
      <c r="BW1" s="302"/>
      <c r="BX1" s="216"/>
      <c r="BY1" s="216"/>
      <c r="BZ1" s="669"/>
      <c r="CA1" s="669"/>
      <c r="CB1" s="669"/>
      <c r="CC1" s="669"/>
      <c r="CD1" s="213"/>
      <c r="CE1" s="213"/>
      <c r="CF1" s="213"/>
      <c r="CG1" s="213"/>
      <c r="CH1" s="213"/>
      <c r="CI1" s="213"/>
      <c r="CJ1" s="213"/>
      <c r="CL1" s="301"/>
      <c r="CM1" s="213"/>
      <c r="CN1" s="216"/>
      <c r="CO1" s="216"/>
      <c r="CP1" s="669"/>
      <c r="CQ1" s="669"/>
      <c r="CR1" s="669"/>
      <c r="CS1" s="669"/>
      <c r="CT1" s="306"/>
      <c r="CU1" s="306"/>
      <c r="CV1" s="306"/>
      <c r="CW1" s="306"/>
      <c r="CX1" s="306"/>
      <c r="CY1" s="306"/>
      <c r="CZ1" s="306"/>
      <c r="DA1" s="306"/>
      <c r="DB1" s="301"/>
      <c r="DC1" s="302"/>
      <c r="DD1" s="216"/>
      <c r="DE1" s="216"/>
      <c r="DF1" s="669"/>
      <c r="DG1" s="669"/>
      <c r="DH1" s="669"/>
      <c r="DI1" s="669"/>
      <c r="DJ1" s="213"/>
      <c r="DK1" s="213"/>
      <c r="DL1" s="213"/>
      <c r="DM1" s="213"/>
      <c r="DN1" s="213"/>
      <c r="DO1" s="174"/>
      <c r="DP1" s="174"/>
      <c r="DQ1" s="174"/>
      <c r="DR1" s="174"/>
      <c r="DS1" s="174"/>
      <c r="DT1" s="216"/>
      <c r="DU1" s="216"/>
      <c r="DV1" s="216"/>
      <c r="DW1" s="216"/>
      <c r="DX1" s="216"/>
      <c r="DY1" s="216"/>
      <c r="DZ1" s="174"/>
      <c r="EA1" s="213"/>
      <c r="EB1" s="213"/>
      <c r="EC1" s="213"/>
      <c r="ED1" s="213"/>
      <c r="EE1" s="213"/>
      <c r="EF1" s="213"/>
      <c r="EG1" s="213"/>
      <c r="EH1" s="213"/>
      <c r="EI1" s="213"/>
      <c r="EJ1" s="216"/>
      <c r="EK1" s="669"/>
      <c r="EL1" s="669"/>
      <c r="EM1" s="669"/>
      <c r="EN1" s="669"/>
      <c r="EO1" s="213"/>
      <c r="EP1" s="213"/>
      <c r="EQ1" s="213"/>
      <c r="ER1" s="213"/>
      <c r="ES1" s="213"/>
      <c r="ET1" s="213"/>
      <c r="EU1" s="213"/>
      <c r="EV1" s="301"/>
      <c r="EW1" s="213"/>
      <c r="EX1" s="213"/>
      <c r="EY1" s="216"/>
      <c r="EZ1" s="669"/>
      <c r="FA1" s="669"/>
      <c r="FB1" s="669"/>
      <c r="FC1" s="669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6"/>
      <c r="FO1" s="669"/>
      <c r="FP1" s="669"/>
      <c r="FQ1" s="669"/>
      <c r="FR1" s="669"/>
      <c r="FS1" s="213"/>
      <c r="FT1" s="213"/>
      <c r="FU1" s="213"/>
      <c r="FV1" s="213"/>
      <c r="FW1" s="213"/>
      <c r="FX1" s="213"/>
      <c r="FY1" s="213"/>
      <c r="FZ1" s="301"/>
      <c r="GA1" s="302"/>
      <c r="GB1" s="216"/>
      <c r="GC1" s="216"/>
      <c r="GD1" s="669"/>
      <c r="GE1" s="669"/>
      <c r="GF1" s="669"/>
      <c r="GG1" s="669"/>
      <c r="GH1" s="213"/>
      <c r="GI1" s="213"/>
      <c r="GJ1" s="213"/>
      <c r="GK1" s="213"/>
      <c r="GL1" s="213"/>
      <c r="GM1" s="174"/>
      <c r="GN1" s="174"/>
      <c r="GO1" s="174"/>
      <c r="GP1" s="174"/>
      <c r="GQ1" s="174"/>
      <c r="GR1" s="216"/>
      <c r="GS1" s="216"/>
      <c r="GT1" s="669"/>
      <c r="GU1" s="669"/>
      <c r="GV1" s="669"/>
      <c r="GW1" s="669"/>
      <c r="GX1" s="213"/>
      <c r="GY1" s="213"/>
      <c r="GZ1" s="213"/>
      <c r="HA1" s="213"/>
      <c r="HB1" s="213"/>
      <c r="HC1" s="213"/>
      <c r="HD1" s="213"/>
      <c r="HE1" s="213"/>
      <c r="HF1" s="174"/>
      <c r="HG1" s="216"/>
      <c r="HH1" s="216"/>
      <c r="HI1" s="669"/>
      <c r="HJ1" s="669"/>
      <c r="HK1" s="669"/>
      <c r="HL1" s="669"/>
      <c r="HM1" s="213"/>
      <c r="HN1" s="213"/>
      <c r="HO1" s="213"/>
      <c r="HP1" s="213"/>
      <c r="HQ1" s="213"/>
      <c r="HR1" s="213"/>
      <c r="HS1" s="213"/>
      <c r="HT1" s="213"/>
      <c r="HU1" s="174"/>
      <c r="HV1" s="216"/>
      <c r="HW1" s="216"/>
    </row>
    <row r="2" spans="1:235" s="223" customFormat="1">
      <c r="A2" s="273"/>
      <c r="B2" s="270" t="s">
        <v>15</v>
      </c>
      <c r="C2" s="273"/>
      <c r="D2" s="273"/>
      <c r="E2" s="273"/>
      <c r="F2" s="273"/>
      <c r="G2" s="308"/>
      <c r="H2" s="308"/>
      <c r="I2" s="308"/>
      <c r="J2" s="308"/>
      <c r="K2" s="308"/>
      <c r="L2" s="231"/>
      <c r="M2" s="231"/>
      <c r="N2" s="231"/>
      <c r="O2" s="231"/>
      <c r="P2" s="231"/>
      <c r="Q2" s="231"/>
      <c r="R2" s="271" t="s">
        <v>27</v>
      </c>
      <c r="S2" s="309"/>
      <c r="T2" s="309"/>
      <c r="U2" s="273"/>
      <c r="V2" s="273"/>
      <c r="W2" s="273"/>
      <c r="X2" s="273"/>
      <c r="Y2" s="273"/>
      <c r="Z2" s="273"/>
      <c r="AA2" s="308"/>
      <c r="AB2" s="231"/>
      <c r="AC2" s="231"/>
      <c r="AD2" s="231"/>
      <c r="AE2" s="231"/>
      <c r="AF2" s="231"/>
      <c r="AG2" s="231"/>
      <c r="AH2" s="271" t="s">
        <v>28</v>
      </c>
      <c r="AI2" s="273"/>
      <c r="AJ2" s="273"/>
      <c r="AK2" s="273"/>
      <c r="AL2" s="273"/>
      <c r="AM2" s="273"/>
      <c r="AN2" s="273"/>
      <c r="AO2" s="273"/>
      <c r="AP2" s="273"/>
      <c r="AQ2" s="308"/>
      <c r="AR2" s="231"/>
      <c r="AS2" s="231"/>
      <c r="AT2" s="231"/>
      <c r="AU2" s="231"/>
      <c r="AV2" s="231"/>
      <c r="AW2" s="231"/>
      <c r="AX2" s="271" t="s">
        <v>29</v>
      </c>
      <c r="AY2" s="273"/>
      <c r="AZ2" s="273"/>
      <c r="BA2" s="273"/>
      <c r="BB2" s="273"/>
      <c r="BC2" s="273"/>
      <c r="BD2" s="273"/>
      <c r="BE2" s="273"/>
      <c r="BF2" s="273"/>
      <c r="BG2" s="308"/>
      <c r="BH2" s="231"/>
      <c r="BI2" s="231"/>
      <c r="BJ2" s="231"/>
      <c r="BK2" s="231"/>
      <c r="BL2" s="231"/>
      <c r="BM2" s="231"/>
      <c r="BN2" s="271" t="s">
        <v>30</v>
      </c>
      <c r="BO2" s="273"/>
      <c r="BP2" s="273"/>
      <c r="BQ2" s="273"/>
      <c r="BR2" s="273"/>
      <c r="BS2" s="273"/>
      <c r="BT2" s="273"/>
      <c r="BU2" s="273"/>
      <c r="BV2" s="273"/>
      <c r="BW2" s="308"/>
      <c r="BX2" s="231"/>
      <c r="BY2" s="231"/>
      <c r="BZ2" s="231"/>
      <c r="CA2" s="231"/>
      <c r="CB2" s="231"/>
      <c r="CC2" s="231"/>
      <c r="CD2" s="271" t="s">
        <v>31</v>
      </c>
      <c r="CE2" s="273"/>
      <c r="CF2" s="273"/>
      <c r="CG2" s="273"/>
      <c r="CH2" s="273"/>
      <c r="CI2" s="273"/>
      <c r="CJ2" s="273"/>
      <c r="CK2" s="273"/>
      <c r="CL2" s="273"/>
      <c r="CM2" s="273"/>
      <c r="CN2" s="231"/>
      <c r="CO2" s="231"/>
      <c r="CP2" s="231"/>
      <c r="CQ2" s="231"/>
      <c r="CR2" s="231"/>
      <c r="CS2" s="231"/>
      <c r="CT2" s="232" t="s">
        <v>32</v>
      </c>
      <c r="CU2" s="310"/>
      <c r="CV2" s="310"/>
      <c r="CW2" s="310"/>
      <c r="CX2" s="310"/>
      <c r="CY2" s="310"/>
      <c r="CZ2" s="310"/>
      <c r="DA2" s="310"/>
      <c r="DB2" s="310"/>
      <c r="DC2" s="308"/>
      <c r="DD2" s="231"/>
      <c r="DE2" s="231"/>
      <c r="DF2" s="231"/>
      <c r="DG2" s="231"/>
      <c r="DH2" s="231"/>
      <c r="DI2" s="231"/>
      <c r="DJ2" s="272" t="s">
        <v>25</v>
      </c>
      <c r="DK2" s="273"/>
      <c r="DL2" s="273"/>
      <c r="DM2" s="273"/>
      <c r="DN2" s="273"/>
      <c r="DO2" s="308"/>
      <c r="DP2" s="308"/>
      <c r="DQ2" s="308"/>
      <c r="DR2" s="308"/>
      <c r="DS2" s="308"/>
      <c r="DT2" s="231"/>
      <c r="DU2" s="231"/>
      <c r="DV2" s="231"/>
      <c r="DW2" s="231"/>
      <c r="DX2" s="231"/>
      <c r="DY2" s="231"/>
      <c r="DZ2" s="271" t="s">
        <v>33</v>
      </c>
      <c r="EA2" s="273"/>
      <c r="EB2" s="273"/>
      <c r="EC2" s="273"/>
      <c r="ED2" s="273"/>
      <c r="EE2" s="273"/>
      <c r="EF2" s="273"/>
      <c r="EG2" s="273"/>
      <c r="EH2" s="273"/>
      <c r="EI2" s="273"/>
      <c r="EJ2" s="231"/>
      <c r="EK2" s="231"/>
      <c r="EL2" s="231"/>
      <c r="EM2" s="231"/>
      <c r="EN2" s="231"/>
      <c r="EO2" s="271" t="s">
        <v>21</v>
      </c>
      <c r="EP2" s="273"/>
      <c r="EQ2" s="273"/>
      <c r="ER2" s="273"/>
      <c r="ES2" s="273"/>
      <c r="ET2" s="273"/>
      <c r="EU2" s="273"/>
      <c r="EV2" s="273"/>
      <c r="EW2" s="273"/>
      <c r="EX2" s="273"/>
      <c r="EY2" s="231"/>
      <c r="EZ2" s="231"/>
      <c r="FA2" s="231"/>
      <c r="FB2" s="231"/>
      <c r="FC2" s="231"/>
      <c r="FD2" s="271" t="s">
        <v>34</v>
      </c>
      <c r="FE2" s="273"/>
      <c r="FF2" s="273"/>
      <c r="FG2" s="273"/>
      <c r="FH2" s="273"/>
      <c r="FI2" s="273"/>
      <c r="FJ2" s="273"/>
      <c r="FK2" s="273"/>
      <c r="FL2" s="273"/>
      <c r="FM2" s="273"/>
      <c r="FN2" s="231"/>
      <c r="FO2" s="231"/>
      <c r="FP2" s="231"/>
      <c r="FQ2" s="231"/>
      <c r="FR2" s="231"/>
      <c r="FS2" s="271" t="s">
        <v>35</v>
      </c>
      <c r="FT2" s="244"/>
      <c r="FU2" s="244"/>
      <c r="FV2" s="244"/>
      <c r="FW2" s="244"/>
      <c r="FX2" s="244"/>
      <c r="FY2" s="244"/>
      <c r="FZ2" s="244"/>
      <c r="GA2" s="244"/>
      <c r="GB2" s="231"/>
      <c r="GC2" s="231"/>
      <c r="GD2" s="231"/>
      <c r="GE2" s="231"/>
      <c r="GF2" s="231"/>
      <c r="GG2" s="231"/>
      <c r="GH2" s="272" t="s">
        <v>54</v>
      </c>
      <c r="GI2" s="273"/>
      <c r="GJ2" s="273"/>
      <c r="GK2" s="273"/>
      <c r="GL2" s="273"/>
      <c r="GM2" s="308"/>
      <c r="GN2" s="308"/>
      <c r="GO2" s="308"/>
      <c r="GP2" s="308"/>
      <c r="GQ2" s="308"/>
      <c r="GR2" s="231"/>
      <c r="GS2" s="231"/>
      <c r="GT2" s="231"/>
      <c r="GU2" s="231"/>
      <c r="GV2" s="231"/>
      <c r="GW2" s="231"/>
      <c r="GX2" s="271" t="s">
        <v>55</v>
      </c>
      <c r="GY2" s="273"/>
      <c r="GZ2" s="273"/>
      <c r="HA2" s="273"/>
      <c r="HB2" s="273"/>
      <c r="HC2" s="273"/>
      <c r="HD2" s="273"/>
      <c r="HE2" s="273"/>
      <c r="HF2" s="308"/>
      <c r="HG2" s="231"/>
      <c r="HH2" s="231"/>
      <c r="HI2" s="231"/>
      <c r="HJ2" s="231"/>
      <c r="HK2" s="231"/>
      <c r="HL2" s="231"/>
      <c r="HM2" s="271" t="s">
        <v>56</v>
      </c>
      <c r="HN2" s="273"/>
      <c r="HO2" s="273"/>
      <c r="HP2" s="273"/>
      <c r="HQ2" s="273"/>
      <c r="HR2" s="273"/>
      <c r="HS2" s="273"/>
      <c r="HT2" s="273"/>
      <c r="HU2" s="308"/>
      <c r="HV2" s="231"/>
      <c r="HW2" s="231"/>
    </row>
    <row r="3" spans="1:235" s="223" customFormat="1">
      <c r="A3" s="89"/>
      <c r="B3" s="242" t="s">
        <v>22</v>
      </c>
      <c r="C3" s="218" t="s">
        <v>23</v>
      </c>
      <c r="D3" s="218" t="s">
        <v>62</v>
      </c>
      <c r="E3" s="218" t="s">
        <v>87</v>
      </c>
      <c r="F3" s="218" t="s">
        <v>93</v>
      </c>
      <c r="G3" s="218" t="s">
        <v>103</v>
      </c>
      <c r="H3" s="218" t="s">
        <v>107</v>
      </c>
      <c r="I3" s="218" t="s">
        <v>109</v>
      </c>
      <c r="J3" s="218" t="s">
        <v>114</v>
      </c>
      <c r="K3" s="218" t="s">
        <v>121</v>
      </c>
      <c r="L3" s="506" t="s">
        <v>131</v>
      </c>
      <c r="M3" s="680" t="s">
        <v>158</v>
      </c>
      <c r="N3" s="670" t="s">
        <v>176</v>
      </c>
      <c r="O3" s="670" t="s">
        <v>177</v>
      </c>
      <c r="P3" s="670" t="s">
        <v>191</v>
      </c>
      <c r="Q3" s="670" t="s">
        <v>192</v>
      </c>
      <c r="R3" s="242" t="s">
        <v>22</v>
      </c>
      <c r="S3" s="218" t="s">
        <v>23</v>
      </c>
      <c r="T3" s="218" t="s">
        <v>62</v>
      </c>
      <c r="U3" s="218" t="s">
        <v>87</v>
      </c>
      <c r="V3" s="218" t="s">
        <v>93</v>
      </c>
      <c r="W3" s="218" t="s">
        <v>103</v>
      </c>
      <c r="X3" s="218" t="s">
        <v>107</v>
      </c>
      <c r="Y3" s="218" t="s">
        <v>109</v>
      </c>
      <c r="Z3" s="218" t="s">
        <v>114</v>
      </c>
      <c r="AA3" s="218" t="s">
        <v>121</v>
      </c>
      <c r="AB3" s="506" t="s">
        <v>131</v>
      </c>
      <c r="AC3" s="506" t="s">
        <v>158</v>
      </c>
      <c r="AD3" s="670" t="s">
        <v>176</v>
      </c>
      <c r="AE3" s="670" t="s">
        <v>177</v>
      </c>
      <c r="AF3" s="670" t="s">
        <v>191</v>
      </c>
      <c r="AG3" s="670" t="s">
        <v>192</v>
      </c>
      <c r="AH3" s="242" t="s">
        <v>22</v>
      </c>
      <c r="AI3" s="218" t="s">
        <v>23</v>
      </c>
      <c r="AJ3" s="218" t="s">
        <v>62</v>
      </c>
      <c r="AK3" s="218" t="s">
        <v>87</v>
      </c>
      <c r="AL3" s="218" t="s">
        <v>93</v>
      </c>
      <c r="AM3" s="218" t="s">
        <v>103</v>
      </c>
      <c r="AN3" s="218" t="s">
        <v>107</v>
      </c>
      <c r="AO3" s="218" t="s">
        <v>109</v>
      </c>
      <c r="AP3" s="218" t="s">
        <v>114</v>
      </c>
      <c r="AQ3" s="218" t="s">
        <v>121</v>
      </c>
      <c r="AR3" s="506" t="s">
        <v>131</v>
      </c>
      <c r="AS3" s="680" t="s">
        <v>158</v>
      </c>
      <c r="AT3" s="670" t="s">
        <v>176</v>
      </c>
      <c r="AU3" s="670" t="s">
        <v>177</v>
      </c>
      <c r="AV3" s="670" t="s">
        <v>191</v>
      </c>
      <c r="AW3" s="670" t="s">
        <v>192</v>
      </c>
      <c r="AX3" s="242" t="s">
        <v>22</v>
      </c>
      <c r="AY3" s="218" t="s">
        <v>23</v>
      </c>
      <c r="AZ3" s="218" t="s">
        <v>62</v>
      </c>
      <c r="BA3" s="218" t="s">
        <v>87</v>
      </c>
      <c r="BB3" s="218" t="s">
        <v>93</v>
      </c>
      <c r="BC3" s="218" t="s">
        <v>103</v>
      </c>
      <c r="BD3" s="218" t="s">
        <v>107</v>
      </c>
      <c r="BE3" s="218" t="s">
        <v>109</v>
      </c>
      <c r="BF3" s="218" t="s">
        <v>114</v>
      </c>
      <c r="BG3" s="218" t="s">
        <v>121</v>
      </c>
      <c r="BH3" s="506" t="s">
        <v>131</v>
      </c>
      <c r="BI3" s="506" t="s">
        <v>158</v>
      </c>
      <c r="BJ3" s="670" t="s">
        <v>176</v>
      </c>
      <c r="BK3" s="670" t="s">
        <v>177</v>
      </c>
      <c r="BL3" s="670" t="s">
        <v>191</v>
      </c>
      <c r="BM3" s="670" t="s">
        <v>192</v>
      </c>
      <c r="BN3" s="242" t="s">
        <v>22</v>
      </c>
      <c r="BO3" s="218" t="s">
        <v>23</v>
      </c>
      <c r="BP3" s="218" t="s">
        <v>62</v>
      </c>
      <c r="BQ3" s="218" t="s">
        <v>87</v>
      </c>
      <c r="BR3" s="218" t="s">
        <v>93</v>
      </c>
      <c r="BS3" s="218" t="s">
        <v>103</v>
      </c>
      <c r="BT3" s="218" t="s">
        <v>107</v>
      </c>
      <c r="BU3" s="218" t="s">
        <v>109</v>
      </c>
      <c r="BV3" s="218" t="s">
        <v>114</v>
      </c>
      <c r="BW3" s="218" t="s">
        <v>121</v>
      </c>
      <c r="BX3" s="506" t="s">
        <v>131</v>
      </c>
      <c r="BY3" s="680" t="s">
        <v>158</v>
      </c>
      <c r="BZ3" s="670" t="s">
        <v>176</v>
      </c>
      <c r="CA3" s="670" t="s">
        <v>177</v>
      </c>
      <c r="CB3" s="670" t="s">
        <v>191</v>
      </c>
      <c r="CC3" s="670" t="s">
        <v>192</v>
      </c>
      <c r="CD3" s="242" t="s">
        <v>22</v>
      </c>
      <c r="CE3" s="218" t="s">
        <v>23</v>
      </c>
      <c r="CF3" s="218" t="s">
        <v>62</v>
      </c>
      <c r="CG3" s="218" t="s">
        <v>87</v>
      </c>
      <c r="CH3" s="218" t="s">
        <v>93</v>
      </c>
      <c r="CI3" s="218" t="s">
        <v>103</v>
      </c>
      <c r="CJ3" s="218" t="s">
        <v>107</v>
      </c>
      <c r="CK3" s="218" t="s">
        <v>109</v>
      </c>
      <c r="CL3" s="218" t="s">
        <v>114</v>
      </c>
      <c r="CM3" s="218" t="s">
        <v>121</v>
      </c>
      <c r="CN3" s="506" t="s">
        <v>131</v>
      </c>
      <c r="CO3" s="680" t="s">
        <v>158</v>
      </c>
      <c r="CP3" s="670" t="s">
        <v>176</v>
      </c>
      <c r="CQ3" s="670" t="s">
        <v>177</v>
      </c>
      <c r="CR3" s="670" t="s">
        <v>191</v>
      </c>
      <c r="CS3" s="670" t="s">
        <v>192</v>
      </c>
      <c r="CT3" s="242" t="s">
        <v>22</v>
      </c>
      <c r="CU3" s="218" t="s">
        <v>23</v>
      </c>
      <c r="CV3" s="218" t="s">
        <v>62</v>
      </c>
      <c r="CW3" s="218" t="s">
        <v>87</v>
      </c>
      <c r="CX3" s="218" t="s">
        <v>93</v>
      </c>
      <c r="CY3" s="218" t="s">
        <v>103</v>
      </c>
      <c r="CZ3" s="218" t="s">
        <v>107</v>
      </c>
      <c r="DA3" s="218" t="s">
        <v>109</v>
      </c>
      <c r="DB3" s="218" t="s">
        <v>114</v>
      </c>
      <c r="DC3" s="218" t="s">
        <v>121</v>
      </c>
      <c r="DD3" s="506" t="s">
        <v>131</v>
      </c>
      <c r="DE3" s="680" t="s">
        <v>158</v>
      </c>
      <c r="DF3" s="670" t="s">
        <v>176</v>
      </c>
      <c r="DG3" s="670" t="s">
        <v>177</v>
      </c>
      <c r="DH3" s="670" t="s">
        <v>191</v>
      </c>
      <c r="DI3" s="670" t="s">
        <v>192</v>
      </c>
      <c r="DJ3" s="307" t="s">
        <v>22</v>
      </c>
      <c r="DK3" s="218" t="s">
        <v>23</v>
      </c>
      <c r="DL3" s="218" t="s">
        <v>62</v>
      </c>
      <c r="DM3" s="218" t="s">
        <v>87</v>
      </c>
      <c r="DN3" s="218" t="s">
        <v>93</v>
      </c>
      <c r="DO3" s="218" t="s">
        <v>103</v>
      </c>
      <c r="DP3" s="218" t="s">
        <v>107</v>
      </c>
      <c r="DQ3" s="218" t="s">
        <v>109</v>
      </c>
      <c r="DR3" s="218" t="s">
        <v>114</v>
      </c>
      <c r="DS3" s="218" t="s">
        <v>121</v>
      </c>
      <c r="DT3" s="506" t="s">
        <v>131</v>
      </c>
      <c r="DU3" s="680" t="s">
        <v>158</v>
      </c>
      <c r="DV3" s="670" t="s">
        <v>176</v>
      </c>
      <c r="DW3" s="670" t="s">
        <v>177</v>
      </c>
      <c r="DX3" s="670" t="s">
        <v>191</v>
      </c>
      <c r="DY3" s="670" t="s">
        <v>192</v>
      </c>
      <c r="DZ3" s="242" t="s">
        <v>23</v>
      </c>
      <c r="EA3" s="218" t="s">
        <v>62</v>
      </c>
      <c r="EB3" s="218" t="s">
        <v>87</v>
      </c>
      <c r="EC3" s="218" t="s">
        <v>93</v>
      </c>
      <c r="ED3" s="218" t="s">
        <v>103</v>
      </c>
      <c r="EE3" s="218" t="s">
        <v>107</v>
      </c>
      <c r="EF3" s="218" t="s">
        <v>109</v>
      </c>
      <c r="EG3" s="218" t="s">
        <v>114</v>
      </c>
      <c r="EH3" s="218" t="s">
        <v>121</v>
      </c>
      <c r="EI3" s="218" t="s">
        <v>131</v>
      </c>
      <c r="EJ3" s="670" t="s">
        <v>158</v>
      </c>
      <c r="EK3" s="670" t="s">
        <v>176</v>
      </c>
      <c r="EL3" s="670" t="s">
        <v>177</v>
      </c>
      <c r="EM3" s="670" t="s">
        <v>191</v>
      </c>
      <c r="EN3" s="670" t="s">
        <v>192</v>
      </c>
      <c r="EO3" s="242" t="s">
        <v>23</v>
      </c>
      <c r="EP3" s="218" t="s">
        <v>62</v>
      </c>
      <c r="EQ3" s="218" t="s">
        <v>87</v>
      </c>
      <c r="ER3" s="218" t="s">
        <v>93</v>
      </c>
      <c r="ES3" s="218" t="s">
        <v>103</v>
      </c>
      <c r="ET3" s="218" t="s">
        <v>107</v>
      </c>
      <c r="EU3" s="218" t="s">
        <v>109</v>
      </c>
      <c r="EV3" s="218" t="s">
        <v>114</v>
      </c>
      <c r="EW3" s="218" t="s">
        <v>121</v>
      </c>
      <c r="EX3" s="218" t="s">
        <v>131</v>
      </c>
      <c r="EY3" s="670" t="s">
        <v>158</v>
      </c>
      <c r="EZ3" s="670" t="s">
        <v>176</v>
      </c>
      <c r="FA3" s="670" t="s">
        <v>177</v>
      </c>
      <c r="FB3" s="670" t="s">
        <v>191</v>
      </c>
      <c r="FC3" s="670" t="s">
        <v>192</v>
      </c>
      <c r="FD3" s="242" t="s">
        <v>23</v>
      </c>
      <c r="FE3" s="218" t="s">
        <v>62</v>
      </c>
      <c r="FF3" s="218" t="s">
        <v>87</v>
      </c>
      <c r="FG3" s="218" t="s">
        <v>93</v>
      </c>
      <c r="FH3" s="218" t="s">
        <v>103</v>
      </c>
      <c r="FI3" s="218" t="s">
        <v>107</v>
      </c>
      <c r="FJ3" s="218" t="s">
        <v>109</v>
      </c>
      <c r="FK3" s="218" t="s">
        <v>114</v>
      </c>
      <c r="FL3" s="218" t="s">
        <v>121</v>
      </c>
      <c r="FM3" s="218" t="s">
        <v>131</v>
      </c>
      <c r="FN3" s="670" t="s">
        <v>158</v>
      </c>
      <c r="FO3" s="670" t="s">
        <v>176</v>
      </c>
      <c r="FP3" s="670" t="s">
        <v>177</v>
      </c>
      <c r="FQ3" s="670" t="s">
        <v>191</v>
      </c>
      <c r="FR3" s="670" t="s">
        <v>192</v>
      </c>
      <c r="FS3" s="242" t="s">
        <v>23</v>
      </c>
      <c r="FT3" s="218" t="s">
        <v>62</v>
      </c>
      <c r="FU3" s="218" t="s">
        <v>87</v>
      </c>
      <c r="FV3" s="218" t="s">
        <v>93</v>
      </c>
      <c r="FW3" s="218" t="s">
        <v>103</v>
      </c>
      <c r="FX3" s="218" t="s">
        <v>107</v>
      </c>
      <c r="FY3" s="218" t="s">
        <v>109</v>
      </c>
      <c r="FZ3" s="218" t="s">
        <v>114</v>
      </c>
      <c r="GA3" s="244" t="s">
        <v>121</v>
      </c>
      <c r="GB3" s="506" t="s">
        <v>131</v>
      </c>
      <c r="GC3" s="680" t="s">
        <v>158</v>
      </c>
      <c r="GD3" s="672" t="s">
        <v>186</v>
      </c>
      <c r="GE3" s="672" t="s">
        <v>177</v>
      </c>
      <c r="GF3" s="672" t="s">
        <v>191</v>
      </c>
      <c r="GG3" s="672" t="s">
        <v>192</v>
      </c>
      <c r="GH3" s="241" t="s">
        <v>22</v>
      </c>
      <c r="GI3" s="218" t="s">
        <v>23</v>
      </c>
      <c r="GJ3" s="218" t="s">
        <v>62</v>
      </c>
      <c r="GK3" s="218" t="s">
        <v>87</v>
      </c>
      <c r="GL3" s="218" t="s">
        <v>93</v>
      </c>
      <c r="GM3" s="218" t="s">
        <v>103</v>
      </c>
      <c r="GN3" s="218" t="s">
        <v>107</v>
      </c>
      <c r="GO3" s="218" t="s">
        <v>109</v>
      </c>
      <c r="GP3" s="218" t="s">
        <v>114</v>
      </c>
      <c r="GQ3" s="218" t="s">
        <v>121</v>
      </c>
      <c r="GR3" s="506" t="s">
        <v>131</v>
      </c>
      <c r="GS3" s="680" t="s">
        <v>158</v>
      </c>
      <c r="GT3" s="670" t="s">
        <v>176</v>
      </c>
      <c r="GU3" s="670" t="s">
        <v>177</v>
      </c>
      <c r="GV3" s="670" t="s">
        <v>191</v>
      </c>
      <c r="GW3" s="670" t="s">
        <v>192</v>
      </c>
      <c r="GX3" s="242" t="s">
        <v>23</v>
      </c>
      <c r="GY3" s="218" t="s">
        <v>62</v>
      </c>
      <c r="GZ3" s="218" t="s">
        <v>87</v>
      </c>
      <c r="HA3" s="218" t="s">
        <v>93</v>
      </c>
      <c r="HB3" s="218" t="s">
        <v>103</v>
      </c>
      <c r="HC3" s="218" t="s">
        <v>107</v>
      </c>
      <c r="HD3" s="218" t="s">
        <v>109</v>
      </c>
      <c r="HE3" s="218" t="s">
        <v>114</v>
      </c>
      <c r="HF3" s="218" t="s">
        <v>121</v>
      </c>
      <c r="HG3" s="506" t="s">
        <v>131</v>
      </c>
      <c r="HH3" s="680" t="s">
        <v>158</v>
      </c>
      <c r="HI3" s="670" t="s">
        <v>176</v>
      </c>
      <c r="HJ3" s="670" t="s">
        <v>177</v>
      </c>
      <c r="HK3" s="670" t="s">
        <v>191</v>
      </c>
      <c r="HL3" s="670" t="s">
        <v>192</v>
      </c>
      <c r="HM3" s="242" t="s">
        <v>23</v>
      </c>
      <c r="HN3" s="218" t="s">
        <v>62</v>
      </c>
      <c r="HO3" s="218" t="s">
        <v>87</v>
      </c>
      <c r="HP3" s="218" t="s">
        <v>93</v>
      </c>
      <c r="HQ3" s="218" t="s">
        <v>103</v>
      </c>
      <c r="HR3" s="218" t="s">
        <v>107</v>
      </c>
      <c r="HS3" s="218" t="s">
        <v>109</v>
      </c>
      <c r="HT3" s="218" t="s">
        <v>114</v>
      </c>
      <c r="HU3" s="218" t="s">
        <v>121</v>
      </c>
      <c r="HV3" s="506" t="s">
        <v>131</v>
      </c>
      <c r="HW3" s="506" t="s">
        <v>158</v>
      </c>
      <c r="HX3" s="673" t="s">
        <v>176</v>
      </c>
      <c r="HY3" s="673" t="s">
        <v>177</v>
      </c>
      <c r="HZ3" s="673" t="s">
        <v>191</v>
      </c>
      <c r="IA3" s="673" t="s">
        <v>192</v>
      </c>
    </row>
    <row r="4" spans="1:235" s="300" customFormat="1">
      <c r="A4" s="285" t="s">
        <v>20</v>
      </c>
      <c r="B4" s="286">
        <f t="shared" ref="B4:EO4" si="0">SUM(B6:B21)</f>
        <v>1123290240</v>
      </c>
      <c r="C4" s="287">
        <f t="shared" si="0"/>
        <v>1124064368</v>
      </c>
      <c r="D4" s="287">
        <f t="shared" si="0"/>
        <v>1113864867</v>
      </c>
      <c r="E4" s="287">
        <f t="shared" si="0"/>
        <v>1123873665</v>
      </c>
      <c r="F4" s="287">
        <f t="shared" si="0"/>
        <v>1160717551</v>
      </c>
      <c r="G4" s="287">
        <f t="shared" si="0"/>
        <v>1240207542</v>
      </c>
      <c r="H4" s="287">
        <f t="shared" si="0"/>
        <v>1383425752.5</v>
      </c>
      <c r="I4" s="287">
        <f t="shared" si="0"/>
        <v>1578883214</v>
      </c>
      <c r="J4" s="287">
        <f>SUM(J6:J21)</f>
        <v>1523397859.6199999</v>
      </c>
      <c r="K4" s="287">
        <f>SUM(K6:K21)</f>
        <v>1489960969</v>
      </c>
      <c r="L4" s="287">
        <f>SUM(L6:L21)</f>
        <v>1434190461</v>
      </c>
      <c r="M4" s="287">
        <f>SUM(M6:M21)</f>
        <v>1467639714.0098703</v>
      </c>
      <c r="N4" s="287">
        <f t="shared" ref="N4:Q4" si="1">SUM(N6:N21)</f>
        <v>1595666110</v>
      </c>
      <c r="O4" s="287">
        <f t="shared" si="1"/>
        <v>1410100438.22</v>
      </c>
      <c r="P4" s="287">
        <f t="shared" si="1"/>
        <v>1437849056.3499999</v>
      </c>
      <c r="Q4" s="287">
        <f t="shared" si="1"/>
        <v>1675326371</v>
      </c>
      <c r="R4" s="286">
        <f t="shared" si="0"/>
        <v>973600766</v>
      </c>
      <c r="S4" s="288">
        <f t="shared" si="0"/>
        <v>978462695</v>
      </c>
      <c r="T4" s="288">
        <f t="shared" si="0"/>
        <v>920373960</v>
      </c>
      <c r="U4" s="288">
        <f t="shared" si="0"/>
        <v>976346364</v>
      </c>
      <c r="V4" s="288">
        <f t="shared" si="0"/>
        <v>1023794184</v>
      </c>
      <c r="W4" s="288">
        <f t="shared" si="0"/>
        <v>1093260140</v>
      </c>
      <c r="X4" s="288">
        <f t="shared" si="0"/>
        <v>1257238187</v>
      </c>
      <c r="Y4" s="288">
        <f t="shared" si="0"/>
        <v>1393870673</v>
      </c>
      <c r="Z4" s="288">
        <f>SUM(Z6:Z21)</f>
        <v>1371192976.6599998</v>
      </c>
      <c r="AA4" s="287">
        <f>SUM(AA6:AA21)</f>
        <v>1315373253</v>
      </c>
      <c r="AB4" s="287">
        <f>SUM(AB6:AB21)</f>
        <v>1261812254</v>
      </c>
      <c r="AC4" s="287">
        <f>SUM(AC6:AC21)</f>
        <v>1327638386.5812531</v>
      </c>
      <c r="AD4" s="287">
        <f t="shared" ref="AD4:AG4" si="2">SUM(AD6:AD21)</f>
        <v>1429607856</v>
      </c>
      <c r="AE4" s="287">
        <f t="shared" si="2"/>
        <v>1264674598.22</v>
      </c>
      <c r="AF4" s="287">
        <f t="shared" si="2"/>
        <v>1301039386.3499999</v>
      </c>
      <c r="AG4" s="287">
        <f t="shared" si="2"/>
        <v>1523833367</v>
      </c>
      <c r="AH4" s="286">
        <f t="shared" si="0"/>
        <v>113811189</v>
      </c>
      <c r="AI4" s="288">
        <f t="shared" si="0"/>
        <v>104547776</v>
      </c>
      <c r="AJ4" s="287">
        <f t="shared" si="0"/>
        <v>148619097</v>
      </c>
      <c r="AK4" s="289">
        <f t="shared" si="0"/>
        <v>96478567</v>
      </c>
      <c r="AL4" s="289">
        <f t="shared" si="0"/>
        <v>89571229</v>
      </c>
      <c r="AM4" s="290">
        <f t="shared" si="0"/>
        <v>94851278</v>
      </c>
      <c r="AN4" s="290">
        <f t="shared" si="0"/>
        <v>58033842</v>
      </c>
      <c r="AO4" s="290">
        <f t="shared" si="0"/>
        <v>69828189</v>
      </c>
      <c r="AP4" s="290">
        <f>SUM(AP6:AP21)</f>
        <v>63099657.100000001</v>
      </c>
      <c r="AQ4" s="287">
        <f>SUM(AQ6:AQ21)</f>
        <v>68846193</v>
      </c>
      <c r="AR4" s="287">
        <f>SUM(AR6:AR21)</f>
        <v>74278625</v>
      </c>
      <c r="AS4" s="287">
        <f>SUM(AS6:AS21)</f>
        <v>68339391</v>
      </c>
      <c r="AT4" s="287">
        <f t="shared" ref="AT4:AW4" si="3">SUM(AT6:AT21)</f>
        <v>77556828</v>
      </c>
      <c r="AU4" s="287">
        <f t="shared" si="3"/>
        <v>58702456</v>
      </c>
      <c r="AV4" s="287">
        <f t="shared" si="3"/>
        <v>55480406</v>
      </c>
      <c r="AW4" s="287">
        <f t="shared" si="3"/>
        <v>61933840</v>
      </c>
      <c r="AX4" s="286">
        <f t="shared" si="0"/>
        <v>22164542</v>
      </c>
      <c r="AY4" s="288">
        <f t="shared" si="0"/>
        <v>22448491</v>
      </c>
      <c r="AZ4" s="287">
        <f t="shared" si="0"/>
        <v>27788192</v>
      </c>
      <c r="BA4" s="289">
        <f t="shared" si="0"/>
        <v>27749413</v>
      </c>
      <c r="BB4" s="289">
        <f t="shared" si="0"/>
        <v>24072758</v>
      </c>
      <c r="BC4" s="290">
        <f t="shared" si="0"/>
        <v>28286622</v>
      </c>
      <c r="BD4" s="290">
        <f t="shared" si="0"/>
        <v>36690072.5</v>
      </c>
      <c r="BE4" s="290">
        <f t="shared" si="0"/>
        <v>52620818</v>
      </c>
      <c r="BF4" s="290">
        <f>SUM(BF6:BF21)</f>
        <v>42362500</v>
      </c>
      <c r="BG4" s="287">
        <f>SUM(BG6:BG21)</f>
        <v>59174535</v>
      </c>
      <c r="BH4" s="287">
        <f>SUM(BH6:BH21)</f>
        <v>55232034</v>
      </c>
      <c r="BI4" s="287">
        <f>SUM(BI6:BI21)</f>
        <v>38045928.233318627</v>
      </c>
      <c r="BJ4" s="287">
        <f t="shared" ref="BJ4:BM4" si="4">SUM(BJ6:BJ21)</f>
        <v>53389560</v>
      </c>
      <c r="BK4" s="287">
        <f t="shared" si="4"/>
        <v>50401938</v>
      </c>
      <c r="BL4" s="287">
        <f t="shared" si="4"/>
        <v>46608778</v>
      </c>
      <c r="BM4" s="287">
        <f t="shared" si="4"/>
        <v>53958963</v>
      </c>
      <c r="BN4" s="286">
        <f t="shared" si="0"/>
        <v>10431468</v>
      </c>
      <c r="BO4" s="288">
        <f t="shared" si="0"/>
        <v>12298060</v>
      </c>
      <c r="BP4" s="287">
        <f t="shared" si="0"/>
        <v>12141566</v>
      </c>
      <c r="BQ4" s="289">
        <f t="shared" si="0"/>
        <v>12848800</v>
      </c>
      <c r="BR4" s="289">
        <f t="shared" si="0"/>
        <v>12923549</v>
      </c>
      <c r="BS4" s="290">
        <f t="shared" si="0"/>
        <v>12982567</v>
      </c>
      <c r="BT4" s="290">
        <f t="shared" si="0"/>
        <v>13810735</v>
      </c>
      <c r="BU4" s="290">
        <f t="shared" si="0"/>
        <v>18343919</v>
      </c>
      <c r="BV4" s="290">
        <f>SUM(BV6:BV21)</f>
        <v>19389091.859999999</v>
      </c>
      <c r="BW4" s="287">
        <f>SUM(BW6:BW21)</f>
        <v>26027124</v>
      </c>
      <c r="BX4" s="287">
        <f>SUM(BX6:BX21)</f>
        <v>26501870</v>
      </c>
      <c r="BY4" s="287">
        <f>SUM(BY6:BY21)</f>
        <v>19951488.747491062</v>
      </c>
      <c r="BZ4" s="287">
        <f t="shared" ref="BZ4:CC4" si="5">SUM(BZ6:BZ21)</f>
        <v>12803810</v>
      </c>
      <c r="CA4" s="287">
        <f t="shared" si="5"/>
        <v>11082322</v>
      </c>
      <c r="CB4" s="287">
        <f t="shared" si="5"/>
        <v>11511734</v>
      </c>
      <c r="CC4" s="287">
        <f t="shared" si="5"/>
        <v>11966899</v>
      </c>
      <c r="CD4" s="286">
        <f t="shared" si="0"/>
        <v>2447459</v>
      </c>
      <c r="CE4" s="288">
        <f t="shared" si="0"/>
        <v>500000</v>
      </c>
      <c r="CF4" s="287">
        <f t="shared" si="0"/>
        <v>462141</v>
      </c>
      <c r="CG4" s="289">
        <f t="shared" si="0"/>
        <v>6655227</v>
      </c>
      <c r="CH4" s="289">
        <f t="shared" si="0"/>
        <v>6347838</v>
      </c>
      <c r="CI4" s="290">
        <f t="shared" si="0"/>
        <v>6913002</v>
      </c>
      <c r="CJ4" s="290">
        <f t="shared" si="0"/>
        <v>11474458</v>
      </c>
      <c r="CK4" s="290">
        <f t="shared" si="0"/>
        <v>38741869</v>
      </c>
      <c r="CL4" s="290">
        <f>SUM(CL6:CL21)</f>
        <v>24500261</v>
      </c>
      <c r="CM4" s="287">
        <f>SUM(CM6:CM21)</f>
        <v>17081658</v>
      </c>
      <c r="CN4" s="287">
        <f>SUM(CN6:CN21)</f>
        <v>13652630</v>
      </c>
      <c r="CO4" s="287">
        <f>SUM(CO6:CO21)</f>
        <v>11399099.447807603</v>
      </c>
      <c r="CP4" s="287">
        <f t="shared" ref="CP4:CS4" si="6">SUM(CP6:CP21)</f>
        <v>16083092</v>
      </c>
      <c r="CQ4" s="287">
        <f t="shared" si="6"/>
        <v>16154355</v>
      </c>
      <c r="CR4" s="287">
        <f t="shared" si="6"/>
        <v>17771018</v>
      </c>
      <c r="CS4" s="287">
        <f t="shared" si="6"/>
        <v>20469219</v>
      </c>
      <c r="CT4" s="291">
        <f t="shared" si="0"/>
        <v>834816</v>
      </c>
      <c r="CU4" s="292">
        <f t="shared" si="0"/>
        <v>5807346</v>
      </c>
      <c r="CV4" s="293">
        <f t="shared" si="0"/>
        <v>4842411</v>
      </c>
      <c r="CW4" s="294">
        <f t="shared" si="0"/>
        <v>3795295</v>
      </c>
      <c r="CX4" s="294">
        <f t="shared" si="0"/>
        <v>3850995</v>
      </c>
      <c r="CY4" s="295">
        <f t="shared" si="0"/>
        <v>3913933</v>
      </c>
      <c r="CZ4" s="295">
        <f t="shared" si="0"/>
        <v>6178458</v>
      </c>
      <c r="DA4" s="295">
        <f t="shared" si="0"/>
        <v>5477746</v>
      </c>
      <c r="DB4" s="295">
        <f>SUM(DB6:DB21)</f>
        <v>2853373</v>
      </c>
      <c r="DC4" s="287">
        <f>SUM(DC6:DC21)</f>
        <v>3458206</v>
      </c>
      <c r="DD4" s="287">
        <f>SUM(DD6:DD21)</f>
        <v>2713048</v>
      </c>
      <c r="DE4" s="287">
        <f>SUM(DE6:DE21)</f>
        <v>2265420</v>
      </c>
      <c r="DF4" s="287">
        <f t="shared" ref="DF4:DI4" si="7">SUM(DF6:DF21)</f>
        <v>6224969</v>
      </c>
      <c r="DG4" s="287">
        <f t="shared" si="7"/>
        <v>9084769</v>
      </c>
      <c r="DH4" s="287">
        <f t="shared" si="7"/>
        <v>5437737</v>
      </c>
      <c r="DI4" s="287">
        <f t="shared" si="7"/>
        <v>3164089</v>
      </c>
      <c r="DJ4" s="296">
        <f t="shared" si="0"/>
        <v>7199586</v>
      </c>
      <c r="DK4" s="288">
        <f t="shared" si="0"/>
        <v>70192092</v>
      </c>
      <c r="DL4" s="288">
        <f t="shared" si="0"/>
        <v>21681116</v>
      </c>
      <c r="DM4" s="288">
        <f t="shared" si="0"/>
        <v>18993648</v>
      </c>
      <c r="DN4" s="288">
        <f t="shared" si="0"/>
        <v>53765057</v>
      </c>
      <c r="DO4" s="288">
        <f t="shared" si="0"/>
        <v>64152090</v>
      </c>
      <c r="DP4" s="288">
        <f t="shared" si="0"/>
        <v>78473033.310000002</v>
      </c>
      <c r="DQ4" s="288">
        <f t="shared" si="0"/>
        <v>124852400</v>
      </c>
      <c r="DR4" s="288">
        <f>SUM(DR6:DR21)</f>
        <v>109231818</v>
      </c>
      <c r="DS4" s="287">
        <f>SUM(DS6:DS21)</f>
        <v>140523276.96000001</v>
      </c>
      <c r="DT4" s="287">
        <f>SUM(DT6:DT21)</f>
        <v>144844277.06</v>
      </c>
      <c r="DU4" s="287">
        <f>SUM(DU6:DU21)</f>
        <v>208052833.11000001</v>
      </c>
      <c r="DV4" s="287">
        <f t="shared" ref="DV4:DY4" si="8">SUM(DV6:DV21)</f>
        <v>225667278.48000002</v>
      </c>
      <c r="DW4" s="287">
        <f t="shared" si="8"/>
        <v>205204719.56999999</v>
      </c>
      <c r="DX4" s="287">
        <f t="shared" si="8"/>
        <v>223103973.32999998</v>
      </c>
      <c r="DY4" s="287">
        <f t="shared" si="8"/>
        <v>212967813.61000001</v>
      </c>
      <c r="DZ4" s="297">
        <f t="shared" si="0"/>
        <v>154000</v>
      </c>
      <c r="EA4" s="288">
        <f t="shared" si="0"/>
        <v>725870</v>
      </c>
      <c r="EB4" s="288">
        <f t="shared" si="0"/>
        <v>0</v>
      </c>
      <c r="EC4" s="288">
        <f t="shared" si="0"/>
        <v>0</v>
      </c>
      <c r="ED4" s="288">
        <f t="shared" si="0"/>
        <v>0</v>
      </c>
      <c r="EE4" s="288">
        <f t="shared" si="0"/>
        <v>180240</v>
      </c>
      <c r="EF4" s="288">
        <f t="shared" si="0"/>
        <v>2219620</v>
      </c>
      <c r="EG4" s="288">
        <f>SUM(EG6:EG21)</f>
        <v>0</v>
      </c>
      <c r="EH4" s="288">
        <f>SUM(EH6:EH21)</f>
        <v>207500</v>
      </c>
      <c r="EI4" s="288">
        <f>SUM(EI6:EI21)</f>
        <v>207500</v>
      </c>
      <c r="EJ4" s="288">
        <f>SUM(EJ6:EJ21)</f>
        <v>207500</v>
      </c>
      <c r="EK4" s="288">
        <f t="shared" ref="EK4:EN4" si="9">SUM(EK6:EK21)</f>
        <v>207500</v>
      </c>
      <c r="EL4" s="288">
        <f t="shared" si="9"/>
        <v>207500</v>
      </c>
      <c r="EM4" s="288">
        <f t="shared" si="9"/>
        <v>207502</v>
      </c>
      <c r="EN4" s="288">
        <f t="shared" si="9"/>
        <v>4</v>
      </c>
      <c r="EO4" s="286">
        <f t="shared" si="0"/>
        <v>0</v>
      </c>
      <c r="EP4" s="288">
        <f t="shared" ref="EP4:HR4" si="10">SUM(EP6:EP21)</f>
        <v>2561572</v>
      </c>
      <c r="EQ4" s="289">
        <f t="shared" si="10"/>
        <v>2498473</v>
      </c>
      <c r="ER4" s="289">
        <f t="shared" si="10"/>
        <v>13098219</v>
      </c>
      <c r="ES4" s="290">
        <f t="shared" si="10"/>
        <v>17029137</v>
      </c>
      <c r="ET4" s="290">
        <f t="shared" si="10"/>
        <v>21508769</v>
      </c>
      <c r="EU4" s="290">
        <f t="shared" si="10"/>
        <v>31796546</v>
      </c>
      <c r="EV4" s="290">
        <f>SUM(EV6:EV21)</f>
        <v>33850508</v>
      </c>
      <c r="EW4" s="288">
        <f>SUM(EW6:EW21)</f>
        <v>41264807.789999999</v>
      </c>
      <c r="EX4" s="288">
        <f>SUM(EX6:EX21)</f>
        <v>42682898.480000004</v>
      </c>
      <c r="EY4" s="288">
        <f>SUM(EY6:EY21)</f>
        <v>66921277.82</v>
      </c>
      <c r="EZ4" s="288">
        <f t="shared" ref="EZ4:FC4" si="11">SUM(EZ6:EZ21)</f>
        <v>70688355.109999999</v>
      </c>
      <c r="FA4" s="288">
        <f t="shared" si="11"/>
        <v>67289189.189999998</v>
      </c>
      <c r="FB4" s="288">
        <f t="shared" si="11"/>
        <v>75519817</v>
      </c>
      <c r="FC4" s="288">
        <f t="shared" si="11"/>
        <v>72641508.460000008</v>
      </c>
      <c r="FD4" s="286">
        <f t="shared" si="10"/>
        <v>4873589</v>
      </c>
      <c r="FE4" s="288">
        <f t="shared" si="10"/>
        <v>11398085</v>
      </c>
      <c r="FF4" s="289">
        <f t="shared" si="10"/>
        <v>11295640</v>
      </c>
      <c r="FG4" s="289">
        <f t="shared" si="10"/>
        <v>32956795</v>
      </c>
      <c r="FH4" s="290">
        <f t="shared" si="10"/>
        <v>35460925</v>
      </c>
      <c r="FI4" s="290">
        <f t="shared" si="10"/>
        <v>43196176.399999999</v>
      </c>
      <c r="FJ4" s="290">
        <f t="shared" si="10"/>
        <v>60802037</v>
      </c>
      <c r="FK4" s="290">
        <f>SUM(FK6:FK21)</f>
        <v>58476603</v>
      </c>
      <c r="FL4" s="288">
        <f>SUM(FL6:FL21)</f>
        <v>66170648.18</v>
      </c>
      <c r="FM4" s="288">
        <f>SUM(FM6:FM21)</f>
        <v>67280157.189999998</v>
      </c>
      <c r="FN4" s="288">
        <f>SUM(FN6:FN21)</f>
        <v>91082961.289999992</v>
      </c>
      <c r="FO4" s="288">
        <f t="shared" ref="FO4:FR4" si="12">SUM(FO6:FO21)</f>
        <v>103404119.37</v>
      </c>
      <c r="FP4" s="288">
        <f t="shared" si="12"/>
        <v>89706720.439999998</v>
      </c>
      <c r="FQ4" s="288">
        <f t="shared" si="12"/>
        <v>97389851</v>
      </c>
      <c r="FR4" s="288">
        <f t="shared" si="12"/>
        <v>93560182.150000006</v>
      </c>
      <c r="FS4" s="286">
        <f t="shared" si="10"/>
        <v>3703937</v>
      </c>
      <c r="FT4" s="288">
        <f t="shared" si="10"/>
        <v>6995589</v>
      </c>
      <c r="FU4" s="289">
        <f t="shared" si="10"/>
        <v>5199535</v>
      </c>
      <c r="FV4" s="289">
        <f t="shared" si="10"/>
        <v>7710043</v>
      </c>
      <c r="FW4" s="290">
        <f t="shared" si="10"/>
        <v>11662028</v>
      </c>
      <c r="FX4" s="290">
        <f t="shared" si="10"/>
        <v>13587847.91</v>
      </c>
      <c r="FY4" s="290">
        <f t="shared" si="10"/>
        <v>30034197</v>
      </c>
      <c r="FZ4" s="290">
        <f>SUM(FZ6:FZ21)</f>
        <v>16904707</v>
      </c>
      <c r="GA4" s="287">
        <f>SUM(GA6:GA21)</f>
        <v>32880320.990000002</v>
      </c>
      <c r="GB4" s="287">
        <f>SUM(GB6:GB21)</f>
        <v>34673721.390000001</v>
      </c>
      <c r="GC4" s="287">
        <f>SUM(GC6:GC21)</f>
        <v>47979415</v>
      </c>
      <c r="GD4" s="287">
        <f t="shared" ref="GD4:GG4" si="13">SUM(GD6:GD21)</f>
        <v>51367304</v>
      </c>
      <c r="GE4" s="287">
        <f t="shared" si="13"/>
        <v>48001309.939999998</v>
      </c>
      <c r="GF4" s="287">
        <f t="shared" si="13"/>
        <v>49986805.329999998</v>
      </c>
      <c r="GG4" s="287">
        <f t="shared" si="13"/>
        <v>46766123</v>
      </c>
      <c r="GH4" s="296">
        <f t="shared" si="10"/>
        <v>0</v>
      </c>
      <c r="GI4" s="298">
        <f t="shared" si="10"/>
        <v>40335</v>
      </c>
      <c r="GJ4" s="298">
        <f t="shared" si="10"/>
        <v>0</v>
      </c>
      <c r="GK4" s="298">
        <f t="shared" si="10"/>
        <v>0</v>
      </c>
      <c r="GL4" s="298">
        <f t="shared" si="10"/>
        <v>0</v>
      </c>
      <c r="GM4" s="299">
        <f t="shared" si="10"/>
        <v>410000</v>
      </c>
      <c r="GN4" s="298">
        <f t="shared" si="10"/>
        <v>629222.85</v>
      </c>
      <c r="GO4" s="298">
        <f t="shared" si="10"/>
        <v>669000</v>
      </c>
      <c r="GP4" s="298">
        <f>SUM(GP6:GP21)</f>
        <v>264010</v>
      </c>
      <c r="GQ4" s="298">
        <f t="shared" ref="GQ4:GW4" si="14">SUM(GQ6:GQ21)</f>
        <v>929522.51</v>
      </c>
      <c r="GR4" s="298">
        <f t="shared" si="14"/>
        <v>1862944.67</v>
      </c>
      <c r="GS4" s="298">
        <f t="shared" si="14"/>
        <v>2310992</v>
      </c>
      <c r="GT4" s="298">
        <f t="shared" si="14"/>
        <v>1935192</v>
      </c>
      <c r="GU4" s="298">
        <f t="shared" si="14"/>
        <v>1820917</v>
      </c>
      <c r="GV4" s="298">
        <f t="shared" si="14"/>
        <v>2271950</v>
      </c>
      <c r="GW4" s="298">
        <f t="shared" si="14"/>
        <v>2805413</v>
      </c>
      <c r="GX4" s="297">
        <f t="shared" si="10"/>
        <v>0</v>
      </c>
      <c r="GY4" s="298">
        <f t="shared" si="10"/>
        <v>0</v>
      </c>
      <c r="GZ4" s="298">
        <f t="shared" si="10"/>
        <v>0</v>
      </c>
      <c r="HA4" s="298">
        <f t="shared" si="10"/>
        <v>0</v>
      </c>
      <c r="HB4" s="298">
        <f t="shared" si="10"/>
        <v>0</v>
      </c>
      <c r="HC4" s="298">
        <f t="shared" si="10"/>
        <v>91581.16</v>
      </c>
      <c r="HD4" s="298">
        <f t="shared" si="10"/>
        <v>100000</v>
      </c>
      <c r="HE4" s="298">
        <f>SUM(HE6:HE21)</f>
        <v>50000</v>
      </c>
      <c r="HF4" s="287">
        <f>SUM(HF6:HF21)</f>
        <v>57247</v>
      </c>
      <c r="HG4" s="287">
        <f>SUM(HG6:HG21)</f>
        <v>681604.42</v>
      </c>
      <c r="HH4" s="287">
        <f>SUM(HH6:HH21)</f>
        <v>923810</v>
      </c>
      <c r="HI4" s="287">
        <f t="shared" ref="HI4:HL4" si="15">SUM(HI6:HI21)</f>
        <v>596978</v>
      </c>
      <c r="HJ4" s="287">
        <f t="shared" si="15"/>
        <v>611218</v>
      </c>
      <c r="HK4" s="287">
        <f t="shared" si="15"/>
        <v>864351</v>
      </c>
      <c r="HL4" s="287">
        <f t="shared" si="15"/>
        <v>949250</v>
      </c>
      <c r="HM4" s="297">
        <f t="shared" si="10"/>
        <v>40335</v>
      </c>
      <c r="HN4" s="298">
        <f t="shared" si="10"/>
        <v>0</v>
      </c>
      <c r="HO4" s="298">
        <f t="shared" si="10"/>
        <v>0</v>
      </c>
      <c r="HP4" s="298">
        <f t="shared" si="10"/>
        <v>0</v>
      </c>
      <c r="HQ4" s="298">
        <f t="shared" si="10"/>
        <v>410000</v>
      </c>
      <c r="HR4" s="298">
        <f t="shared" si="10"/>
        <v>537641.68999999994</v>
      </c>
      <c r="HS4" s="298">
        <f>SUM(HS6:HS21)</f>
        <v>569000</v>
      </c>
      <c r="HT4" s="298">
        <f>SUM(HT6:HT21)</f>
        <v>214010</v>
      </c>
      <c r="HU4" s="287">
        <f>SUM(HU6:HU21)</f>
        <v>872275.51</v>
      </c>
      <c r="HV4" s="287">
        <f>SUM(HV6:HV21)</f>
        <v>1181340.25</v>
      </c>
      <c r="HW4" s="287">
        <f>SUM(HW6:HW21)</f>
        <v>1387182</v>
      </c>
      <c r="HX4" s="287">
        <f t="shared" ref="HX4:IA4" si="16">SUM(HX6:HX21)</f>
        <v>15291963</v>
      </c>
      <c r="HY4" s="287">
        <f t="shared" si="16"/>
        <v>1209699</v>
      </c>
      <c r="HZ4" s="287">
        <f t="shared" si="16"/>
        <v>1407599</v>
      </c>
      <c r="IA4" s="287">
        <f t="shared" si="16"/>
        <v>1856163</v>
      </c>
    </row>
    <row r="5" spans="1:235">
      <c r="A5" s="58"/>
      <c r="B5" s="134"/>
      <c r="C5" s="8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34"/>
      <c r="S5" s="82"/>
      <c r="T5" s="83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34"/>
      <c r="AI5" s="82"/>
      <c r="AJ5" s="83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34"/>
      <c r="AY5" s="82"/>
      <c r="AZ5" s="83"/>
      <c r="BA5" s="17"/>
      <c r="BB5" s="17"/>
      <c r="BC5" s="17"/>
      <c r="BD5" s="17"/>
      <c r="BE5" s="17"/>
      <c r="BF5" s="17"/>
      <c r="BG5" s="17"/>
      <c r="BH5" s="17"/>
      <c r="BI5" s="287"/>
      <c r="BJ5" s="287"/>
      <c r="BK5" s="287"/>
      <c r="BL5" s="287"/>
      <c r="BM5" s="287"/>
      <c r="BN5" s="134"/>
      <c r="BO5" s="82"/>
      <c r="BP5" s="83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34"/>
      <c r="CE5" s="82"/>
      <c r="CF5" s="83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36"/>
      <c r="CU5" s="123"/>
      <c r="CV5" s="12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35"/>
      <c r="DK5" s="82"/>
      <c r="DL5" s="83"/>
      <c r="DM5" s="17"/>
      <c r="DN5" s="17"/>
      <c r="DO5" s="17"/>
      <c r="DP5" s="17"/>
      <c r="DQ5" s="17"/>
      <c r="DR5" s="6"/>
      <c r="DS5" s="6"/>
      <c r="DT5" s="17"/>
      <c r="DU5" s="17"/>
      <c r="DV5" s="17"/>
      <c r="DW5" s="17"/>
      <c r="DX5" s="17"/>
      <c r="DY5" s="17"/>
      <c r="DZ5" s="134"/>
      <c r="EA5" s="82"/>
      <c r="EB5" s="82"/>
      <c r="EC5" s="82"/>
      <c r="ED5" s="82"/>
      <c r="EE5" s="82"/>
      <c r="EF5" s="82"/>
      <c r="EG5" s="82"/>
      <c r="EH5" s="82"/>
      <c r="EI5" s="82"/>
      <c r="EJ5" s="17"/>
      <c r="EK5" s="17"/>
      <c r="EL5" s="17"/>
      <c r="EM5" s="17"/>
      <c r="EN5" s="17"/>
      <c r="EO5" s="134"/>
      <c r="EP5" s="82"/>
      <c r="EQ5" s="17"/>
      <c r="ER5" s="17"/>
      <c r="ES5" s="17"/>
      <c r="ET5" s="17"/>
      <c r="EU5" s="17"/>
      <c r="EV5" s="17"/>
      <c r="EW5" s="82"/>
      <c r="EX5" s="82"/>
      <c r="EY5" s="17"/>
      <c r="EZ5" s="17"/>
      <c r="FA5" s="17"/>
      <c r="FB5" s="17"/>
      <c r="FC5" s="17"/>
      <c r="FD5" s="134"/>
      <c r="FE5" s="82"/>
      <c r="FF5" s="17"/>
      <c r="FG5" s="17"/>
      <c r="FH5" s="17"/>
      <c r="FI5" s="17"/>
      <c r="FJ5" s="17"/>
      <c r="FK5" s="17"/>
      <c r="FL5" s="82"/>
      <c r="FM5" s="82"/>
      <c r="FN5" s="17"/>
      <c r="FO5" s="17"/>
      <c r="FP5" s="17"/>
      <c r="FQ5" s="17"/>
      <c r="FR5" s="17"/>
      <c r="FS5" s="134"/>
      <c r="FT5" s="82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35"/>
      <c r="GI5" s="82"/>
      <c r="GJ5" s="82"/>
      <c r="GK5" s="123"/>
      <c r="GL5" s="123"/>
      <c r="GM5" s="123"/>
      <c r="GN5" s="123"/>
      <c r="GO5" s="123"/>
      <c r="GP5" s="123"/>
      <c r="GQ5" s="17"/>
      <c r="GR5" s="17"/>
      <c r="GS5" s="17"/>
      <c r="GT5" s="17"/>
      <c r="GU5" s="17"/>
      <c r="GV5" s="17"/>
      <c r="GW5" s="17"/>
      <c r="GX5" s="134"/>
      <c r="GY5" s="82"/>
      <c r="GZ5" s="82"/>
      <c r="HA5" s="123"/>
      <c r="HB5" s="123"/>
      <c r="HC5" s="123"/>
      <c r="HD5" s="123"/>
      <c r="HE5" s="123"/>
      <c r="HF5" s="17"/>
      <c r="HG5" s="17"/>
      <c r="HH5" s="17"/>
      <c r="HI5" s="17"/>
      <c r="HJ5" s="17"/>
      <c r="HK5" s="17"/>
      <c r="HL5" s="17"/>
      <c r="HM5" s="134"/>
      <c r="HN5" s="82"/>
      <c r="HO5" s="82"/>
      <c r="HP5" s="82"/>
      <c r="HQ5" s="82"/>
      <c r="HR5" s="82"/>
      <c r="HU5" s="17"/>
      <c r="HV5" s="17"/>
      <c r="HW5" s="17"/>
    </row>
    <row r="6" spans="1:235" s="2" customFormat="1">
      <c r="A6" s="248" t="s">
        <v>0</v>
      </c>
      <c r="B6" s="275">
        <v>67570090</v>
      </c>
      <c r="C6" s="104">
        <v>63295352</v>
      </c>
      <c r="D6" s="33">
        <v>64257186</v>
      </c>
      <c r="E6" s="33">
        <v>62324336</v>
      </c>
      <c r="F6" s="33">
        <v>64748195</v>
      </c>
      <c r="G6" s="33">
        <v>72081961</v>
      </c>
      <c r="H6" s="33">
        <v>89293001.5</v>
      </c>
      <c r="I6" s="33">
        <v>107755123</v>
      </c>
      <c r="J6" s="33">
        <v>83565563</v>
      </c>
      <c r="K6" s="33">
        <v>77363462</v>
      </c>
      <c r="L6" s="6">
        <v>79555796</v>
      </c>
      <c r="M6" s="675">
        <v>76905641</v>
      </c>
      <c r="N6" s="6">
        <v>74784959</v>
      </c>
      <c r="O6" s="6">
        <v>77625519</v>
      </c>
      <c r="P6" s="6">
        <v>80779343</v>
      </c>
      <c r="Q6" s="6">
        <v>83579086</v>
      </c>
      <c r="R6" s="275">
        <v>59007097</v>
      </c>
      <c r="S6" s="104">
        <v>54612247</v>
      </c>
      <c r="T6" s="33">
        <v>55071358</v>
      </c>
      <c r="U6" s="33">
        <v>53680112</v>
      </c>
      <c r="V6" s="33">
        <v>56055380</v>
      </c>
      <c r="W6" s="33">
        <v>61306649</v>
      </c>
      <c r="X6" s="33">
        <v>74444791</v>
      </c>
      <c r="Y6" s="33">
        <v>89099207</v>
      </c>
      <c r="Z6" s="33">
        <v>68583060</v>
      </c>
      <c r="AA6" s="33">
        <v>62347422</v>
      </c>
      <c r="AB6" s="652">
        <v>63224058</v>
      </c>
      <c r="AC6" s="675">
        <v>64933160</v>
      </c>
      <c r="AD6" s="6">
        <v>62886435</v>
      </c>
      <c r="AE6" s="6">
        <v>65302995</v>
      </c>
      <c r="AF6" s="6">
        <v>67537148</v>
      </c>
      <c r="AG6" s="6">
        <v>68855544</v>
      </c>
      <c r="AH6" s="275">
        <v>0</v>
      </c>
      <c r="AI6" s="104">
        <v>0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3">
        <v>0</v>
      </c>
      <c r="AQ6" s="33">
        <v>0</v>
      </c>
      <c r="AR6" s="6">
        <v>89725</v>
      </c>
      <c r="AS6" s="675">
        <v>689896</v>
      </c>
      <c r="AT6" s="6">
        <v>658396</v>
      </c>
      <c r="AU6" s="6">
        <v>908396</v>
      </c>
      <c r="AV6" s="6">
        <v>1508396</v>
      </c>
      <c r="AW6" s="6">
        <v>3233396</v>
      </c>
      <c r="AX6" s="275">
        <v>5380740</v>
      </c>
      <c r="AY6" s="104">
        <v>5546263</v>
      </c>
      <c r="AZ6" s="33">
        <v>5734758</v>
      </c>
      <c r="BA6" s="33">
        <v>5768514</v>
      </c>
      <c r="BB6" s="33">
        <v>5976525</v>
      </c>
      <c r="BC6" s="33">
        <v>8052903</v>
      </c>
      <c r="BD6" s="33">
        <v>10118301.5</v>
      </c>
      <c r="BE6" s="33">
        <v>12170007</v>
      </c>
      <c r="BF6" s="33">
        <v>10516905</v>
      </c>
      <c r="BG6" s="33">
        <v>10018022</v>
      </c>
      <c r="BH6" s="6">
        <v>10914825</v>
      </c>
      <c r="BI6" s="17">
        <v>9371871</v>
      </c>
      <c r="BJ6" s="17">
        <v>9381433</v>
      </c>
      <c r="BK6" s="17">
        <v>9181433</v>
      </c>
      <c r="BL6" s="17">
        <v>9218340</v>
      </c>
      <c r="BM6" s="17">
        <v>9385339</v>
      </c>
      <c r="BN6" s="275">
        <v>1027878</v>
      </c>
      <c r="BO6" s="104">
        <v>2950618</v>
      </c>
      <c r="BP6" s="33">
        <v>3264846</v>
      </c>
      <c r="BQ6" s="33">
        <v>2517884</v>
      </c>
      <c r="BR6" s="33">
        <v>2358464</v>
      </c>
      <c r="BS6" s="33">
        <v>2264583</v>
      </c>
      <c r="BT6" s="33">
        <v>3602083</v>
      </c>
      <c r="BU6" s="33">
        <v>4252083</v>
      </c>
      <c r="BV6" s="33">
        <v>2732033</v>
      </c>
      <c r="BW6" s="33">
        <v>3261380</v>
      </c>
      <c r="BX6" s="6">
        <v>3500223</v>
      </c>
      <c r="BY6" s="6">
        <v>558904</v>
      </c>
      <c r="BZ6" s="6">
        <v>535345</v>
      </c>
      <c r="CA6" s="6">
        <v>834345</v>
      </c>
      <c r="CB6" s="6">
        <v>785345</v>
      </c>
      <c r="CC6" s="6">
        <v>785345</v>
      </c>
      <c r="CD6" s="275">
        <v>1947459</v>
      </c>
      <c r="CE6" s="104">
        <v>0</v>
      </c>
      <c r="CF6" s="33">
        <v>0</v>
      </c>
      <c r="CG6" s="33">
        <v>190224</v>
      </c>
      <c r="CH6" s="33">
        <v>190224</v>
      </c>
      <c r="CI6" s="33">
        <v>240224</v>
      </c>
      <c r="CJ6" s="33">
        <v>910224</v>
      </c>
      <c r="CK6" s="33">
        <v>1916224</v>
      </c>
      <c r="CL6" s="33">
        <v>1450899</v>
      </c>
      <c r="CM6" s="33">
        <v>1506178</v>
      </c>
      <c r="CN6" s="6">
        <v>1603419</v>
      </c>
      <c r="CO6" s="6">
        <v>1128264</v>
      </c>
      <c r="CP6" s="6">
        <v>1108871</v>
      </c>
      <c r="CQ6" s="6">
        <v>1183871</v>
      </c>
      <c r="CR6" s="6">
        <v>1515635</v>
      </c>
      <c r="CS6" s="6">
        <v>1104983</v>
      </c>
      <c r="CT6" s="253">
        <v>206916</v>
      </c>
      <c r="CU6" s="33">
        <v>186224</v>
      </c>
      <c r="CV6" s="33">
        <v>186224</v>
      </c>
      <c r="CW6" s="33">
        <v>167602</v>
      </c>
      <c r="CX6" s="33">
        <v>167602</v>
      </c>
      <c r="CY6" s="33">
        <v>217602</v>
      </c>
      <c r="CZ6" s="33">
        <v>217602</v>
      </c>
      <c r="DA6" s="33">
        <v>317602</v>
      </c>
      <c r="DB6" s="33">
        <v>282666</v>
      </c>
      <c r="DC6" s="33">
        <v>230460</v>
      </c>
      <c r="DD6" s="6">
        <v>223546</v>
      </c>
      <c r="DE6" s="6">
        <v>223546</v>
      </c>
      <c r="DF6" s="6">
        <v>214479</v>
      </c>
      <c r="DG6" s="6">
        <v>214479</v>
      </c>
      <c r="DH6" s="6">
        <v>214479</v>
      </c>
      <c r="DI6" s="6">
        <v>214479</v>
      </c>
      <c r="DJ6" s="276">
        <v>5407428</v>
      </c>
      <c r="DK6" s="104">
        <v>5426354</v>
      </c>
      <c r="DL6" s="104">
        <v>5404007</v>
      </c>
      <c r="DM6" s="33">
        <v>4034843</v>
      </c>
      <c r="DN6" s="33">
        <v>4348417</v>
      </c>
      <c r="DO6" s="33">
        <v>9193234</v>
      </c>
      <c r="DP6" s="33">
        <v>9890428.3099999987</v>
      </c>
      <c r="DQ6" s="33">
        <v>10709717</v>
      </c>
      <c r="DR6" s="33">
        <v>9228612</v>
      </c>
      <c r="DS6" s="33">
        <v>14546531.960000003</v>
      </c>
      <c r="DT6" s="6">
        <v>24736646.060000002</v>
      </c>
      <c r="DU6" s="675">
        <v>17826987</v>
      </c>
      <c r="DV6" s="6">
        <v>16896532</v>
      </c>
      <c r="DW6" s="6">
        <v>15765008.010000002</v>
      </c>
      <c r="DX6" s="6">
        <v>19930703</v>
      </c>
      <c r="DY6" s="6">
        <v>23594507</v>
      </c>
      <c r="DZ6" s="253" t="s">
        <v>16</v>
      </c>
      <c r="EA6" s="33" t="s">
        <v>16</v>
      </c>
      <c r="EB6" s="33" t="s">
        <v>16</v>
      </c>
      <c r="EC6" s="33" t="s">
        <v>16</v>
      </c>
      <c r="ED6" s="33" t="s">
        <v>16</v>
      </c>
      <c r="EE6" s="33" t="s">
        <v>16</v>
      </c>
      <c r="EF6" s="33" t="s">
        <v>16</v>
      </c>
      <c r="EG6" s="33" t="s">
        <v>16</v>
      </c>
      <c r="EH6" s="33" t="s">
        <v>16</v>
      </c>
      <c r="EI6" s="33" t="s">
        <v>16</v>
      </c>
      <c r="EJ6" s="33" t="s">
        <v>16</v>
      </c>
      <c r="EK6" s="33" t="s">
        <v>16</v>
      </c>
      <c r="EL6" s="33" t="s">
        <v>16</v>
      </c>
      <c r="EM6" s="33" t="s">
        <v>16</v>
      </c>
      <c r="EN6" s="33" t="s">
        <v>16</v>
      </c>
      <c r="EO6" s="275">
        <v>0</v>
      </c>
      <c r="EP6" s="104">
        <v>0</v>
      </c>
      <c r="EQ6" s="104">
        <v>0</v>
      </c>
      <c r="ER6" s="104">
        <v>0</v>
      </c>
      <c r="ES6" s="104">
        <v>0</v>
      </c>
      <c r="ET6" s="33">
        <v>40000</v>
      </c>
      <c r="EU6" s="33">
        <v>300000</v>
      </c>
      <c r="EV6" s="33">
        <v>270458</v>
      </c>
      <c r="EW6" s="33">
        <v>1261187.79</v>
      </c>
      <c r="EX6" s="33">
        <v>4911153.4800000004</v>
      </c>
      <c r="EY6" s="675">
        <v>3895022</v>
      </c>
      <c r="EZ6" s="6">
        <v>4634819</v>
      </c>
      <c r="FA6" s="6">
        <v>3093752.73</v>
      </c>
      <c r="FB6" s="6">
        <v>2786988</v>
      </c>
      <c r="FC6" s="6">
        <v>3550719</v>
      </c>
      <c r="FD6" s="275">
        <v>4873589</v>
      </c>
      <c r="FE6" s="33">
        <v>4917200</v>
      </c>
      <c r="FF6" s="33">
        <v>4034843</v>
      </c>
      <c r="FG6" s="33">
        <v>4348417</v>
      </c>
      <c r="FH6" s="33">
        <v>6103234</v>
      </c>
      <c r="FI6" s="159">
        <v>6046948.4000000004</v>
      </c>
      <c r="FJ6" s="17">
        <v>7236582</v>
      </c>
      <c r="FK6" s="17">
        <v>5883855</v>
      </c>
      <c r="FL6" s="33">
        <v>8845605.1800000016</v>
      </c>
      <c r="FM6" s="33">
        <v>14253192.189999999</v>
      </c>
      <c r="FN6" s="675">
        <v>10653641</v>
      </c>
      <c r="FO6" s="6">
        <v>9316138</v>
      </c>
      <c r="FP6" s="6">
        <v>9991060</v>
      </c>
      <c r="FQ6" s="6">
        <v>13493365</v>
      </c>
      <c r="FR6" s="6">
        <v>15406402</v>
      </c>
      <c r="FS6" s="275">
        <v>552765</v>
      </c>
      <c r="FT6" s="33">
        <v>486807</v>
      </c>
      <c r="FU6" s="33">
        <v>0</v>
      </c>
      <c r="FV6" s="33"/>
      <c r="FW6" s="33">
        <v>3090000</v>
      </c>
      <c r="FX6" s="33">
        <v>3803479.91</v>
      </c>
      <c r="FY6" s="33">
        <v>3173135</v>
      </c>
      <c r="FZ6" s="33">
        <v>3074299</v>
      </c>
      <c r="GA6" s="33">
        <v>4439738.99</v>
      </c>
      <c r="GB6" s="6">
        <v>5572300.3899999997</v>
      </c>
      <c r="GC6" s="675">
        <v>3278324</v>
      </c>
      <c r="GD6" s="6">
        <v>2945575</v>
      </c>
      <c r="GE6" s="6">
        <v>2680195.2799999998</v>
      </c>
      <c r="GF6" s="6">
        <v>3650350</v>
      </c>
      <c r="GG6" s="6">
        <v>4637386</v>
      </c>
      <c r="GH6" s="254">
        <v>0</v>
      </c>
      <c r="GI6" s="104">
        <v>40335</v>
      </c>
      <c r="GJ6" s="104">
        <v>0</v>
      </c>
      <c r="GK6" s="104">
        <v>0</v>
      </c>
      <c r="GL6" s="104">
        <v>0</v>
      </c>
      <c r="GM6" s="277">
        <v>410000</v>
      </c>
      <c r="GN6" s="277">
        <v>629222.85</v>
      </c>
      <c r="GO6" s="277">
        <v>669000</v>
      </c>
      <c r="GP6" s="277">
        <v>264010</v>
      </c>
      <c r="GQ6" s="33">
        <v>929522.51</v>
      </c>
      <c r="GR6" s="6">
        <v>1862944.67</v>
      </c>
      <c r="GS6" s="675">
        <v>2310992</v>
      </c>
      <c r="GT6" s="6">
        <v>1935192</v>
      </c>
      <c r="GU6" s="6">
        <v>1820917</v>
      </c>
      <c r="GV6" s="6">
        <v>2271950</v>
      </c>
      <c r="GW6" s="6">
        <v>2805413</v>
      </c>
      <c r="GX6" s="275">
        <v>0</v>
      </c>
      <c r="GY6" s="104">
        <v>0</v>
      </c>
      <c r="GZ6" s="104"/>
      <c r="HA6" s="277"/>
      <c r="HB6" s="277"/>
      <c r="HC6" s="277">
        <v>91581.16</v>
      </c>
      <c r="HD6" s="277">
        <v>100000</v>
      </c>
      <c r="HE6" s="277">
        <v>50000</v>
      </c>
      <c r="HF6" s="33">
        <v>57247</v>
      </c>
      <c r="HG6" s="6">
        <v>681604.42</v>
      </c>
      <c r="HH6" s="6">
        <v>923810</v>
      </c>
      <c r="HI6" s="6">
        <v>596978</v>
      </c>
      <c r="HJ6" s="6">
        <v>611218</v>
      </c>
      <c r="HK6" s="6">
        <v>864351</v>
      </c>
      <c r="HL6" s="6">
        <v>949250</v>
      </c>
      <c r="HM6" s="275">
        <v>40335</v>
      </c>
      <c r="HN6" s="104">
        <v>0</v>
      </c>
      <c r="HO6" s="104">
        <v>0</v>
      </c>
      <c r="HP6" s="104">
        <v>0</v>
      </c>
      <c r="HQ6" s="33">
        <v>410000</v>
      </c>
      <c r="HR6" s="33">
        <v>537641.68999999994</v>
      </c>
      <c r="HS6" s="33">
        <v>569000</v>
      </c>
      <c r="HT6" s="33">
        <v>214010</v>
      </c>
      <c r="HU6" s="33">
        <v>872275.51</v>
      </c>
      <c r="HV6" s="33">
        <v>1181340.25</v>
      </c>
      <c r="HW6" s="681">
        <v>1387182</v>
      </c>
      <c r="HX6" s="2">
        <v>15291963</v>
      </c>
      <c r="HY6" s="2">
        <v>1209699</v>
      </c>
      <c r="HZ6" s="2">
        <v>1407599</v>
      </c>
      <c r="IA6" s="2">
        <v>1856163</v>
      </c>
    </row>
    <row r="7" spans="1:235" s="2" customFormat="1">
      <c r="A7" s="248" t="s">
        <v>1</v>
      </c>
      <c r="B7" s="275">
        <v>58503610</v>
      </c>
      <c r="C7" s="104">
        <v>56844962</v>
      </c>
      <c r="D7" s="33">
        <v>60518632</v>
      </c>
      <c r="E7" s="33">
        <v>74625451</v>
      </c>
      <c r="F7" s="33">
        <v>76066424</v>
      </c>
      <c r="G7" s="33">
        <v>84043932</v>
      </c>
      <c r="H7" s="33">
        <v>88826570</v>
      </c>
      <c r="I7" s="33">
        <v>96226341</v>
      </c>
      <c r="J7" s="33">
        <v>93262215</v>
      </c>
      <c r="K7" s="33">
        <v>91658910</v>
      </c>
      <c r="L7" s="6">
        <v>93194227</v>
      </c>
      <c r="M7" s="675">
        <v>93970776.839870334</v>
      </c>
      <c r="N7" s="6">
        <v>94106842</v>
      </c>
      <c r="O7" s="6">
        <v>94234312</v>
      </c>
      <c r="P7" s="6">
        <v>95006017</v>
      </c>
      <c r="Q7" s="6">
        <v>95052041</v>
      </c>
      <c r="R7" s="253" t="s">
        <v>16</v>
      </c>
      <c r="S7" s="255" t="s">
        <v>16</v>
      </c>
      <c r="T7" s="33" t="s">
        <v>16</v>
      </c>
      <c r="U7" s="33">
        <v>63505190</v>
      </c>
      <c r="V7" s="33">
        <v>64862341</v>
      </c>
      <c r="W7" s="33">
        <v>71750853</v>
      </c>
      <c r="X7" s="33">
        <v>75701214</v>
      </c>
      <c r="Y7" s="33">
        <v>82485673</v>
      </c>
      <c r="Z7" s="33">
        <v>82432412</v>
      </c>
      <c r="AA7" s="33">
        <v>80954944</v>
      </c>
      <c r="AB7" s="652">
        <v>82051679</v>
      </c>
      <c r="AC7" s="675">
        <v>82685005.41125305</v>
      </c>
      <c r="AD7" s="6">
        <v>82870445</v>
      </c>
      <c r="AE7" s="6">
        <v>83004390</v>
      </c>
      <c r="AF7" s="6">
        <v>83298434</v>
      </c>
      <c r="AG7" s="6">
        <v>83453987</v>
      </c>
      <c r="AH7" s="275">
        <v>58503610</v>
      </c>
      <c r="AI7" s="104">
        <v>56844962</v>
      </c>
      <c r="AJ7" s="33">
        <v>55244787</v>
      </c>
      <c r="AK7" s="33" t="s">
        <v>16</v>
      </c>
      <c r="AL7" s="33" t="s">
        <v>16</v>
      </c>
      <c r="AM7" s="33" t="s">
        <v>16</v>
      </c>
      <c r="AN7" s="33" t="s">
        <v>16</v>
      </c>
      <c r="AO7" s="33" t="s">
        <v>16</v>
      </c>
      <c r="AP7" s="33" t="s">
        <v>16</v>
      </c>
      <c r="AQ7" s="33" t="s">
        <v>16</v>
      </c>
      <c r="AR7" s="33" t="s">
        <v>16</v>
      </c>
      <c r="AS7" s="33" t="s">
        <v>16</v>
      </c>
      <c r="AT7" s="33" t="s">
        <v>16</v>
      </c>
      <c r="AU7" s="33">
        <v>3588916</v>
      </c>
      <c r="AV7" s="33" t="s">
        <v>16</v>
      </c>
      <c r="AW7" s="33" t="s">
        <v>16</v>
      </c>
      <c r="AX7" s="253" t="s">
        <v>16</v>
      </c>
      <c r="AY7" s="255" t="s">
        <v>16</v>
      </c>
      <c r="AZ7" s="33">
        <v>5273845</v>
      </c>
      <c r="BA7" s="33">
        <v>5563046</v>
      </c>
      <c r="BB7" s="33">
        <v>5584096</v>
      </c>
      <c r="BC7" s="33">
        <v>5890957</v>
      </c>
      <c r="BD7" s="33">
        <v>6238684</v>
      </c>
      <c r="BE7" s="33">
        <v>6511381</v>
      </c>
      <c r="BF7" s="33">
        <v>3571641</v>
      </c>
      <c r="BG7" s="33">
        <v>3498617</v>
      </c>
      <c r="BH7" s="6">
        <v>3588916</v>
      </c>
      <c r="BI7" s="675">
        <v>6894664.2333186241</v>
      </c>
      <c r="BJ7" s="6">
        <v>6780381</v>
      </c>
      <c r="BK7" s="6">
        <v>3189081</v>
      </c>
      <c r="BL7" s="6">
        <v>3181253</v>
      </c>
      <c r="BM7" s="6">
        <v>3189081</v>
      </c>
      <c r="BN7" s="253" t="s">
        <v>16</v>
      </c>
      <c r="BO7" s="255" t="s">
        <v>16</v>
      </c>
      <c r="BP7" s="33" t="s">
        <v>16</v>
      </c>
      <c r="BQ7" s="33" t="s">
        <v>16</v>
      </c>
      <c r="BR7" s="33">
        <v>269750</v>
      </c>
      <c r="BS7" s="33">
        <v>202940</v>
      </c>
      <c r="BT7" s="33">
        <v>206536</v>
      </c>
      <c r="BU7" s="33">
        <v>212732</v>
      </c>
      <c r="BV7" s="33">
        <v>3270714</v>
      </c>
      <c r="BW7" s="33">
        <v>3224501</v>
      </c>
      <c r="BX7" s="6">
        <v>3367493</v>
      </c>
      <c r="BY7" s="675">
        <v>210758.74749106026</v>
      </c>
      <c r="BZ7" s="6">
        <v>210585</v>
      </c>
      <c r="CA7" s="6">
        <v>210585</v>
      </c>
      <c r="CB7" s="6">
        <v>210585</v>
      </c>
      <c r="CC7" s="6">
        <v>79798</v>
      </c>
      <c r="CD7" s="275">
        <v>0</v>
      </c>
      <c r="CE7" s="104">
        <v>0</v>
      </c>
      <c r="CF7" s="33">
        <v>0</v>
      </c>
      <c r="CG7" s="33">
        <v>2705280</v>
      </c>
      <c r="CH7" s="33">
        <v>2458652</v>
      </c>
      <c r="CI7" s="33">
        <v>2702851</v>
      </c>
      <c r="CJ7" s="33">
        <v>2978771</v>
      </c>
      <c r="CK7" s="33">
        <v>7016555</v>
      </c>
      <c r="CL7" s="33">
        <v>3987448</v>
      </c>
      <c r="CM7" s="33">
        <v>3980848</v>
      </c>
      <c r="CN7" s="6">
        <v>4186139</v>
      </c>
      <c r="CO7" s="675">
        <v>4180348.4478076021</v>
      </c>
      <c r="CP7" s="6">
        <v>4245431</v>
      </c>
      <c r="CQ7" s="6">
        <v>4241340</v>
      </c>
      <c r="CR7" s="6">
        <v>4227909</v>
      </c>
      <c r="CS7" s="6">
        <v>4241339</v>
      </c>
      <c r="CT7" s="253">
        <v>0</v>
      </c>
      <c r="CU7" s="33">
        <v>0</v>
      </c>
      <c r="CV7" s="33">
        <v>0</v>
      </c>
      <c r="CW7" s="33">
        <v>2851935</v>
      </c>
      <c r="CX7" s="33">
        <v>2891585</v>
      </c>
      <c r="CY7" s="33">
        <v>3496331</v>
      </c>
      <c r="CZ7" s="33">
        <v>3701365</v>
      </c>
      <c r="DA7" s="33">
        <v>0</v>
      </c>
      <c r="DB7" s="33">
        <v>0</v>
      </c>
      <c r="DC7" s="33">
        <v>0</v>
      </c>
      <c r="DD7" s="33">
        <v>0</v>
      </c>
      <c r="DE7" s="33">
        <v>0</v>
      </c>
      <c r="DF7" s="33">
        <v>1</v>
      </c>
      <c r="DG7" s="33">
        <v>0</v>
      </c>
      <c r="DH7" s="33">
        <v>0</v>
      </c>
      <c r="DI7" s="33">
        <v>0</v>
      </c>
      <c r="DJ7" s="276">
        <v>1533458</v>
      </c>
      <c r="DK7" s="104">
        <v>1571387</v>
      </c>
      <c r="DL7" s="104">
        <v>1521262</v>
      </c>
      <c r="DM7" s="33">
        <v>1489041</v>
      </c>
      <c r="DN7" s="33">
        <v>1493959</v>
      </c>
      <c r="DO7" s="33">
        <v>1604533</v>
      </c>
      <c r="DP7" s="33">
        <v>1663796</v>
      </c>
      <c r="DQ7" s="33">
        <v>2261749</v>
      </c>
      <c r="DR7" s="33">
        <v>2092295</v>
      </c>
      <c r="DS7" s="33">
        <v>2085557</v>
      </c>
      <c r="DT7" s="6">
        <v>2130018</v>
      </c>
      <c r="DU7" s="675">
        <v>2143446</v>
      </c>
      <c r="DV7" s="6">
        <v>2137751</v>
      </c>
      <c r="DW7" s="6">
        <v>2139017</v>
      </c>
      <c r="DX7" s="6">
        <v>2141876</v>
      </c>
      <c r="DY7" s="6">
        <v>2143262</v>
      </c>
      <c r="DZ7" s="275">
        <v>0</v>
      </c>
      <c r="EA7" s="104">
        <v>0</v>
      </c>
      <c r="EB7" s="104">
        <v>0</v>
      </c>
      <c r="EC7" s="104">
        <v>0</v>
      </c>
      <c r="ED7" s="104">
        <v>0</v>
      </c>
      <c r="EE7" s="104">
        <v>0</v>
      </c>
      <c r="EF7" s="33" t="s">
        <v>16</v>
      </c>
      <c r="EG7" s="33" t="s">
        <v>16</v>
      </c>
      <c r="EH7" s="33" t="s">
        <v>16</v>
      </c>
      <c r="EI7" s="33" t="s">
        <v>16</v>
      </c>
      <c r="EJ7" s="33" t="s">
        <v>16</v>
      </c>
      <c r="EK7" s="33" t="s">
        <v>16</v>
      </c>
      <c r="EL7" s="33" t="s">
        <v>16</v>
      </c>
      <c r="EM7" s="33" t="s">
        <v>16</v>
      </c>
      <c r="EN7" s="33" t="s">
        <v>16</v>
      </c>
      <c r="EO7" s="275">
        <v>0</v>
      </c>
      <c r="EP7" s="104">
        <v>0</v>
      </c>
      <c r="EQ7" s="104">
        <v>0</v>
      </c>
      <c r="ER7" s="104">
        <v>0</v>
      </c>
      <c r="ES7" s="104">
        <v>0</v>
      </c>
      <c r="ET7" s="104">
        <v>0</v>
      </c>
      <c r="EU7" s="104">
        <v>0</v>
      </c>
      <c r="EV7" s="104">
        <v>0</v>
      </c>
      <c r="EW7" s="33">
        <v>0</v>
      </c>
      <c r="EX7" s="33">
        <v>0</v>
      </c>
      <c r="EY7" s="33">
        <v>0</v>
      </c>
      <c r="EZ7" s="33">
        <v>0</v>
      </c>
      <c r="FA7" s="33">
        <v>0</v>
      </c>
      <c r="FB7" s="33">
        <v>0</v>
      </c>
      <c r="FC7" s="33">
        <v>0</v>
      </c>
      <c r="FD7" s="275">
        <v>0</v>
      </c>
      <c r="FE7" s="33">
        <v>0</v>
      </c>
      <c r="FF7" s="33">
        <v>0</v>
      </c>
      <c r="FG7" s="33">
        <v>0</v>
      </c>
      <c r="FH7" s="33">
        <v>0</v>
      </c>
      <c r="FI7" s="33">
        <v>0</v>
      </c>
      <c r="FJ7" s="33">
        <v>0</v>
      </c>
      <c r="FK7" s="33">
        <v>0</v>
      </c>
      <c r="FL7" s="33">
        <v>0</v>
      </c>
      <c r="FM7" s="33">
        <v>0</v>
      </c>
      <c r="FN7" s="33">
        <v>0</v>
      </c>
      <c r="FO7" s="33">
        <v>0</v>
      </c>
      <c r="FP7" s="33">
        <v>0</v>
      </c>
      <c r="FQ7" s="33">
        <v>0</v>
      </c>
      <c r="FR7" s="33">
        <v>0</v>
      </c>
      <c r="FS7" s="275">
        <v>1571387</v>
      </c>
      <c r="FT7" s="33">
        <v>1521262</v>
      </c>
      <c r="FU7" s="33">
        <v>1489041</v>
      </c>
      <c r="FV7" s="33">
        <v>1493959</v>
      </c>
      <c r="FW7" s="33">
        <v>1604533</v>
      </c>
      <c r="FX7" s="33">
        <v>1663796</v>
      </c>
      <c r="FY7" s="33">
        <v>2261749</v>
      </c>
      <c r="FZ7" s="33">
        <v>2092295</v>
      </c>
      <c r="GA7" s="33">
        <v>2085557</v>
      </c>
      <c r="GB7" s="6">
        <v>2130018</v>
      </c>
      <c r="GC7" s="675">
        <v>2143446</v>
      </c>
      <c r="GD7" s="6">
        <v>2137751</v>
      </c>
      <c r="GE7" s="6">
        <v>2139017</v>
      </c>
      <c r="GF7" s="6">
        <v>2141876</v>
      </c>
      <c r="GG7" s="6">
        <v>2143262</v>
      </c>
      <c r="GH7" s="278" t="s">
        <v>43</v>
      </c>
      <c r="GI7" s="251" t="s">
        <v>43</v>
      </c>
      <c r="GJ7" s="251" t="s">
        <v>43</v>
      </c>
      <c r="GK7" s="251" t="s">
        <v>43</v>
      </c>
      <c r="GL7" s="251" t="s">
        <v>43</v>
      </c>
      <c r="GM7" s="251" t="s">
        <v>43</v>
      </c>
      <c r="GN7" s="251" t="s">
        <v>43</v>
      </c>
      <c r="GO7" s="251" t="s">
        <v>43</v>
      </c>
      <c r="GP7" s="251" t="s">
        <v>16</v>
      </c>
      <c r="GQ7" s="33" t="s">
        <v>16</v>
      </c>
      <c r="GR7" s="33" t="s">
        <v>16</v>
      </c>
      <c r="GS7" s="33" t="s">
        <v>16</v>
      </c>
      <c r="GT7" s="33" t="s">
        <v>16</v>
      </c>
      <c r="GU7" s="33" t="s">
        <v>16</v>
      </c>
      <c r="GV7" s="33" t="s">
        <v>16</v>
      </c>
      <c r="GW7" s="33" t="s">
        <v>16</v>
      </c>
      <c r="GX7" s="279" t="s">
        <v>43</v>
      </c>
      <c r="GY7" s="251" t="s">
        <v>43</v>
      </c>
      <c r="GZ7" s="251" t="s">
        <v>43</v>
      </c>
      <c r="HA7" s="251" t="s">
        <v>43</v>
      </c>
      <c r="HB7" s="251" t="s">
        <v>43</v>
      </c>
      <c r="HC7" s="251" t="s">
        <v>43</v>
      </c>
      <c r="HD7" s="251" t="s">
        <v>43</v>
      </c>
      <c r="HE7" s="251" t="s">
        <v>16</v>
      </c>
      <c r="HF7" s="251" t="s">
        <v>16</v>
      </c>
      <c r="HG7" s="251" t="s">
        <v>16</v>
      </c>
      <c r="HH7" s="251" t="s">
        <v>16</v>
      </c>
      <c r="HI7" s="251" t="s">
        <v>16</v>
      </c>
      <c r="HJ7" s="251" t="s">
        <v>16</v>
      </c>
      <c r="HK7" s="251" t="s">
        <v>16</v>
      </c>
      <c r="HL7" s="251" t="s">
        <v>16</v>
      </c>
      <c r="HM7" s="279" t="s">
        <v>43</v>
      </c>
      <c r="HN7" s="251" t="s">
        <v>43</v>
      </c>
      <c r="HO7" s="251" t="s">
        <v>43</v>
      </c>
      <c r="HP7" s="251" t="s">
        <v>43</v>
      </c>
      <c r="HQ7" s="251" t="s">
        <v>43</v>
      </c>
      <c r="HR7" s="251" t="s">
        <v>43</v>
      </c>
      <c r="HS7" s="251" t="s">
        <v>43</v>
      </c>
      <c r="HT7" s="251" t="s">
        <v>16</v>
      </c>
      <c r="HU7" s="33" t="s">
        <v>16</v>
      </c>
      <c r="HV7" s="33" t="s">
        <v>16</v>
      </c>
      <c r="HW7" s="33" t="s">
        <v>16</v>
      </c>
      <c r="HX7" s="33" t="s">
        <v>16</v>
      </c>
      <c r="HY7" s="33" t="s">
        <v>16</v>
      </c>
      <c r="HZ7" s="33" t="s">
        <v>16</v>
      </c>
      <c r="IA7" s="33" t="s">
        <v>16</v>
      </c>
    </row>
    <row r="8" spans="1:235" s="2" customFormat="1">
      <c r="A8" s="248" t="s">
        <v>19</v>
      </c>
      <c r="B8" s="275">
        <v>4954900</v>
      </c>
      <c r="C8" s="104">
        <v>7950600</v>
      </c>
      <c r="D8" s="33">
        <v>7939900</v>
      </c>
      <c r="E8" s="33">
        <v>6834300</v>
      </c>
      <c r="F8" s="33">
        <v>7017000</v>
      </c>
      <c r="G8" s="33">
        <v>7922900</v>
      </c>
      <c r="H8" s="33">
        <v>8993700</v>
      </c>
      <c r="I8" s="33">
        <v>9645800</v>
      </c>
      <c r="J8" s="33">
        <v>9592100</v>
      </c>
      <c r="K8" s="33">
        <v>9101400</v>
      </c>
      <c r="L8" s="6">
        <v>8963900</v>
      </c>
      <c r="M8" s="6">
        <v>7900000</v>
      </c>
      <c r="N8" s="6">
        <v>8757100</v>
      </c>
      <c r="O8" s="6">
        <v>6344461</v>
      </c>
      <c r="P8" s="6">
        <v>6430356</v>
      </c>
      <c r="Q8" s="6">
        <v>6492086</v>
      </c>
      <c r="R8" s="275">
        <v>4701200</v>
      </c>
      <c r="S8" s="104">
        <v>7557700</v>
      </c>
      <c r="T8" s="33">
        <v>7547000</v>
      </c>
      <c r="U8" s="33">
        <v>6441400</v>
      </c>
      <c r="V8" s="33">
        <v>6624100</v>
      </c>
      <c r="W8" s="33">
        <v>7530000</v>
      </c>
      <c r="X8" s="33">
        <v>8300800</v>
      </c>
      <c r="Y8" s="33">
        <v>9052900</v>
      </c>
      <c r="Z8" s="33">
        <v>9592100</v>
      </c>
      <c r="AA8" s="33">
        <v>9101400</v>
      </c>
      <c r="AB8" s="6">
        <v>8963900</v>
      </c>
      <c r="AC8" s="6">
        <v>7900000</v>
      </c>
      <c r="AD8" s="6">
        <v>8757100</v>
      </c>
      <c r="AE8" s="6">
        <v>6344461</v>
      </c>
      <c r="AF8" s="6">
        <v>6430356</v>
      </c>
      <c r="AG8" s="6">
        <v>6492086</v>
      </c>
      <c r="AH8" s="253" t="s">
        <v>16</v>
      </c>
      <c r="AI8" s="255" t="s">
        <v>16</v>
      </c>
      <c r="AJ8" s="33" t="s">
        <v>16</v>
      </c>
      <c r="AK8" s="33" t="s">
        <v>16</v>
      </c>
      <c r="AL8" s="33" t="s">
        <v>16</v>
      </c>
      <c r="AM8" s="33" t="s">
        <v>16</v>
      </c>
      <c r="AN8" s="33" t="s">
        <v>16</v>
      </c>
      <c r="AO8" s="33" t="s">
        <v>16</v>
      </c>
      <c r="AP8" s="33" t="s">
        <v>16</v>
      </c>
      <c r="AQ8" s="33" t="s">
        <v>16</v>
      </c>
      <c r="AR8" s="33" t="s">
        <v>16</v>
      </c>
      <c r="AS8" s="33" t="s">
        <v>16</v>
      </c>
      <c r="AT8" s="33" t="s">
        <v>16</v>
      </c>
      <c r="AU8" s="33" t="s">
        <v>16</v>
      </c>
      <c r="AV8" s="33" t="s">
        <v>16</v>
      </c>
      <c r="AW8" s="33" t="s">
        <v>16</v>
      </c>
      <c r="AX8" s="253" t="s">
        <v>16</v>
      </c>
      <c r="AY8" s="255" t="s">
        <v>16</v>
      </c>
      <c r="AZ8" s="33" t="s">
        <v>16</v>
      </c>
      <c r="BA8" s="33" t="s">
        <v>16</v>
      </c>
      <c r="BB8" s="33" t="s">
        <v>16</v>
      </c>
      <c r="BC8" s="33" t="s">
        <v>16</v>
      </c>
      <c r="BD8" s="33" t="s">
        <v>16</v>
      </c>
      <c r="BE8" s="33" t="s">
        <v>16</v>
      </c>
      <c r="BF8" s="33" t="s">
        <v>16</v>
      </c>
      <c r="BG8" s="33" t="s">
        <v>16</v>
      </c>
      <c r="BH8" s="33" t="s">
        <v>16</v>
      </c>
      <c r="BI8" s="33" t="s">
        <v>16</v>
      </c>
      <c r="BJ8" s="33" t="s">
        <v>16</v>
      </c>
      <c r="BK8" s="33" t="s">
        <v>16</v>
      </c>
      <c r="BL8" s="33" t="s">
        <v>16</v>
      </c>
      <c r="BM8" s="33" t="s">
        <v>16</v>
      </c>
      <c r="BN8" s="275">
        <v>253700</v>
      </c>
      <c r="BO8" s="104">
        <v>392900</v>
      </c>
      <c r="BP8" s="33">
        <v>392900</v>
      </c>
      <c r="BQ8" s="33">
        <v>392900</v>
      </c>
      <c r="BR8" s="33">
        <v>392900</v>
      </c>
      <c r="BS8" s="33">
        <v>392900</v>
      </c>
      <c r="BT8" s="33">
        <v>692900</v>
      </c>
      <c r="BU8" s="33">
        <v>592900</v>
      </c>
      <c r="BV8" s="33">
        <v>0</v>
      </c>
      <c r="BW8" s="33">
        <v>0</v>
      </c>
      <c r="BX8" s="33">
        <v>0</v>
      </c>
      <c r="BY8" s="6">
        <v>0</v>
      </c>
      <c r="BZ8" s="6">
        <v>0</v>
      </c>
      <c r="CA8" s="21" t="s">
        <v>16</v>
      </c>
      <c r="CB8" s="21" t="s">
        <v>16</v>
      </c>
      <c r="CC8" s="21" t="s">
        <v>16</v>
      </c>
      <c r="CD8" s="253" t="s">
        <v>16</v>
      </c>
      <c r="CE8" s="255" t="s">
        <v>16</v>
      </c>
      <c r="CF8" s="33" t="s">
        <v>16</v>
      </c>
      <c r="CG8" s="33" t="s">
        <v>16</v>
      </c>
      <c r="CH8" s="33" t="s">
        <v>16</v>
      </c>
      <c r="CI8" s="33" t="s">
        <v>16</v>
      </c>
      <c r="CJ8" s="33" t="s">
        <v>16</v>
      </c>
      <c r="CK8" s="33" t="s">
        <v>16</v>
      </c>
      <c r="CL8" s="33" t="s">
        <v>16</v>
      </c>
      <c r="CM8" s="33" t="s">
        <v>16</v>
      </c>
      <c r="CN8" s="33" t="s">
        <v>16</v>
      </c>
      <c r="CO8" s="33" t="s">
        <v>16</v>
      </c>
      <c r="CP8" s="33" t="s">
        <v>16</v>
      </c>
      <c r="CQ8" s="33" t="s">
        <v>16</v>
      </c>
      <c r="CR8" s="33" t="s">
        <v>16</v>
      </c>
      <c r="CS8" s="33" t="s">
        <v>16</v>
      </c>
      <c r="CT8" s="253" t="s">
        <v>16</v>
      </c>
      <c r="CU8" s="255" t="s">
        <v>16</v>
      </c>
      <c r="CV8" s="33" t="s">
        <v>16</v>
      </c>
      <c r="CW8" s="33" t="s">
        <v>16</v>
      </c>
      <c r="CX8" s="33" t="s">
        <v>16</v>
      </c>
      <c r="CY8" s="33" t="s">
        <v>16</v>
      </c>
      <c r="CZ8" s="33" t="s">
        <v>16</v>
      </c>
      <c r="DA8" s="33" t="s">
        <v>16</v>
      </c>
      <c r="DB8" s="33" t="s">
        <v>16</v>
      </c>
      <c r="DC8" s="33" t="s">
        <v>16</v>
      </c>
      <c r="DD8" s="33" t="s">
        <v>16</v>
      </c>
      <c r="DE8" s="33" t="s">
        <v>16</v>
      </c>
      <c r="DF8" s="33" t="s">
        <v>16</v>
      </c>
      <c r="DG8" s="33" t="s">
        <v>16</v>
      </c>
      <c r="DH8" s="33" t="s">
        <v>16</v>
      </c>
      <c r="DI8" s="33" t="s">
        <v>16</v>
      </c>
      <c r="DJ8" s="254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253" t="s">
        <v>16</v>
      </c>
      <c r="EA8" s="33" t="s">
        <v>16</v>
      </c>
      <c r="EB8" s="33" t="s">
        <v>16</v>
      </c>
      <c r="EC8" s="33" t="s">
        <v>16</v>
      </c>
      <c r="ED8" s="33" t="s">
        <v>16</v>
      </c>
      <c r="EE8" s="33" t="s">
        <v>16</v>
      </c>
      <c r="EF8" s="33" t="s">
        <v>16</v>
      </c>
      <c r="EG8" s="33" t="s">
        <v>16</v>
      </c>
      <c r="EH8" s="33" t="s">
        <v>16</v>
      </c>
      <c r="EI8" s="33" t="s">
        <v>16</v>
      </c>
      <c r="EJ8" s="33" t="s">
        <v>16</v>
      </c>
      <c r="EK8" s="33" t="s">
        <v>16</v>
      </c>
      <c r="EL8" s="33" t="s">
        <v>16</v>
      </c>
      <c r="EM8" s="33" t="s">
        <v>16</v>
      </c>
      <c r="EN8" s="33" t="s">
        <v>16</v>
      </c>
      <c r="EO8" s="253" t="s">
        <v>16</v>
      </c>
      <c r="EP8" s="33" t="s">
        <v>16</v>
      </c>
      <c r="EQ8" s="33" t="s">
        <v>16</v>
      </c>
      <c r="ER8" s="33" t="s">
        <v>16</v>
      </c>
      <c r="ES8" s="33" t="s">
        <v>16</v>
      </c>
      <c r="ET8" s="33" t="s">
        <v>16</v>
      </c>
      <c r="EU8" s="33" t="s">
        <v>16</v>
      </c>
      <c r="EV8" s="33" t="s">
        <v>16</v>
      </c>
      <c r="EW8" s="33" t="s">
        <v>16</v>
      </c>
      <c r="EX8" s="104">
        <v>0</v>
      </c>
      <c r="EY8" s="104">
        <v>0</v>
      </c>
      <c r="EZ8" s="104">
        <v>0</v>
      </c>
      <c r="FA8" s="104">
        <v>0</v>
      </c>
      <c r="FB8" s="104">
        <v>0</v>
      </c>
      <c r="FC8" s="104">
        <v>0</v>
      </c>
      <c r="FD8" s="25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25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278" t="s">
        <v>16</v>
      </c>
      <c r="GI8" s="251" t="s">
        <v>16</v>
      </c>
      <c r="GJ8" s="251" t="s">
        <v>16</v>
      </c>
      <c r="GK8" s="251" t="s">
        <v>16</v>
      </c>
      <c r="GL8" s="251" t="s">
        <v>16</v>
      </c>
      <c r="GM8" s="251" t="s">
        <v>16</v>
      </c>
      <c r="GN8" s="251" t="s">
        <v>16</v>
      </c>
      <c r="GO8" s="251" t="s">
        <v>16</v>
      </c>
      <c r="GP8" s="251" t="s">
        <v>16</v>
      </c>
      <c r="GQ8" s="251" t="s">
        <v>16</v>
      </c>
      <c r="GR8" s="251" t="s">
        <v>16</v>
      </c>
      <c r="GS8" s="251" t="s">
        <v>16</v>
      </c>
      <c r="GT8" s="251" t="s">
        <v>16</v>
      </c>
      <c r="GU8" s="251" t="s">
        <v>16</v>
      </c>
      <c r="GV8" s="251" t="s">
        <v>16</v>
      </c>
      <c r="GW8" s="251" t="s">
        <v>16</v>
      </c>
      <c r="GX8" s="279" t="s">
        <v>16</v>
      </c>
      <c r="GY8" s="251" t="s">
        <v>16</v>
      </c>
      <c r="GZ8" s="251" t="s">
        <v>16</v>
      </c>
      <c r="HA8" s="251" t="s">
        <v>16</v>
      </c>
      <c r="HB8" s="251" t="s">
        <v>16</v>
      </c>
      <c r="HC8" s="251" t="s">
        <v>16</v>
      </c>
      <c r="HD8" s="251" t="s">
        <v>16</v>
      </c>
      <c r="HE8" s="251" t="s">
        <v>16</v>
      </c>
      <c r="HF8" s="251" t="s">
        <v>16</v>
      </c>
      <c r="HG8" s="251" t="s">
        <v>16</v>
      </c>
      <c r="HH8" s="251" t="s">
        <v>16</v>
      </c>
      <c r="HI8" s="251" t="s">
        <v>16</v>
      </c>
      <c r="HJ8" s="251" t="s">
        <v>16</v>
      </c>
      <c r="HK8" s="251" t="s">
        <v>16</v>
      </c>
      <c r="HL8" s="251" t="s">
        <v>16</v>
      </c>
      <c r="HM8" s="279" t="s">
        <v>16</v>
      </c>
      <c r="HN8" s="251" t="s">
        <v>16</v>
      </c>
      <c r="HO8" s="251" t="s">
        <v>16</v>
      </c>
      <c r="HP8" s="251" t="s">
        <v>16</v>
      </c>
      <c r="HQ8" s="251" t="s">
        <v>16</v>
      </c>
      <c r="HR8" s="251" t="s">
        <v>16</v>
      </c>
      <c r="HS8" s="251" t="s">
        <v>16</v>
      </c>
      <c r="HT8" s="251" t="s">
        <v>16</v>
      </c>
      <c r="HU8" s="251" t="s">
        <v>16</v>
      </c>
      <c r="HV8" s="251" t="s">
        <v>16</v>
      </c>
      <c r="HW8" s="251" t="s">
        <v>16</v>
      </c>
      <c r="HX8" s="251" t="s">
        <v>16</v>
      </c>
      <c r="HY8" s="251" t="s">
        <v>16</v>
      </c>
      <c r="HZ8" s="251" t="s">
        <v>16</v>
      </c>
      <c r="IA8" s="251" t="s">
        <v>16</v>
      </c>
    </row>
    <row r="9" spans="1:235" s="2" customFormat="1">
      <c r="A9" s="248" t="s">
        <v>2</v>
      </c>
      <c r="B9" s="275">
        <v>132963263</v>
      </c>
      <c r="C9" s="104">
        <v>127330412</v>
      </c>
      <c r="D9" s="33">
        <v>137983568</v>
      </c>
      <c r="E9" s="33">
        <v>148390405</v>
      </c>
      <c r="F9" s="33">
        <v>157936002</v>
      </c>
      <c r="G9" s="33">
        <v>167501468</v>
      </c>
      <c r="H9" s="33">
        <v>218903484</v>
      </c>
      <c r="I9" s="33">
        <v>214115659</v>
      </c>
      <c r="J9" s="33">
        <v>265796548</v>
      </c>
      <c r="K9" s="33">
        <v>208055968</v>
      </c>
      <c r="L9" s="6">
        <v>206410580</v>
      </c>
      <c r="M9" s="675">
        <v>191932043</v>
      </c>
      <c r="N9" s="6">
        <v>203380251</v>
      </c>
      <c r="O9" s="6">
        <v>214680390</v>
      </c>
      <c r="P9" s="6">
        <v>225114732</v>
      </c>
      <c r="Q9" s="6">
        <v>220259979</v>
      </c>
      <c r="R9" s="275">
        <v>126593514</v>
      </c>
      <c r="S9" s="104">
        <v>121485813</v>
      </c>
      <c r="T9" s="33">
        <v>132440779</v>
      </c>
      <c r="U9" s="33">
        <v>142653943</v>
      </c>
      <c r="V9" s="33">
        <v>150774395</v>
      </c>
      <c r="W9" s="33">
        <v>159528873</v>
      </c>
      <c r="X9" s="33">
        <v>199228006</v>
      </c>
      <c r="Y9" s="33">
        <v>193571132</v>
      </c>
      <c r="Z9" s="33">
        <v>240461221</v>
      </c>
      <c r="AA9" s="33">
        <v>180753966</v>
      </c>
      <c r="AB9" s="6">
        <v>178251915</v>
      </c>
      <c r="AC9" s="675">
        <v>168004650</v>
      </c>
      <c r="AD9" s="6">
        <v>178752654</v>
      </c>
      <c r="AE9" s="6">
        <v>206192754</v>
      </c>
      <c r="AF9" s="6">
        <v>216021185</v>
      </c>
      <c r="AG9" s="6">
        <v>211085762</v>
      </c>
      <c r="AH9" s="275">
        <v>3274553</v>
      </c>
      <c r="AI9" s="104">
        <v>3075005</v>
      </c>
      <c r="AJ9" s="33">
        <v>3087153</v>
      </c>
      <c r="AK9" s="33">
        <v>3213820</v>
      </c>
      <c r="AL9" s="33">
        <v>4098880</v>
      </c>
      <c r="AM9" s="33">
        <v>4945333</v>
      </c>
      <c r="AN9" s="33">
        <v>10046890</v>
      </c>
      <c r="AO9" s="33">
        <v>10495391</v>
      </c>
      <c r="AP9" s="33">
        <v>15851472</v>
      </c>
      <c r="AQ9" s="33">
        <v>17077993</v>
      </c>
      <c r="AR9" s="6">
        <v>17781493</v>
      </c>
      <c r="AS9" s="6">
        <v>15579721</v>
      </c>
      <c r="AT9" s="6">
        <v>16395494</v>
      </c>
      <c r="AU9" s="6"/>
      <c r="AV9" s="6">
        <v>4087836</v>
      </c>
      <c r="AW9" s="6">
        <v>4087836</v>
      </c>
      <c r="AX9" s="275">
        <v>3095196</v>
      </c>
      <c r="AY9" s="104">
        <v>2769594</v>
      </c>
      <c r="AZ9" s="33">
        <v>2455636</v>
      </c>
      <c r="BA9" s="33">
        <v>2522642</v>
      </c>
      <c r="BB9" s="33">
        <v>2905727</v>
      </c>
      <c r="BC9" s="33">
        <v>3027262</v>
      </c>
      <c r="BD9" s="33">
        <v>8407634</v>
      </c>
      <c r="BE9" s="33">
        <v>8906818</v>
      </c>
      <c r="BF9" s="33">
        <v>8097614</v>
      </c>
      <c r="BG9" s="33">
        <v>8426597</v>
      </c>
      <c r="BH9" s="6">
        <v>8650608</v>
      </c>
      <c r="BI9" s="6">
        <v>6986798</v>
      </c>
      <c r="BJ9" s="6">
        <v>7043044</v>
      </c>
      <c r="BK9" s="6">
        <v>7413334</v>
      </c>
      <c r="BL9" s="6">
        <v>7851756</v>
      </c>
      <c r="BM9" s="6">
        <v>7862359</v>
      </c>
      <c r="BN9" s="253" t="s">
        <v>16</v>
      </c>
      <c r="BO9" s="255" t="s">
        <v>16</v>
      </c>
      <c r="BP9" s="33" t="s">
        <v>16</v>
      </c>
      <c r="BQ9" s="33" t="s">
        <v>16</v>
      </c>
      <c r="BR9" s="33" t="s">
        <v>16</v>
      </c>
      <c r="BS9" s="33" t="s">
        <v>16</v>
      </c>
      <c r="BT9" s="33" t="s">
        <v>16</v>
      </c>
      <c r="BU9" s="33">
        <v>487930</v>
      </c>
      <c r="BV9" s="33">
        <v>730843</v>
      </c>
      <c r="BW9" s="33">
        <v>1012030</v>
      </c>
      <c r="BX9" s="6">
        <v>848016</v>
      </c>
      <c r="BY9" s="6">
        <v>802498</v>
      </c>
      <c r="BZ9" s="6">
        <v>698935</v>
      </c>
      <c r="CA9" s="6">
        <v>642784</v>
      </c>
      <c r="CB9" s="6">
        <v>830238</v>
      </c>
      <c r="CC9" s="6">
        <v>945490</v>
      </c>
      <c r="CD9" s="275">
        <v>0</v>
      </c>
      <c r="CE9" s="104">
        <v>0</v>
      </c>
      <c r="CF9" s="33">
        <v>0</v>
      </c>
      <c r="CG9" s="33">
        <v>0</v>
      </c>
      <c r="CH9" s="33">
        <v>0</v>
      </c>
      <c r="CI9" s="33">
        <v>0</v>
      </c>
      <c r="CJ9" s="33">
        <v>561463</v>
      </c>
      <c r="CK9" s="33">
        <v>0</v>
      </c>
      <c r="CL9" s="33" t="s">
        <v>16</v>
      </c>
      <c r="CM9" s="33" t="s">
        <v>16</v>
      </c>
      <c r="CN9" s="33" t="s">
        <v>16</v>
      </c>
      <c r="CO9" s="33" t="s">
        <v>16</v>
      </c>
      <c r="CP9" s="33" t="s">
        <v>16</v>
      </c>
      <c r="CQ9" s="33" t="s">
        <v>16</v>
      </c>
      <c r="CR9" s="33" t="s">
        <v>16</v>
      </c>
      <c r="CS9" s="33" t="s">
        <v>16</v>
      </c>
      <c r="CT9" s="25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659491</v>
      </c>
      <c r="DA9" s="33">
        <v>654388</v>
      </c>
      <c r="DB9" s="33">
        <v>655398</v>
      </c>
      <c r="DC9" s="33">
        <v>785382</v>
      </c>
      <c r="DD9" s="6">
        <v>878548</v>
      </c>
      <c r="DE9" s="6">
        <v>558376</v>
      </c>
      <c r="DF9" s="6">
        <v>490124</v>
      </c>
      <c r="DG9" s="6">
        <v>431518</v>
      </c>
      <c r="DH9" s="6">
        <v>411553</v>
      </c>
      <c r="DI9" s="6">
        <v>366368</v>
      </c>
      <c r="DJ9" s="254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275">
        <v>0</v>
      </c>
      <c r="EA9" s="104">
        <v>0</v>
      </c>
      <c r="EB9" s="104">
        <v>0</v>
      </c>
      <c r="EC9" s="104">
        <v>0</v>
      </c>
      <c r="ED9" s="104">
        <v>0</v>
      </c>
      <c r="EE9" s="104">
        <v>0</v>
      </c>
      <c r="EF9" s="104">
        <v>0</v>
      </c>
      <c r="EG9" s="104">
        <v>0</v>
      </c>
      <c r="EH9" s="104">
        <v>0</v>
      </c>
      <c r="EI9" s="104">
        <v>0</v>
      </c>
      <c r="EJ9" s="104">
        <v>0</v>
      </c>
      <c r="EK9" s="104">
        <v>0</v>
      </c>
      <c r="EL9" s="104">
        <v>0</v>
      </c>
      <c r="EM9" s="104">
        <v>0</v>
      </c>
      <c r="EN9" s="104">
        <v>0</v>
      </c>
      <c r="EO9" s="275">
        <v>0</v>
      </c>
      <c r="EP9" s="104">
        <v>0</v>
      </c>
      <c r="EQ9" s="104">
        <v>0</v>
      </c>
      <c r="ER9" s="104">
        <v>0</v>
      </c>
      <c r="ES9" s="104">
        <v>0</v>
      </c>
      <c r="ET9" s="104">
        <v>0</v>
      </c>
      <c r="EU9" s="104">
        <v>0</v>
      </c>
      <c r="EV9" s="104">
        <v>0</v>
      </c>
      <c r="EW9" s="104">
        <v>0</v>
      </c>
      <c r="EX9" s="104">
        <v>0</v>
      </c>
      <c r="EY9" s="104">
        <v>0</v>
      </c>
      <c r="EZ9" s="104">
        <v>0</v>
      </c>
      <c r="FA9" s="104">
        <v>0</v>
      </c>
      <c r="FB9" s="104">
        <v>0</v>
      </c>
      <c r="FC9" s="104">
        <v>0</v>
      </c>
      <c r="FD9" s="275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104">
        <v>0</v>
      </c>
      <c r="FM9" s="104">
        <v>0</v>
      </c>
      <c r="FN9" s="104">
        <v>0</v>
      </c>
      <c r="FO9" s="104">
        <v>0</v>
      </c>
      <c r="FP9" s="104">
        <v>0</v>
      </c>
      <c r="FQ9" s="104">
        <v>0</v>
      </c>
      <c r="FR9" s="104">
        <v>0</v>
      </c>
      <c r="FS9" s="275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278" t="s">
        <v>43</v>
      </c>
      <c r="GI9" s="251" t="s">
        <v>43</v>
      </c>
      <c r="GJ9" s="251" t="s">
        <v>43</v>
      </c>
      <c r="GK9" s="251" t="s">
        <v>43</v>
      </c>
      <c r="GL9" s="251" t="s">
        <v>43</v>
      </c>
      <c r="GM9" s="251" t="s">
        <v>43</v>
      </c>
      <c r="GN9" s="251" t="s">
        <v>43</v>
      </c>
      <c r="GO9" s="251" t="s">
        <v>43</v>
      </c>
      <c r="GP9" s="251" t="s">
        <v>16</v>
      </c>
      <c r="GQ9" s="251" t="s">
        <v>16</v>
      </c>
      <c r="GR9" s="251" t="s">
        <v>16</v>
      </c>
      <c r="GS9" s="251" t="s">
        <v>16</v>
      </c>
      <c r="GT9" s="251" t="s">
        <v>16</v>
      </c>
      <c r="GU9" s="251" t="s">
        <v>16</v>
      </c>
      <c r="GV9" s="251" t="s">
        <v>16</v>
      </c>
      <c r="GW9" s="251" t="s">
        <v>16</v>
      </c>
      <c r="GX9" s="279" t="s">
        <v>43</v>
      </c>
      <c r="GY9" s="251" t="s">
        <v>43</v>
      </c>
      <c r="GZ9" s="251" t="s">
        <v>43</v>
      </c>
      <c r="HA9" s="251" t="s">
        <v>43</v>
      </c>
      <c r="HB9" s="251" t="s">
        <v>43</v>
      </c>
      <c r="HC9" s="251" t="s">
        <v>43</v>
      </c>
      <c r="HD9" s="251" t="s">
        <v>43</v>
      </c>
      <c r="HE9" s="251" t="s">
        <v>16</v>
      </c>
      <c r="HF9" s="251" t="s">
        <v>16</v>
      </c>
      <c r="HG9" s="251" t="s">
        <v>16</v>
      </c>
      <c r="HH9" s="251" t="s">
        <v>16</v>
      </c>
      <c r="HI9" s="251" t="s">
        <v>16</v>
      </c>
      <c r="HJ9" s="251" t="s">
        <v>16</v>
      </c>
      <c r="HK9" s="251" t="s">
        <v>16</v>
      </c>
      <c r="HL9" s="251" t="s">
        <v>16</v>
      </c>
      <c r="HM9" s="279" t="s">
        <v>43</v>
      </c>
      <c r="HN9" s="251" t="s">
        <v>43</v>
      </c>
      <c r="HO9" s="251" t="s">
        <v>43</v>
      </c>
      <c r="HP9" s="251" t="s">
        <v>43</v>
      </c>
      <c r="HQ9" s="251" t="s">
        <v>43</v>
      </c>
      <c r="HR9" s="251" t="s">
        <v>43</v>
      </c>
      <c r="HS9" s="251" t="s">
        <v>43</v>
      </c>
      <c r="HT9" s="251" t="s">
        <v>16</v>
      </c>
      <c r="HU9" s="251" t="s">
        <v>16</v>
      </c>
      <c r="HV9" s="251" t="s">
        <v>16</v>
      </c>
      <c r="HW9" s="251" t="s">
        <v>16</v>
      </c>
      <c r="HX9" s="251" t="s">
        <v>16</v>
      </c>
      <c r="HY9" s="251" t="s">
        <v>16</v>
      </c>
      <c r="HZ9" s="251" t="s">
        <v>16</v>
      </c>
      <c r="IA9" s="251" t="s">
        <v>16</v>
      </c>
    </row>
    <row r="10" spans="1:235" s="2" customFormat="1">
      <c r="A10" s="248" t="s">
        <v>3</v>
      </c>
      <c r="B10" s="275">
        <v>110913489</v>
      </c>
      <c r="C10" s="104">
        <v>115232265</v>
      </c>
      <c r="D10" s="33">
        <v>111431273</v>
      </c>
      <c r="E10" s="33">
        <v>105798615</v>
      </c>
      <c r="F10" s="33">
        <v>90058380</v>
      </c>
      <c r="G10" s="33">
        <v>95538343</v>
      </c>
      <c r="H10" s="33">
        <v>106484866</v>
      </c>
      <c r="I10" s="33">
        <v>111972849</v>
      </c>
      <c r="J10" s="33">
        <v>104405268</v>
      </c>
      <c r="K10" s="33">
        <v>92611556</v>
      </c>
      <c r="L10" s="6">
        <v>86293728</v>
      </c>
      <c r="M10" s="6">
        <v>82437669</v>
      </c>
      <c r="N10" s="6">
        <v>85085317</v>
      </c>
      <c r="O10" s="6">
        <v>87699098</v>
      </c>
      <c r="P10" s="6">
        <v>90798779</v>
      </c>
      <c r="Q10" s="6">
        <v>96260990</v>
      </c>
      <c r="R10" s="275">
        <v>91384671</v>
      </c>
      <c r="S10" s="104">
        <v>95589079</v>
      </c>
      <c r="T10" s="33">
        <v>91938224</v>
      </c>
      <c r="U10" s="33">
        <v>86960156</v>
      </c>
      <c r="V10" s="33">
        <v>78676256</v>
      </c>
      <c r="W10" s="33">
        <v>79267392</v>
      </c>
      <c r="X10" s="33">
        <v>84119020</v>
      </c>
      <c r="Y10" s="33">
        <v>88759561</v>
      </c>
      <c r="Z10" s="33">
        <v>85254233</v>
      </c>
      <c r="AA10" s="33">
        <v>77804602</v>
      </c>
      <c r="AB10" s="6">
        <v>72617977</v>
      </c>
      <c r="AC10" s="6">
        <v>69495859</v>
      </c>
      <c r="AD10" s="6">
        <v>72361758</v>
      </c>
      <c r="AE10" s="6">
        <v>74922966</v>
      </c>
      <c r="AF10" s="6">
        <v>77894129</v>
      </c>
      <c r="AG10" s="6">
        <v>81975615</v>
      </c>
      <c r="AH10" s="275">
        <v>19528818</v>
      </c>
      <c r="AI10" s="104">
        <v>19643186</v>
      </c>
      <c r="AJ10" s="33">
        <v>19493049</v>
      </c>
      <c r="AK10" s="33">
        <v>18565762</v>
      </c>
      <c r="AL10" s="33">
        <v>11124236</v>
      </c>
      <c r="AM10" s="33">
        <v>16020799</v>
      </c>
      <c r="AN10" s="33">
        <v>22120697</v>
      </c>
      <c r="AO10" s="33">
        <v>22968139</v>
      </c>
      <c r="AP10" s="33">
        <v>18927744</v>
      </c>
      <c r="AQ10" s="33">
        <v>14806954</v>
      </c>
      <c r="AR10" s="6">
        <v>13675751</v>
      </c>
      <c r="AS10" s="6">
        <v>12941810</v>
      </c>
      <c r="AT10" s="6">
        <v>12723559</v>
      </c>
      <c r="AU10" s="6">
        <v>12776132</v>
      </c>
      <c r="AV10" s="6">
        <v>12904650</v>
      </c>
      <c r="AW10" s="6">
        <v>14285375</v>
      </c>
      <c r="AX10" s="275">
        <v>0</v>
      </c>
      <c r="AY10" s="104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253">
        <v>0</v>
      </c>
      <c r="BO10" s="255">
        <v>0</v>
      </c>
      <c r="BP10" s="33">
        <v>0</v>
      </c>
      <c r="BQ10" s="33">
        <v>102262</v>
      </c>
      <c r="BR10" s="33">
        <v>96708</v>
      </c>
      <c r="BS10" s="33">
        <v>93807</v>
      </c>
      <c r="BT10" s="33">
        <v>91931</v>
      </c>
      <c r="BU10" s="33">
        <v>91931</v>
      </c>
      <c r="BV10" s="33">
        <v>83734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275">
        <v>0</v>
      </c>
      <c r="CE10" s="104">
        <v>0</v>
      </c>
      <c r="CF10" s="33">
        <v>0</v>
      </c>
      <c r="CG10" s="33">
        <v>170435</v>
      </c>
      <c r="CH10" s="33">
        <v>161180</v>
      </c>
      <c r="CI10" s="33">
        <v>156345</v>
      </c>
      <c r="CJ10" s="33">
        <v>153218</v>
      </c>
      <c r="CK10" s="33">
        <v>153218</v>
      </c>
      <c r="CL10" s="33">
        <v>139557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1</v>
      </c>
      <c r="CS10" s="33">
        <v>2</v>
      </c>
      <c r="CT10" s="25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1</v>
      </c>
      <c r="DG10" s="33">
        <v>0</v>
      </c>
      <c r="DH10" s="33">
        <v>1</v>
      </c>
      <c r="DI10" s="33">
        <v>2</v>
      </c>
      <c r="DJ10" s="254">
        <v>0</v>
      </c>
      <c r="DK10" s="33">
        <v>0</v>
      </c>
      <c r="DL10" s="33">
        <v>0</v>
      </c>
      <c r="DM10" s="33">
        <v>170435</v>
      </c>
      <c r="DN10" s="33">
        <v>161180</v>
      </c>
      <c r="DO10" s="33">
        <v>156345</v>
      </c>
      <c r="DP10" s="33">
        <v>155697</v>
      </c>
      <c r="DQ10" s="33">
        <v>158955</v>
      </c>
      <c r="DR10" s="33">
        <v>146442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275">
        <v>0</v>
      </c>
      <c r="EA10" s="104">
        <v>0</v>
      </c>
      <c r="EB10" s="104">
        <v>0</v>
      </c>
      <c r="EC10" s="104">
        <v>0</v>
      </c>
      <c r="ED10" s="104">
        <v>0</v>
      </c>
      <c r="EE10" s="104">
        <v>0</v>
      </c>
      <c r="EF10" s="104">
        <v>0</v>
      </c>
      <c r="EG10" s="104">
        <v>0</v>
      </c>
      <c r="EH10" s="104">
        <v>0</v>
      </c>
      <c r="EI10" s="104">
        <v>0</v>
      </c>
      <c r="EJ10" s="104">
        <v>0</v>
      </c>
      <c r="EK10" s="104">
        <v>0</v>
      </c>
      <c r="EL10" s="104">
        <v>0</v>
      </c>
      <c r="EM10" s="104">
        <v>0</v>
      </c>
      <c r="EN10" s="104">
        <v>0</v>
      </c>
      <c r="EO10" s="275">
        <v>0</v>
      </c>
      <c r="EP10" s="104">
        <v>0</v>
      </c>
      <c r="EQ10" s="104">
        <v>0</v>
      </c>
      <c r="ER10" s="104">
        <v>0</v>
      </c>
      <c r="ES10" s="104">
        <v>0</v>
      </c>
      <c r="ET10" s="104">
        <v>0</v>
      </c>
      <c r="EU10" s="104">
        <v>0</v>
      </c>
      <c r="EV10" s="104">
        <v>0</v>
      </c>
      <c r="EW10" s="104">
        <v>0</v>
      </c>
      <c r="EX10" s="104">
        <v>0</v>
      </c>
      <c r="EY10" s="104">
        <v>0</v>
      </c>
      <c r="EZ10" s="104">
        <v>0</v>
      </c>
      <c r="FA10" s="104">
        <v>0</v>
      </c>
      <c r="FB10" s="104">
        <v>0</v>
      </c>
      <c r="FC10" s="104">
        <v>0</v>
      </c>
      <c r="FD10" s="275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104">
        <v>0</v>
      </c>
      <c r="FM10" s="104">
        <v>0</v>
      </c>
      <c r="FN10" s="104">
        <v>0</v>
      </c>
      <c r="FO10" s="104">
        <v>0</v>
      </c>
      <c r="FP10" s="104">
        <v>0</v>
      </c>
      <c r="FQ10" s="104">
        <v>0</v>
      </c>
      <c r="FR10" s="104">
        <v>0</v>
      </c>
      <c r="FS10" s="275"/>
      <c r="FT10" s="33"/>
      <c r="FU10" s="33">
        <v>170435</v>
      </c>
      <c r="FV10" s="33">
        <v>161180</v>
      </c>
      <c r="FW10" s="33">
        <v>156345</v>
      </c>
      <c r="FX10" s="33">
        <v>155697</v>
      </c>
      <c r="FY10" s="33">
        <v>158955</v>
      </c>
      <c r="FZ10" s="33">
        <v>146442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276">
        <v>0</v>
      </c>
      <c r="GI10" s="104">
        <v>0</v>
      </c>
      <c r="GJ10" s="104">
        <v>0</v>
      </c>
      <c r="GK10" s="104">
        <v>0</v>
      </c>
      <c r="GL10" s="104">
        <v>0</v>
      </c>
      <c r="GM10" s="104">
        <v>0</v>
      </c>
      <c r="GN10" s="104">
        <v>0</v>
      </c>
      <c r="GO10" s="104">
        <v>0</v>
      </c>
      <c r="GP10" s="104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275">
        <v>0</v>
      </c>
      <c r="GY10" s="104">
        <v>0</v>
      </c>
      <c r="GZ10" s="104">
        <v>0</v>
      </c>
      <c r="HA10" s="104">
        <v>0</v>
      </c>
      <c r="HB10" s="104">
        <v>0</v>
      </c>
      <c r="HC10" s="104">
        <v>0</v>
      </c>
      <c r="HD10" s="104">
        <v>0</v>
      </c>
      <c r="HE10" s="104">
        <v>0</v>
      </c>
      <c r="HF10" s="104">
        <v>0</v>
      </c>
      <c r="HG10" s="104">
        <v>0</v>
      </c>
      <c r="HH10" s="104">
        <v>0</v>
      </c>
      <c r="HI10" s="104">
        <v>0</v>
      </c>
      <c r="HJ10" s="104">
        <v>0</v>
      </c>
      <c r="HK10" s="104">
        <v>0</v>
      </c>
      <c r="HL10" s="104">
        <v>0</v>
      </c>
      <c r="HM10" s="275">
        <v>0</v>
      </c>
      <c r="HN10" s="104">
        <v>0</v>
      </c>
      <c r="HO10" s="104">
        <v>0</v>
      </c>
      <c r="HP10" s="104">
        <v>0</v>
      </c>
      <c r="HQ10" s="104">
        <v>0</v>
      </c>
      <c r="HR10" s="104">
        <v>0</v>
      </c>
      <c r="HS10" s="104">
        <v>0</v>
      </c>
      <c r="HT10" s="104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</row>
    <row r="11" spans="1:235" s="2" customFormat="1">
      <c r="A11" s="248" t="s">
        <v>4</v>
      </c>
      <c r="B11" s="275">
        <v>81712500</v>
      </c>
      <c r="C11" s="104">
        <v>70913200</v>
      </c>
      <c r="D11" s="17">
        <v>73854100</v>
      </c>
      <c r="E11" s="17">
        <v>74915000</v>
      </c>
      <c r="F11" s="17">
        <v>73034600</v>
      </c>
      <c r="G11" s="17">
        <v>77785300</v>
      </c>
      <c r="H11" s="17">
        <v>83570400</v>
      </c>
      <c r="I11" s="17">
        <v>95282400</v>
      </c>
      <c r="J11" s="17">
        <v>94271900</v>
      </c>
      <c r="K11" s="17">
        <v>93877942</v>
      </c>
      <c r="L11" s="6">
        <v>95113371</v>
      </c>
      <c r="M11" s="675">
        <v>94820833</v>
      </c>
      <c r="N11" s="6">
        <v>87617226</v>
      </c>
      <c r="O11" s="6">
        <v>90511524.219999999</v>
      </c>
      <c r="P11" s="6">
        <v>93685768.129999995</v>
      </c>
      <c r="Q11" s="6">
        <v>100883200</v>
      </c>
      <c r="R11" s="275">
        <v>76339000</v>
      </c>
      <c r="S11" s="104">
        <v>64930200</v>
      </c>
      <c r="T11" s="33">
        <v>67500400</v>
      </c>
      <c r="U11" s="17">
        <v>68362800</v>
      </c>
      <c r="V11" s="17">
        <v>66534900</v>
      </c>
      <c r="W11" s="17">
        <v>71180500</v>
      </c>
      <c r="X11" s="17">
        <v>74168800</v>
      </c>
      <c r="Y11" s="17">
        <v>81726100</v>
      </c>
      <c r="Z11" s="17">
        <v>80663100</v>
      </c>
      <c r="AA11" s="17">
        <v>80295542</v>
      </c>
      <c r="AB11" s="6">
        <v>80976567</v>
      </c>
      <c r="AC11" s="6">
        <v>80524045</v>
      </c>
      <c r="AD11" s="6">
        <v>75143571</v>
      </c>
      <c r="AE11" s="6">
        <v>79405726.219999999</v>
      </c>
      <c r="AF11" s="6">
        <v>81968859.129999995</v>
      </c>
      <c r="AG11" s="6">
        <v>85167900</v>
      </c>
      <c r="AH11" s="275">
        <v>1446300</v>
      </c>
      <c r="AI11" s="104">
        <v>420900</v>
      </c>
      <c r="AJ11" s="33">
        <v>428000</v>
      </c>
      <c r="AK11" s="17">
        <v>440600</v>
      </c>
      <c r="AL11" s="17">
        <v>447700</v>
      </c>
      <c r="AM11" s="17">
        <v>266100</v>
      </c>
      <c r="AN11" s="17">
        <v>275700</v>
      </c>
      <c r="AO11" s="33">
        <v>0</v>
      </c>
      <c r="AP11" s="33" t="s">
        <v>16</v>
      </c>
      <c r="AQ11" s="33" t="s">
        <v>16</v>
      </c>
      <c r="AR11" s="33" t="s">
        <v>16</v>
      </c>
      <c r="AS11" s="33" t="s">
        <v>16</v>
      </c>
      <c r="AT11" s="33" t="s">
        <v>16</v>
      </c>
      <c r="AU11" s="33" t="s">
        <v>16</v>
      </c>
      <c r="AV11" s="33" t="s">
        <v>16</v>
      </c>
      <c r="AW11" s="33" t="s">
        <v>16</v>
      </c>
      <c r="AX11" s="275">
        <v>2375500</v>
      </c>
      <c r="AY11" s="104">
        <v>2432500</v>
      </c>
      <c r="AZ11" s="33">
        <v>2383800</v>
      </c>
      <c r="BA11" s="17">
        <v>2383800</v>
      </c>
      <c r="BB11" s="17">
        <v>2324200</v>
      </c>
      <c r="BC11" s="17">
        <v>2835100</v>
      </c>
      <c r="BD11" s="17">
        <v>2565100</v>
      </c>
      <c r="BE11" s="17">
        <v>5494800</v>
      </c>
      <c r="BF11" s="17">
        <v>5260600</v>
      </c>
      <c r="BG11" s="17">
        <v>6251500</v>
      </c>
      <c r="BH11" s="6">
        <v>6635400</v>
      </c>
      <c r="BI11" s="6">
        <v>6718700</v>
      </c>
      <c r="BJ11" s="6">
        <v>6613100</v>
      </c>
      <c r="BK11" s="6">
        <v>7530300</v>
      </c>
      <c r="BL11" s="6">
        <v>8141409</v>
      </c>
      <c r="BM11" s="6">
        <v>12344100</v>
      </c>
      <c r="BN11" s="253">
        <v>1123800</v>
      </c>
      <c r="BO11" s="255">
        <v>1123800</v>
      </c>
      <c r="BP11" s="33">
        <v>1123800</v>
      </c>
      <c r="BQ11" s="17">
        <v>1123800</v>
      </c>
      <c r="BR11" s="17">
        <v>1123800</v>
      </c>
      <c r="BS11" s="17">
        <v>1123800</v>
      </c>
      <c r="BT11" s="17">
        <v>1123800</v>
      </c>
      <c r="BU11" s="17">
        <v>2623800</v>
      </c>
      <c r="BV11" s="17">
        <v>2623800</v>
      </c>
      <c r="BW11" s="17">
        <v>7330900</v>
      </c>
      <c r="BX11" s="6">
        <v>7501404</v>
      </c>
      <c r="BY11" s="675">
        <v>7578088</v>
      </c>
      <c r="BZ11" s="6">
        <v>5860555</v>
      </c>
      <c r="CA11" s="6">
        <v>3575498</v>
      </c>
      <c r="CB11" s="2">
        <v>3575500</v>
      </c>
      <c r="CC11" s="2">
        <v>3371200</v>
      </c>
      <c r="CD11" s="253" t="s">
        <v>16</v>
      </c>
      <c r="CE11" s="33" t="s">
        <v>16</v>
      </c>
      <c r="CF11" s="33" t="s">
        <v>16</v>
      </c>
      <c r="CG11" s="17">
        <v>2604000</v>
      </c>
      <c r="CH11" s="17">
        <v>2604000</v>
      </c>
      <c r="CI11" s="17">
        <v>2379800</v>
      </c>
      <c r="CJ11" s="17">
        <v>5437000</v>
      </c>
      <c r="CK11" s="17">
        <v>5437700</v>
      </c>
      <c r="CL11" s="17">
        <v>5724400</v>
      </c>
      <c r="CM11" s="33" t="s">
        <v>16</v>
      </c>
      <c r="CN11" s="33" t="s">
        <v>16</v>
      </c>
      <c r="CO11" s="33" t="s">
        <v>16</v>
      </c>
      <c r="CP11" s="33" t="s">
        <v>16</v>
      </c>
      <c r="CQ11" s="33" t="s">
        <v>16</v>
      </c>
      <c r="CR11" s="33" t="s">
        <v>16</v>
      </c>
      <c r="CS11" s="33" t="s">
        <v>16</v>
      </c>
      <c r="CT11" s="253">
        <v>427900</v>
      </c>
      <c r="CU11" s="33">
        <v>2005800</v>
      </c>
      <c r="CV11" s="33">
        <v>2780600</v>
      </c>
      <c r="CW11" s="33" t="s">
        <v>16</v>
      </c>
      <c r="CX11" s="33" t="s">
        <v>16</v>
      </c>
      <c r="CY11" s="33" t="s">
        <v>16</v>
      </c>
      <c r="CZ11" s="33" t="s">
        <v>16</v>
      </c>
      <c r="DA11" s="33" t="s">
        <v>16</v>
      </c>
      <c r="DB11" s="33" t="s">
        <v>16</v>
      </c>
      <c r="DC11" s="16" t="s">
        <v>16</v>
      </c>
      <c r="DD11" s="16" t="s">
        <v>16</v>
      </c>
      <c r="DE11" s="16" t="s">
        <v>16</v>
      </c>
      <c r="DF11" s="16" t="s">
        <v>16</v>
      </c>
      <c r="DG11" s="16" t="s">
        <v>16</v>
      </c>
      <c r="DH11" s="16" t="s">
        <v>16</v>
      </c>
      <c r="DI11" s="16" t="s">
        <v>16</v>
      </c>
      <c r="DJ11" s="254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253" t="s">
        <v>16</v>
      </c>
      <c r="EA11" s="33" t="s">
        <v>16</v>
      </c>
      <c r="EB11" s="33" t="s">
        <v>16</v>
      </c>
      <c r="EC11" s="33" t="s">
        <v>16</v>
      </c>
      <c r="ED11" s="33" t="s">
        <v>16</v>
      </c>
      <c r="EE11" s="33" t="s">
        <v>16</v>
      </c>
      <c r="EF11" s="33" t="s">
        <v>16</v>
      </c>
      <c r="EG11" s="33" t="s">
        <v>16</v>
      </c>
      <c r="EH11" s="33" t="s">
        <v>16</v>
      </c>
      <c r="EI11" s="33" t="s">
        <v>16</v>
      </c>
      <c r="EJ11" s="33" t="s">
        <v>16</v>
      </c>
      <c r="EK11" s="33" t="s">
        <v>16</v>
      </c>
      <c r="EL11" s="33" t="s">
        <v>16</v>
      </c>
      <c r="EM11" s="33" t="s">
        <v>16</v>
      </c>
      <c r="EN11" s="33" t="s">
        <v>16</v>
      </c>
      <c r="EO11" s="275">
        <v>0</v>
      </c>
      <c r="EP11" s="104">
        <v>0</v>
      </c>
      <c r="EQ11" s="104">
        <v>0</v>
      </c>
      <c r="ER11" s="104">
        <v>0</v>
      </c>
      <c r="ES11" s="104">
        <v>0</v>
      </c>
      <c r="ET11" s="104">
        <v>0</v>
      </c>
      <c r="EU11" s="104">
        <v>0</v>
      </c>
      <c r="EV11" s="104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275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275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17">
        <v>0</v>
      </c>
      <c r="GB11" s="17">
        <v>0</v>
      </c>
      <c r="GC11" s="17">
        <v>0</v>
      </c>
      <c r="GD11" s="17">
        <v>0</v>
      </c>
      <c r="GE11" s="17">
        <v>0</v>
      </c>
      <c r="GF11" s="17">
        <v>0</v>
      </c>
      <c r="GG11" s="17">
        <v>0</v>
      </c>
      <c r="GH11" s="276">
        <v>0</v>
      </c>
      <c r="GI11" s="104">
        <v>0</v>
      </c>
      <c r="GJ11" s="104">
        <v>0</v>
      </c>
      <c r="GK11" s="104">
        <v>0</v>
      </c>
      <c r="GL11" s="104">
        <v>0</v>
      </c>
      <c r="GM11" s="104">
        <v>0</v>
      </c>
      <c r="GN11" s="104">
        <v>0</v>
      </c>
      <c r="GO11" s="104">
        <v>0</v>
      </c>
      <c r="GP11" s="104">
        <v>0</v>
      </c>
      <c r="GQ11" s="17">
        <v>0</v>
      </c>
      <c r="GR11" s="17">
        <v>0</v>
      </c>
      <c r="GS11" s="17">
        <v>0</v>
      </c>
      <c r="GT11" s="17">
        <v>0</v>
      </c>
      <c r="GU11" s="17">
        <v>0</v>
      </c>
      <c r="GV11" s="17">
        <v>0</v>
      </c>
      <c r="GW11" s="17">
        <v>0</v>
      </c>
      <c r="GX11" s="275">
        <v>0</v>
      </c>
      <c r="GY11" s="104">
        <v>0</v>
      </c>
      <c r="GZ11" s="104">
        <v>0</v>
      </c>
      <c r="HA11" s="104">
        <v>0</v>
      </c>
      <c r="HB11" s="104">
        <v>0</v>
      </c>
      <c r="HC11" s="104">
        <v>0</v>
      </c>
      <c r="HD11" s="104">
        <v>0</v>
      </c>
      <c r="HE11" s="104">
        <v>0</v>
      </c>
      <c r="HF11" s="104">
        <v>0</v>
      </c>
      <c r="HG11" s="104">
        <v>0</v>
      </c>
      <c r="HH11" s="104">
        <v>0</v>
      </c>
      <c r="HI11" s="104">
        <v>0</v>
      </c>
      <c r="HJ11" s="104">
        <v>0</v>
      </c>
      <c r="HK11" s="104">
        <v>0</v>
      </c>
      <c r="HL11" s="104">
        <v>0</v>
      </c>
      <c r="HM11" s="275">
        <v>0</v>
      </c>
      <c r="HN11" s="104">
        <v>0</v>
      </c>
      <c r="HO11" s="104">
        <v>0</v>
      </c>
      <c r="HP11" s="104">
        <v>0</v>
      </c>
      <c r="HQ11" s="104">
        <v>0</v>
      </c>
      <c r="HR11" s="104">
        <v>0</v>
      </c>
      <c r="HS11" s="104">
        <v>0</v>
      </c>
      <c r="HT11" s="104">
        <v>0</v>
      </c>
      <c r="HU11" s="17">
        <v>0</v>
      </c>
      <c r="HV11" s="17">
        <v>0</v>
      </c>
      <c r="HW11" s="17">
        <v>0</v>
      </c>
      <c r="HX11" s="17">
        <v>0</v>
      </c>
      <c r="HY11" s="17">
        <v>0</v>
      </c>
      <c r="HZ11" s="17">
        <v>0</v>
      </c>
      <c r="IA11" s="17">
        <v>0</v>
      </c>
    </row>
    <row r="12" spans="1:235" s="2" customFormat="1">
      <c r="A12" s="248" t="s">
        <v>5</v>
      </c>
      <c r="B12" s="275">
        <v>66981100</v>
      </c>
      <c r="C12" s="104">
        <v>72074884</v>
      </c>
      <c r="D12" s="33">
        <v>76274269</v>
      </c>
      <c r="E12" s="33">
        <v>78781385</v>
      </c>
      <c r="F12" s="33">
        <v>81383593</v>
      </c>
      <c r="G12" s="33">
        <v>81917438</v>
      </c>
      <c r="H12" s="33">
        <v>89165565</v>
      </c>
      <c r="I12" s="33">
        <v>97710144</v>
      </c>
      <c r="J12" s="33">
        <v>95418938</v>
      </c>
      <c r="K12" s="33">
        <v>83761774</v>
      </c>
      <c r="L12" s="6">
        <v>73007516</v>
      </c>
      <c r="M12" s="6">
        <v>78085670</v>
      </c>
      <c r="N12" s="6">
        <v>74102244</v>
      </c>
      <c r="O12" s="6">
        <v>75719925</v>
      </c>
      <c r="P12" s="6">
        <v>74462968</v>
      </c>
      <c r="Q12" s="6">
        <v>75567297</v>
      </c>
      <c r="R12" s="275">
        <v>64177176</v>
      </c>
      <c r="S12" s="104">
        <v>68660563</v>
      </c>
      <c r="T12" s="33">
        <v>71806828</v>
      </c>
      <c r="U12" s="33">
        <v>74349141</v>
      </c>
      <c r="V12" s="33">
        <v>76105299</v>
      </c>
      <c r="W12" s="33">
        <v>75909854</v>
      </c>
      <c r="X12" s="33">
        <v>83506245</v>
      </c>
      <c r="Y12" s="33">
        <v>91938555</v>
      </c>
      <c r="Z12" s="33">
        <v>89770198</v>
      </c>
      <c r="AA12" s="33">
        <v>79179097</v>
      </c>
      <c r="AB12" s="6">
        <v>68952566</v>
      </c>
      <c r="AC12" s="6">
        <v>73653894</v>
      </c>
      <c r="AD12" s="6">
        <v>69784790</v>
      </c>
      <c r="AE12" s="6">
        <v>70504842</v>
      </c>
      <c r="AF12" s="6">
        <v>70244262</v>
      </c>
      <c r="AG12" s="6">
        <v>71412257</v>
      </c>
      <c r="AH12" s="275">
        <v>0</v>
      </c>
      <c r="AI12" s="104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275">
        <v>2803924</v>
      </c>
      <c r="AY12" s="104">
        <v>3414321</v>
      </c>
      <c r="AZ12" s="33">
        <v>4467441</v>
      </c>
      <c r="BA12" s="33">
        <v>4432244</v>
      </c>
      <c r="BB12" s="33">
        <v>5278294</v>
      </c>
      <c r="BC12" s="33">
        <v>6007584</v>
      </c>
      <c r="BD12" s="33">
        <v>5659320</v>
      </c>
      <c r="BE12" s="33">
        <v>5771589</v>
      </c>
      <c r="BF12" s="33">
        <v>5648740</v>
      </c>
      <c r="BG12" s="33">
        <v>4582677</v>
      </c>
      <c r="BH12" s="6">
        <v>4054950</v>
      </c>
      <c r="BI12" s="6">
        <v>4431776</v>
      </c>
      <c r="BJ12" s="6">
        <v>4317454</v>
      </c>
      <c r="BK12" s="6">
        <v>5215083</v>
      </c>
      <c r="BL12" s="6">
        <v>4218706</v>
      </c>
      <c r="BM12" s="6">
        <v>4155040</v>
      </c>
      <c r="BN12" s="253">
        <v>0</v>
      </c>
      <c r="BO12" s="255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275">
        <v>0</v>
      </c>
      <c r="CE12" s="104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 t="s">
        <v>16</v>
      </c>
      <c r="CM12" s="33" t="s">
        <v>16</v>
      </c>
      <c r="CN12" s="33" t="s">
        <v>16</v>
      </c>
      <c r="CO12" s="33" t="s">
        <v>16</v>
      </c>
      <c r="CP12" s="33" t="s">
        <v>16</v>
      </c>
      <c r="CQ12" s="33" t="s">
        <v>16</v>
      </c>
      <c r="CR12" s="33" t="s">
        <v>16</v>
      </c>
      <c r="CS12" s="33" t="s">
        <v>16</v>
      </c>
      <c r="CT12" s="253" t="s">
        <v>16</v>
      </c>
      <c r="CU12" s="33" t="s">
        <v>16</v>
      </c>
      <c r="CV12" s="33" t="s">
        <v>16</v>
      </c>
      <c r="CW12" s="33" t="s">
        <v>16</v>
      </c>
      <c r="CX12" s="33" t="s">
        <v>16</v>
      </c>
      <c r="CY12" s="33" t="s">
        <v>16</v>
      </c>
      <c r="CZ12" s="33" t="s">
        <v>16</v>
      </c>
      <c r="DA12" s="33" t="s">
        <v>16</v>
      </c>
      <c r="DB12" s="33" t="s">
        <v>16</v>
      </c>
      <c r="DC12" s="33" t="s">
        <v>16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254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275">
        <v>0</v>
      </c>
      <c r="EA12" s="104">
        <v>0</v>
      </c>
      <c r="EB12" s="104">
        <v>0</v>
      </c>
      <c r="EC12" s="104">
        <v>0</v>
      </c>
      <c r="ED12" s="104">
        <v>0</v>
      </c>
      <c r="EE12" s="104">
        <v>0</v>
      </c>
      <c r="EF12" s="104">
        <v>0</v>
      </c>
      <c r="EG12" s="104">
        <v>0</v>
      </c>
      <c r="EH12" s="33" t="s">
        <v>16</v>
      </c>
      <c r="EI12" s="33" t="s">
        <v>16</v>
      </c>
      <c r="EJ12" s="33" t="s">
        <v>16</v>
      </c>
      <c r="EK12" s="33" t="s">
        <v>16</v>
      </c>
      <c r="EL12" s="33" t="s">
        <v>16</v>
      </c>
      <c r="EM12" s="33" t="s">
        <v>16</v>
      </c>
      <c r="EN12" s="33" t="s">
        <v>16</v>
      </c>
      <c r="EO12" s="275">
        <v>0</v>
      </c>
      <c r="EP12" s="104">
        <v>0</v>
      </c>
      <c r="EQ12" s="104">
        <v>0</v>
      </c>
      <c r="ER12" s="104">
        <v>0</v>
      </c>
      <c r="ES12" s="104">
        <v>0</v>
      </c>
      <c r="ET12" s="104">
        <v>0</v>
      </c>
      <c r="EU12" s="104">
        <v>0</v>
      </c>
      <c r="EV12" s="104">
        <v>0</v>
      </c>
      <c r="EW12" s="104">
        <v>0</v>
      </c>
      <c r="EX12" s="104">
        <v>0</v>
      </c>
      <c r="EY12" s="104">
        <v>0</v>
      </c>
      <c r="EZ12" s="104">
        <v>0</v>
      </c>
      <c r="FA12" s="104">
        <v>0</v>
      </c>
      <c r="FB12" s="104">
        <v>0</v>
      </c>
      <c r="FC12" s="104">
        <v>0</v>
      </c>
      <c r="FD12" s="275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104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275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276">
        <v>0</v>
      </c>
      <c r="GI12" s="104">
        <v>0</v>
      </c>
      <c r="GJ12" s="104">
        <v>0</v>
      </c>
      <c r="GK12" s="104">
        <v>0</v>
      </c>
      <c r="GL12" s="104">
        <v>0</v>
      </c>
      <c r="GM12" s="104">
        <v>0</v>
      </c>
      <c r="GN12" s="104">
        <v>0</v>
      </c>
      <c r="GO12" s="104">
        <v>0</v>
      </c>
      <c r="GP12" s="104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275">
        <v>0</v>
      </c>
      <c r="GY12" s="104">
        <v>0</v>
      </c>
      <c r="GZ12" s="104">
        <v>0</v>
      </c>
      <c r="HA12" s="104">
        <v>0</v>
      </c>
      <c r="HB12" s="104">
        <v>0</v>
      </c>
      <c r="HC12" s="104">
        <v>0</v>
      </c>
      <c r="HD12" s="104">
        <v>0</v>
      </c>
      <c r="HE12" s="104">
        <v>0</v>
      </c>
      <c r="HF12" s="104">
        <v>0</v>
      </c>
      <c r="HG12" s="104">
        <v>0</v>
      </c>
      <c r="HH12" s="104">
        <v>0</v>
      </c>
      <c r="HI12" s="104">
        <v>0</v>
      </c>
      <c r="HJ12" s="104">
        <v>0</v>
      </c>
      <c r="HK12" s="104">
        <v>0</v>
      </c>
      <c r="HL12" s="104">
        <v>0</v>
      </c>
      <c r="HM12" s="275">
        <v>0</v>
      </c>
      <c r="HN12" s="104">
        <v>0</v>
      </c>
      <c r="HO12" s="104">
        <v>0</v>
      </c>
      <c r="HP12" s="104">
        <v>0</v>
      </c>
      <c r="HQ12" s="104">
        <v>0</v>
      </c>
      <c r="HR12" s="104">
        <v>0</v>
      </c>
      <c r="HS12" s="104">
        <v>0</v>
      </c>
      <c r="HT12" s="104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</row>
    <row r="13" spans="1:235" s="2" customFormat="1">
      <c r="A13" s="248" t="s">
        <v>6</v>
      </c>
      <c r="B13" s="275">
        <v>61660475</v>
      </c>
      <c r="C13" s="104">
        <v>65782250</v>
      </c>
      <c r="D13" s="33">
        <v>60524542</v>
      </c>
      <c r="E13" s="33">
        <v>59607516</v>
      </c>
      <c r="F13" s="33">
        <v>69652514</v>
      </c>
      <c r="G13" s="33">
        <v>64143816</v>
      </c>
      <c r="H13" s="33">
        <v>65900001</v>
      </c>
      <c r="I13" s="33">
        <v>73480975</v>
      </c>
      <c r="J13" s="33">
        <v>72535815</v>
      </c>
      <c r="K13" s="33">
        <v>71633580</v>
      </c>
      <c r="L13" s="6">
        <v>54095197</v>
      </c>
      <c r="M13" s="6">
        <v>56365974</v>
      </c>
      <c r="N13" s="6">
        <v>57001959</v>
      </c>
      <c r="O13" s="6">
        <v>57112297</v>
      </c>
      <c r="P13" s="6">
        <v>63602110</v>
      </c>
      <c r="Q13" s="6">
        <v>65348195</v>
      </c>
      <c r="R13" s="275">
        <v>61660475</v>
      </c>
      <c r="S13" s="104">
        <v>65782250</v>
      </c>
      <c r="T13" s="33">
        <v>60524542</v>
      </c>
      <c r="U13" s="33">
        <v>59607516</v>
      </c>
      <c r="V13" s="33">
        <v>69652514</v>
      </c>
      <c r="W13" s="33">
        <v>64143816</v>
      </c>
      <c r="X13" s="33">
        <v>65900001</v>
      </c>
      <c r="Y13" s="33">
        <v>73480975</v>
      </c>
      <c r="Z13" s="33">
        <v>72535815</v>
      </c>
      <c r="AA13" s="33">
        <v>71633580</v>
      </c>
      <c r="AB13" s="6">
        <v>54095197</v>
      </c>
      <c r="AC13" s="6">
        <v>56365974</v>
      </c>
      <c r="AD13" s="6">
        <v>57001959</v>
      </c>
      <c r="AE13" s="6">
        <v>57112297</v>
      </c>
      <c r="AF13" s="6">
        <v>63602110</v>
      </c>
      <c r="AG13" s="6">
        <v>65348195</v>
      </c>
      <c r="AH13" s="275">
        <v>0</v>
      </c>
      <c r="AI13" s="104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275">
        <v>0</v>
      </c>
      <c r="AY13" s="104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1</v>
      </c>
      <c r="BK13" s="33">
        <v>0</v>
      </c>
      <c r="BL13" s="33">
        <v>0</v>
      </c>
      <c r="BM13" s="33">
        <v>0</v>
      </c>
      <c r="BN13" s="253">
        <v>0</v>
      </c>
      <c r="BO13" s="255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275">
        <v>0</v>
      </c>
      <c r="CE13" s="104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 t="s">
        <v>16</v>
      </c>
      <c r="CL13" s="33" t="s">
        <v>16</v>
      </c>
      <c r="CM13" s="33" t="s">
        <v>16</v>
      </c>
      <c r="CN13" s="33" t="s">
        <v>16</v>
      </c>
      <c r="CO13" s="33" t="s">
        <v>16</v>
      </c>
      <c r="CP13" s="33" t="s">
        <v>16</v>
      </c>
      <c r="CQ13" s="33">
        <v>0</v>
      </c>
      <c r="CR13" s="33">
        <v>0</v>
      </c>
      <c r="CS13" s="33">
        <v>0</v>
      </c>
      <c r="CT13" s="25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254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3237080</v>
      </c>
      <c r="DU13" s="676">
        <v>1566668</v>
      </c>
      <c r="DV13" s="33">
        <v>3869010</v>
      </c>
      <c r="DW13" s="33">
        <v>0</v>
      </c>
      <c r="DX13" s="33">
        <v>0</v>
      </c>
      <c r="DY13" s="33">
        <v>0</v>
      </c>
      <c r="DZ13" s="253" t="s">
        <v>16</v>
      </c>
      <c r="EA13" s="33" t="s">
        <v>16</v>
      </c>
      <c r="EB13" s="33" t="s">
        <v>16</v>
      </c>
      <c r="EC13" s="33" t="s">
        <v>16</v>
      </c>
      <c r="ED13" s="33" t="s">
        <v>16</v>
      </c>
      <c r="EE13" s="33" t="s">
        <v>16</v>
      </c>
      <c r="EF13" s="33" t="s">
        <v>16</v>
      </c>
      <c r="EG13" s="33" t="s">
        <v>16</v>
      </c>
      <c r="EH13" s="33" t="s">
        <v>16</v>
      </c>
      <c r="EI13" s="33" t="s">
        <v>16</v>
      </c>
      <c r="EJ13" s="33" t="s">
        <v>16</v>
      </c>
      <c r="EK13" s="33" t="s">
        <v>16</v>
      </c>
      <c r="EL13" s="33" t="s">
        <v>16</v>
      </c>
      <c r="EM13" s="33" t="s">
        <v>16</v>
      </c>
      <c r="EN13" s="33" t="s">
        <v>16</v>
      </c>
      <c r="EO13" s="275">
        <v>0</v>
      </c>
      <c r="EP13" s="104">
        <v>0</v>
      </c>
      <c r="EQ13" s="104">
        <v>0</v>
      </c>
      <c r="ER13" s="104">
        <v>0</v>
      </c>
      <c r="ES13" s="104">
        <v>0</v>
      </c>
      <c r="ET13" s="104">
        <v>0</v>
      </c>
      <c r="EU13" s="104">
        <v>0</v>
      </c>
      <c r="EV13" s="104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275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1678540</v>
      </c>
      <c r="FN13" s="33">
        <v>2350303</v>
      </c>
      <c r="FO13" s="33">
        <v>2321410</v>
      </c>
      <c r="FP13" s="33">
        <v>0</v>
      </c>
      <c r="FQ13" s="33">
        <v>0</v>
      </c>
      <c r="FR13" s="33">
        <v>0</v>
      </c>
      <c r="FS13" s="275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1558540</v>
      </c>
      <c r="GC13" s="33">
        <v>1566668</v>
      </c>
      <c r="GD13" s="33">
        <v>1547600</v>
      </c>
      <c r="GE13" s="33"/>
      <c r="GF13" s="33"/>
      <c r="GG13" s="33"/>
      <c r="GH13" s="278" t="s">
        <v>16</v>
      </c>
      <c r="GI13" s="251" t="s">
        <v>16</v>
      </c>
      <c r="GJ13" s="251" t="s">
        <v>16</v>
      </c>
      <c r="GK13" s="251" t="s">
        <v>16</v>
      </c>
      <c r="GL13" s="251" t="s">
        <v>16</v>
      </c>
      <c r="GM13" s="251" t="s">
        <v>16</v>
      </c>
      <c r="GN13" s="251" t="s">
        <v>16</v>
      </c>
      <c r="GO13" s="251" t="s">
        <v>16</v>
      </c>
      <c r="GP13" s="251" t="s">
        <v>16</v>
      </c>
      <c r="GQ13" s="251" t="s">
        <v>16</v>
      </c>
      <c r="GR13" s="251" t="s">
        <v>16</v>
      </c>
      <c r="GS13" s="251" t="s">
        <v>16</v>
      </c>
      <c r="GT13" s="251" t="s">
        <v>16</v>
      </c>
      <c r="GU13" s="251" t="s">
        <v>16</v>
      </c>
      <c r="GV13" s="251" t="s">
        <v>16</v>
      </c>
      <c r="GW13" s="251" t="s">
        <v>16</v>
      </c>
      <c r="GX13" s="279" t="s">
        <v>16</v>
      </c>
      <c r="GY13" s="251" t="s">
        <v>16</v>
      </c>
      <c r="GZ13" s="251" t="s">
        <v>16</v>
      </c>
      <c r="HA13" s="251" t="s">
        <v>16</v>
      </c>
      <c r="HB13" s="251" t="s">
        <v>16</v>
      </c>
      <c r="HC13" s="251" t="s">
        <v>16</v>
      </c>
      <c r="HD13" s="251" t="s">
        <v>16</v>
      </c>
      <c r="HE13" s="251" t="s">
        <v>16</v>
      </c>
      <c r="HF13" s="251" t="s">
        <v>16</v>
      </c>
      <c r="HG13" s="251" t="s">
        <v>16</v>
      </c>
      <c r="HH13" s="251" t="s">
        <v>16</v>
      </c>
      <c r="HI13" s="251" t="s">
        <v>16</v>
      </c>
      <c r="HJ13" s="251" t="s">
        <v>16</v>
      </c>
      <c r="HK13" s="251" t="s">
        <v>16</v>
      </c>
      <c r="HL13" s="251" t="s">
        <v>16</v>
      </c>
      <c r="HM13" s="279" t="s">
        <v>16</v>
      </c>
      <c r="HN13" s="251" t="s">
        <v>16</v>
      </c>
      <c r="HO13" s="251" t="s">
        <v>16</v>
      </c>
      <c r="HP13" s="251" t="s">
        <v>16</v>
      </c>
      <c r="HQ13" s="251" t="s">
        <v>16</v>
      </c>
      <c r="HR13" s="251" t="s">
        <v>16</v>
      </c>
      <c r="HS13" s="251" t="s">
        <v>16</v>
      </c>
      <c r="HT13" s="251" t="s">
        <v>16</v>
      </c>
      <c r="HU13" s="251" t="s">
        <v>16</v>
      </c>
      <c r="HV13" s="251" t="s">
        <v>16</v>
      </c>
      <c r="HW13" s="251" t="s">
        <v>16</v>
      </c>
      <c r="HX13" s="251" t="s">
        <v>16</v>
      </c>
      <c r="HY13" s="251" t="s">
        <v>16</v>
      </c>
      <c r="HZ13" s="251" t="s">
        <v>16</v>
      </c>
      <c r="IA13" s="251" t="s">
        <v>16</v>
      </c>
    </row>
    <row r="14" spans="1:235" s="2" customFormat="1">
      <c r="A14" s="248" t="s">
        <v>7</v>
      </c>
      <c r="B14" s="275">
        <v>73981021</v>
      </c>
      <c r="C14" s="104">
        <v>67264816</v>
      </c>
      <c r="D14" s="33">
        <v>64122350</v>
      </c>
      <c r="E14" s="33">
        <v>68323572</v>
      </c>
      <c r="F14" s="33">
        <v>65453977</v>
      </c>
      <c r="G14" s="33">
        <v>63410637</v>
      </c>
      <c r="H14" s="33">
        <v>69886832</v>
      </c>
      <c r="I14" s="33">
        <v>81617051</v>
      </c>
      <c r="J14" s="33">
        <v>80553911.620000005</v>
      </c>
      <c r="K14" s="33">
        <v>80123502</v>
      </c>
      <c r="L14" s="6">
        <v>77124922</v>
      </c>
      <c r="M14" s="6">
        <v>76514047</v>
      </c>
      <c r="N14" s="6">
        <v>76885901</v>
      </c>
      <c r="O14" s="6">
        <v>82101390</v>
      </c>
      <c r="P14" s="6">
        <v>86287587</v>
      </c>
      <c r="Q14" s="6">
        <v>98027838</v>
      </c>
      <c r="R14" s="275">
        <v>54857008</v>
      </c>
      <c r="S14" s="104">
        <v>54749647</v>
      </c>
      <c r="T14" s="33">
        <v>4204770</v>
      </c>
      <c r="U14" s="33">
        <v>4247046</v>
      </c>
      <c r="V14" s="33">
        <v>3936575</v>
      </c>
      <c r="W14" s="33">
        <v>3760686</v>
      </c>
      <c r="X14" s="33">
        <v>59965617</v>
      </c>
      <c r="Y14" s="33">
        <v>70128826</v>
      </c>
      <c r="Z14" s="33">
        <v>69282684.660000011</v>
      </c>
      <c r="AA14" s="33">
        <v>67453181</v>
      </c>
      <c r="AB14" s="6">
        <v>65142591</v>
      </c>
      <c r="AC14" s="6">
        <v>64426503</v>
      </c>
      <c r="AD14" s="6">
        <v>64536702</v>
      </c>
      <c r="AE14" s="6">
        <v>68936863</v>
      </c>
      <c r="AF14" s="6">
        <v>72333838</v>
      </c>
      <c r="AG14" s="6">
        <v>82455942</v>
      </c>
      <c r="AH14" s="275">
        <v>13529147</v>
      </c>
      <c r="AI14" s="104">
        <v>7206422</v>
      </c>
      <c r="AJ14" s="33">
        <v>55303482</v>
      </c>
      <c r="AK14" s="33">
        <v>59418089</v>
      </c>
      <c r="AL14" s="33">
        <v>57635760</v>
      </c>
      <c r="AM14" s="33">
        <v>56068253</v>
      </c>
      <c r="AN14" s="33">
        <v>6287255</v>
      </c>
      <c r="AO14" s="33">
        <v>6712538</v>
      </c>
      <c r="AP14" s="33">
        <v>6587212.0999999996</v>
      </c>
      <c r="AQ14" s="33">
        <v>7343559</v>
      </c>
      <c r="AR14" s="6">
        <v>6768657</v>
      </c>
      <c r="AS14" s="6">
        <v>6589155</v>
      </c>
      <c r="AT14" s="6">
        <v>6850810</v>
      </c>
      <c r="AU14" s="6">
        <v>7345417</v>
      </c>
      <c r="AV14" s="6">
        <v>7843683</v>
      </c>
      <c r="AW14" s="6">
        <v>8786830</v>
      </c>
      <c r="AX14" s="275">
        <v>372132</v>
      </c>
      <c r="AY14" s="104">
        <v>284916</v>
      </c>
      <c r="AZ14" s="33">
        <v>249553</v>
      </c>
      <c r="BA14" s="33">
        <v>251958</v>
      </c>
      <c r="BB14" s="33">
        <v>0</v>
      </c>
      <c r="BC14" s="33">
        <v>0</v>
      </c>
      <c r="BD14" s="33">
        <v>0</v>
      </c>
      <c r="BE14" s="33" t="s">
        <v>16</v>
      </c>
      <c r="BF14" s="33" t="s">
        <v>16</v>
      </c>
      <c r="BG14" s="33" t="s">
        <v>16</v>
      </c>
      <c r="BH14" s="33" t="s">
        <v>16</v>
      </c>
      <c r="BI14" s="33" t="s">
        <v>16</v>
      </c>
      <c r="BJ14" s="33" t="s">
        <v>16</v>
      </c>
      <c r="BK14" s="33" t="s">
        <v>16</v>
      </c>
      <c r="BL14" s="33" t="s">
        <v>16</v>
      </c>
      <c r="BM14" s="33" t="s">
        <v>16</v>
      </c>
      <c r="BN14" s="253">
        <v>5222734</v>
      </c>
      <c r="BO14" s="255">
        <v>5023831</v>
      </c>
      <c r="BP14" s="33">
        <v>4364545</v>
      </c>
      <c r="BQ14" s="33">
        <v>4406479</v>
      </c>
      <c r="BR14" s="33">
        <v>3881642</v>
      </c>
      <c r="BS14" s="33">
        <v>3581698</v>
      </c>
      <c r="BT14" s="33">
        <v>3633960</v>
      </c>
      <c r="BU14" s="33">
        <v>4775687</v>
      </c>
      <c r="BV14" s="33">
        <v>4684014.8600000003</v>
      </c>
      <c r="BW14" s="33">
        <v>5326762</v>
      </c>
      <c r="BX14" s="6">
        <v>5213674</v>
      </c>
      <c r="BY14" s="6">
        <v>5498389</v>
      </c>
      <c r="BZ14" s="6">
        <v>5498389</v>
      </c>
      <c r="CA14" s="6">
        <v>5819110</v>
      </c>
      <c r="CB14" s="2">
        <v>6110066</v>
      </c>
      <c r="CC14" s="2">
        <v>6785066</v>
      </c>
      <c r="CD14" s="275">
        <v>0</v>
      </c>
      <c r="CE14" s="104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253" t="s">
        <v>16</v>
      </c>
      <c r="CU14" s="33" t="s">
        <v>16</v>
      </c>
      <c r="CV14" s="33" t="s">
        <v>16</v>
      </c>
      <c r="CW14" s="33" t="s">
        <v>16</v>
      </c>
      <c r="CX14" s="33" t="s">
        <v>16</v>
      </c>
      <c r="CY14" s="33" t="s">
        <v>16</v>
      </c>
      <c r="CZ14" s="33" t="s">
        <v>16</v>
      </c>
      <c r="DA14" s="33" t="s">
        <v>16</v>
      </c>
      <c r="DB14" s="33" t="s">
        <v>16</v>
      </c>
      <c r="DC14" s="33" t="s">
        <v>16</v>
      </c>
      <c r="DD14" s="33" t="s">
        <v>16</v>
      </c>
      <c r="DE14" s="33" t="s">
        <v>16</v>
      </c>
      <c r="DF14" s="33" t="s">
        <v>16</v>
      </c>
      <c r="DG14" s="33" t="s">
        <v>16</v>
      </c>
      <c r="DH14" s="33" t="s">
        <v>16</v>
      </c>
      <c r="DI14" s="33" t="s">
        <v>16</v>
      </c>
      <c r="DJ14" s="254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23784413</v>
      </c>
      <c r="DT14" s="6">
        <v>26743473</v>
      </c>
      <c r="DU14" s="6">
        <v>26750323.109999999</v>
      </c>
      <c r="DV14" s="6">
        <v>26762817.48</v>
      </c>
      <c r="DW14" s="6">
        <v>26761914.560000002</v>
      </c>
      <c r="DX14" s="6">
        <v>26743473</v>
      </c>
      <c r="DY14" s="6">
        <v>26798965.609999999</v>
      </c>
      <c r="DZ14" s="253" t="s">
        <v>16</v>
      </c>
      <c r="EA14" s="33" t="s">
        <v>16</v>
      </c>
      <c r="EB14" s="33" t="s">
        <v>16</v>
      </c>
      <c r="EC14" s="33" t="s">
        <v>16</v>
      </c>
      <c r="ED14" s="33" t="s">
        <v>16</v>
      </c>
      <c r="EE14" s="33" t="s">
        <v>16</v>
      </c>
      <c r="EF14" s="33" t="s">
        <v>16</v>
      </c>
      <c r="EG14" s="33" t="s">
        <v>16</v>
      </c>
      <c r="EH14" s="33" t="s">
        <v>16</v>
      </c>
      <c r="EI14" s="33" t="s">
        <v>16</v>
      </c>
      <c r="EJ14" s="33" t="s">
        <v>16</v>
      </c>
      <c r="EK14" s="33" t="s">
        <v>16</v>
      </c>
      <c r="EL14" s="33" t="s">
        <v>16</v>
      </c>
      <c r="EM14" s="33" t="s">
        <v>16</v>
      </c>
      <c r="EN14" s="33" t="s">
        <v>16</v>
      </c>
      <c r="EO14" s="275">
        <v>0</v>
      </c>
      <c r="EP14" s="104">
        <v>0</v>
      </c>
      <c r="EQ14" s="104">
        <v>0</v>
      </c>
      <c r="ER14" s="104">
        <v>0</v>
      </c>
      <c r="ES14" s="104">
        <v>0</v>
      </c>
      <c r="ET14" s="104">
        <v>0</v>
      </c>
      <c r="EU14" s="104">
        <v>0</v>
      </c>
      <c r="EV14" s="104">
        <v>0</v>
      </c>
      <c r="EW14" s="33">
        <v>10371028</v>
      </c>
      <c r="EX14" s="33">
        <v>11852720</v>
      </c>
      <c r="EY14" s="675">
        <v>11656422.82</v>
      </c>
      <c r="EZ14" s="6">
        <v>11452802.109999999</v>
      </c>
      <c r="FA14" s="6">
        <v>11378968.460000001</v>
      </c>
      <c r="FB14" s="6">
        <v>11358077</v>
      </c>
      <c r="FC14" s="6">
        <v>11790996.460000001</v>
      </c>
      <c r="FD14" s="275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11562349</v>
      </c>
      <c r="FM14" s="33">
        <v>12628835</v>
      </c>
      <c r="FN14" s="33">
        <v>12603271.289999999</v>
      </c>
      <c r="FO14" s="33">
        <v>12794218.370000001</v>
      </c>
      <c r="FP14" s="33">
        <v>12971589.439999999</v>
      </c>
      <c r="FQ14" s="33">
        <v>13060097</v>
      </c>
      <c r="FR14" s="33">
        <v>12653774.15</v>
      </c>
      <c r="FS14" s="275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1851036</v>
      </c>
      <c r="GB14" s="6">
        <v>2261918</v>
      </c>
      <c r="GC14" s="6">
        <v>2490629</v>
      </c>
      <c r="GD14" s="6">
        <v>2515797</v>
      </c>
      <c r="GE14" s="6">
        <v>2411356.66</v>
      </c>
      <c r="GF14" s="6">
        <v>2325299</v>
      </c>
      <c r="GG14" s="6">
        <v>2354195</v>
      </c>
      <c r="GH14" s="278" t="s">
        <v>16</v>
      </c>
      <c r="GI14" s="251" t="s">
        <v>16</v>
      </c>
      <c r="GJ14" s="251" t="s">
        <v>16</v>
      </c>
      <c r="GK14" s="251" t="s">
        <v>16</v>
      </c>
      <c r="GL14" s="251" t="s">
        <v>16</v>
      </c>
      <c r="GM14" s="251" t="s">
        <v>16</v>
      </c>
      <c r="GN14" s="251" t="s">
        <v>16</v>
      </c>
      <c r="GO14" s="251" t="s">
        <v>16</v>
      </c>
      <c r="GP14" s="251" t="s">
        <v>16</v>
      </c>
      <c r="GQ14" s="251" t="s">
        <v>16</v>
      </c>
      <c r="GR14" s="251" t="s">
        <v>16</v>
      </c>
      <c r="GS14" s="251" t="s">
        <v>16</v>
      </c>
      <c r="GT14" s="251" t="s">
        <v>16</v>
      </c>
      <c r="GU14" s="251" t="s">
        <v>16</v>
      </c>
      <c r="GV14" s="251" t="s">
        <v>16</v>
      </c>
      <c r="GW14" s="251" t="s">
        <v>16</v>
      </c>
      <c r="GX14" s="279" t="s">
        <v>16</v>
      </c>
      <c r="GY14" s="251" t="s">
        <v>16</v>
      </c>
      <c r="GZ14" s="251" t="s">
        <v>16</v>
      </c>
      <c r="HA14" s="251" t="s">
        <v>16</v>
      </c>
      <c r="HB14" s="251" t="s">
        <v>16</v>
      </c>
      <c r="HC14" s="251" t="s">
        <v>16</v>
      </c>
      <c r="HD14" s="251" t="s">
        <v>16</v>
      </c>
      <c r="HE14" s="251" t="s">
        <v>16</v>
      </c>
      <c r="HF14" s="251" t="s">
        <v>16</v>
      </c>
      <c r="HG14" s="251" t="s">
        <v>16</v>
      </c>
      <c r="HH14" s="251" t="s">
        <v>16</v>
      </c>
      <c r="HI14" s="251" t="s">
        <v>16</v>
      </c>
      <c r="HJ14" s="251" t="s">
        <v>16</v>
      </c>
      <c r="HK14" s="251" t="s">
        <v>16</v>
      </c>
      <c r="HL14" s="251" t="s">
        <v>16</v>
      </c>
      <c r="HM14" s="279" t="s">
        <v>16</v>
      </c>
      <c r="HN14" s="251" t="s">
        <v>16</v>
      </c>
      <c r="HO14" s="251" t="s">
        <v>16</v>
      </c>
      <c r="HP14" s="251" t="s">
        <v>16</v>
      </c>
      <c r="HQ14" s="251" t="s">
        <v>16</v>
      </c>
      <c r="HR14" s="251" t="s">
        <v>16</v>
      </c>
      <c r="HS14" s="251" t="s">
        <v>16</v>
      </c>
      <c r="HT14" s="251" t="s">
        <v>16</v>
      </c>
      <c r="HU14" s="251" t="s">
        <v>16</v>
      </c>
      <c r="HV14" s="251" t="s">
        <v>16</v>
      </c>
      <c r="HW14" s="251" t="s">
        <v>16</v>
      </c>
      <c r="HX14" s="251" t="s">
        <v>16</v>
      </c>
      <c r="HY14" s="251" t="s">
        <v>16</v>
      </c>
      <c r="HZ14" s="251" t="s">
        <v>16</v>
      </c>
      <c r="IA14" s="251" t="s">
        <v>16</v>
      </c>
    </row>
    <row r="15" spans="1:235" s="2" customFormat="1">
      <c r="A15" s="248" t="s">
        <v>8</v>
      </c>
      <c r="B15" s="275">
        <v>87072604</v>
      </c>
      <c r="C15" s="104">
        <v>84327774</v>
      </c>
      <c r="D15" s="33">
        <v>78691219</v>
      </c>
      <c r="E15" s="33">
        <v>80795030</v>
      </c>
      <c r="F15" s="33">
        <v>82653975</v>
      </c>
      <c r="G15" s="33">
        <v>89059508</v>
      </c>
      <c r="H15" s="33">
        <v>94086092</v>
      </c>
      <c r="I15" s="33">
        <v>108975098</v>
      </c>
      <c r="J15" s="33">
        <v>108907212</v>
      </c>
      <c r="K15" s="33">
        <v>99745722</v>
      </c>
      <c r="L15" s="6">
        <v>100800776</v>
      </c>
      <c r="M15" s="675">
        <v>93565641.169999987</v>
      </c>
      <c r="N15" s="6">
        <v>94785706</v>
      </c>
      <c r="O15" s="6">
        <v>90852874</v>
      </c>
      <c r="P15" s="6">
        <v>91134038.219999999</v>
      </c>
      <c r="Q15" s="6">
        <v>92237016</v>
      </c>
      <c r="R15" s="275">
        <v>87072604</v>
      </c>
      <c r="S15" s="104">
        <v>84327774</v>
      </c>
      <c r="T15" s="33">
        <v>78691219</v>
      </c>
      <c r="U15" s="33">
        <v>80795030</v>
      </c>
      <c r="V15" s="33">
        <v>82653975</v>
      </c>
      <c r="W15" s="33">
        <v>89059508</v>
      </c>
      <c r="X15" s="33">
        <v>94086092</v>
      </c>
      <c r="Y15" s="33">
        <v>108975098</v>
      </c>
      <c r="Z15" s="33">
        <v>108907212</v>
      </c>
      <c r="AA15" s="33">
        <v>99745722</v>
      </c>
      <c r="AB15" s="6">
        <v>100800776</v>
      </c>
      <c r="AC15" s="6">
        <v>93565641.169999987</v>
      </c>
      <c r="AD15" s="6">
        <v>94785706</v>
      </c>
      <c r="AE15" s="6">
        <v>90852874</v>
      </c>
      <c r="AF15" s="6">
        <v>91134038.219999999</v>
      </c>
      <c r="AG15" s="6">
        <v>92237016</v>
      </c>
      <c r="AH15" s="275">
        <v>0</v>
      </c>
      <c r="AI15" s="104">
        <v>0</v>
      </c>
      <c r="AJ15" s="33">
        <v>0</v>
      </c>
      <c r="AK15" s="33">
        <v>1</v>
      </c>
      <c r="AL15" s="33">
        <v>2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1</v>
      </c>
      <c r="AU15" s="33">
        <v>0</v>
      </c>
      <c r="AV15" s="33">
        <v>1</v>
      </c>
      <c r="AW15" s="33">
        <v>2</v>
      </c>
      <c r="AX15" s="275">
        <v>0</v>
      </c>
      <c r="AY15" s="104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253">
        <v>0</v>
      </c>
      <c r="BO15" s="255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275">
        <v>0</v>
      </c>
      <c r="CE15" s="104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25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254">
        <v>0</v>
      </c>
      <c r="DK15" s="104">
        <v>61460566</v>
      </c>
      <c r="DL15" s="104">
        <v>12652146</v>
      </c>
      <c r="DM15" s="33">
        <v>12651643</v>
      </c>
      <c r="DN15" s="33">
        <v>47044305</v>
      </c>
      <c r="DO15" s="33">
        <v>52503468</v>
      </c>
      <c r="DP15" s="159">
        <v>66388362</v>
      </c>
      <c r="DQ15" s="33">
        <v>71622651</v>
      </c>
      <c r="DR15" s="33">
        <v>83096516</v>
      </c>
      <c r="DS15" s="33">
        <v>83958843</v>
      </c>
      <c r="DT15" s="6">
        <v>80377641</v>
      </c>
      <c r="DU15" s="675">
        <v>149248817</v>
      </c>
      <c r="DV15" s="6">
        <v>149066178</v>
      </c>
      <c r="DW15" s="6">
        <v>144923202</v>
      </c>
      <c r="DX15" s="6">
        <v>143657306</v>
      </c>
      <c r="DY15" s="6">
        <v>134265583</v>
      </c>
      <c r="DZ15" s="253" t="s">
        <v>16</v>
      </c>
      <c r="EA15" s="33" t="s">
        <v>16</v>
      </c>
      <c r="EB15" s="33" t="s">
        <v>16</v>
      </c>
      <c r="EC15" s="33" t="s">
        <v>16</v>
      </c>
      <c r="ED15" s="33" t="s">
        <v>16</v>
      </c>
      <c r="EE15" s="33" t="s">
        <v>16</v>
      </c>
      <c r="EF15" s="33" t="s">
        <v>16</v>
      </c>
      <c r="EG15" s="33" t="s">
        <v>16</v>
      </c>
      <c r="EH15" s="33" t="s">
        <v>16</v>
      </c>
      <c r="EI15" s="33" t="s">
        <v>16</v>
      </c>
      <c r="EJ15" s="33" t="s">
        <v>16</v>
      </c>
      <c r="EK15" s="33" t="s">
        <v>16</v>
      </c>
      <c r="EL15" s="33" t="s">
        <v>16</v>
      </c>
      <c r="EM15" s="33" t="s">
        <v>16</v>
      </c>
      <c r="EN15" s="33" t="s">
        <v>16</v>
      </c>
      <c r="EO15" s="275"/>
      <c r="EP15" s="33">
        <v>2561572</v>
      </c>
      <c r="EQ15" s="33">
        <v>2498473</v>
      </c>
      <c r="ER15" s="33">
        <v>13004169</v>
      </c>
      <c r="ES15" s="33">
        <v>16935087</v>
      </c>
      <c r="ET15" s="33">
        <v>21374719</v>
      </c>
      <c r="EU15" s="33">
        <v>24462041</v>
      </c>
      <c r="EV15" s="33">
        <v>28804407</v>
      </c>
      <c r="EW15" s="33">
        <v>24314122</v>
      </c>
      <c r="EX15" s="33">
        <v>23198754</v>
      </c>
      <c r="EY15" s="675">
        <v>47857074</v>
      </c>
      <c r="EZ15" s="6">
        <v>45095206</v>
      </c>
      <c r="FA15" s="6">
        <v>45021415</v>
      </c>
      <c r="FB15" s="6">
        <v>45983053</v>
      </c>
      <c r="FC15" s="6">
        <v>43118553</v>
      </c>
      <c r="FD15" s="275"/>
      <c r="FE15" s="33">
        <v>6480885</v>
      </c>
      <c r="FF15" s="33">
        <v>7260797</v>
      </c>
      <c r="FG15" s="33">
        <v>28608378</v>
      </c>
      <c r="FH15" s="33">
        <v>29357691</v>
      </c>
      <c r="FI15" s="33">
        <v>37149228</v>
      </c>
      <c r="FJ15" s="33">
        <v>38824798</v>
      </c>
      <c r="FK15" s="33">
        <v>44688586</v>
      </c>
      <c r="FL15" s="33">
        <v>37325160</v>
      </c>
      <c r="FM15" s="33">
        <v>35251656</v>
      </c>
      <c r="FN15" s="676">
        <v>63976255</v>
      </c>
      <c r="FO15" s="33">
        <v>65360357</v>
      </c>
      <c r="FP15" s="33">
        <v>63405861</v>
      </c>
      <c r="FQ15" s="33">
        <v>62122084</v>
      </c>
      <c r="FR15" s="33">
        <v>57370383</v>
      </c>
      <c r="FS15" s="275"/>
      <c r="FT15" s="33">
        <v>3609689</v>
      </c>
      <c r="FU15" s="33">
        <v>2892373</v>
      </c>
      <c r="FV15" s="33">
        <v>5431758</v>
      </c>
      <c r="FW15" s="33">
        <v>6210690</v>
      </c>
      <c r="FX15" s="33">
        <v>7864415</v>
      </c>
      <c r="FY15" s="33">
        <v>8335812</v>
      </c>
      <c r="FZ15" s="33">
        <v>9603523</v>
      </c>
      <c r="GA15" s="33">
        <v>22319561</v>
      </c>
      <c r="GB15" s="6">
        <v>21927231</v>
      </c>
      <c r="GC15" s="675">
        <v>37415488</v>
      </c>
      <c r="GD15" s="6">
        <v>38610615</v>
      </c>
      <c r="GE15" s="6">
        <v>36495926</v>
      </c>
      <c r="GF15" s="6">
        <v>35552169</v>
      </c>
      <c r="GG15" s="6">
        <v>33776647</v>
      </c>
      <c r="GH15" s="278" t="s">
        <v>16</v>
      </c>
      <c r="GI15" s="251" t="s">
        <v>16</v>
      </c>
      <c r="GJ15" s="251" t="s">
        <v>16</v>
      </c>
      <c r="GK15" s="251" t="s">
        <v>16</v>
      </c>
      <c r="GL15" s="251" t="s">
        <v>16</v>
      </c>
      <c r="GM15" s="251" t="s">
        <v>16</v>
      </c>
      <c r="GN15" s="251" t="s">
        <v>16</v>
      </c>
      <c r="GO15" s="251" t="s">
        <v>16</v>
      </c>
      <c r="GP15" s="251" t="s">
        <v>16</v>
      </c>
      <c r="GQ15" s="251" t="s">
        <v>16</v>
      </c>
      <c r="GR15" s="251" t="s">
        <v>16</v>
      </c>
      <c r="GS15" s="251" t="s">
        <v>16</v>
      </c>
      <c r="GT15" s="251" t="s">
        <v>16</v>
      </c>
      <c r="GU15" s="251" t="s">
        <v>16</v>
      </c>
      <c r="GV15" s="251" t="s">
        <v>16</v>
      </c>
      <c r="GW15" s="251" t="s">
        <v>16</v>
      </c>
      <c r="GX15" s="279" t="s">
        <v>16</v>
      </c>
      <c r="GY15" s="251" t="s">
        <v>16</v>
      </c>
      <c r="GZ15" s="251" t="s">
        <v>16</v>
      </c>
      <c r="HA15" s="251" t="s">
        <v>16</v>
      </c>
      <c r="HB15" s="251" t="s">
        <v>16</v>
      </c>
      <c r="HC15" s="251" t="s">
        <v>16</v>
      </c>
      <c r="HD15" s="251" t="s">
        <v>16</v>
      </c>
      <c r="HE15" s="251" t="s">
        <v>16</v>
      </c>
      <c r="HF15" s="251" t="s">
        <v>16</v>
      </c>
      <c r="HG15" s="251" t="s">
        <v>16</v>
      </c>
      <c r="HH15" s="251" t="s">
        <v>16</v>
      </c>
      <c r="HI15" s="251" t="s">
        <v>16</v>
      </c>
      <c r="HJ15" s="251" t="s">
        <v>16</v>
      </c>
      <c r="HK15" s="251" t="s">
        <v>16</v>
      </c>
      <c r="HL15" s="251" t="s">
        <v>16</v>
      </c>
      <c r="HM15" s="279" t="s">
        <v>16</v>
      </c>
      <c r="HN15" s="251" t="s">
        <v>16</v>
      </c>
      <c r="HO15" s="251" t="s">
        <v>16</v>
      </c>
      <c r="HP15" s="251" t="s">
        <v>16</v>
      </c>
      <c r="HQ15" s="251" t="s">
        <v>16</v>
      </c>
      <c r="HR15" s="251" t="s">
        <v>16</v>
      </c>
      <c r="HS15" s="251" t="s">
        <v>16</v>
      </c>
      <c r="HT15" s="251" t="s">
        <v>16</v>
      </c>
      <c r="HU15" s="251" t="s">
        <v>16</v>
      </c>
      <c r="HV15" s="251" t="s">
        <v>16</v>
      </c>
      <c r="HW15" s="251" t="s">
        <v>16</v>
      </c>
      <c r="HX15" s="251" t="s">
        <v>16</v>
      </c>
      <c r="HY15" s="251" t="s">
        <v>16</v>
      </c>
      <c r="HZ15" s="251" t="s">
        <v>16</v>
      </c>
      <c r="IA15" s="251" t="s">
        <v>16</v>
      </c>
    </row>
    <row r="16" spans="1:235" s="2" customFormat="1">
      <c r="A16" s="248" t="s">
        <v>9</v>
      </c>
      <c r="B16" s="275">
        <v>44279738</v>
      </c>
      <c r="C16" s="104">
        <v>46491980</v>
      </c>
      <c r="D16" s="33">
        <v>43273429</v>
      </c>
      <c r="E16" s="33">
        <v>41782479</v>
      </c>
      <c r="F16" s="33">
        <v>45960936</v>
      </c>
      <c r="G16" s="33">
        <v>50175586</v>
      </c>
      <c r="H16" s="33">
        <v>54901898</v>
      </c>
      <c r="I16" s="33">
        <v>59428295</v>
      </c>
      <c r="J16" s="33">
        <v>59836787</v>
      </c>
      <c r="K16" s="33">
        <v>56984196</v>
      </c>
      <c r="L16" s="6">
        <v>54121838</v>
      </c>
      <c r="M16" s="6">
        <v>54704811</v>
      </c>
      <c r="N16" s="6">
        <v>55353853</v>
      </c>
      <c r="O16" s="6"/>
      <c r="P16" s="6"/>
      <c r="Q16" s="6"/>
      <c r="R16" s="275">
        <v>44279738</v>
      </c>
      <c r="S16" s="104">
        <v>46491980</v>
      </c>
      <c r="T16" s="33">
        <v>43273429</v>
      </c>
      <c r="U16" s="33">
        <v>41782479</v>
      </c>
      <c r="V16" s="33">
        <v>45960936</v>
      </c>
      <c r="W16" s="33">
        <v>50175586</v>
      </c>
      <c r="X16" s="33">
        <v>54901898</v>
      </c>
      <c r="Y16" s="33">
        <v>59428295</v>
      </c>
      <c r="Z16" s="33">
        <v>59836787</v>
      </c>
      <c r="AA16" s="33">
        <v>56984196</v>
      </c>
      <c r="AB16" s="6">
        <v>54121838</v>
      </c>
      <c r="AC16" s="6">
        <v>54704811</v>
      </c>
      <c r="AD16" s="6">
        <v>55353853</v>
      </c>
      <c r="AE16" s="6"/>
      <c r="AF16" s="6"/>
      <c r="AG16" s="6"/>
      <c r="AH16" s="253" t="s">
        <v>16</v>
      </c>
      <c r="AI16" s="255" t="s">
        <v>16</v>
      </c>
      <c r="AJ16" s="33" t="s">
        <v>16</v>
      </c>
      <c r="AK16" s="33" t="s">
        <v>16</v>
      </c>
      <c r="AL16" s="33" t="s">
        <v>16</v>
      </c>
      <c r="AM16" s="33" t="s">
        <v>16</v>
      </c>
      <c r="AN16" s="33" t="s">
        <v>16</v>
      </c>
      <c r="AO16" s="33" t="s">
        <v>16</v>
      </c>
      <c r="AP16" s="33" t="s">
        <v>16</v>
      </c>
      <c r="AQ16" s="33" t="s">
        <v>16</v>
      </c>
      <c r="AR16" s="33" t="s">
        <v>16</v>
      </c>
      <c r="AS16" s="33" t="s">
        <v>16</v>
      </c>
      <c r="AT16" s="33" t="s">
        <v>16</v>
      </c>
      <c r="AU16" s="33" t="s">
        <v>16</v>
      </c>
      <c r="AV16" s="33" t="s">
        <v>16</v>
      </c>
      <c r="AW16" s="33" t="s">
        <v>16</v>
      </c>
      <c r="AX16" s="275">
        <v>0</v>
      </c>
      <c r="AY16" s="104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275">
        <v>0</v>
      </c>
      <c r="BO16" s="104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 t="s">
        <v>16</v>
      </c>
      <c r="BV16" s="33" t="s">
        <v>16</v>
      </c>
      <c r="BW16" s="33" t="s">
        <v>16</v>
      </c>
      <c r="BX16" s="33" t="s">
        <v>16</v>
      </c>
      <c r="BY16" s="33" t="s">
        <v>16</v>
      </c>
      <c r="BZ16" s="33" t="s">
        <v>16</v>
      </c>
      <c r="CA16" s="33" t="s">
        <v>16</v>
      </c>
      <c r="CB16" s="33">
        <v>0</v>
      </c>
      <c r="CC16" s="33">
        <v>0</v>
      </c>
      <c r="CD16" s="275">
        <v>0</v>
      </c>
      <c r="CE16" s="104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25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254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253" t="s">
        <v>16</v>
      </c>
      <c r="EA16" s="33" t="s">
        <v>16</v>
      </c>
      <c r="EB16" s="33" t="s">
        <v>16</v>
      </c>
      <c r="EC16" s="33" t="s">
        <v>16</v>
      </c>
      <c r="ED16" s="33" t="s">
        <v>16</v>
      </c>
      <c r="EE16" s="33" t="s">
        <v>16</v>
      </c>
      <c r="EF16" s="33" t="s">
        <v>16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1</v>
      </c>
      <c r="EN16" s="33">
        <v>2</v>
      </c>
      <c r="EO16" s="275">
        <v>0</v>
      </c>
      <c r="EP16" s="104">
        <v>0</v>
      </c>
      <c r="EQ16" s="104">
        <v>0</v>
      </c>
      <c r="ER16" s="104">
        <v>0</v>
      </c>
      <c r="ES16" s="104">
        <v>0</v>
      </c>
      <c r="ET16" s="104">
        <v>0</v>
      </c>
      <c r="EU16" s="104">
        <v>0</v>
      </c>
      <c r="EV16" s="104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275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275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278" t="s">
        <v>43</v>
      </c>
      <c r="GI16" s="251" t="s">
        <v>43</v>
      </c>
      <c r="GJ16" s="251" t="s">
        <v>43</v>
      </c>
      <c r="GK16" s="251" t="s">
        <v>43</v>
      </c>
      <c r="GL16" s="251" t="s">
        <v>43</v>
      </c>
      <c r="GM16" s="251" t="s">
        <v>43</v>
      </c>
      <c r="GN16" s="251" t="s">
        <v>43</v>
      </c>
      <c r="GO16" s="251" t="s">
        <v>43</v>
      </c>
      <c r="GP16" s="251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279" t="s">
        <v>43</v>
      </c>
      <c r="GY16" s="251" t="s">
        <v>43</v>
      </c>
      <c r="GZ16" s="251" t="s">
        <v>43</v>
      </c>
      <c r="HA16" s="251" t="s">
        <v>43</v>
      </c>
      <c r="HB16" s="251" t="s">
        <v>43</v>
      </c>
      <c r="HC16" s="251" t="s">
        <v>43</v>
      </c>
      <c r="HD16" s="251" t="s">
        <v>43</v>
      </c>
      <c r="HE16" s="251">
        <v>0</v>
      </c>
      <c r="HF16" s="251">
        <v>0</v>
      </c>
      <c r="HG16" s="251">
        <v>0</v>
      </c>
      <c r="HH16" s="251">
        <v>0</v>
      </c>
      <c r="HI16" s="251">
        <v>0</v>
      </c>
      <c r="HJ16" s="251">
        <v>0</v>
      </c>
      <c r="HK16" s="251">
        <v>0</v>
      </c>
      <c r="HL16" s="251">
        <v>0</v>
      </c>
      <c r="HM16" s="279" t="s">
        <v>43</v>
      </c>
      <c r="HN16" s="251" t="s">
        <v>43</v>
      </c>
      <c r="HO16" s="251" t="s">
        <v>43</v>
      </c>
      <c r="HP16" s="251" t="s">
        <v>43</v>
      </c>
      <c r="HQ16" s="251" t="s">
        <v>43</v>
      </c>
      <c r="HR16" s="251" t="s">
        <v>43</v>
      </c>
      <c r="HS16" s="251" t="s">
        <v>43</v>
      </c>
      <c r="HT16" s="251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</row>
    <row r="17" spans="1:235" s="2" customFormat="1">
      <c r="A17" s="248" t="s">
        <v>10</v>
      </c>
      <c r="B17" s="275">
        <v>36615552</v>
      </c>
      <c r="C17" s="104">
        <v>33291715</v>
      </c>
      <c r="D17" s="33">
        <v>29133710</v>
      </c>
      <c r="E17" s="33">
        <v>29764290</v>
      </c>
      <c r="F17" s="33">
        <v>25579968</v>
      </c>
      <c r="G17" s="33">
        <v>45592290</v>
      </c>
      <c r="H17" s="33">
        <v>55048492</v>
      </c>
      <c r="I17" s="267">
        <v>123322315</v>
      </c>
      <c r="J17" s="267">
        <v>63585862</v>
      </c>
      <c r="K17" s="267">
        <v>52912122</v>
      </c>
      <c r="L17" s="6">
        <v>37851548</v>
      </c>
      <c r="M17" s="6">
        <v>36090374</v>
      </c>
      <c r="N17" s="6">
        <v>68759988</v>
      </c>
      <c r="O17" s="6">
        <v>74734007</v>
      </c>
      <c r="P17" s="6">
        <v>65184341</v>
      </c>
      <c r="Q17" s="6">
        <v>162181303</v>
      </c>
      <c r="R17" s="275">
        <v>31392857</v>
      </c>
      <c r="S17" s="104">
        <v>28655520</v>
      </c>
      <c r="T17" s="33">
        <v>24952374</v>
      </c>
      <c r="U17" s="33">
        <v>22861111</v>
      </c>
      <c r="V17" s="33">
        <v>23236186</v>
      </c>
      <c r="W17" s="33">
        <v>42978991</v>
      </c>
      <c r="X17" s="33">
        <v>52435193</v>
      </c>
      <c r="Y17" s="33">
        <v>85086155</v>
      </c>
      <c r="Z17" s="33">
        <v>46269842</v>
      </c>
      <c r="AA17" s="267">
        <v>38471950</v>
      </c>
      <c r="AB17" s="6">
        <v>28793741</v>
      </c>
      <c r="AC17" s="6">
        <v>28571965</v>
      </c>
      <c r="AD17" s="6">
        <v>44713587</v>
      </c>
      <c r="AE17" s="6">
        <v>49318800</v>
      </c>
      <c r="AF17" s="6">
        <v>44565606</v>
      </c>
      <c r="AG17" s="6">
        <v>138665299</v>
      </c>
      <c r="AH17" s="253" t="s">
        <v>16</v>
      </c>
      <c r="AI17" s="255" t="s">
        <v>16</v>
      </c>
      <c r="AJ17" s="33" t="s">
        <v>16</v>
      </c>
      <c r="AK17" s="33" t="s">
        <v>16</v>
      </c>
      <c r="AL17" s="33" t="s">
        <v>16</v>
      </c>
      <c r="AM17" s="33" t="s">
        <v>16</v>
      </c>
      <c r="AN17" s="33" t="s">
        <v>16</v>
      </c>
      <c r="AO17" s="33" t="s">
        <v>16</v>
      </c>
      <c r="AP17" s="33" t="s">
        <v>16</v>
      </c>
      <c r="AQ17" s="33" t="s">
        <v>16</v>
      </c>
      <c r="AR17" s="33" t="s">
        <v>16</v>
      </c>
      <c r="AS17" s="33" t="s">
        <v>16</v>
      </c>
      <c r="AT17" s="33" t="s">
        <v>16</v>
      </c>
      <c r="AU17" s="33" t="s">
        <v>16</v>
      </c>
      <c r="AV17" s="33" t="s">
        <v>16</v>
      </c>
      <c r="AW17" s="33" t="s">
        <v>16</v>
      </c>
      <c r="AX17" s="275">
        <v>4222695</v>
      </c>
      <c r="AY17" s="104">
        <v>3836195</v>
      </c>
      <c r="AZ17" s="33">
        <v>3419195</v>
      </c>
      <c r="BA17" s="33">
        <v>4507891</v>
      </c>
      <c r="BB17" s="33"/>
      <c r="BC17" s="33"/>
      <c r="BD17" s="33">
        <v>1179517</v>
      </c>
      <c r="BE17" s="33">
        <v>11219243</v>
      </c>
      <c r="BF17" s="33">
        <v>1903181</v>
      </c>
      <c r="BG17" s="267">
        <v>1866283</v>
      </c>
      <c r="BH17" s="6">
        <v>1037814</v>
      </c>
      <c r="BI17" s="6">
        <v>652244</v>
      </c>
      <c r="BJ17" s="6">
        <v>8597247</v>
      </c>
      <c r="BK17" s="6">
        <v>7047291</v>
      </c>
      <c r="BL17" s="6">
        <v>4579558</v>
      </c>
      <c r="BM17" s="6">
        <v>5809869</v>
      </c>
      <c r="BN17" s="275">
        <v>300000</v>
      </c>
      <c r="BO17" s="104">
        <v>300000</v>
      </c>
      <c r="BP17" s="33">
        <v>300000</v>
      </c>
      <c r="BQ17" s="33">
        <v>1410000</v>
      </c>
      <c r="BR17" s="33">
        <v>1410000</v>
      </c>
      <c r="BS17" s="33">
        <v>1179517</v>
      </c>
      <c r="BT17" s="33">
        <v>0</v>
      </c>
      <c r="BU17" s="33">
        <v>557989</v>
      </c>
      <c r="BV17" s="33">
        <v>537073</v>
      </c>
      <c r="BW17" s="267">
        <v>531978</v>
      </c>
      <c r="BX17" s="6">
        <v>298908</v>
      </c>
      <c r="BY17" s="6">
        <v>192180</v>
      </c>
      <c r="BZ17" s="6"/>
      <c r="CA17" s="33" t="s">
        <v>16</v>
      </c>
      <c r="CB17" s="33">
        <v>0</v>
      </c>
      <c r="CC17" s="33">
        <v>0</v>
      </c>
      <c r="CD17" s="275">
        <v>500000</v>
      </c>
      <c r="CE17" s="104">
        <v>500000</v>
      </c>
      <c r="CF17" s="33">
        <v>462141</v>
      </c>
      <c r="CG17" s="33">
        <v>985288</v>
      </c>
      <c r="CH17" s="33">
        <v>933782</v>
      </c>
      <c r="CI17" s="33">
        <v>1433782</v>
      </c>
      <c r="CJ17" s="33">
        <v>1433782</v>
      </c>
      <c r="CK17" s="33">
        <v>24218172</v>
      </c>
      <c r="CL17" s="33">
        <v>12960457</v>
      </c>
      <c r="CM17" s="267">
        <v>9958253</v>
      </c>
      <c r="CN17" s="6">
        <v>6658620</v>
      </c>
      <c r="CO17" s="6">
        <v>5990487</v>
      </c>
      <c r="CP17" s="6">
        <v>10628790</v>
      </c>
      <c r="CQ17" s="6">
        <v>10629144</v>
      </c>
      <c r="CR17" s="33">
        <v>11927473</v>
      </c>
      <c r="CS17" s="33">
        <v>15122895</v>
      </c>
      <c r="CT17" s="253">
        <v>200000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2240756</v>
      </c>
      <c r="DB17" s="33">
        <v>1915309</v>
      </c>
      <c r="DC17" s="267">
        <v>2083658</v>
      </c>
      <c r="DD17" s="6">
        <v>1062465</v>
      </c>
      <c r="DE17" s="6">
        <v>683498</v>
      </c>
      <c r="DF17" s="6">
        <v>4820364</v>
      </c>
      <c r="DG17" s="6">
        <v>7738772</v>
      </c>
      <c r="DH17" s="6">
        <v>4111704</v>
      </c>
      <c r="DI17" s="6">
        <v>2583240</v>
      </c>
      <c r="DJ17" s="254">
        <v>0</v>
      </c>
      <c r="DK17" s="33">
        <v>0</v>
      </c>
      <c r="DL17" s="33">
        <v>0</v>
      </c>
      <c r="DM17" s="33">
        <v>0</v>
      </c>
      <c r="DN17" s="33">
        <v>194510</v>
      </c>
      <c r="DO17" s="33">
        <v>194510</v>
      </c>
      <c r="DP17" s="33">
        <v>374750</v>
      </c>
      <c r="DQ17" s="33">
        <v>25148118</v>
      </c>
      <c r="DR17" s="33">
        <v>14667953</v>
      </c>
      <c r="DS17" s="267">
        <v>15940432</v>
      </c>
      <c r="DT17" s="6">
        <v>7011919</v>
      </c>
      <c r="DU17" s="6">
        <v>5617110</v>
      </c>
      <c r="DV17" s="6">
        <v>26247490</v>
      </c>
      <c r="DW17" s="6">
        <v>14928078</v>
      </c>
      <c r="DX17" s="6">
        <v>29943115.329999998</v>
      </c>
      <c r="DY17" s="6">
        <v>26165496</v>
      </c>
      <c r="DZ17" s="275">
        <v>0</v>
      </c>
      <c r="EA17" s="104">
        <v>0</v>
      </c>
      <c r="EB17" s="104">
        <v>0</v>
      </c>
      <c r="EC17" s="104">
        <v>0</v>
      </c>
      <c r="ED17" s="104">
        <v>0</v>
      </c>
      <c r="EE17" s="33">
        <v>180240</v>
      </c>
      <c r="EF17" s="104">
        <v>524355</v>
      </c>
      <c r="EG17" s="33" t="s">
        <v>16</v>
      </c>
      <c r="EH17" s="33" t="s">
        <v>16</v>
      </c>
      <c r="EI17" s="33" t="s">
        <v>16</v>
      </c>
      <c r="EJ17" s="33" t="s">
        <v>16</v>
      </c>
      <c r="EK17" s="33" t="s">
        <v>16</v>
      </c>
      <c r="EL17" s="33" t="s">
        <v>16</v>
      </c>
      <c r="EM17" s="33" t="s">
        <v>16</v>
      </c>
      <c r="EN17" s="33" t="s">
        <v>16</v>
      </c>
      <c r="EO17" s="275"/>
      <c r="EP17" s="33"/>
      <c r="EQ17" s="33"/>
      <c r="ER17" s="33">
        <v>94050</v>
      </c>
      <c r="ES17" s="33">
        <v>94050</v>
      </c>
      <c r="ET17" s="33">
        <v>94050</v>
      </c>
      <c r="EU17" s="104">
        <v>7034505</v>
      </c>
      <c r="EV17" s="104">
        <v>4775643</v>
      </c>
      <c r="EW17" s="33">
        <v>5318470</v>
      </c>
      <c r="EX17" s="33">
        <v>2720271</v>
      </c>
      <c r="EY17" s="675">
        <v>3512759</v>
      </c>
      <c r="EZ17" s="6">
        <v>9505528</v>
      </c>
      <c r="FA17" s="6">
        <v>7795053</v>
      </c>
      <c r="FB17" s="6">
        <v>15391699</v>
      </c>
      <c r="FC17" s="6">
        <v>14181240</v>
      </c>
      <c r="FD17" s="275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13211327</v>
      </c>
      <c r="FK17" s="33">
        <v>7904162</v>
      </c>
      <c r="FL17" s="33">
        <v>8437534</v>
      </c>
      <c r="FM17" s="33">
        <v>3467934</v>
      </c>
      <c r="FN17" s="675">
        <v>1499491</v>
      </c>
      <c r="FO17" s="6">
        <v>13611996</v>
      </c>
      <c r="FP17" s="6">
        <v>3338210</v>
      </c>
      <c r="FQ17" s="33">
        <v>8714305</v>
      </c>
      <c r="FR17" s="33">
        <v>8129623</v>
      </c>
      <c r="FS17" s="275">
        <v>0</v>
      </c>
      <c r="FT17" s="33">
        <v>0</v>
      </c>
      <c r="FU17" s="33">
        <v>0</v>
      </c>
      <c r="FV17" s="33">
        <v>100460</v>
      </c>
      <c r="FW17" s="33">
        <v>100460</v>
      </c>
      <c r="FX17" s="33">
        <v>100460</v>
      </c>
      <c r="FY17" s="33">
        <v>4377931</v>
      </c>
      <c r="FZ17" s="33">
        <v>1988148</v>
      </c>
      <c r="GA17" s="267">
        <v>2184428</v>
      </c>
      <c r="GB17" s="6">
        <v>823714</v>
      </c>
      <c r="GC17" s="6">
        <v>604860</v>
      </c>
      <c r="GD17" s="6">
        <v>3129966</v>
      </c>
      <c r="GE17" s="6">
        <v>3794815</v>
      </c>
      <c r="GF17" s="6">
        <v>5837111.3300000001</v>
      </c>
      <c r="GG17" s="6">
        <v>3854633</v>
      </c>
      <c r="GH17" s="278" t="s">
        <v>16</v>
      </c>
      <c r="GI17" s="251" t="s">
        <v>16</v>
      </c>
      <c r="GJ17" s="251" t="s">
        <v>16</v>
      </c>
      <c r="GK17" s="251" t="s">
        <v>16</v>
      </c>
      <c r="GL17" s="251" t="s">
        <v>16</v>
      </c>
      <c r="GM17" s="251" t="s">
        <v>16</v>
      </c>
      <c r="GN17" s="251" t="s">
        <v>16</v>
      </c>
      <c r="GO17" s="251" t="s">
        <v>16</v>
      </c>
      <c r="GP17" s="251" t="s">
        <v>16</v>
      </c>
      <c r="GQ17" s="251" t="s">
        <v>16</v>
      </c>
      <c r="GR17" s="251" t="s">
        <v>16</v>
      </c>
      <c r="GS17" s="251" t="s">
        <v>16</v>
      </c>
      <c r="GT17" s="251" t="s">
        <v>16</v>
      </c>
      <c r="GU17" s="251" t="s">
        <v>16</v>
      </c>
      <c r="GV17" s="251" t="s">
        <v>16</v>
      </c>
      <c r="GW17" s="251" t="s">
        <v>16</v>
      </c>
      <c r="GX17" s="279" t="s">
        <v>16</v>
      </c>
      <c r="GY17" s="251" t="s">
        <v>16</v>
      </c>
      <c r="GZ17" s="251" t="s">
        <v>16</v>
      </c>
      <c r="HA17" s="251" t="s">
        <v>16</v>
      </c>
      <c r="HB17" s="251" t="s">
        <v>16</v>
      </c>
      <c r="HC17" s="251" t="s">
        <v>16</v>
      </c>
      <c r="HD17" s="251" t="s">
        <v>16</v>
      </c>
      <c r="HE17" s="251" t="s">
        <v>16</v>
      </c>
      <c r="HF17" s="251" t="s">
        <v>16</v>
      </c>
      <c r="HG17" s="251" t="s">
        <v>16</v>
      </c>
      <c r="HH17" s="251" t="s">
        <v>16</v>
      </c>
      <c r="HI17" s="251" t="s">
        <v>16</v>
      </c>
      <c r="HJ17" s="251" t="s">
        <v>16</v>
      </c>
      <c r="HK17" s="251" t="s">
        <v>16</v>
      </c>
      <c r="HL17" s="251" t="s">
        <v>16</v>
      </c>
      <c r="HM17" s="279" t="s">
        <v>16</v>
      </c>
      <c r="HN17" s="251" t="s">
        <v>16</v>
      </c>
      <c r="HO17" s="251" t="s">
        <v>16</v>
      </c>
      <c r="HP17" s="251" t="s">
        <v>16</v>
      </c>
      <c r="HQ17" s="251" t="s">
        <v>16</v>
      </c>
      <c r="HR17" s="251" t="s">
        <v>16</v>
      </c>
      <c r="HS17" s="251" t="s">
        <v>16</v>
      </c>
      <c r="HT17" s="251" t="s">
        <v>16</v>
      </c>
      <c r="HU17" s="251" t="s">
        <v>16</v>
      </c>
      <c r="HV17" s="251" t="s">
        <v>16</v>
      </c>
      <c r="HW17" s="251" t="s">
        <v>16</v>
      </c>
      <c r="HX17" s="251" t="s">
        <v>16</v>
      </c>
      <c r="HY17" s="251" t="s">
        <v>16</v>
      </c>
      <c r="HZ17" s="251" t="s">
        <v>16</v>
      </c>
      <c r="IA17" s="251" t="s">
        <v>16</v>
      </c>
    </row>
    <row r="18" spans="1:235" s="2" customFormat="1">
      <c r="A18" s="248" t="s">
        <v>11</v>
      </c>
      <c r="B18" s="275">
        <v>50780800</v>
      </c>
      <c r="C18" s="104">
        <v>52255300</v>
      </c>
      <c r="D18" s="33">
        <v>52953800</v>
      </c>
      <c r="E18" s="33">
        <v>52566900</v>
      </c>
      <c r="F18" s="33">
        <v>55323000</v>
      </c>
      <c r="G18" s="33">
        <v>57723500</v>
      </c>
      <c r="H18" s="33">
        <v>60636400</v>
      </c>
      <c r="I18" s="33">
        <v>65138400</v>
      </c>
      <c r="J18" s="33">
        <v>66103400</v>
      </c>
      <c r="K18" s="33">
        <v>67651500</v>
      </c>
      <c r="L18" s="6">
        <v>71361926</v>
      </c>
      <c r="M18" s="6">
        <v>65682326</v>
      </c>
      <c r="N18" s="6">
        <v>69445086</v>
      </c>
      <c r="O18" s="6">
        <v>72598177</v>
      </c>
      <c r="P18" s="6">
        <v>72957777</v>
      </c>
      <c r="Q18" s="6">
        <v>75727392</v>
      </c>
      <c r="R18" s="275">
        <v>50314800</v>
      </c>
      <c r="S18" s="104">
        <v>51784800</v>
      </c>
      <c r="T18" s="33">
        <v>52497500</v>
      </c>
      <c r="U18" s="33">
        <v>52125000</v>
      </c>
      <c r="V18" s="33">
        <v>54864200</v>
      </c>
      <c r="W18" s="33">
        <v>57245800</v>
      </c>
      <c r="X18" s="33">
        <v>60135000</v>
      </c>
      <c r="Y18" s="33">
        <v>64607200</v>
      </c>
      <c r="Z18" s="33">
        <v>61721600</v>
      </c>
      <c r="AA18" s="33">
        <v>62332200</v>
      </c>
      <c r="AB18" s="6">
        <v>65227026</v>
      </c>
      <c r="AC18" s="6">
        <v>59919726</v>
      </c>
      <c r="AD18" s="6">
        <v>63507986</v>
      </c>
      <c r="AE18" s="6">
        <v>66467177</v>
      </c>
      <c r="AF18" s="6">
        <v>66830277</v>
      </c>
      <c r="AG18" s="6">
        <v>69418592</v>
      </c>
      <c r="AH18" s="275">
        <v>0</v>
      </c>
      <c r="AI18" s="104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 t="s">
        <v>16</v>
      </c>
      <c r="AQ18" s="33" t="s">
        <v>16</v>
      </c>
      <c r="AR18" s="33">
        <v>6134900</v>
      </c>
      <c r="AS18" s="33">
        <v>5762600</v>
      </c>
      <c r="AT18" s="33">
        <v>5937100</v>
      </c>
      <c r="AU18" s="33">
        <v>6131000</v>
      </c>
      <c r="AV18" s="33">
        <v>6127500</v>
      </c>
      <c r="AW18" s="33">
        <v>6308800</v>
      </c>
      <c r="AX18" s="275">
        <v>466000</v>
      </c>
      <c r="AY18" s="104">
        <v>470500</v>
      </c>
      <c r="AZ18" s="33">
        <v>456300</v>
      </c>
      <c r="BA18" s="33">
        <v>441900</v>
      </c>
      <c r="BB18" s="33">
        <v>458800</v>
      </c>
      <c r="BC18" s="33">
        <v>477700</v>
      </c>
      <c r="BD18" s="33">
        <v>501400</v>
      </c>
      <c r="BE18" s="33">
        <v>531200</v>
      </c>
      <c r="BF18" s="33">
        <v>4381800</v>
      </c>
      <c r="BG18" s="33">
        <v>5319300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275">
        <v>0</v>
      </c>
      <c r="BO18" s="104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 t="s">
        <v>16</v>
      </c>
      <c r="BX18" s="33" t="s">
        <v>16</v>
      </c>
      <c r="BY18" s="33" t="s">
        <v>16</v>
      </c>
      <c r="BZ18" s="33" t="s">
        <v>16</v>
      </c>
      <c r="CA18" s="33" t="s">
        <v>16</v>
      </c>
      <c r="CB18" s="33" t="s">
        <v>16</v>
      </c>
      <c r="CC18" s="33" t="s">
        <v>16</v>
      </c>
      <c r="CD18" s="275">
        <v>0</v>
      </c>
      <c r="CE18" s="104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253" t="s">
        <v>16</v>
      </c>
      <c r="CU18" s="255" t="s">
        <v>16</v>
      </c>
      <c r="CV18" s="33" t="s">
        <v>16</v>
      </c>
      <c r="CW18" s="33" t="s">
        <v>16</v>
      </c>
      <c r="CX18" s="33" t="s">
        <v>16</v>
      </c>
      <c r="CY18" s="33" t="s">
        <v>16</v>
      </c>
      <c r="CZ18" s="33" t="s">
        <v>16</v>
      </c>
      <c r="DA18" s="33" t="s">
        <v>16</v>
      </c>
      <c r="DB18" s="33" t="s">
        <v>16</v>
      </c>
      <c r="DC18" s="33" t="s">
        <v>16</v>
      </c>
      <c r="DD18" s="33" t="s">
        <v>16</v>
      </c>
      <c r="DE18" s="33" t="s">
        <v>16</v>
      </c>
      <c r="DF18" s="33" t="s">
        <v>16</v>
      </c>
      <c r="DG18" s="33" t="s">
        <v>16</v>
      </c>
      <c r="DH18" s="33" t="s">
        <v>16</v>
      </c>
      <c r="DI18" s="33" t="s">
        <v>16</v>
      </c>
      <c r="DJ18" s="254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253" t="s">
        <v>16</v>
      </c>
      <c r="EA18" s="33" t="s">
        <v>16</v>
      </c>
      <c r="EB18" s="33" t="s">
        <v>16</v>
      </c>
      <c r="EC18" s="33" t="s">
        <v>16</v>
      </c>
      <c r="ED18" s="33" t="s">
        <v>16</v>
      </c>
      <c r="EE18" s="33" t="s">
        <v>16</v>
      </c>
      <c r="EF18" s="33" t="s">
        <v>16</v>
      </c>
      <c r="EG18" s="33" t="s">
        <v>16</v>
      </c>
      <c r="EH18" s="33" t="s">
        <v>16</v>
      </c>
      <c r="EI18" s="33" t="s">
        <v>16</v>
      </c>
      <c r="EJ18" s="33" t="s">
        <v>16</v>
      </c>
      <c r="EK18" s="33" t="s">
        <v>16</v>
      </c>
      <c r="EL18" s="33" t="s">
        <v>16</v>
      </c>
      <c r="EM18" s="33" t="s">
        <v>16</v>
      </c>
      <c r="EN18" s="33" t="s">
        <v>16</v>
      </c>
      <c r="EO18" s="275">
        <v>0</v>
      </c>
      <c r="EP18" s="104">
        <v>0</v>
      </c>
      <c r="EQ18" s="104">
        <v>0</v>
      </c>
      <c r="ER18" s="104">
        <v>0</v>
      </c>
      <c r="ES18" s="104">
        <v>0</v>
      </c>
      <c r="ET18" s="104">
        <v>0</v>
      </c>
      <c r="EU18" s="104">
        <v>0</v>
      </c>
      <c r="EV18" s="104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275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275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21" t="s">
        <v>16</v>
      </c>
      <c r="GC18" s="21" t="s">
        <v>16</v>
      </c>
      <c r="GD18" s="21" t="s">
        <v>16</v>
      </c>
      <c r="GE18" s="21" t="s">
        <v>16</v>
      </c>
      <c r="GF18" s="21" t="s">
        <v>16</v>
      </c>
      <c r="GG18" s="21" t="s">
        <v>16</v>
      </c>
      <c r="GH18" s="276">
        <v>0</v>
      </c>
      <c r="GI18" s="104">
        <v>0</v>
      </c>
      <c r="GJ18" s="104">
        <v>0</v>
      </c>
      <c r="GK18" s="104">
        <v>0</v>
      </c>
      <c r="GL18" s="104">
        <v>0</v>
      </c>
      <c r="GM18" s="104">
        <v>0</v>
      </c>
      <c r="GN18" s="104">
        <v>0</v>
      </c>
      <c r="GO18" s="104">
        <v>0</v>
      </c>
      <c r="GP18" s="104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275">
        <v>0</v>
      </c>
      <c r="GY18" s="104">
        <v>0</v>
      </c>
      <c r="GZ18" s="104">
        <v>0</v>
      </c>
      <c r="HA18" s="104">
        <v>0</v>
      </c>
      <c r="HB18" s="104">
        <v>0</v>
      </c>
      <c r="HC18" s="104">
        <v>0</v>
      </c>
      <c r="HD18" s="104">
        <v>0</v>
      </c>
      <c r="HE18" s="104">
        <v>0</v>
      </c>
      <c r="HF18" s="104">
        <v>0</v>
      </c>
      <c r="HG18" s="104">
        <v>0</v>
      </c>
      <c r="HH18" s="104">
        <v>0</v>
      </c>
      <c r="HI18" s="251">
        <v>0</v>
      </c>
      <c r="HJ18" s="251">
        <v>0</v>
      </c>
      <c r="HK18" s="251">
        <v>0</v>
      </c>
      <c r="HL18" s="251">
        <v>0</v>
      </c>
      <c r="HM18" s="275">
        <v>0</v>
      </c>
      <c r="HN18" s="104">
        <v>0</v>
      </c>
      <c r="HO18" s="104">
        <v>0</v>
      </c>
      <c r="HP18" s="104">
        <v>0</v>
      </c>
      <c r="HQ18" s="104">
        <v>0</v>
      </c>
      <c r="HR18" s="104">
        <v>0</v>
      </c>
      <c r="HS18" s="104">
        <v>0</v>
      </c>
      <c r="HT18" s="104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</row>
    <row r="19" spans="1:235" s="2" customFormat="1">
      <c r="A19" s="248" t="s">
        <v>12</v>
      </c>
      <c r="B19" s="275">
        <v>138172020</v>
      </c>
      <c r="C19" s="104">
        <v>147723447</v>
      </c>
      <c r="D19" s="33">
        <v>143097683</v>
      </c>
      <c r="E19" s="33">
        <v>140323798</v>
      </c>
      <c r="F19" s="33">
        <v>163865966</v>
      </c>
      <c r="G19" s="33">
        <v>174356278</v>
      </c>
      <c r="H19" s="33">
        <v>176845633</v>
      </c>
      <c r="I19" s="33">
        <v>188601318</v>
      </c>
      <c r="J19" s="33">
        <v>187152569</v>
      </c>
      <c r="K19" s="33">
        <v>267525647</v>
      </c>
      <c r="L19" s="6">
        <v>254532642</v>
      </c>
      <c r="M19" s="675">
        <v>319490483</v>
      </c>
      <c r="N19" s="6">
        <v>394752647</v>
      </c>
      <c r="O19" s="6">
        <v>228822908</v>
      </c>
      <c r="P19" s="6">
        <v>231950554</v>
      </c>
      <c r="Q19" s="6">
        <v>333410347</v>
      </c>
      <c r="R19" s="275">
        <v>138172020</v>
      </c>
      <c r="S19" s="104">
        <v>147723447</v>
      </c>
      <c r="T19" s="33">
        <v>143097683</v>
      </c>
      <c r="U19" s="33">
        <v>140323798</v>
      </c>
      <c r="V19" s="33">
        <v>163865966</v>
      </c>
      <c r="W19" s="33">
        <v>174356278</v>
      </c>
      <c r="X19" s="33">
        <v>176845633</v>
      </c>
      <c r="Y19" s="33">
        <v>188601318</v>
      </c>
      <c r="Z19" s="33">
        <v>187152569</v>
      </c>
      <c r="AA19" s="33">
        <v>240113264</v>
      </c>
      <c r="AB19" s="6">
        <v>226612874</v>
      </c>
      <c r="AC19" s="675">
        <v>316402101</v>
      </c>
      <c r="AD19" s="6">
        <v>385284965</v>
      </c>
      <c r="AE19" s="6">
        <v>227584308</v>
      </c>
      <c r="AF19" s="6">
        <v>226995127</v>
      </c>
      <c r="AG19" s="6">
        <v>325051087</v>
      </c>
      <c r="AH19" s="275">
        <v>0</v>
      </c>
      <c r="AI19" s="104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9294607</v>
      </c>
      <c r="AR19" s="6">
        <v>8639634</v>
      </c>
      <c r="AS19" s="6">
        <v>3088382</v>
      </c>
      <c r="AT19" s="6">
        <v>8843423</v>
      </c>
      <c r="AU19" s="6">
        <v>223125</v>
      </c>
      <c r="AV19" s="6">
        <v>4729579</v>
      </c>
      <c r="AW19" s="6">
        <v>6315111</v>
      </c>
      <c r="AX19" s="275">
        <v>0</v>
      </c>
      <c r="AY19" s="104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16238786</v>
      </c>
      <c r="BH19" s="6">
        <v>17486076</v>
      </c>
      <c r="BI19" s="33">
        <v>0</v>
      </c>
      <c r="BJ19" s="33">
        <v>624259</v>
      </c>
      <c r="BK19" s="33">
        <v>1015475</v>
      </c>
      <c r="BL19" s="33">
        <v>225848</v>
      </c>
      <c r="BM19" s="33">
        <v>2044149</v>
      </c>
      <c r="BN19" s="275">
        <v>0</v>
      </c>
      <c r="BO19" s="104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646405</v>
      </c>
      <c r="BX19" s="6">
        <v>667992</v>
      </c>
      <c r="BY19" s="6">
        <v>0</v>
      </c>
      <c r="BZ19" s="6">
        <v>1</v>
      </c>
      <c r="CA19" s="33" t="s">
        <v>16</v>
      </c>
      <c r="CB19" s="6">
        <v>0</v>
      </c>
      <c r="CC19" s="6">
        <v>0</v>
      </c>
      <c r="CD19" s="275">
        <v>0</v>
      </c>
      <c r="CE19" s="104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1173879</v>
      </c>
      <c r="CN19" s="6">
        <v>1077577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25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58706</v>
      </c>
      <c r="DD19" s="6">
        <v>48489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254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3">
        <v>0</v>
      </c>
      <c r="DQ19" s="33">
        <v>0</v>
      </c>
      <c r="DR19" s="33">
        <v>0</v>
      </c>
      <c r="DS19" s="33">
        <v>0</v>
      </c>
      <c r="DT19" s="33">
        <v>0</v>
      </c>
      <c r="DU19" s="33">
        <v>0</v>
      </c>
      <c r="DV19" s="33">
        <v>0</v>
      </c>
      <c r="DW19" s="33">
        <v>0</v>
      </c>
      <c r="DX19" s="33">
        <v>0</v>
      </c>
      <c r="DY19" s="33">
        <v>0</v>
      </c>
      <c r="DZ19" s="253" t="s">
        <v>16</v>
      </c>
      <c r="EA19" s="33" t="s">
        <v>16</v>
      </c>
      <c r="EB19" s="33" t="s">
        <v>16</v>
      </c>
      <c r="EC19" s="33" t="s">
        <v>16</v>
      </c>
      <c r="ED19" s="33" t="s">
        <v>16</v>
      </c>
      <c r="EE19" s="33" t="s">
        <v>16</v>
      </c>
      <c r="EF19" s="33" t="s">
        <v>16</v>
      </c>
      <c r="EG19" s="33">
        <v>0</v>
      </c>
      <c r="EH19" s="33">
        <v>0</v>
      </c>
      <c r="EI19" s="33">
        <v>0</v>
      </c>
      <c r="EJ19" s="33">
        <v>0</v>
      </c>
      <c r="EK19" s="33">
        <v>0</v>
      </c>
      <c r="EL19" s="33">
        <v>0</v>
      </c>
      <c r="EM19" s="33">
        <v>1</v>
      </c>
      <c r="EN19" s="33">
        <v>2</v>
      </c>
      <c r="EO19" s="275">
        <v>0</v>
      </c>
      <c r="EP19" s="104">
        <v>0</v>
      </c>
      <c r="EQ19" s="104">
        <v>0</v>
      </c>
      <c r="ER19" s="104">
        <v>0</v>
      </c>
      <c r="ES19" s="104">
        <v>0</v>
      </c>
      <c r="ET19" s="104">
        <v>0</v>
      </c>
      <c r="EU19" s="104">
        <v>0</v>
      </c>
      <c r="EV19" s="104">
        <v>0</v>
      </c>
      <c r="EW19" s="33">
        <v>0</v>
      </c>
      <c r="EX19" s="33">
        <v>0</v>
      </c>
      <c r="EY19" s="33">
        <v>0</v>
      </c>
      <c r="EZ19" s="33">
        <v>0</v>
      </c>
      <c r="FA19" s="33">
        <v>0</v>
      </c>
      <c r="FB19" s="33">
        <v>0</v>
      </c>
      <c r="FC19" s="33">
        <v>0</v>
      </c>
      <c r="FD19" s="275">
        <v>0</v>
      </c>
      <c r="FE19" s="33">
        <v>0</v>
      </c>
      <c r="FF19" s="33">
        <v>0</v>
      </c>
      <c r="FG19" s="33">
        <v>0</v>
      </c>
      <c r="FH19" s="33">
        <v>0</v>
      </c>
      <c r="FI19" s="33">
        <v>0</v>
      </c>
      <c r="FJ19" s="33">
        <v>0</v>
      </c>
      <c r="FK19" s="33">
        <v>0</v>
      </c>
      <c r="FL19" s="33">
        <v>0</v>
      </c>
      <c r="FM19" s="33">
        <v>0</v>
      </c>
      <c r="FN19" s="33">
        <v>0</v>
      </c>
      <c r="FO19" s="33">
        <v>0</v>
      </c>
      <c r="FP19" s="33">
        <v>0</v>
      </c>
      <c r="FQ19" s="33">
        <v>0</v>
      </c>
      <c r="FR19" s="33">
        <v>0</v>
      </c>
      <c r="FS19" s="275">
        <v>0</v>
      </c>
      <c r="FT19" s="33">
        <v>0</v>
      </c>
      <c r="FU19" s="33">
        <v>0</v>
      </c>
      <c r="FV19" s="33">
        <v>0</v>
      </c>
      <c r="FW19" s="33">
        <v>0</v>
      </c>
      <c r="FX19" s="33">
        <v>0</v>
      </c>
      <c r="FY19" s="33">
        <v>0</v>
      </c>
      <c r="FZ19" s="33">
        <v>0</v>
      </c>
      <c r="GA19" s="33">
        <v>0</v>
      </c>
      <c r="GB19" s="33">
        <v>0</v>
      </c>
      <c r="GC19" s="33">
        <v>0</v>
      </c>
      <c r="GD19" s="33">
        <v>0</v>
      </c>
      <c r="GE19" s="33">
        <v>0</v>
      </c>
      <c r="GF19" s="33">
        <v>0</v>
      </c>
      <c r="GG19" s="33">
        <v>0</v>
      </c>
      <c r="GH19" s="278" t="s">
        <v>16</v>
      </c>
      <c r="GI19" s="251" t="s">
        <v>16</v>
      </c>
      <c r="GJ19" s="251" t="s">
        <v>16</v>
      </c>
      <c r="GK19" s="251" t="s">
        <v>16</v>
      </c>
      <c r="GL19" s="251" t="s">
        <v>16</v>
      </c>
      <c r="GM19" s="251" t="s">
        <v>16</v>
      </c>
      <c r="GN19" s="251" t="s">
        <v>16</v>
      </c>
      <c r="GO19" s="251" t="s">
        <v>16</v>
      </c>
      <c r="GP19" s="251" t="s">
        <v>16</v>
      </c>
      <c r="GQ19" s="251" t="s">
        <v>16</v>
      </c>
      <c r="GR19" s="251" t="s">
        <v>16</v>
      </c>
      <c r="GS19" s="251" t="s">
        <v>16</v>
      </c>
      <c r="GT19" s="251" t="s">
        <v>16</v>
      </c>
      <c r="GU19" s="251" t="s">
        <v>16</v>
      </c>
      <c r="GV19" s="251" t="s">
        <v>16</v>
      </c>
      <c r="GW19" s="251" t="s">
        <v>16</v>
      </c>
      <c r="GX19" s="279" t="s">
        <v>16</v>
      </c>
      <c r="GY19" s="251" t="s">
        <v>16</v>
      </c>
      <c r="GZ19" s="251" t="s">
        <v>16</v>
      </c>
      <c r="HA19" s="251" t="s">
        <v>16</v>
      </c>
      <c r="HB19" s="251" t="s">
        <v>16</v>
      </c>
      <c r="HC19" s="251" t="s">
        <v>16</v>
      </c>
      <c r="HD19" s="251" t="s">
        <v>16</v>
      </c>
      <c r="HE19" s="251" t="s">
        <v>16</v>
      </c>
      <c r="HF19" s="251" t="s">
        <v>16</v>
      </c>
      <c r="HG19" s="251" t="s">
        <v>16</v>
      </c>
      <c r="HH19" s="251" t="s">
        <v>16</v>
      </c>
      <c r="HI19" s="251" t="s">
        <v>16</v>
      </c>
      <c r="HJ19" s="251" t="s">
        <v>16</v>
      </c>
      <c r="HK19" s="251" t="s">
        <v>16</v>
      </c>
      <c r="HL19" s="251" t="s">
        <v>16</v>
      </c>
      <c r="HM19" s="279" t="s">
        <v>16</v>
      </c>
      <c r="HN19" s="251" t="s">
        <v>16</v>
      </c>
      <c r="HO19" s="251" t="s">
        <v>16</v>
      </c>
      <c r="HP19" s="251" t="s">
        <v>16</v>
      </c>
      <c r="HQ19" s="251" t="s">
        <v>16</v>
      </c>
      <c r="HR19" s="251" t="s">
        <v>16</v>
      </c>
      <c r="HS19" s="251" t="s">
        <v>16</v>
      </c>
      <c r="HT19" s="251" t="s">
        <v>16</v>
      </c>
      <c r="HU19" s="251" t="s">
        <v>16</v>
      </c>
      <c r="HV19" s="251" t="s">
        <v>16</v>
      </c>
      <c r="HW19" s="251" t="s">
        <v>16</v>
      </c>
      <c r="HX19" s="251" t="s">
        <v>16</v>
      </c>
      <c r="HY19" s="251" t="s">
        <v>16</v>
      </c>
      <c r="HZ19" s="251" t="s">
        <v>16</v>
      </c>
      <c r="IA19" s="251" t="s">
        <v>16</v>
      </c>
    </row>
    <row r="20" spans="1:235" s="2" customFormat="1">
      <c r="A20" s="248" t="s">
        <v>13</v>
      </c>
      <c r="B20" s="275">
        <v>78292664</v>
      </c>
      <c r="C20" s="104">
        <v>76966363</v>
      </c>
      <c r="D20" s="33">
        <v>72909866</v>
      </c>
      <c r="E20" s="33">
        <v>67793021</v>
      </c>
      <c r="F20" s="33">
        <v>73240261</v>
      </c>
      <c r="G20" s="33">
        <v>77939246</v>
      </c>
      <c r="H20" s="33">
        <v>84791778</v>
      </c>
      <c r="I20" s="33">
        <v>107258430</v>
      </c>
      <c r="J20" s="33">
        <v>98628357</v>
      </c>
      <c r="K20" s="33">
        <v>95533801</v>
      </c>
      <c r="L20" s="6">
        <v>100082713</v>
      </c>
      <c r="M20" s="6">
        <v>96513316</v>
      </c>
      <c r="N20" s="6">
        <v>105603494</v>
      </c>
      <c r="O20" s="6">
        <v>111875100</v>
      </c>
      <c r="P20" s="6">
        <v>113680432</v>
      </c>
      <c r="Q20" s="6">
        <v>119426805</v>
      </c>
      <c r="R20" s="275">
        <v>58260547</v>
      </c>
      <c r="S20" s="104">
        <v>57102151</v>
      </c>
      <c r="T20" s="33">
        <v>55151765</v>
      </c>
      <c r="U20" s="33">
        <v>50057251</v>
      </c>
      <c r="V20" s="33">
        <v>53585325</v>
      </c>
      <c r="W20" s="33">
        <v>56245131</v>
      </c>
      <c r="X20" s="33">
        <v>61028953</v>
      </c>
      <c r="Y20" s="33">
        <v>72857442</v>
      </c>
      <c r="Z20" s="33">
        <v>71930748</v>
      </c>
      <c r="AA20" s="33">
        <v>70155053</v>
      </c>
      <c r="AB20" s="6">
        <v>73763213</v>
      </c>
      <c r="AC20" s="6">
        <v>67714818</v>
      </c>
      <c r="AD20" s="671">
        <v>72418759</v>
      </c>
      <c r="AE20" s="651">
        <v>77081730</v>
      </c>
      <c r="AF20" s="6">
        <v>88721229</v>
      </c>
      <c r="AG20" s="6">
        <v>93818978</v>
      </c>
      <c r="AH20" s="275">
        <v>17528761</v>
      </c>
      <c r="AI20" s="104">
        <v>17357301</v>
      </c>
      <c r="AJ20" s="33">
        <v>15062626</v>
      </c>
      <c r="AK20" s="33">
        <v>14840295</v>
      </c>
      <c r="AL20" s="33">
        <v>16264651</v>
      </c>
      <c r="AM20" s="33">
        <v>17550793</v>
      </c>
      <c r="AN20" s="33">
        <v>19303300</v>
      </c>
      <c r="AO20" s="33">
        <v>29652121</v>
      </c>
      <c r="AP20" s="33">
        <v>21733229</v>
      </c>
      <c r="AQ20" s="33">
        <v>20323080</v>
      </c>
      <c r="AR20" s="6">
        <v>21188465</v>
      </c>
      <c r="AS20" s="6">
        <v>23687827</v>
      </c>
      <c r="AT20" s="6">
        <v>26148045</v>
      </c>
      <c r="AU20" s="6">
        <v>27729470</v>
      </c>
      <c r="AV20" s="6">
        <v>18278761</v>
      </c>
      <c r="AW20" s="6">
        <v>18916490</v>
      </c>
      <c r="AX20" s="275">
        <v>0</v>
      </c>
      <c r="AY20" s="104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7036690</v>
      </c>
      <c r="BK20" s="33">
        <v>7063900</v>
      </c>
      <c r="BL20" s="33">
        <v>6680442</v>
      </c>
      <c r="BM20" s="33">
        <v>6691337</v>
      </c>
      <c r="BN20" s="275">
        <v>2503356</v>
      </c>
      <c r="BO20" s="104">
        <v>2506911</v>
      </c>
      <c r="BP20" s="33">
        <v>2695475</v>
      </c>
      <c r="BQ20" s="33">
        <v>2895475</v>
      </c>
      <c r="BR20" s="33">
        <v>3390285</v>
      </c>
      <c r="BS20" s="33">
        <v>4143322</v>
      </c>
      <c r="BT20" s="33">
        <v>4459525</v>
      </c>
      <c r="BU20" s="33">
        <v>4748867</v>
      </c>
      <c r="BV20" s="33">
        <v>4726880</v>
      </c>
      <c r="BW20" s="33">
        <v>4693168</v>
      </c>
      <c r="BX20" s="6">
        <v>5104160</v>
      </c>
      <c r="BY20" s="6">
        <v>5110671</v>
      </c>
      <c r="BZ20" s="6">
        <v>0</v>
      </c>
      <c r="CA20" s="33" t="s">
        <v>16</v>
      </c>
      <c r="CB20" s="263" t="s">
        <v>16</v>
      </c>
      <c r="CC20" s="263" t="s">
        <v>16</v>
      </c>
      <c r="CD20" s="275">
        <v>0</v>
      </c>
      <c r="CE20" s="104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237500</v>
      </c>
      <c r="CM20" s="33">
        <v>362500</v>
      </c>
      <c r="CN20" s="6">
        <v>26875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25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254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0</v>
      </c>
      <c r="DP20" s="33">
        <v>0</v>
      </c>
      <c r="DQ20" s="33">
        <v>0</v>
      </c>
      <c r="DR20" s="33">
        <v>0</v>
      </c>
      <c r="DS20" s="33">
        <v>0</v>
      </c>
      <c r="DT20" s="33"/>
      <c r="DU20" s="33">
        <v>4211982</v>
      </c>
      <c r="DV20" s="33">
        <v>0</v>
      </c>
      <c r="DW20" s="33">
        <v>0</v>
      </c>
      <c r="DX20" s="33">
        <v>0</v>
      </c>
      <c r="DY20" s="33">
        <v>0</v>
      </c>
      <c r="DZ20" s="253" t="s">
        <v>16</v>
      </c>
      <c r="EA20" s="33" t="s">
        <v>16</v>
      </c>
      <c r="EB20" s="33" t="s">
        <v>16</v>
      </c>
      <c r="EC20" s="33" t="s">
        <v>16</v>
      </c>
      <c r="ED20" s="33" t="s">
        <v>16</v>
      </c>
      <c r="EE20" s="33" t="s">
        <v>16</v>
      </c>
      <c r="EF20" s="33" t="s">
        <v>16</v>
      </c>
      <c r="EG20" s="33" t="s">
        <v>16</v>
      </c>
      <c r="EH20" s="33" t="s">
        <v>16</v>
      </c>
      <c r="EI20" s="33" t="s">
        <v>16</v>
      </c>
      <c r="EJ20" s="33" t="s">
        <v>16</v>
      </c>
      <c r="EK20" s="33" t="s">
        <v>16</v>
      </c>
      <c r="EL20" s="33" t="s">
        <v>16</v>
      </c>
      <c r="EM20" s="33" t="s">
        <v>16</v>
      </c>
      <c r="EN20" s="33" t="s">
        <v>16</v>
      </c>
      <c r="EO20" s="253" t="s">
        <v>16</v>
      </c>
      <c r="EP20" s="33" t="s">
        <v>16</v>
      </c>
      <c r="EQ20" s="33" t="s">
        <v>16</v>
      </c>
      <c r="ER20" s="33" t="s">
        <v>16</v>
      </c>
      <c r="ES20" s="33" t="s">
        <v>16</v>
      </c>
      <c r="ET20" s="33" t="s">
        <v>16</v>
      </c>
      <c r="EU20" s="33" t="s">
        <v>16</v>
      </c>
      <c r="EV20" s="33">
        <v>0</v>
      </c>
      <c r="EW20" s="33">
        <v>0</v>
      </c>
      <c r="EX20" s="33" t="s">
        <v>16</v>
      </c>
      <c r="EY20" s="33" t="s">
        <v>16</v>
      </c>
      <c r="EZ20" s="33" t="s">
        <v>16</v>
      </c>
      <c r="FA20" s="674" t="s">
        <v>16</v>
      </c>
      <c r="FB20" s="674" t="s">
        <v>16</v>
      </c>
      <c r="FC20" s="674" t="s">
        <v>16</v>
      </c>
      <c r="FD20" s="33" t="s">
        <v>16</v>
      </c>
      <c r="FE20" s="33" t="s">
        <v>16</v>
      </c>
      <c r="FF20" s="33" t="s">
        <v>16</v>
      </c>
      <c r="FG20" s="33" t="s">
        <v>16</v>
      </c>
      <c r="FH20" s="33" t="s">
        <v>16</v>
      </c>
      <c r="FI20" s="33" t="s">
        <v>16</v>
      </c>
      <c r="FJ20" s="33" t="s">
        <v>16</v>
      </c>
      <c r="FK20" s="33">
        <v>0</v>
      </c>
      <c r="FL20" s="33">
        <v>0</v>
      </c>
      <c r="FM20" s="33" t="s">
        <v>16</v>
      </c>
      <c r="FN20" s="33" t="s">
        <v>16</v>
      </c>
      <c r="FO20" s="33" t="s">
        <v>16</v>
      </c>
      <c r="FP20" s="33" t="s">
        <v>16</v>
      </c>
      <c r="FQ20" s="33" t="s">
        <v>16</v>
      </c>
      <c r="FR20" s="33" t="s">
        <v>16</v>
      </c>
      <c r="FS20" s="253">
        <v>0</v>
      </c>
      <c r="FT20" s="33">
        <v>0</v>
      </c>
      <c r="FU20" s="33">
        <v>0</v>
      </c>
      <c r="FV20" s="33">
        <v>0</v>
      </c>
      <c r="FW20" s="33">
        <v>0</v>
      </c>
      <c r="FX20" s="33">
        <v>0</v>
      </c>
      <c r="FY20" s="33">
        <v>0</v>
      </c>
      <c r="FZ20" s="33">
        <v>0</v>
      </c>
      <c r="GA20" s="33">
        <v>0</v>
      </c>
      <c r="GB20" s="33">
        <v>0</v>
      </c>
      <c r="GC20" s="33">
        <v>0</v>
      </c>
      <c r="GD20" s="33">
        <v>0</v>
      </c>
      <c r="GE20" s="33">
        <v>0</v>
      </c>
      <c r="GF20" s="33">
        <v>0</v>
      </c>
      <c r="GG20" s="33">
        <v>0</v>
      </c>
      <c r="GH20" s="278" t="s">
        <v>16</v>
      </c>
      <c r="GI20" s="251" t="s">
        <v>16</v>
      </c>
      <c r="GJ20" s="251" t="s">
        <v>16</v>
      </c>
      <c r="GK20" s="251" t="s">
        <v>16</v>
      </c>
      <c r="GL20" s="251" t="s">
        <v>16</v>
      </c>
      <c r="GM20" s="251" t="s">
        <v>16</v>
      </c>
      <c r="GN20" s="251" t="s">
        <v>16</v>
      </c>
      <c r="GO20" s="251" t="s">
        <v>16</v>
      </c>
      <c r="GP20" s="251" t="s">
        <v>16</v>
      </c>
      <c r="GQ20" s="251" t="s">
        <v>16</v>
      </c>
      <c r="GR20" s="251" t="s">
        <v>16</v>
      </c>
      <c r="GS20" s="251" t="s">
        <v>16</v>
      </c>
      <c r="GT20" s="251" t="s">
        <v>16</v>
      </c>
      <c r="GU20" s="251" t="s">
        <v>16</v>
      </c>
      <c r="GV20" s="251" t="s">
        <v>16</v>
      </c>
      <c r="GW20" s="251" t="s">
        <v>16</v>
      </c>
      <c r="GX20" s="279" t="s">
        <v>16</v>
      </c>
      <c r="GY20" s="251" t="s">
        <v>16</v>
      </c>
      <c r="GZ20" s="251" t="s">
        <v>16</v>
      </c>
      <c r="HA20" s="251" t="s">
        <v>16</v>
      </c>
      <c r="HB20" s="251" t="s">
        <v>16</v>
      </c>
      <c r="HC20" s="251" t="s">
        <v>16</v>
      </c>
      <c r="HD20" s="251" t="s">
        <v>16</v>
      </c>
      <c r="HE20" s="251" t="s">
        <v>16</v>
      </c>
      <c r="HF20" s="251" t="s">
        <v>16</v>
      </c>
      <c r="HG20" s="251" t="s">
        <v>16</v>
      </c>
      <c r="HH20" s="251" t="s">
        <v>16</v>
      </c>
      <c r="HI20" s="251" t="s">
        <v>16</v>
      </c>
      <c r="HJ20" s="251" t="s">
        <v>16</v>
      </c>
      <c r="HK20" s="251" t="s">
        <v>16</v>
      </c>
      <c r="HL20" s="251" t="s">
        <v>16</v>
      </c>
      <c r="HM20" s="279" t="s">
        <v>16</v>
      </c>
      <c r="HN20" s="251" t="s">
        <v>16</v>
      </c>
      <c r="HO20" s="251" t="s">
        <v>16</v>
      </c>
      <c r="HP20" s="251" t="s">
        <v>16</v>
      </c>
      <c r="HQ20" s="251" t="s">
        <v>16</v>
      </c>
      <c r="HR20" s="251" t="s">
        <v>16</v>
      </c>
      <c r="HS20" s="251" t="s">
        <v>16</v>
      </c>
      <c r="HT20" s="251" t="s">
        <v>16</v>
      </c>
      <c r="HU20" s="251" t="s">
        <v>16</v>
      </c>
      <c r="HV20" s="251" t="s">
        <v>16</v>
      </c>
      <c r="HW20" s="251" t="s">
        <v>16</v>
      </c>
      <c r="HX20" s="251" t="s">
        <v>16</v>
      </c>
      <c r="HY20" s="251" t="s">
        <v>16</v>
      </c>
      <c r="HZ20" s="251" t="s">
        <v>16</v>
      </c>
      <c r="IA20" s="251" t="s">
        <v>16</v>
      </c>
    </row>
    <row r="21" spans="1:235" s="2" customFormat="1">
      <c r="A21" s="260" t="s">
        <v>14</v>
      </c>
      <c r="B21" s="280">
        <v>28836414</v>
      </c>
      <c r="C21" s="114">
        <v>36319048</v>
      </c>
      <c r="D21" s="263">
        <v>36899340</v>
      </c>
      <c r="E21" s="263">
        <v>31247567</v>
      </c>
      <c r="F21" s="263">
        <v>28742760</v>
      </c>
      <c r="G21" s="263">
        <v>31015339</v>
      </c>
      <c r="H21" s="263">
        <v>36091040</v>
      </c>
      <c r="I21" s="263">
        <v>38353016</v>
      </c>
      <c r="J21" s="263">
        <v>39781414</v>
      </c>
      <c r="K21" s="263">
        <v>41419887</v>
      </c>
      <c r="L21" s="13">
        <v>41679781</v>
      </c>
      <c r="M21" s="13">
        <v>42660109</v>
      </c>
      <c r="N21" s="13">
        <v>45243537</v>
      </c>
      <c r="O21" s="13">
        <v>45188456</v>
      </c>
      <c r="P21" s="13">
        <v>46774254</v>
      </c>
      <c r="Q21" s="13">
        <v>50872796</v>
      </c>
      <c r="R21" s="280">
        <v>25388059</v>
      </c>
      <c r="S21" s="114">
        <v>29009524</v>
      </c>
      <c r="T21" s="263">
        <v>31676089</v>
      </c>
      <c r="U21" s="263">
        <v>28594391</v>
      </c>
      <c r="V21" s="263">
        <v>26405836</v>
      </c>
      <c r="W21" s="263">
        <v>28820223</v>
      </c>
      <c r="X21" s="263">
        <v>32470924</v>
      </c>
      <c r="Y21" s="263">
        <v>34072236</v>
      </c>
      <c r="Z21" s="263">
        <v>36799395</v>
      </c>
      <c r="AA21" s="263">
        <v>38047134</v>
      </c>
      <c r="AB21" s="13">
        <v>38216336</v>
      </c>
      <c r="AC21" s="13">
        <v>38770234</v>
      </c>
      <c r="AD21" s="13">
        <v>41447586</v>
      </c>
      <c r="AE21" s="13">
        <v>41642415</v>
      </c>
      <c r="AF21" s="13">
        <v>43462788</v>
      </c>
      <c r="AG21" s="13">
        <v>48395107</v>
      </c>
      <c r="AH21" s="265" t="s">
        <v>16</v>
      </c>
      <c r="AI21" s="263" t="s">
        <v>16</v>
      </c>
      <c r="AJ21" s="263" t="s">
        <v>16</v>
      </c>
      <c r="AK21" s="263" t="s">
        <v>16</v>
      </c>
      <c r="AL21" s="263" t="s">
        <v>16</v>
      </c>
      <c r="AM21" s="263" t="s">
        <v>16</v>
      </c>
      <c r="AN21" s="263" t="s">
        <v>16</v>
      </c>
      <c r="AO21" s="263" t="s">
        <v>16</v>
      </c>
      <c r="AP21" s="263" t="s">
        <v>16</v>
      </c>
      <c r="AQ21" s="263" t="s">
        <v>16</v>
      </c>
      <c r="AR21" s="263" t="s">
        <v>16</v>
      </c>
      <c r="AS21" s="263" t="s">
        <v>16</v>
      </c>
      <c r="AT21" s="263" t="s">
        <v>16</v>
      </c>
      <c r="AU21" s="263" t="s">
        <v>16</v>
      </c>
      <c r="AV21" s="263" t="s">
        <v>16</v>
      </c>
      <c r="AW21" s="263" t="s">
        <v>16</v>
      </c>
      <c r="AX21" s="280">
        <v>3448355</v>
      </c>
      <c r="AY21" s="114">
        <v>3694202</v>
      </c>
      <c r="AZ21" s="263">
        <v>3347664</v>
      </c>
      <c r="BA21" s="263">
        <v>1877418</v>
      </c>
      <c r="BB21" s="263">
        <v>1545116</v>
      </c>
      <c r="BC21" s="263">
        <v>1995116</v>
      </c>
      <c r="BD21" s="263">
        <v>2020116</v>
      </c>
      <c r="BE21" s="263">
        <v>2015780</v>
      </c>
      <c r="BF21" s="263">
        <v>2982019</v>
      </c>
      <c r="BG21" s="263">
        <v>2972753</v>
      </c>
      <c r="BH21" s="13">
        <v>2863445</v>
      </c>
      <c r="BI21" s="13">
        <v>2989875</v>
      </c>
      <c r="BJ21" s="13">
        <v>2995951</v>
      </c>
      <c r="BK21" s="13">
        <v>2746041</v>
      </c>
      <c r="BL21" s="13">
        <v>2511466</v>
      </c>
      <c r="BM21" s="13">
        <v>2477689</v>
      </c>
      <c r="BN21" s="265" t="s">
        <v>16</v>
      </c>
      <c r="BO21" s="263" t="s">
        <v>16</v>
      </c>
      <c r="BP21" s="263" t="s">
        <v>16</v>
      </c>
      <c r="BQ21" s="263" t="s">
        <v>16</v>
      </c>
      <c r="BR21" s="263" t="s">
        <v>16</v>
      </c>
      <c r="BS21" s="263" t="s">
        <v>16</v>
      </c>
      <c r="BT21" s="263" t="s">
        <v>16</v>
      </c>
      <c r="BU21" s="263" t="s">
        <v>16</v>
      </c>
      <c r="BV21" s="263" t="s">
        <v>16</v>
      </c>
      <c r="BW21" s="263" t="s">
        <v>16</v>
      </c>
      <c r="BX21" s="263" t="s">
        <v>16</v>
      </c>
      <c r="BY21" s="263" t="s">
        <v>16</v>
      </c>
      <c r="BZ21" s="263" t="s">
        <v>16</v>
      </c>
      <c r="CA21" s="33" t="s">
        <v>16</v>
      </c>
      <c r="CB21" s="263" t="s">
        <v>16</v>
      </c>
      <c r="CC21" s="263" t="s">
        <v>16</v>
      </c>
      <c r="CD21" s="265" t="s">
        <v>16</v>
      </c>
      <c r="CE21" s="263" t="s">
        <v>16</v>
      </c>
      <c r="CF21" s="263" t="s">
        <v>16</v>
      </c>
      <c r="CG21" s="263" t="s">
        <v>16</v>
      </c>
      <c r="CH21" s="263" t="s">
        <v>16</v>
      </c>
      <c r="CI21" s="263" t="s">
        <v>16</v>
      </c>
      <c r="CJ21" s="263" t="s">
        <v>16</v>
      </c>
      <c r="CK21" s="263" t="s">
        <v>16</v>
      </c>
      <c r="CL21" s="263">
        <v>0</v>
      </c>
      <c r="CM21" s="263">
        <v>100000</v>
      </c>
      <c r="CN21" s="13">
        <v>100000</v>
      </c>
      <c r="CO21" s="13">
        <v>100000</v>
      </c>
      <c r="CP21" s="13">
        <v>100000</v>
      </c>
      <c r="CQ21" s="13">
        <v>100000</v>
      </c>
      <c r="CR21" s="13">
        <v>100000</v>
      </c>
      <c r="CS21" s="13">
        <v>0</v>
      </c>
      <c r="CT21" s="265">
        <v>0</v>
      </c>
      <c r="CU21" s="263">
        <v>3615322</v>
      </c>
      <c r="CV21" s="263">
        <v>1875587</v>
      </c>
      <c r="CW21" s="263">
        <v>775758</v>
      </c>
      <c r="CX21" s="263">
        <v>791808</v>
      </c>
      <c r="CY21" s="263">
        <v>200000</v>
      </c>
      <c r="CZ21" s="263">
        <v>1600000</v>
      </c>
      <c r="DA21" s="263">
        <v>2265000</v>
      </c>
      <c r="DB21" s="263">
        <v>0</v>
      </c>
      <c r="DC21" s="263">
        <v>300000</v>
      </c>
      <c r="DD21" s="13">
        <v>500000</v>
      </c>
      <c r="DE21" s="13">
        <v>800000</v>
      </c>
      <c r="DF21" s="13">
        <v>700000</v>
      </c>
      <c r="DG21" s="13">
        <v>700000</v>
      </c>
      <c r="DH21" s="13">
        <v>700000</v>
      </c>
      <c r="DI21" s="13">
        <v>0</v>
      </c>
      <c r="DJ21" s="281">
        <v>258700</v>
      </c>
      <c r="DK21" s="114">
        <v>1733785</v>
      </c>
      <c r="DL21" s="114">
        <v>2103701</v>
      </c>
      <c r="DM21" s="263">
        <v>647686</v>
      </c>
      <c r="DN21" s="263">
        <v>522686</v>
      </c>
      <c r="DO21" s="263">
        <v>500000</v>
      </c>
      <c r="DP21" s="263">
        <v>0</v>
      </c>
      <c r="DQ21" s="263">
        <v>14951210</v>
      </c>
      <c r="DR21" s="263">
        <v>0</v>
      </c>
      <c r="DS21" s="263">
        <v>207500</v>
      </c>
      <c r="DT21" s="13">
        <v>607500</v>
      </c>
      <c r="DU21" s="13">
        <v>687500</v>
      </c>
      <c r="DV21" s="13">
        <v>687500</v>
      </c>
      <c r="DW21" s="13">
        <v>687500</v>
      </c>
      <c r="DX21" s="13">
        <v>687500</v>
      </c>
      <c r="DY21" s="13">
        <v>0</v>
      </c>
      <c r="DZ21" s="280">
        <v>154000</v>
      </c>
      <c r="EA21" s="114">
        <v>725870</v>
      </c>
      <c r="EB21" s="114">
        <v>0</v>
      </c>
      <c r="EC21" s="114">
        <v>0</v>
      </c>
      <c r="ED21" s="114">
        <v>0</v>
      </c>
      <c r="EE21" s="114">
        <v>0</v>
      </c>
      <c r="EF21" s="114">
        <v>1695265</v>
      </c>
      <c r="EG21" s="114">
        <v>0</v>
      </c>
      <c r="EH21" s="114">
        <v>207500</v>
      </c>
      <c r="EI21" s="114">
        <v>207500</v>
      </c>
      <c r="EJ21" s="13">
        <v>207500</v>
      </c>
      <c r="EK21" s="13">
        <v>207500</v>
      </c>
      <c r="EL21" s="13">
        <v>207500</v>
      </c>
      <c r="EM21" s="13">
        <v>207500</v>
      </c>
      <c r="EN21" s="13">
        <v>0</v>
      </c>
      <c r="EO21" s="265" t="s">
        <v>16</v>
      </c>
      <c r="EP21" s="263" t="s">
        <v>16</v>
      </c>
      <c r="EQ21" s="263" t="s">
        <v>16</v>
      </c>
      <c r="ER21" s="263" t="s">
        <v>16</v>
      </c>
      <c r="ES21" s="263" t="s">
        <v>16</v>
      </c>
      <c r="ET21" s="263" t="s">
        <v>16</v>
      </c>
      <c r="EU21" s="263" t="s">
        <v>16</v>
      </c>
      <c r="EV21" s="263" t="s">
        <v>16</v>
      </c>
      <c r="EW21" s="263" t="s">
        <v>16</v>
      </c>
      <c r="EX21" s="263" t="s">
        <v>16</v>
      </c>
      <c r="EY21" s="263" t="s">
        <v>16</v>
      </c>
      <c r="EZ21" s="263" t="s">
        <v>16</v>
      </c>
      <c r="FA21" s="263" t="s">
        <v>16</v>
      </c>
      <c r="FB21" s="263" t="s">
        <v>16</v>
      </c>
      <c r="FC21" s="263" t="s">
        <v>16</v>
      </c>
      <c r="FD21" s="265" t="s">
        <v>16</v>
      </c>
      <c r="FE21" s="263" t="s">
        <v>16</v>
      </c>
      <c r="FF21" s="263">
        <v>0</v>
      </c>
      <c r="FG21" s="263">
        <v>0</v>
      </c>
      <c r="FH21" s="263">
        <v>0</v>
      </c>
      <c r="FI21" s="263">
        <v>0</v>
      </c>
      <c r="FJ21" s="263">
        <v>1529330</v>
      </c>
      <c r="FK21" s="263" t="s">
        <v>16</v>
      </c>
      <c r="FL21" s="263" t="s">
        <v>16</v>
      </c>
      <c r="FM21" s="263">
        <v>0</v>
      </c>
      <c r="FN21" s="247">
        <v>0</v>
      </c>
      <c r="FO21" s="247">
        <v>0</v>
      </c>
      <c r="FP21" s="247">
        <v>0</v>
      </c>
      <c r="FQ21" s="247">
        <v>0</v>
      </c>
      <c r="FR21" s="247">
        <v>0</v>
      </c>
      <c r="FS21" s="265">
        <v>1579785</v>
      </c>
      <c r="FT21" s="114">
        <v>1377831</v>
      </c>
      <c r="FU21" s="263">
        <v>647686</v>
      </c>
      <c r="FV21" s="263">
        <v>522686</v>
      </c>
      <c r="FW21" s="263">
        <v>500000</v>
      </c>
      <c r="FX21" s="263">
        <v>0</v>
      </c>
      <c r="FY21" s="263">
        <v>11726615</v>
      </c>
      <c r="FZ21" s="263">
        <v>0</v>
      </c>
      <c r="GA21" s="263">
        <v>0</v>
      </c>
      <c r="GB21" s="13">
        <v>400000</v>
      </c>
      <c r="GC21" s="13">
        <v>480000</v>
      </c>
      <c r="GD21" s="13">
        <v>480000</v>
      </c>
      <c r="GE21" s="13">
        <v>480000</v>
      </c>
      <c r="GF21" s="13">
        <v>480000</v>
      </c>
      <c r="GG21" s="13">
        <v>0</v>
      </c>
      <c r="GH21" s="282" t="s">
        <v>43</v>
      </c>
      <c r="GI21" s="283" t="s">
        <v>43</v>
      </c>
      <c r="GJ21" s="283" t="s">
        <v>43</v>
      </c>
      <c r="GK21" s="283" t="s">
        <v>43</v>
      </c>
      <c r="GL21" s="283" t="s">
        <v>43</v>
      </c>
      <c r="GM21" s="283" t="s">
        <v>43</v>
      </c>
      <c r="GN21" s="283" t="s">
        <v>43</v>
      </c>
      <c r="GO21" s="283" t="s">
        <v>43</v>
      </c>
      <c r="GP21" s="283" t="s">
        <v>16</v>
      </c>
      <c r="GQ21" s="283" t="s">
        <v>16</v>
      </c>
      <c r="GR21" s="283" t="s">
        <v>16</v>
      </c>
      <c r="GS21" s="283" t="s">
        <v>16</v>
      </c>
      <c r="GT21" s="283" t="s">
        <v>16</v>
      </c>
      <c r="GU21" s="283" t="s">
        <v>16</v>
      </c>
      <c r="GV21" s="283" t="s">
        <v>16</v>
      </c>
      <c r="GW21" s="283" t="s">
        <v>16</v>
      </c>
      <c r="GX21" s="284" t="s">
        <v>43</v>
      </c>
      <c r="GY21" s="283" t="s">
        <v>43</v>
      </c>
      <c r="GZ21" s="283" t="s">
        <v>43</v>
      </c>
      <c r="HA21" s="283" t="s">
        <v>43</v>
      </c>
      <c r="HB21" s="283" t="s">
        <v>43</v>
      </c>
      <c r="HC21" s="283" t="s">
        <v>43</v>
      </c>
      <c r="HD21" s="283" t="s">
        <v>43</v>
      </c>
      <c r="HE21" s="283" t="s">
        <v>16</v>
      </c>
      <c r="HF21" s="283" t="s">
        <v>16</v>
      </c>
      <c r="HG21" s="283" t="s">
        <v>16</v>
      </c>
      <c r="HH21" s="283" t="s">
        <v>16</v>
      </c>
      <c r="HI21" s="283" t="s">
        <v>16</v>
      </c>
      <c r="HJ21" s="283" t="s">
        <v>16</v>
      </c>
      <c r="HK21" s="283" t="s">
        <v>16</v>
      </c>
      <c r="HL21" s="283" t="s">
        <v>16</v>
      </c>
      <c r="HM21" s="284" t="s">
        <v>43</v>
      </c>
      <c r="HN21" s="283" t="s">
        <v>43</v>
      </c>
      <c r="HO21" s="283" t="s">
        <v>43</v>
      </c>
      <c r="HP21" s="283" t="s">
        <v>43</v>
      </c>
      <c r="HQ21" s="283" t="s">
        <v>43</v>
      </c>
      <c r="HR21" s="283" t="s">
        <v>43</v>
      </c>
      <c r="HS21" s="283" t="s">
        <v>43</v>
      </c>
      <c r="HT21" s="283" t="s">
        <v>16</v>
      </c>
      <c r="HU21" s="283" t="s">
        <v>16</v>
      </c>
      <c r="HV21" s="283" t="s">
        <v>16</v>
      </c>
      <c r="HW21" s="283" t="s">
        <v>16</v>
      </c>
      <c r="HX21" s="283" t="s">
        <v>16</v>
      </c>
      <c r="HY21" s="283" t="s">
        <v>16</v>
      </c>
      <c r="HZ21" s="283" t="s">
        <v>16</v>
      </c>
      <c r="IA21" s="283" t="s">
        <v>16</v>
      </c>
    </row>
    <row r="22" spans="1:235">
      <c r="A22" s="46"/>
      <c r="B22" s="46" t="s">
        <v>58</v>
      </c>
      <c r="C22" s="46" t="s">
        <v>63</v>
      </c>
      <c r="D22" s="46" t="s">
        <v>88</v>
      </c>
      <c r="E22" s="46" t="s">
        <v>94</v>
      </c>
      <c r="F22" s="46" t="s">
        <v>104</v>
      </c>
      <c r="G22" s="46" t="s">
        <v>108</v>
      </c>
      <c r="H22" s="46" t="s">
        <v>110</v>
      </c>
      <c r="I22" s="46" t="s">
        <v>117</v>
      </c>
      <c r="J22" s="46" t="s">
        <v>123</v>
      </c>
      <c r="K22" s="46" t="s">
        <v>133</v>
      </c>
      <c r="L22" s="46" t="s">
        <v>175</v>
      </c>
      <c r="M22" s="46" t="s">
        <v>175</v>
      </c>
      <c r="N22" s="46" t="s">
        <v>184</v>
      </c>
      <c r="O22" s="46" t="s">
        <v>183</v>
      </c>
      <c r="P22" s="46" t="s">
        <v>206</v>
      </c>
      <c r="Q22" s="46" t="s">
        <v>206</v>
      </c>
      <c r="R22" s="46" t="s">
        <v>58</v>
      </c>
      <c r="S22" s="46" t="s">
        <v>63</v>
      </c>
      <c r="T22" s="46" t="s">
        <v>88</v>
      </c>
      <c r="U22" s="46" t="s">
        <v>94</v>
      </c>
      <c r="V22" s="46" t="s">
        <v>104</v>
      </c>
      <c r="W22" s="46" t="s">
        <v>108</v>
      </c>
      <c r="X22" s="46" t="s">
        <v>110</v>
      </c>
      <c r="Y22" s="46" t="s">
        <v>117</v>
      </c>
      <c r="Z22" s="46" t="s">
        <v>123</v>
      </c>
      <c r="AA22" s="46" t="s">
        <v>133</v>
      </c>
      <c r="AB22" s="46" t="s">
        <v>175</v>
      </c>
      <c r="AC22" s="46" t="s">
        <v>175</v>
      </c>
      <c r="AD22" s="46" t="s">
        <v>184</v>
      </c>
      <c r="AE22" s="46" t="s">
        <v>183</v>
      </c>
      <c r="AF22" s="46" t="s">
        <v>207</v>
      </c>
      <c r="AG22" s="46"/>
      <c r="AH22" s="46" t="s">
        <v>58</v>
      </c>
      <c r="AI22" s="46" t="s">
        <v>63</v>
      </c>
      <c r="AJ22" s="46" t="s">
        <v>88</v>
      </c>
      <c r="AK22" s="46" t="s">
        <v>94</v>
      </c>
      <c r="AL22" s="46" t="s">
        <v>104</v>
      </c>
      <c r="AM22" s="46" t="s">
        <v>108</v>
      </c>
      <c r="AN22" s="46" t="s">
        <v>110</v>
      </c>
      <c r="AO22" s="46" t="s">
        <v>117</v>
      </c>
      <c r="AP22" s="46" t="s">
        <v>123</v>
      </c>
      <c r="AQ22" s="46" t="s">
        <v>133</v>
      </c>
      <c r="AR22" s="46" t="s">
        <v>175</v>
      </c>
      <c r="AS22" s="46" t="s">
        <v>175</v>
      </c>
      <c r="AT22" s="46" t="s">
        <v>184</v>
      </c>
      <c r="AU22" s="46" t="s">
        <v>183</v>
      </c>
      <c r="AV22" s="46"/>
      <c r="AW22" s="46"/>
      <c r="AX22" s="46" t="s">
        <v>58</v>
      </c>
      <c r="AY22" s="46" t="s">
        <v>63</v>
      </c>
      <c r="AZ22" s="46" t="s">
        <v>88</v>
      </c>
      <c r="BA22" s="46" t="s">
        <v>94</v>
      </c>
      <c r="BB22" s="46" t="s">
        <v>104</v>
      </c>
      <c r="BC22" s="46" t="s">
        <v>108</v>
      </c>
      <c r="BD22" s="46" t="s">
        <v>110</v>
      </c>
      <c r="BE22" s="46" t="s">
        <v>117</v>
      </c>
      <c r="BF22" s="46" t="s">
        <v>123</v>
      </c>
      <c r="BG22" s="46" t="s">
        <v>133</v>
      </c>
      <c r="BH22" s="46" t="s">
        <v>175</v>
      </c>
      <c r="BI22" s="46" t="s">
        <v>175</v>
      </c>
      <c r="BJ22" s="46" t="s">
        <v>184</v>
      </c>
      <c r="BK22" s="46" t="s">
        <v>183</v>
      </c>
      <c r="BL22" s="46"/>
      <c r="BM22" s="46"/>
      <c r="BN22" s="46" t="s">
        <v>58</v>
      </c>
      <c r="BO22" s="46" t="s">
        <v>63</v>
      </c>
      <c r="BP22" s="46" t="s">
        <v>88</v>
      </c>
      <c r="BQ22" s="46" t="s">
        <v>94</v>
      </c>
      <c r="BR22" s="46" t="s">
        <v>104</v>
      </c>
      <c r="BS22" s="46" t="s">
        <v>108</v>
      </c>
      <c r="BT22" s="46" t="s">
        <v>110</v>
      </c>
      <c r="BU22" s="46" t="s">
        <v>117</v>
      </c>
      <c r="BV22" s="46" t="s">
        <v>123</v>
      </c>
      <c r="BW22" s="46" t="s">
        <v>133</v>
      </c>
      <c r="BX22" s="46" t="s">
        <v>175</v>
      </c>
      <c r="BY22" s="46" t="s">
        <v>175</v>
      </c>
      <c r="BZ22" s="46" t="s">
        <v>184</v>
      </c>
      <c r="CA22" s="46" t="s">
        <v>183</v>
      </c>
      <c r="CB22" s="46"/>
      <c r="CC22" s="46"/>
      <c r="CD22" s="46" t="s">
        <v>58</v>
      </c>
      <c r="CE22" s="46" t="s">
        <v>63</v>
      </c>
      <c r="CF22" s="46" t="s">
        <v>88</v>
      </c>
      <c r="CG22" s="46" t="s">
        <v>94</v>
      </c>
      <c r="CH22" s="46" t="s">
        <v>104</v>
      </c>
      <c r="CI22" s="46" t="s">
        <v>108</v>
      </c>
      <c r="CJ22" s="46" t="s">
        <v>110</v>
      </c>
      <c r="CK22" s="46" t="s">
        <v>117</v>
      </c>
      <c r="CL22" s="46" t="s">
        <v>123</v>
      </c>
      <c r="CM22" s="46" t="s">
        <v>133</v>
      </c>
      <c r="CN22" s="46" t="s">
        <v>175</v>
      </c>
      <c r="CO22" s="46" t="s">
        <v>175</v>
      </c>
      <c r="CP22" s="46" t="s">
        <v>184</v>
      </c>
      <c r="CQ22" s="46" t="s">
        <v>183</v>
      </c>
      <c r="CR22" s="46"/>
      <c r="CS22" s="46"/>
      <c r="CT22" s="46" t="s">
        <v>58</v>
      </c>
      <c r="CU22" s="46" t="s">
        <v>63</v>
      </c>
      <c r="CV22" s="46" t="s">
        <v>88</v>
      </c>
      <c r="CW22" s="46" t="s">
        <v>94</v>
      </c>
      <c r="CX22" s="46" t="s">
        <v>104</v>
      </c>
      <c r="CY22" s="46" t="s">
        <v>108</v>
      </c>
      <c r="CZ22" s="46" t="s">
        <v>110</v>
      </c>
      <c r="DA22" s="46" t="s">
        <v>117</v>
      </c>
      <c r="DB22" s="46" t="s">
        <v>123</v>
      </c>
      <c r="DC22" s="46" t="s">
        <v>133</v>
      </c>
      <c r="DD22" s="46" t="s">
        <v>175</v>
      </c>
      <c r="DE22" s="46" t="s">
        <v>175</v>
      </c>
      <c r="DF22" s="46" t="s">
        <v>184</v>
      </c>
      <c r="DG22" s="46" t="s">
        <v>183</v>
      </c>
      <c r="DH22" s="46"/>
      <c r="DI22" s="46"/>
      <c r="DJ22" s="46" t="s">
        <v>58</v>
      </c>
      <c r="DK22" s="46" t="s">
        <v>63</v>
      </c>
      <c r="DL22" s="46" t="s">
        <v>88</v>
      </c>
      <c r="DM22" s="46" t="s">
        <v>94</v>
      </c>
      <c r="DN22" s="46" t="s">
        <v>104</v>
      </c>
      <c r="DO22" s="46" t="s">
        <v>108</v>
      </c>
      <c r="DP22" s="46" t="s">
        <v>110</v>
      </c>
      <c r="DQ22" s="46" t="s">
        <v>117</v>
      </c>
      <c r="DR22" s="46" t="s">
        <v>123</v>
      </c>
      <c r="DS22" s="46" t="s">
        <v>133</v>
      </c>
      <c r="DT22" s="46" t="s">
        <v>175</v>
      </c>
      <c r="DU22" s="46" t="s">
        <v>175</v>
      </c>
      <c r="DV22" s="46" t="s">
        <v>184</v>
      </c>
      <c r="DW22" s="46" t="s">
        <v>183</v>
      </c>
      <c r="DX22" s="46"/>
      <c r="DY22" s="46"/>
      <c r="DZ22" s="46" t="s">
        <v>63</v>
      </c>
      <c r="EA22" s="46" t="s">
        <v>88</v>
      </c>
      <c r="EB22" s="46" t="s">
        <v>94</v>
      </c>
      <c r="EC22" s="46" t="s">
        <v>104</v>
      </c>
      <c r="ED22" s="46" t="s">
        <v>108</v>
      </c>
      <c r="EE22" s="46" t="s">
        <v>110</v>
      </c>
      <c r="EF22" s="46" t="s">
        <v>117</v>
      </c>
      <c r="EG22" s="46" t="s">
        <v>123</v>
      </c>
      <c r="EH22" s="46" t="s">
        <v>133</v>
      </c>
      <c r="EI22" s="46" t="s">
        <v>175</v>
      </c>
      <c r="EJ22" s="46" t="s">
        <v>175</v>
      </c>
      <c r="EK22" s="46" t="s">
        <v>184</v>
      </c>
      <c r="EL22" s="46" t="s">
        <v>183</v>
      </c>
      <c r="EM22" s="46"/>
      <c r="EN22" s="46"/>
      <c r="EO22" s="46" t="s">
        <v>63</v>
      </c>
      <c r="EP22" s="46" t="s">
        <v>88</v>
      </c>
      <c r="EQ22" s="46" t="s">
        <v>94</v>
      </c>
      <c r="ER22" s="46" t="s">
        <v>104</v>
      </c>
      <c r="ES22" s="46" t="s">
        <v>108</v>
      </c>
      <c r="ET22" s="46" t="s">
        <v>110</v>
      </c>
      <c r="EU22" s="46" t="s">
        <v>117</v>
      </c>
      <c r="EV22" s="46" t="s">
        <v>123</v>
      </c>
      <c r="EW22" s="46" t="s">
        <v>133</v>
      </c>
      <c r="EX22" s="46" t="s">
        <v>175</v>
      </c>
      <c r="EY22" s="46" t="s">
        <v>175</v>
      </c>
      <c r="EZ22" s="46" t="s">
        <v>184</v>
      </c>
      <c r="FA22" s="46" t="s">
        <v>183</v>
      </c>
      <c r="FB22" s="46"/>
      <c r="FC22" s="46"/>
      <c r="FD22" s="46" t="s">
        <v>63</v>
      </c>
      <c r="FE22" s="46" t="s">
        <v>88</v>
      </c>
      <c r="FF22" s="46" t="s">
        <v>94</v>
      </c>
      <c r="FG22" s="46" t="s">
        <v>104</v>
      </c>
      <c r="FH22" s="46" t="s">
        <v>108</v>
      </c>
      <c r="FI22" s="46" t="s">
        <v>110</v>
      </c>
      <c r="FJ22" s="46" t="s">
        <v>117</v>
      </c>
      <c r="FK22" s="46" t="s">
        <v>123</v>
      </c>
      <c r="FL22" s="46" t="s">
        <v>133</v>
      </c>
      <c r="FM22" s="46" t="s">
        <v>175</v>
      </c>
      <c r="FN22" s="46" t="s">
        <v>175</v>
      </c>
      <c r="FO22" s="46" t="s">
        <v>184</v>
      </c>
      <c r="FP22" s="46" t="s">
        <v>183</v>
      </c>
      <c r="FQ22" s="46"/>
      <c r="FR22" s="46"/>
      <c r="FS22" s="46" t="s">
        <v>63</v>
      </c>
      <c r="FT22" s="46" t="s">
        <v>88</v>
      </c>
      <c r="FU22" s="46" t="s">
        <v>94</v>
      </c>
      <c r="FV22" s="46" t="s">
        <v>104</v>
      </c>
      <c r="FW22" s="46" t="s">
        <v>108</v>
      </c>
      <c r="FX22" s="46" t="s">
        <v>110</v>
      </c>
      <c r="FY22" s="46" t="s">
        <v>117</v>
      </c>
      <c r="FZ22" s="46" t="s">
        <v>123</v>
      </c>
      <c r="GA22" s="46" t="s">
        <v>133</v>
      </c>
      <c r="GB22" s="46" t="s">
        <v>175</v>
      </c>
      <c r="GC22" s="46" t="s">
        <v>175</v>
      </c>
      <c r="GD22" s="46" t="s">
        <v>184</v>
      </c>
      <c r="GE22" s="46" t="s">
        <v>183</v>
      </c>
      <c r="GF22" s="46"/>
      <c r="GG22" s="46"/>
      <c r="GH22" s="46" t="s">
        <v>58</v>
      </c>
      <c r="GI22" s="46" t="s">
        <v>63</v>
      </c>
      <c r="GJ22" s="46" t="s">
        <v>88</v>
      </c>
      <c r="GK22" s="46" t="s">
        <v>94</v>
      </c>
      <c r="GL22" s="46" t="s">
        <v>104</v>
      </c>
      <c r="GM22" s="46" t="s">
        <v>108</v>
      </c>
      <c r="GN22" s="46" t="s">
        <v>110</v>
      </c>
      <c r="GO22" s="46" t="s">
        <v>117</v>
      </c>
      <c r="GP22" s="46" t="s">
        <v>123</v>
      </c>
      <c r="GQ22" s="46" t="s">
        <v>133</v>
      </c>
      <c r="GR22" s="46" t="s">
        <v>175</v>
      </c>
      <c r="GS22" s="46" t="s">
        <v>175</v>
      </c>
      <c r="GT22" s="46" t="s">
        <v>184</v>
      </c>
      <c r="GU22" s="46" t="s">
        <v>183</v>
      </c>
      <c r="GV22" s="46"/>
      <c r="GW22" s="46"/>
      <c r="GX22" s="46" t="s">
        <v>63</v>
      </c>
      <c r="GY22" s="46" t="s">
        <v>88</v>
      </c>
      <c r="GZ22" s="46" t="s">
        <v>94</v>
      </c>
      <c r="HA22" s="46" t="s">
        <v>104</v>
      </c>
      <c r="HB22" s="46" t="s">
        <v>108</v>
      </c>
      <c r="HC22" s="46" t="s">
        <v>110</v>
      </c>
      <c r="HD22" s="46" t="s">
        <v>117</v>
      </c>
      <c r="HE22" s="46" t="s">
        <v>117</v>
      </c>
      <c r="HF22" s="46" t="s">
        <v>133</v>
      </c>
      <c r="HG22" s="46" t="s">
        <v>175</v>
      </c>
      <c r="HH22" s="46" t="s">
        <v>175</v>
      </c>
      <c r="HI22" s="46" t="s">
        <v>184</v>
      </c>
      <c r="HJ22" s="46" t="s">
        <v>183</v>
      </c>
      <c r="HK22" s="46"/>
      <c r="HL22" s="46"/>
      <c r="HM22" s="46" t="s">
        <v>63</v>
      </c>
      <c r="HN22" s="46" t="s">
        <v>88</v>
      </c>
      <c r="HO22" s="46" t="s">
        <v>94</v>
      </c>
      <c r="HP22" s="46" t="s">
        <v>104</v>
      </c>
      <c r="HQ22" s="46" t="s">
        <v>108</v>
      </c>
      <c r="HR22" s="46" t="s">
        <v>110</v>
      </c>
      <c r="HS22" s="46" t="s">
        <v>117</v>
      </c>
      <c r="HT22" s="46" t="s">
        <v>123</v>
      </c>
      <c r="HU22" s="46" t="s">
        <v>133</v>
      </c>
      <c r="HV22" s="46" t="s">
        <v>175</v>
      </c>
      <c r="HW22" s="46" t="s">
        <v>175</v>
      </c>
      <c r="HX22" s="46" t="s">
        <v>184</v>
      </c>
      <c r="HY22" s="46" t="s">
        <v>183</v>
      </c>
      <c r="HZ22" s="46"/>
      <c r="IA22" s="46"/>
    </row>
    <row r="24" spans="1:235">
      <c r="A24" s="174" t="s">
        <v>120</v>
      </c>
    </row>
    <row r="25" spans="1:235">
      <c r="CA25" s="143" t="s">
        <v>45</v>
      </c>
    </row>
    <row r="29" spans="1:235">
      <c r="G29" s="145"/>
      <c r="H29" s="145"/>
      <c r="I29" s="145"/>
      <c r="AQ29" s="145"/>
      <c r="GA29" s="145"/>
      <c r="GQ29" s="145"/>
      <c r="HF29" s="145"/>
      <c r="HU29" s="145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FF"/>
  </sheetPr>
  <dimension ref="A1:DS24"/>
  <sheetViews>
    <sheetView zoomScale="90" zoomScaleNormal="90" workbookViewId="0">
      <pane xSplit="1" ySplit="3" topLeftCell="DB4" activePane="bottomRight" state="frozen"/>
      <selection activeCell="L23" sqref="L23"/>
      <selection pane="topRight" activeCell="L23" sqref="L23"/>
      <selection pane="bottomLeft" activeCell="L23" sqref="L23"/>
      <selection pane="bottomRight" activeCell="DQ13" sqref="DQ13"/>
    </sheetView>
  </sheetViews>
  <sheetFormatPr defaultRowHeight="12.75"/>
  <cols>
    <col min="1" max="1" width="10.6640625" style="14" customWidth="1"/>
    <col min="2" max="2" width="11.5546875" style="14" customWidth="1"/>
    <col min="3" max="6" width="11.5546875" style="15" customWidth="1"/>
    <col min="7" max="12" width="11.5546875" style="142" customWidth="1"/>
    <col min="13" max="17" width="12.5546875" style="143" customWidth="1"/>
    <col min="18" max="25" width="11.5546875" style="15" customWidth="1"/>
    <col min="26" max="26" width="11.5546875" style="143" customWidth="1"/>
    <col min="27" max="27" width="10.44140625" style="143" customWidth="1"/>
    <col min="28" max="32" width="12.5546875" style="143" customWidth="1"/>
    <col min="33" max="40" width="11.5546875" style="15" customWidth="1"/>
    <col min="41" max="41" width="11.5546875" style="142" customWidth="1"/>
    <col min="42" max="42" width="11.33203125" style="143" customWidth="1"/>
    <col min="43" max="47" width="12.5546875" style="143" customWidth="1"/>
    <col min="48" max="55" width="11.5546875" style="15" customWidth="1"/>
    <col min="56" max="56" width="11.5546875" style="143" customWidth="1"/>
    <col min="57" max="57" width="10.44140625" style="143" customWidth="1"/>
    <col min="58" max="62" width="12.5546875" style="143" customWidth="1"/>
    <col min="63" max="64" width="11.5546875" style="14" customWidth="1"/>
    <col min="65" max="70" width="11.5546875" style="15" customWidth="1"/>
    <col min="71" max="71" width="11.5546875" style="142" customWidth="1"/>
    <col min="72" max="72" width="10.44140625" style="143" customWidth="1"/>
    <col min="73" max="77" width="12.5546875" style="143" customWidth="1"/>
    <col min="78" max="82" width="11.5546875" style="15" customWidth="1"/>
    <col min="83" max="87" width="11.5546875" style="142" customWidth="1"/>
    <col min="88" max="88" width="10.44140625" style="143" customWidth="1"/>
    <col min="89" max="93" width="12.5546875" style="143" customWidth="1"/>
    <col min="94" max="98" width="11.5546875" style="15" customWidth="1"/>
    <col min="99" max="102" width="11.5546875" style="142" customWidth="1"/>
    <col min="103" max="103" width="10.44140625" style="143" customWidth="1"/>
    <col min="104" max="108" width="12.5546875" style="143" customWidth="1"/>
    <col min="109" max="113" width="11.5546875" style="15" customWidth="1"/>
    <col min="114" max="114" width="11.5546875" style="142" customWidth="1"/>
    <col min="115" max="116" width="11.5546875" style="15" customWidth="1"/>
    <col min="117" max="117" width="11.5546875" style="142" customWidth="1"/>
    <col min="118" max="118" width="10.44140625" style="143" customWidth="1"/>
    <col min="119" max="119" width="12.5546875" style="143" customWidth="1"/>
    <col min="120" max="123" width="11.5546875" style="15" customWidth="1"/>
    <col min="124" max="16384" width="8.88671875" style="15"/>
  </cols>
  <sheetData>
    <row r="1" spans="1:123" s="223" customFormat="1">
      <c r="A1" s="213"/>
      <c r="B1" s="53" t="s">
        <v>26</v>
      </c>
      <c r="C1" s="311"/>
      <c r="D1" s="311"/>
      <c r="E1" s="311"/>
      <c r="F1" s="311"/>
      <c r="G1" s="312"/>
      <c r="H1" s="312"/>
      <c r="I1" s="312"/>
      <c r="J1" s="312"/>
      <c r="K1" s="312"/>
      <c r="L1" s="312"/>
      <c r="M1" s="216"/>
      <c r="N1" s="216"/>
      <c r="O1" s="216"/>
      <c r="P1" s="216"/>
      <c r="Q1" s="216"/>
      <c r="R1" s="89"/>
      <c r="S1" s="89"/>
      <c r="T1" s="311"/>
      <c r="U1" s="311"/>
      <c r="V1" s="311"/>
      <c r="W1" s="311"/>
      <c r="X1" s="311"/>
      <c r="Y1" s="311"/>
      <c r="Z1" s="312"/>
      <c r="AA1" s="216"/>
      <c r="AB1" s="216"/>
      <c r="AC1" s="216"/>
      <c r="AD1" s="216"/>
      <c r="AE1" s="216"/>
      <c r="AF1" s="216"/>
      <c r="AG1" s="89"/>
      <c r="AH1" s="89"/>
      <c r="AI1" s="311"/>
      <c r="AJ1" s="311"/>
      <c r="AK1" s="311"/>
      <c r="AL1" s="311"/>
      <c r="AM1" s="311"/>
      <c r="AN1" s="311"/>
      <c r="AO1" s="312"/>
      <c r="AP1" s="216"/>
      <c r="AQ1" s="216"/>
      <c r="AR1" s="216"/>
      <c r="AS1" s="216"/>
      <c r="AT1" s="216"/>
      <c r="AU1" s="216"/>
      <c r="AV1" s="89"/>
      <c r="AW1" s="89"/>
      <c r="AX1" s="311"/>
      <c r="AY1" s="311"/>
      <c r="AZ1" s="311"/>
      <c r="BA1" s="311"/>
      <c r="BB1" s="311"/>
      <c r="BC1" s="311"/>
      <c r="BD1" s="312"/>
      <c r="BE1" s="216"/>
      <c r="BF1" s="216"/>
      <c r="BG1" s="216"/>
      <c r="BH1" s="216"/>
      <c r="BI1" s="216"/>
      <c r="BJ1" s="216"/>
      <c r="BK1" s="89"/>
      <c r="BL1" s="89"/>
      <c r="BM1" s="311"/>
      <c r="BN1" s="311"/>
      <c r="BO1" s="311"/>
      <c r="BP1" s="311"/>
      <c r="BQ1" s="311"/>
      <c r="BR1" s="311"/>
      <c r="BS1" s="312"/>
      <c r="BT1" s="216"/>
      <c r="BU1" s="216"/>
      <c r="BV1" s="216"/>
      <c r="BW1" s="216"/>
      <c r="BX1" s="216"/>
      <c r="BY1" s="216"/>
      <c r="BZ1" s="89"/>
      <c r="CA1" s="311"/>
      <c r="CB1" s="89"/>
      <c r="CC1" s="311"/>
      <c r="CD1" s="311"/>
      <c r="CE1" s="312"/>
      <c r="CF1" s="312"/>
      <c r="CG1" s="312"/>
      <c r="CH1" s="312"/>
      <c r="CI1" s="312"/>
      <c r="CJ1" s="216"/>
      <c r="CK1" s="216"/>
      <c r="CL1" s="216"/>
      <c r="CM1" s="216"/>
      <c r="CN1" s="216"/>
      <c r="CO1" s="216"/>
      <c r="CP1" s="89"/>
      <c r="CQ1" s="89"/>
      <c r="CR1" s="311"/>
      <c r="CS1" s="311"/>
      <c r="CT1" s="311"/>
      <c r="CU1" s="312"/>
      <c r="CV1" s="312"/>
      <c r="CW1" s="312"/>
      <c r="CX1" s="312"/>
      <c r="CY1" s="216"/>
      <c r="CZ1" s="216"/>
      <c r="DA1" s="216"/>
      <c r="DB1" s="216"/>
      <c r="DC1" s="216"/>
      <c r="DD1" s="216"/>
      <c r="DE1" s="89"/>
      <c r="DF1" s="89"/>
      <c r="DG1" s="311"/>
      <c r="DH1" s="311"/>
      <c r="DI1" s="311"/>
      <c r="DJ1" s="312"/>
      <c r="DK1" s="312"/>
      <c r="DL1" s="312"/>
      <c r="DM1" s="312"/>
      <c r="DN1" s="216"/>
      <c r="DO1" s="216"/>
    </row>
    <row r="2" spans="1:123" s="223" customFormat="1">
      <c r="A2" s="213"/>
      <c r="B2" s="273" t="s">
        <v>25</v>
      </c>
      <c r="C2" s="89"/>
      <c r="D2" s="89"/>
      <c r="E2" s="89"/>
      <c r="F2" s="89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71" t="s">
        <v>33</v>
      </c>
      <c r="S2" s="271"/>
      <c r="T2" s="89"/>
      <c r="U2" s="89"/>
      <c r="V2" s="89"/>
      <c r="W2" s="89"/>
      <c r="X2" s="89"/>
      <c r="Y2" s="89"/>
      <c r="Z2" s="231"/>
      <c r="AA2" s="231"/>
      <c r="AB2" s="231"/>
      <c r="AC2" s="231"/>
      <c r="AD2" s="231"/>
      <c r="AE2" s="231"/>
      <c r="AF2" s="231"/>
      <c r="AG2" s="271" t="s">
        <v>21</v>
      </c>
      <c r="AH2" s="273"/>
      <c r="AI2" s="89"/>
      <c r="AJ2" s="89"/>
      <c r="AK2" s="89"/>
      <c r="AL2" s="89"/>
      <c r="AM2" s="89"/>
      <c r="AN2" s="89"/>
      <c r="AO2" s="231"/>
      <c r="AP2" s="231"/>
      <c r="AQ2" s="231"/>
      <c r="AR2" s="231"/>
      <c r="AS2" s="231"/>
      <c r="AT2" s="231"/>
      <c r="AU2" s="231"/>
      <c r="AV2" s="271" t="s">
        <v>34</v>
      </c>
      <c r="AW2" s="273"/>
      <c r="AX2" s="89"/>
      <c r="AY2" s="89"/>
      <c r="AZ2" s="89"/>
      <c r="BA2" s="89"/>
      <c r="BB2" s="89"/>
      <c r="BC2" s="89"/>
      <c r="BD2" s="231"/>
      <c r="BE2" s="231"/>
      <c r="BF2" s="231"/>
      <c r="BG2" s="231"/>
      <c r="BH2" s="231"/>
      <c r="BI2" s="231"/>
      <c r="BJ2" s="231"/>
      <c r="BK2" s="271" t="s">
        <v>35</v>
      </c>
      <c r="BL2" s="273"/>
      <c r="BM2" s="89"/>
      <c r="BN2" s="89"/>
      <c r="BO2" s="89"/>
      <c r="BP2" s="89"/>
      <c r="BQ2" s="89"/>
      <c r="BR2" s="89"/>
      <c r="BS2" s="231"/>
      <c r="BT2" s="231"/>
      <c r="BU2" s="231"/>
      <c r="BV2" s="231"/>
      <c r="BW2" s="231"/>
      <c r="BX2" s="231"/>
      <c r="BY2" s="231"/>
      <c r="BZ2" s="272" t="s">
        <v>54</v>
      </c>
      <c r="CA2" s="273"/>
      <c r="CB2" s="273"/>
      <c r="CC2" s="89"/>
      <c r="CD2" s="89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71" t="s">
        <v>55</v>
      </c>
      <c r="CQ2" s="273"/>
      <c r="CR2" s="89"/>
      <c r="CS2" s="89"/>
      <c r="CT2" s="89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71" t="s">
        <v>56</v>
      </c>
      <c r="DF2" s="273"/>
      <c r="DG2" s="89"/>
      <c r="DH2" s="89"/>
      <c r="DI2" s="89"/>
      <c r="DJ2" s="231"/>
      <c r="DK2" s="231"/>
      <c r="DL2" s="231"/>
      <c r="DM2" s="231"/>
      <c r="DN2" s="231"/>
      <c r="DO2" s="231"/>
    </row>
    <row r="3" spans="1:123" s="223" customFormat="1">
      <c r="A3" s="89"/>
      <c r="B3" s="244" t="s">
        <v>22</v>
      </c>
      <c r="C3" s="218" t="s">
        <v>23</v>
      </c>
      <c r="D3" s="244" t="s">
        <v>62</v>
      </c>
      <c r="E3" s="244" t="s">
        <v>87</v>
      </c>
      <c r="F3" s="244" t="s">
        <v>93</v>
      </c>
      <c r="G3" s="238" t="s">
        <v>103</v>
      </c>
      <c r="H3" s="238" t="s">
        <v>107</v>
      </c>
      <c r="I3" s="238" t="s">
        <v>109</v>
      </c>
      <c r="J3" s="238" t="s">
        <v>114</v>
      </c>
      <c r="K3" s="238" t="s">
        <v>121</v>
      </c>
      <c r="L3" s="238" t="s">
        <v>131</v>
      </c>
      <c r="M3" s="665" t="s">
        <v>158</v>
      </c>
      <c r="N3" s="665" t="s">
        <v>176</v>
      </c>
      <c r="O3" s="665" t="s">
        <v>177</v>
      </c>
      <c r="P3" s="665" t="s">
        <v>191</v>
      </c>
      <c r="Q3" s="665" t="s">
        <v>192</v>
      </c>
      <c r="R3" s="242" t="s">
        <v>23</v>
      </c>
      <c r="S3" s="244" t="s">
        <v>62</v>
      </c>
      <c r="T3" s="244" t="s">
        <v>87</v>
      </c>
      <c r="U3" s="244" t="s">
        <v>93</v>
      </c>
      <c r="V3" s="244" t="s">
        <v>103</v>
      </c>
      <c r="W3" s="238" t="s">
        <v>107</v>
      </c>
      <c r="X3" s="238" t="s">
        <v>109</v>
      </c>
      <c r="Y3" s="238" t="s">
        <v>114</v>
      </c>
      <c r="Z3" s="238" t="s">
        <v>121</v>
      </c>
      <c r="AA3" s="506" t="s">
        <v>131</v>
      </c>
      <c r="AB3" s="665" t="s">
        <v>158</v>
      </c>
      <c r="AC3" s="665" t="s">
        <v>176</v>
      </c>
      <c r="AD3" s="665" t="s">
        <v>177</v>
      </c>
      <c r="AE3" s="665" t="s">
        <v>191</v>
      </c>
      <c r="AF3" s="665" t="s">
        <v>192</v>
      </c>
      <c r="AG3" s="242" t="s">
        <v>23</v>
      </c>
      <c r="AH3" s="244" t="s">
        <v>62</v>
      </c>
      <c r="AI3" s="244" t="s">
        <v>87</v>
      </c>
      <c r="AJ3" s="244" t="s">
        <v>93</v>
      </c>
      <c r="AK3" s="244" t="s">
        <v>103</v>
      </c>
      <c r="AL3" s="238" t="s">
        <v>107</v>
      </c>
      <c r="AM3" s="238" t="s">
        <v>109</v>
      </c>
      <c r="AN3" s="238" t="s">
        <v>114</v>
      </c>
      <c r="AO3" s="238" t="s">
        <v>121</v>
      </c>
      <c r="AP3" s="506" t="s">
        <v>131</v>
      </c>
      <c r="AQ3" s="665" t="s">
        <v>158</v>
      </c>
      <c r="AR3" s="665" t="s">
        <v>176</v>
      </c>
      <c r="AS3" s="665" t="s">
        <v>177</v>
      </c>
      <c r="AT3" s="665" t="s">
        <v>191</v>
      </c>
      <c r="AU3" s="665" t="s">
        <v>192</v>
      </c>
      <c r="AV3" s="242" t="s">
        <v>23</v>
      </c>
      <c r="AW3" s="244" t="s">
        <v>62</v>
      </c>
      <c r="AX3" s="244" t="s">
        <v>87</v>
      </c>
      <c r="AY3" s="244" t="s">
        <v>93</v>
      </c>
      <c r="AZ3" s="244" t="s">
        <v>103</v>
      </c>
      <c r="BA3" s="238" t="s">
        <v>107</v>
      </c>
      <c r="BB3" s="238" t="s">
        <v>109</v>
      </c>
      <c r="BC3" s="238" t="s">
        <v>114</v>
      </c>
      <c r="BD3" s="238" t="s">
        <v>121</v>
      </c>
      <c r="BE3" s="506" t="s">
        <v>131</v>
      </c>
      <c r="BF3" s="665" t="s">
        <v>158</v>
      </c>
      <c r="BG3" s="665" t="s">
        <v>176</v>
      </c>
      <c r="BH3" s="665" t="s">
        <v>177</v>
      </c>
      <c r="BI3" s="665" t="s">
        <v>191</v>
      </c>
      <c r="BJ3" s="665" t="s">
        <v>192</v>
      </c>
      <c r="BK3" s="242" t="s">
        <v>23</v>
      </c>
      <c r="BL3" s="244" t="s">
        <v>62</v>
      </c>
      <c r="BM3" s="244" t="s">
        <v>87</v>
      </c>
      <c r="BN3" s="244" t="s">
        <v>93</v>
      </c>
      <c r="BO3" s="244" t="s">
        <v>103</v>
      </c>
      <c r="BP3" s="238" t="s">
        <v>107</v>
      </c>
      <c r="BQ3" s="238" t="s">
        <v>109</v>
      </c>
      <c r="BR3" s="238" t="s">
        <v>114</v>
      </c>
      <c r="BS3" s="238" t="s">
        <v>121</v>
      </c>
      <c r="BT3" s="506" t="s">
        <v>131</v>
      </c>
      <c r="BU3" s="665" t="s">
        <v>158</v>
      </c>
      <c r="BV3" s="665" t="s">
        <v>176</v>
      </c>
      <c r="BW3" s="665" t="s">
        <v>177</v>
      </c>
      <c r="BX3" s="665" t="s">
        <v>191</v>
      </c>
      <c r="BY3" s="665" t="s">
        <v>192</v>
      </c>
      <c r="BZ3" s="313" t="s">
        <v>22</v>
      </c>
      <c r="CA3" s="218" t="s">
        <v>23</v>
      </c>
      <c r="CB3" s="244" t="s">
        <v>62</v>
      </c>
      <c r="CC3" s="244" t="s">
        <v>87</v>
      </c>
      <c r="CD3" s="244" t="s">
        <v>93</v>
      </c>
      <c r="CE3" s="238" t="s">
        <v>103</v>
      </c>
      <c r="CF3" s="238" t="s">
        <v>107</v>
      </c>
      <c r="CG3" s="238" t="s">
        <v>109</v>
      </c>
      <c r="CH3" s="238" t="s">
        <v>114</v>
      </c>
      <c r="CI3" s="238" t="s">
        <v>121</v>
      </c>
      <c r="CJ3" s="506" t="s">
        <v>131</v>
      </c>
      <c r="CK3" s="665" t="s">
        <v>158</v>
      </c>
      <c r="CL3" s="665" t="s">
        <v>176</v>
      </c>
      <c r="CM3" s="665" t="s">
        <v>177</v>
      </c>
      <c r="CN3" s="665" t="s">
        <v>191</v>
      </c>
      <c r="CO3" s="665" t="s">
        <v>192</v>
      </c>
      <c r="CP3" s="242" t="s">
        <v>23</v>
      </c>
      <c r="CQ3" s="244" t="s">
        <v>62</v>
      </c>
      <c r="CR3" s="244" t="s">
        <v>87</v>
      </c>
      <c r="CS3" s="244" t="s">
        <v>93</v>
      </c>
      <c r="CT3" s="244" t="s">
        <v>103</v>
      </c>
      <c r="CU3" s="238" t="s">
        <v>107</v>
      </c>
      <c r="CV3" s="238" t="s">
        <v>109</v>
      </c>
      <c r="CW3" s="238" t="s">
        <v>114</v>
      </c>
      <c r="CX3" s="238" t="s">
        <v>121</v>
      </c>
      <c r="CY3" s="506" t="s">
        <v>131</v>
      </c>
      <c r="CZ3" s="665" t="s">
        <v>158</v>
      </c>
      <c r="DA3" s="665" t="s">
        <v>176</v>
      </c>
      <c r="DB3" s="665" t="s">
        <v>177</v>
      </c>
      <c r="DC3" s="665" t="s">
        <v>191</v>
      </c>
      <c r="DD3" s="665" t="s">
        <v>192</v>
      </c>
      <c r="DE3" s="242" t="s">
        <v>23</v>
      </c>
      <c r="DF3" s="244" t="s">
        <v>62</v>
      </c>
      <c r="DG3" s="244" t="s">
        <v>87</v>
      </c>
      <c r="DH3" s="244" t="s">
        <v>93</v>
      </c>
      <c r="DI3" s="244" t="s">
        <v>103</v>
      </c>
      <c r="DJ3" s="238" t="s">
        <v>107</v>
      </c>
      <c r="DK3" s="238" t="s">
        <v>109</v>
      </c>
      <c r="DL3" s="238" t="s">
        <v>114</v>
      </c>
      <c r="DM3" s="238" t="s">
        <v>121</v>
      </c>
      <c r="DN3" s="506" t="s">
        <v>131</v>
      </c>
      <c r="DO3" s="665" t="s">
        <v>158</v>
      </c>
      <c r="DP3" s="673" t="s">
        <v>176</v>
      </c>
      <c r="DQ3" s="673" t="s">
        <v>177</v>
      </c>
      <c r="DR3" s="673" t="s">
        <v>191</v>
      </c>
      <c r="DS3" s="673" t="s">
        <v>192</v>
      </c>
    </row>
    <row r="4" spans="1:123" s="337" customFormat="1">
      <c r="A4" s="330" t="s">
        <v>20</v>
      </c>
      <c r="B4" s="331">
        <f>SUM(B6:B21)</f>
        <v>861823165</v>
      </c>
      <c r="C4" s="331">
        <f t="shared" ref="C4:DJ4" si="0">SUM(C6:C21)</f>
        <v>935944076</v>
      </c>
      <c r="D4" s="331">
        <f t="shared" si="0"/>
        <v>1052270295</v>
      </c>
      <c r="E4" s="331">
        <f t="shared" si="0"/>
        <v>1157138647.6900001</v>
      </c>
      <c r="F4" s="331">
        <f t="shared" si="0"/>
        <v>1284966434.3199999</v>
      </c>
      <c r="G4" s="331">
        <f t="shared" si="0"/>
        <v>1373201964.1800001</v>
      </c>
      <c r="H4" s="331">
        <f t="shared" si="0"/>
        <v>1539857814.0999999</v>
      </c>
      <c r="I4" s="331">
        <f t="shared" si="0"/>
        <v>1717448820.6100001</v>
      </c>
      <c r="J4" s="331">
        <f>SUM(J6:J21)</f>
        <v>1943869463.3</v>
      </c>
      <c r="K4" s="331">
        <f>SUM(K6:K21)</f>
        <v>2057214416.6399999</v>
      </c>
      <c r="L4" s="331">
        <f>SUM(L6:L21)</f>
        <v>2092067972.5899999</v>
      </c>
      <c r="M4" s="331">
        <f>SUM(M6:M21)</f>
        <v>2039562253.99</v>
      </c>
      <c r="N4" s="331">
        <f t="shared" ref="N4:Q4" si="1">SUM(N6:N21)</f>
        <v>2189029356</v>
      </c>
      <c r="O4" s="331">
        <f t="shared" si="1"/>
        <v>2294413825</v>
      </c>
      <c r="P4" s="331">
        <f t="shared" si="1"/>
        <v>2210832410.2200003</v>
      </c>
      <c r="Q4" s="331">
        <f t="shared" si="1"/>
        <v>2344682183.4300003</v>
      </c>
      <c r="R4" s="332">
        <f t="shared" si="0"/>
        <v>154000</v>
      </c>
      <c r="S4" s="331">
        <f t="shared" si="0"/>
        <v>725870</v>
      </c>
      <c r="T4" s="331">
        <f t="shared" si="0"/>
        <v>4545892</v>
      </c>
      <c r="U4" s="331">
        <f t="shared" si="0"/>
        <v>4847364</v>
      </c>
      <c r="V4" s="331">
        <f t="shared" si="0"/>
        <v>5166260</v>
      </c>
      <c r="W4" s="331">
        <f t="shared" si="0"/>
        <v>5568806</v>
      </c>
      <c r="X4" s="333">
        <f t="shared" si="0"/>
        <v>0</v>
      </c>
      <c r="Y4" s="333">
        <f t="shared" si="0"/>
        <v>67389863</v>
      </c>
      <c r="Z4" s="331">
        <f t="shared" ref="Z4:AD4" si="2">SUM(Z6:Z21)</f>
        <v>74414455</v>
      </c>
      <c r="AA4" s="331">
        <f t="shared" si="2"/>
        <v>76765608</v>
      </c>
      <c r="AB4" s="331">
        <f t="shared" si="2"/>
        <v>77703991</v>
      </c>
      <c r="AC4" s="331">
        <f t="shared" si="2"/>
        <v>81808184</v>
      </c>
      <c r="AD4" s="331">
        <f t="shared" si="2"/>
        <v>82874960</v>
      </c>
      <c r="AE4" s="331">
        <f t="shared" ref="AE4:AF4" si="3">SUM(AE6:AE21)</f>
        <v>68336589</v>
      </c>
      <c r="AF4" s="331">
        <f t="shared" si="3"/>
        <v>80631202</v>
      </c>
      <c r="AG4" s="332">
        <f t="shared" si="0"/>
        <v>489914311</v>
      </c>
      <c r="AH4" s="331">
        <f t="shared" si="0"/>
        <v>616219614</v>
      </c>
      <c r="AI4" s="331">
        <f t="shared" si="0"/>
        <v>687402101</v>
      </c>
      <c r="AJ4" s="331">
        <f t="shared" si="0"/>
        <v>770631586.38</v>
      </c>
      <c r="AK4" s="331">
        <f t="shared" si="0"/>
        <v>834367614.73000002</v>
      </c>
      <c r="AL4" s="331">
        <f t="shared" si="0"/>
        <v>941106041.39999998</v>
      </c>
      <c r="AM4" s="331">
        <f t="shared" si="0"/>
        <v>1052298823</v>
      </c>
      <c r="AN4" s="331">
        <f t="shared" si="0"/>
        <v>1156867054</v>
      </c>
      <c r="AO4" s="331">
        <f t="shared" ref="AO4:AU4" si="4">SUM(AO6:AO21)</f>
        <v>1217308463.3800001</v>
      </c>
      <c r="AP4" s="331">
        <f t="shared" si="4"/>
        <v>1320983567.6900001</v>
      </c>
      <c r="AQ4" s="331">
        <f t="shared" si="4"/>
        <v>1264328417</v>
      </c>
      <c r="AR4" s="331">
        <f t="shared" si="4"/>
        <v>1381895741</v>
      </c>
      <c r="AS4" s="331">
        <f t="shared" si="4"/>
        <v>1412598859</v>
      </c>
      <c r="AT4" s="331">
        <f t="shared" si="4"/>
        <v>1345895183.8600001</v>
      </c>
      <c r="AU4" s="331">
        <f t="shared" si="4"/>
        <v>1431319960.9300001</v>
      </c>
      <c r="AV4" s="332">
        <f t="shared" si="0"/>
        <v>168946978</v>
      </c>
      <c r="AW4" s="331">
        <f t="shared" si="0"/>
        <v>234121945</v>
      </c>
      <c r="AX4" s="331">
        <f t="shared" si="0"/>
        <v>253709484.28999999</v>
      </c>
      <c r="AY4" s="331">
        <f t="shared" si="0"/>
        <v>272368570.43000001</v>
      </c>
      <c r="AZ4" s="331">
        <f t="shared" si="0"/>
        <v>285356985.90999997</v>
      </c>
      <c r="BA4" s="331">
        <f t="shared" si="0"/>
        <v>329155778.00999999</v>
      </c>
      <c r="BB4" s="331">
        <f t="shared" si="0"/>
        <v>352517457.82999998</v>
      </c>
      <c r="BC4" s="331">
        <f t="shared" si="0"/>
        <v>369910325.30000001</v>
      </c>
      <c r="BD4" s="331">
        <f t="shared" ref="BD4:BJ4" si="5">SUM(BD6:BD21)</f>
        <v>372237967.32999998</v>
      </c>
      <c r="BE4" s="331">
        <f t="shared" si="5"/>
        <v>309097909.84000003</v>
      </c>
      <c r="BF4" s="331">
        <f t="shared" si="5"/>
        <v>300477318</v>
      </c>
      <c r="BG4" s="331">
        <f t="shared" si="5"/>
        <v>319305512</v>
      </c>
      <c r="BH4" s="331">
        <f t="shared" si="5"/>
        <v>343009180</v>
      </c>
      <c r="BI4" s="331">
        <f t="shared" si="5"/>
        <v>343450354.06</v>
      </c>
      <c r="BJ4" s="331">
        <f t="shared" si="5"/>
        <v>352868192</v>
      </c>
      <c r="BK4" s="332">
        <f t="shared" si="0"/>
        <v>50276097</v>
      </c>
      <c r="BL4" s="331">
        <f t="shared" si="0"/>
        <v>76884005</v>
      </c>
      <c r="BM4" s="331">
        <f t="shared" si="0"/>
        <v>79153120.400000006</v>
      </c>
      <c r="BN4" s="331">
        <f t="shared" si="0"/>
        <v>77076636.50999999</v>
      </c>
      <c r="BO4" s="331">
        <f t="shared" si="0"/>
        <v>81429011.539999992</v>
      </c>
      <c r="BP4" s="331">
        <f t="shared" si="0"/>
        <v>74870462.689999998</v>
      </c>
      <c r="BQ4" s="331">
        <f t="shared" si="0"/>
        <v>78809407.780000001</v>
      </c>
      <c r="BR4" s="331">
        <f t="shared" si="0"/>
        <v>86733524</v>
      </c>
      <c r="BS4" s="331">
        <f t="shared" ref="BS4:BY4" si="6">SUM(BS6:BS21)</f>
        <v>88576641.930000007</v>
      </c>
      <c r="BT4" s="331">
        <f t="shared" si="6"/>
        <v>84891356.060000002</v>
      </c>
      <c r="BU4" s="331">
        <f t="shared" si="6"/>
        <v>88051277.99000001</v>
      </c>
      <c r="BV4" s="331">
        <f t="shared" si="6"/>
        <v>94909610</v>
      </c>
      <c r="BW4" s="331">
        <f t="shared" si="6"/>
        <v>99946439</v>
      </c>
      <c r="BX4" s="331">
        <f t="shared" si="6"/>
        <v>105262884.3</v>
      </c>
      <c r="BY4" s="331">
        <f t="shared" si="6"/>
        <v>106752826.5</v>
      </c>
      <c r="BZ4" s="334">
        <f t="shared" si="0"/>
        <v>6704231</v>
      </c>
      <c r="CA4" s="331">
        <f t="shared" si="0"/>
        <v>64000</v>
      </c>
      <c r="CB4" s="331">
        <f t="shared" si="0"/>
        <v>58000</v>
      </c>
      <c r="CC4" s="331">
        <f t="shared" si="0"/>
        <v>48400</v>
      </c>
      <c r="CD4" s="331">
        <f t="shared" si="0"/>
        <v>0</v>
      </c>
      <c r="CE4" s="331">
        <f t="shared" si="0"/>
        <v>0</v>
      </c>
      <c r="CF4" s="331">
        <f t="shared" si="0"/>
        <v>0</v>
      </c>
      <c r="CG4" s="331">
        <f t="shared" si="0"/>
        <v>0</v>
      </c>
      <c r="CH4" s="331">
        <f t="shared" si="0"/>
        <v>0</v>
      </c>
      <c r="CI4" s="331">
        <f t="shared" ref="CI4:CO4" si="7">SUM(CI6:CI21)</f>
        <v>0</v>
      </c>
      <c r="CJ4" s="331">
        <f t="shared" si="7"/>
        <v>0</v>
      </c>
      <c r="CK4" s="331">
        <f t="shared" si="7"/>
        <v>0</v>
      </c>
      <c r="CL4" s="331">
        <f t="shared" si="7"/>
        <v>0</v>
      </c>
      <c r="CM4" s="331">
        <f t="shared" si="7"/>
        <v>0</v>
      </c>
      <c r="CN4" s="331">
        <f t="shared" si="7"/>
        <v>0</v>
      </c>
      <c r="CO4" s="331">
        <f t="shared" si="7"/>
        <v>0</v>
      </c>
      <c r="CP4" s="332">
        <f t="shared" si="0"/>
        <v>64000</v>
      </c>
      <c r="CQ4" s="335">
        <f t="shared" si="0"/>
        <v>58000</v>
      </c>
      <c r="CR4" s="335">
        <f t="shared" si="0"/>
        <v>48400</v>
      </c>
      <c r="CS4" s="335">
        <f t="shared" si="0"/>
        <v>0</v>
      </c>
      <c r="CT4" s="331">
        <f t="shared" si="0"/>
        <v>0</v>
      </c>
      <c r="CU4" s="331">
        <f t="shared" si="0"/>
        <v>0</v>
      </c>
      <c r="CV4" s="331">
        <f t="shared" si="0"/>
        <v>0</v>
      </c>
      <c r="CW4" s="331">
        <f t="shared" si="0"/>
        <v>0</v>
      </c>
      <c r="CX4" s="331">
        <f t="shared" ref="CX4:CY4" si="8">SUM(CX6:CX21)</f>
        <v>0</v>
      </c>
      <c r="CY4" s="331">
        <f t="shared" si="8"/>
        <v>0</v>
      </c>
      <c r="CZ4" s="331">
        <f t="shared" ref="CZ4:DD4" si="9">SUM(CZ6:CZ21)</f>
        <v>0</v>
      </c>
      <c r="DA4" s="331">
        <f t="shared" si="9"/>
        <v>0</v>
      </c>
      <c r="DB4" s="331">
        <f t="shared" si="9"/>
        <v>0</v>
      </c>
      <c r="DC4" s="331">
        <f t="shared" si="9"/>
        <v>0</v>
      </c>
      <c r="DD4" s="331">
        <f t="shared" si="9"/>
        <v>0</v>
      </c>
      <c r="DE4" s="336">
        <f t="shared" si="0"/>
        <v>0</v>
      </c>
      <c r="DF4" s="331">
        <f t="shared" si="0"/>
        <v>0</v>
      </c>
      <c r="DG4" s="331">
        <f t="shared" si="0"/>
        <v>0</v>
      </c>
      <c r="DH4" s="331">
        <f t="shared" si="0"/>
        <v>0</v>
      </c>
      <c r="DI4" s="331">
        <f t="shared" si="0"/>
        <v>0</v>
      </c>
      <c r="DJ4" s="331">
        <f t="shared" si="0"/>
        <v>0</v>
      </c>
      <c r="DK4" s="331">
        <f t="shared" ref="DK4:DM4" si="10">SUM(DK6:DK21)</f>
        <v>0</v>
      </c>
      <c r="DL4" s="337">
        <f t="shared" si="10"/>
        <v>0</v>
      </c>
      <c r="DM4" s="331">
        <f t="shared" si="10"/>
        <v>0</v>
      </c>
      <c r="DN4" s="331">
        <f t="shared" ref="DN4:DS4" si="11">SUM(DN6:DN21)</f>
        <v>0</v>
      </c>
      <c r="DO4" s="331">
        <f t="shared" si="11"/>
        <v>0</v>
      </c>
      <c r="DP4" s="331">
        <f t="shared" si="11"/>
        <v>0</v>
      </c>
      <c r="DQ4" s="331">
        <f t="shared" si="11"/>
        <v>0</v>
      </c>
      <c r="DR4" s="331">
        <f t="shared" si="11"/>
        <v>0</v>
      </c>
      <c r="DS4" s="331">
        <f t="shared" si="11"/>
        <v>0</v>
      </c>
    </row>
    <row r="5" spans="1:123" s="2" customFormat="1">
      <c r="A5" s="248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7"/>
      <c r="N5" s="17"/>
      <c r="O5" s="17"/>
      <c r="P5" s="17"/>
      <c r="Q5" s="17"/>
      <c r="R5" s="253"/>
      <c r="S5" s="33"/>
      <c r="T5" s="33"/>
      <c r="U5" s="33"/>
      <c r="V5" s="33"/>
      <c r="W5" s="33"/>
      <c r="X5" s="33"/>
      <c r="Y5" s="33"/>
      <c r="Z5" s="33"/>
      <c r="AA5" s="17"/>
      <c r="AB5" s="17"/>
      <c r="AC5" s="17"/>
      <c r="AD5" s="17"/>
      <c r="AE5" s="17"/>
      <c r="AF5" s="17"/>
      <c r="AG5" s="275"/>
      <c r="AH5" s="104"/>
      <c r="AI5" s="104"/>
      <c r="AJ5" s="104"/>
      <c r="AK5" s="104"/>
      <c r="AL5" s="104"/>
      <c r="AM5" s="104"/>
      <c r="AN5" s="6"/>
      <c r="AO5" s="6"/>
      <c r="AP5" s="6"/>
      <c r="AQ5" s="17"/>
      <c r="AR5" s="17"/>
      <c r="AS5" s="17"/>
      <c r="AT5" s="17"/>
      <c r="AU5" s="17"/>
      <c r="AV5" s="275"/>
      <c r="AW5" s="104"/>
      <c r="AX5" s="104"/>
      <c r="AY5" s="104"/>
      <c r="AZ5" s="104"/>
      <c r="BA5" s="104"/>
      <c r="BB5" s="104"/>
      <c r="BC5" s="104"/>
      <c r="BD5" s="104"/>
      <c r="BE5" s="17"/>
      <c r="BF5" s="17"/>
      <c r="BG5" s="17"/>
      <c r="BH5" s="17"/>
      <c r="BI5" s="17"/>
      <c r="BJ5" s="17"/>
      <c r="BK5" s="275"/>
      <c r="BL5" s="104"/>
      <c r="BM5" s="104"/>
      <c r="BN5" s="104"/>
      <c r="BO5" s="104"/>
      <c r="BP5" s="104"/>
      <c r="BQ5" s="104"/>
      <c r="BR5" s="104"/>
      <c r="BS5" s="104"/>
      <c r="BT5" s="17"/>
      <c r="BU5" s="17"/>
      <c r="BV5" s="17"/>
      <c r="BW5" s="17"/>
      <c r="BX5" s="17"/>
      <c r="BY5" s="17"/>
      <c r="BZ5" s="276"/>
      <c r="CA5" s="104"/>
      <c r="CB5" s="104"/>
      <c r="CC5" s="104"/>
      <c r="CD5" s="104"/>
      <c r="CE5" s="104"/>
      <c r="CF5" s="104"/>
      <c r="CG5" s="104"/>
      <c r="CH5" s="104"/>
      <c r="CI5" s="104"/>
      <c r="CJ5" s="17"/>
      <c r="CK5" s="17"/>
      <c r="CL5" s="17"/>
      <c r="CM5" s="17"/>
      <c r="CN5" s="17"/>
      <c r="CO5" s="17"/>
      <c r="CP5" s="275"/>
      <c r="CQ5" s="104"/>
      <c r="CR5" s="104"/>
      <c r="CS5" s="104"/>
      <c r="CT5" s="104"/>
      <c r="CU5" s="104"/>
      <c r="CV5" s="104"/>
      <c r="CW5" s="104"/>
      <c r="CX5" s="104"/>
      <c r="CY5" s="17"/>
      <c r="CZ5" s="17"/>
      <c r="DA5" s="17"/>
      <c r="DB5" s="17"/>
      <c r="DC5" s="17"/>
      <c r="DD5" s="17"/>
      <c r="DE5" s="275"/>
      <c r="DF5" s="104"/>
      <c r="DG5" s="104"/>
      <c r="DH5" s="104"/>
      <c r="DI5" s="104"/>
      <c r="DJ5" s="104"/>
      <c r="DK5" s="104"/>
      <c r="DL5" s="104"/>
      <c r="DM5" s="104"/>
      <c r="DN5" s="104"/>
      <c r="DO5" s="104"/>
    </row>
    <row r="6" spans="1:123" s="2" customFormat="1">
      <c r="A6" s="248" t="s">
        <v>0</v>
      </c>
      <c r="B6" s="104">
        <v>1739000</v>
      </c>
      <c r="C6" s="104">
        <v>2272500</v>
      </c>
      <c r="D6" s="104">
        <v>1753982</v>
      </c>
      <c r="E6" s="104">
        <v>372021.69</v>
      </c>
      <c r="F6" s="104">
        <v>505100.32</v>
      </c>
      <c r="G6" s="104">
        <v>582891.18000000005</v>
      </c>
      <c r="H6" s="104">
        <v>2642643.1</v>
      </c>
      <c r="I6" s="104">
        <v>2409761.6100000003</v>
      </c>
      <c r="J6" s="104">
        <v>2468331</v>
      </c>
      <c r="K6" s="104">
        <v>2180111.4099999997</v>
      </c>
      <c r="L6" s="104">
        <v>2201424.5900000003</v>
      </c>
      <c r="M6" s="681">
        <v>1449511</v>
      </c>
      <c r="N6" s="6">
        <v>1458348</v>
      </c>
      <c r="O6" s="6">
        <v>2396117</v>
      </c>
      <c r="P6" s="6">
        <v>2588862.42</v>
      </c>
      <c r="Q6" s="6">
        <v>2361000</v>
      </c>
      <c r="R6" s="253" t="s">
        <v>16</v>
      </c>
      <c r="S6" s="33" t="s">
        <v>16</v>
      </c>
      <c r="T6" s="33" t="s">
        <v>16</v>
      </c>
      <c r="U6" s="33" t="s">
        <v>16</v>
      </c>
      <c r="V6" s="33" t="s">
        <v>16</v>
      </c>
      <c r="W6" s="33" t="s">
        <v>16</v>
      </c>
      <c r="X6" s="33" t="s">
        <v>16</v>
      </c>
      <c r="Y6" s="33" t="s">
        <v>16</v>
      </c>
      <c r="Z6" s="33" t="s">
        <v>16</v>
      </c>
      <c r="AA6" s="33" t="s">
        <v>16</v>
      </c>
      <c r="AB6" s="33" t="s">
        <v>16</v>
      </c>
      <c r="AC6" s="33" t="s">
        <v>16</v>
      </c>
      <c r="AD6" s="33" t="s">
        <v>16</v>
      </c>
      <c r="AE6" s="33" t="s">
        <v>16</v>
      </c>
      <c r="AF6" s="33" t="s">
        <v>16</v>
      </c>
      <c r="AG6" s="275"/>
      <c r="AH6" s="104"/>
      <c r="AI6" s="104"/>
      <c r="AJ6" s="104">
        <v>63319.38</v>
      </c>
      <c r="AK6" s="104">
        <v>61343.73</v>
      </c>
      <c r="AL6" s="104">
        <v>55919.4</v>
      </c>
      <c r="AM6" s="104">
        <v>0</v>
      </c>
      <c r="AN6" s="6">
        <v>39197</v>
      </c>
      <c r="AO6" s="6">
        <v>31444.38</v>
      </c>
      <c r="AP6" s="6">
        <v>719877.69000000006</v>
      </c>
      <c r="AQ6" s="6">
        <v>718238</v>
      </c>
      <c r="AR6" s="6">
        <v>84550</v>
      </c>
      <c r="AS6" s="6">
        <v>761070</v>
      </c>
      <c r="AT6" s="6"/>
      <c r="AU6" s="6">
        <v>870000</v>
      </c>
      <c r="AV6" s="275">
        <v>2164000</v>
      </c>
      <c r="AW6" s="104">
        <v>1593817</v>
      </c>
      <c r="AX6" s="104">
        <v>271343.28999999998</v>
      </c>
      <c r="AY6" s="104">
        <v>175317.43</v>
      </c>
      <c r="AZ6" s="104">
        <v>259725.91</v>
      </c>
      <c r="BA6" s="104">
        <v>2223335.0099999998</v>
      </c>
      <c r="BB6" s="104">
        <v>2208361.83</v>
      </c>
      <c r="BC6" s="104">
        <v>2099706</v>
      </c>
      <c r="BD6" s="6">
        <v>1935126.0999999999</v>
      </c>
      <c r="BE6" s="6">
        <v>1277246.8400000001</v>
      </c>
      <c r="BF6" s="675">
        <v>1444511</v>
      </c>
      <c r="BG6" s="6">
        <v>1373798</v>
      </c>
      <c r="BH6" s="6">
        <v>1406028</v>
      </c>
      <c r="BI6" s="6">
        <v>2347675.06</v>
      </c>
      <c r="BJ6" s="6">
        <v>1182000</v>
      </c>
      <c r="BK6" s="275">
        <v>108500</v>
      </c>
      <c r="BL6" s="104">
        <v>160165</v>
      </c>
      <c r="BM6" s="104">
        <v>100678.39999999999</v>
      </c>
      <c r="BN6" s="104">
        <v>266463.51</v>
      </c>
      <c r="BO6" s="104">
        <v>261821.54</v>
      </c>
      <c r="BP6" s="104">
        <v>363388.69</v>
      </c>
      <c r="BQ6" s="104">
        <v>201399.78</v>
      </c>
      <c r="BR6" s="104">
        <v>329428</v>
      </c>
      <c r="BS6" s="104">
        <v>213540.93000000002</v>
      </c>
      <c r="BT6" s="6">
        <v>204300.06</v>
      </c>
      <c r="BU6" s="6">
        <v>5000</v>
      </c>
      <c r="BV6" s="6"/>
      <c r="BW6" s="6">
        <v>229019</v>
      </c>
      <c r="BX6" s="6">
        <v>241187.36</v>
      </c>
      <c r="BY6" s="6">
        <v>309000</v>
      </c>
      <c r="BZ6" s="276">
        <v>70000</v>
      </c>
      <c r="CA6" s="104">
        <v>64000</v>
      </c>
      <c r="CB6" s="104">
        <v>58000</v>
      </c>
      <c r="CC6" s="104">
        <v>48400</v>
      </c>
      <c r="CD6" s="104">
        <v>0</v>
      </c>
      <c r="CE6" s="104">
        <v>0</v>
      </c>
      <c r="CF6" s="104">
        <v>0</v>
      </c>
      <c r="CG6" s="104">
        <v>0</v>
      </c>
      <c r="CH6" s="104">
        <v>0</v>
      </c>
      <c r="CI6" s="104">
        <v>0</v>
      </c>
      <c r="CJ6" s="104">
        <v>0</v>
      </c>
      <c r="CK6" s="104">
        <v>0</v>
      </c>
      <c r="CL6" s="104">
        <v>0</v>
      </c>
      <c r="CM6" s="104">
        <v>0</v>
      </c>
      <c r="CN6" s="104">
        <v>0</v>
      </c>
      <c r="CO6" s="104">
        <v>0</v>
      </c>
      <c r="CP6" s="275">
        <v>64000</v>
      </c>
      <c r="CQ6" s="104">
        <v>58000</v>
      </c>
      <c r="CR6" s="104">
        <v>48400</v>
      </c>
      <c r="CS6" s="104">
        <v>0</v>
      </c>
      <c r="CT6" s="104">
        <v>0</v>
      </c>
      <c r="CU6" s="104">
        <v>0</v>
      </c>
      <c r="CV6" s="104">
        <v>0</v>
      </c>
      <c r="CW6" s="104">
        <v>0</v>
      </c>
      <c r="CX6" s="104">
        <v>0</v>
      </c>
      <c r="CY6" s="104">
        <v>0</v>
      </c>
      <c r="CZ6" s="104">
        <v>0</v>
      </c>
      <c r="DA6" s="104">
        <v>0</v>
      </c>
      <c r="DB6" s="104">
        <v>0</v>
      </c>
      <c r="DC6" s="104">
        <v>0</v>
      </c>
      <c r="DD6" s="104">
        <v>0</v>
      </c>
      <c r="DE6" s="275">
        <v>0</v>
      </c>
      <c r="DF6" s="104">
        <v>0</v>
      </c>
      <c r="DG6" s="104">
        <v>0</v>
      </c>
      <c r="DH6" s="104">
        <v>0</v>
      </c>
      <c r="DI6" s="104">
        <v>0</v>
      </c>
      <c r="DJ6" s="104">
        <v>0</v>
      </c>
      <c r="DK6" s="104">
        <v>0</v>
      </c>
      <c r="DL6" s="104">
        <v>0</v>
      </c>
      <c r="DM6" s="104">
        <v>0</v>
      </c>
      <c r="DN6" s="104">
        <v>0</v>
      </c>
      <c r="DO6" s="104">
        <v>0</v>
      </c>
      <c r="DP6" s="2">
        <v>0</v>
      </c>
      <c r="DQ6" s="2">
        <v>0</v>
      </c>
      <c r="DR6" s="2">
        <v>0</v>
      </c>
      <c r="DS6" s="2">
        <v>0</v>
      </c>
    </row>
    <row r="7" spans="1:123" s="2" customFormat="1">
      <c r="A7" s="248" t="s">
        <v>1</v>
      </c>
      <c r="B7" s="104"/>
      <c r="C7" s="104"/>
      <c r="D7" s="104"/>
      <c r="E7" s="104">
        <v>19900430</v>
      </c>
      <c r="F7" s="104">
        <v>17324082</v>
      </c>
      <c r="G7" s="104">
        <v>16272340</v>
      </c>
      <c r="H7" s="104">
        <v>17560358</v>
      </c>
      <c r="I7" s="104">
        <v>13411937</v>
      </c>
      <c r="J7" s="104">
        <v>14756018.300000001</v>
      </c>
      <c r="K7" s="104">
        <v>15950077.23</v>
      </c>
      <c r="L7" s="104">
        <v>15954712</v>
      </c>
      <c r="M7" s="675">
        <v>16302382.99</v>
      </c>
      <c r="N7" s="6">
        <v>15753974</v>
      </c>
      <c r="O7" s="6">
        <v>17152362</v>
      </c>
      <c r="P7" s="6">
        <v>16878219.799999997</v>
      </c>
      <c r="Q7" s="6">
        <v>17291747.43</v>
      </c>
      <c r="R7" s="253" t="s">
        <v>16</v>
      </c>
      <c r="S7" s="33" t="s">
        <v>16</v>
      </c>
      <c r="T7" s="104">
        <v>4545892</v>
      </c>
      <c r="U7" s="104">
        <v>4847364</v>
      </c>
      <c r="V7" s="104">
        <v>5166260</v>
      </c>
      <c r="W7" s="104">
        <v>5388566</v>
      </c>
      <c r="X7" s="33" t="s">
        <v>16</v>
      </c>
      <c r="Y7" s="33" t="s">
        <v>16</v>
      </c>
      <c r="Z7" s="33" t="s">
        <v>16</v>
      </c>
      <c r="AA7" s="33" t="s">
        <v>16</v>
      </c>
      <c r="AB7" s="33" t="s">
        <v>16</v>
      </c>
      <c r="AC7" s="33" t="s">
        <v>16</v>
      </c>
      <c r="AD7" s="33" t="s">
        <v>16</v>
      </c>
      <c r="AE7" s="33" t="s">
        <v>16</v>
      </c>
      <c r="AF7" s="33" t="s">
        <v>16</v>
      </c>
      <c r="AG7" s="275">
        <v>0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N7" s="2">
        <v>0</v>
      </c>
      <c r="AO7" s="2">
        <v>0</v>
      </c>
      <c r="AP7" s="2">
        <v>5713844</v>
      </c>
      <c r="AQ7" s="682">
        <v>5546518</v>
      </c>
      <c r="AR7" s="2">
        <v>5653284</v>
      </c>
      <c r="AS7" s="2">
        <v>5952227</v>
      </c>
      <c r="AT7" s="2">
        <v>5911171.8600000003</v>
      </c>
      <c r="AU7" s="2">
        <v>6257540.9299999997</v>
      </c>
      <c r="AV7" s="275">
        <v>0</v>
      </c>
      <c r="AW7" s="104">
        <v>0</v>
      </c>
      <c r="AX7" s="104">
        <v>5353942</v>
      </c>
      <c r="AY7" s="104">
        <v>4797644</v>
      </c>
      <c r="AZ7" s="104">
        <v>4589163</v>
      </c>
      <c r="BA7" s="104">
        <v>5550987</v>
      </c>
      <c r="BB7" s="104">
        <v>6291858</v>
      </c>
      <c r="BC7" s="104">
        <v>6994524.2999999998</v>
      </c>
      <c r="BD7" s="6">
        <v>8254033.2300000004</v>
      </c>
      <c r="BE7" s="6">
        <v>1788065</v>
      </c>
      <c r="BF7" s="675">
        <v>1835847</v>
      </c>
      <c r="BG7" s="6">
        <v>1832878</v>
      </c>
      <c r="BH7" s="6">
        <v>1779744</v>
      </c>
      <c r="BI7" s="6">
        <v>1754306</v>
      </c>
      <c r="BJ7" s="6">
        <v>1575991</v>
      </c>
      <c r="BK7" s="275"/>
      <c r="BL7" s="104"/>
      <c r="BM7" s="104">
        <v>10000596</v>
      </c>
      <c r="BN7" s="104">
        <v>7679074</v>
      </c>
      <c r="BO7" s="104">
        <v>6516917</v>
      </c>
      <c r="BP7" s="104">
        <v>6620805</v>
      </c>
      <c r="BQ7" s="104">
        <v>7120079</v>
      </c>
      <c r="BR7" s="104">
        <v>7761494</v>
      </c>
      <c r="BS7" s="104">
        <v>7696044</v>
      </c>
      <c r="BT7" s="6">
        <v>8452803</v>
      </c>
      <c r="BU7" s="675">
        <v>8920017.9900000002</v>
      </c>
      <c r="BV7" s="6">
        <v>8267812</v>
      </c>
      <c r="BW7" s="6">
        <v>9420391</v>
      </c>
      <c r="BX7" s="6">
        <v>9212741.9400000013</v>
      </c>
      <c r="BY7" s="6">
        <v>9458215.5</v>
      </c>
      <c r="BZ7" s="254" t="s">
        <v>43</v>
      </c>
      <c r="CA7" s="33" t="s">
        <v>43</v>
      </c>
      <c r="CB7" s="33" t="s">
        <v>43</v>
      </c>
      <c r="CC7" s="33" t="s">
        <v>43</v>
      </c>
      <c r="CD7" s="33" t="s">
        <v>43</v>
      </c>
      <c r="CE7" s="33" t="s">
        <v>43</v>
      </c>
      <c r="CF7" s="33" t="s">
        <v>43</v>
      </c>
      <c r="CG7" s="33" t="s">
        <v>43</v>
      </c>
      <c r="CH7" s="33" t="s">
        <v>16</v>
      </c>
      <c r="CI7" s="33" t="s">
        <v>16</v>
      </c>
      <c r="CJ7" s="33" t="s">
        <v>16</v>
      </c>
      <c r="CK7" s="33" t="s">
        <v>16</v>
      </c>
      <c r="CL7" s="33" t="s">
        <v>16</v>
      </c>
      <c r="CM7" s="33" t="s">
        <v>16</v>
      </c>
      <c r="CN7" s="33" t="s">
        <v>16</v>
      </c>
      <c r="CO7" s="33" t="s">
        <v>16</v>
      </c>
      <c r="CP7" s="253" t="s">
        <v>43</v>
      </c>
      <c r="CQ7" s="33" t="s">
        <v>43</v>
      </c>
      <c r="CR7" s="33" t="s">
        <v>43</v>
      </c>
      <c r="CS7" s="33" t="s">
        <v>43</v>
      </c>
      <c r="CT7" s="33" t="s">
        <v>43</v>
      </c>
      <c r="CU7" s="33" t="s">
        <v>43</v>
      </c>
      <c r="CV7" s="33" t="s">
        <v>43</v>
      </c>
      <c r="CW7" s="33" t="s">
        <v>16</v>
      </c>
      <c r="CX7" s="33" t="s">
        <v>16</v>
      </c>
      <c r="CY7" s="33" t="s">
        <v>16</v>
      </c>
      <c r="CZ7" s="33" t="s">
        <v>16</v>
      </c>
      <c r="DA7" s="33" t="s">
        <v>16</v>
      </c>
      <c r="DB7" s="33" t="s">
        <v>16</v>
      </c>
      <c r="DC7" s="33" t="s">
        <v>16</v>
      </c>
      <c r="DD7" s="33" t="s">
        <v>16</v>
      </c>
      <c r="DE7" s="253" t="s">
        <v>43</v>
      </c>
      <c r="DF7" s="33" t="s">
        <v>43</v>
      </c>
      <c r="DG7" s="33" t="s">
        <v>43</v>
      </c>
      <c r="DH7" s="33" t="s">
        <v>43</v>
      </c>
      <c r="DI7" s="33" t="s">
        <v>43</v>
      </c>
      <c r="DJ7" s="33" t="s">
        <v>43</v>
      </c>
      <c r="DK7" s="33" t="s">
        <v>43</v>
      </c>
      <c r="DL7" s="33" t="s">
        <v>16</v>
      </c>
      <c r="DM7" s="33" t="s">
        <v>16</v>
      </c>
      <c r="DN7" s="33" t="s">
        <v>16</v>
      </c>
      <c r="DO7" s="33" t="s">
        <v>16</v>
      </c>
      <c r="DP7" s="33" t="s">
        <v>16</v>
      </c>
      <c r="DQ7" s="33" t="s">
        <v>16</v>
      </c>
      <c r="DR7" s="33" t="s">
        <v>16</v>
      </c>
      <c r="DS7" s="33" t="s">
        <v>16</v>
      </c>
    </row>
    <row r="8" spans="1:123" s="2" customFormat="1">
      <c r="A8" s="248" t="s">
        <v>19</v>
      </c>
      <c r="B8" s="3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6"/>
      <c r="N8" s="6"/>
      <c r="O8" s="6"/>
      <c r="P8" s="6"/>
      <c r="Q8" s="6"/>
      <c r="R8" s="253" t="s">
        <v>16</v>
      </c>
      <c r="S8" s="33" t="s">
        <v>16</v>
      </c>
      <c r="T8" s="33" t="s">
        <v>16</v>
      </c>
      <c r="U8" s="33" t="s">
        <v>16</v>
      </c>
      <c r="V8" s="33" t="s">
        <v>16</v>
      </c>
      <c r="W8" s="33" t="s">
        <v>16</v>
      </c>
      <c r="X8" s="33" t="s">
        <v>16</v>
      </c>
      <c r="Y8" s="33" t="s">
        <v>16</v>
      </c>
      <c r="Z8" s="33" t="s">
        <v>16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0</v>
      </c>
      <c r="AG8" s="253" t="s">
        <v>16</v>
      </c>
      <c r="AH8" s="33" t="s">
        <v>16</v>
      </c>
      <c r="AI8" s="33" t="s">
        <v>16</v>
      </c>
      <c r="AJ8" s="33" t="s">
        <v>16</v>
      </c>
      <c r="AK8" s="33" t="s">
        <v>16</v>
      </c>
      <c r="AL8" s="33" t="s">
        <v>16</v>
      </c>
      <c r="AM8" s="33" t="s">
        <v>16</v>
      </c>
      <c r="AN8" s="131" t="s">
        <v>16</v>
      </c>
      <c r="AO8" s="131" t="s">
        <v>16</v>
      </c>
      <c r="AP8" s="131" t="s">
        <v>16</v>
      </c>
      <c r="AQ8" s="131" t="s">
        <v>16</v>
      </c>
      <c r="AR8" s="131" t="s">
        <v>16</v>
      </c>
      <c r="AS8" s="131" t="s">
        <v>16</v>
      </c>
      <c r="AT8" s="131"/>
      <c r="AU8" s="131"/>
      <c r="AV8" s="275">
        <v>0</v>
      </c>
      <c r="AW8" s="104">
        <v>0</v>
      </c>
      <c r="AX8" s="104">
        <v>0</v>
      </c>
      <c r="AY8" s="104">
        <v>0</v>
      </c>
      <c r="AZ8" s="104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/>
      <c r="BJ8" s="104"/>
      <c r="BK8" s="275"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4">
        <v>0</v>
      </c>
      <c r="BV8" s="104">
        <v>0</v>
      </c>
      <c r="BW8" s="104">
        <v>0</v>
      </c>
      <c r="BX8" s="104"/>
      <c r="BY8" s="104"/>
      <c r="BZ8" s="254" t="s">
        <v>16</v>
      </c>
      <c r="CA8" s="33" t="s">
        <v>16</v>
      </c>
      <c r="CB8" s="33" t="s">
        <v>16</v>
      </c>
      <c r="CC8" s="33" t="s">
        <v>16</v>
      </c>
      <c r="CD8" s="33" t="s">
        <v>16</v>
      </c>
      <c r="CE8" s="33" t="s">
        <v>16</v>
      </c>
      <c r="CF8" s="33" t="s">
        <v>16</v>
      </c>
      <c r="CG8" s="33" t="s">
        <v>16</v>
      </c>
      <c r="CH8" s="33" t="s">
        <v>16</v>
      </c>
      <c r="CI8" s="33" t="s">
        <v>16</v>
      </c>
      <c r="CJ8" s="33" t="s">
        <v>16</v>
      </c>
      <c r="CK8" s="33" t="s">
        <v>16</v>
      </c>
      <c r="CL8" s="33" t="s">
        <v>16</v>
      </c>
      <c r="CM8" s="33" t="s">
        <v>16</v>
      </c>
      <c r="CN8" s="33" t="s">
        <v>16</v>
      </c>
      <c r="CO8" s="33" t="s">
        <v>16</v>
      </c>
      <c r="CP8" s="253" t="s">
        <v>16</v>
      </c>
      <c r="CQ8" s="33" t="s">
        <v>16</v>
      </c>
      <c r="CR8" s="33" t="s">
        <v>16</v>
      </c>
      <c r="CS8" s="33" t="s">
        <v>16</v>
      </c>
      <c r="CT8" s="33" t="s">
        <v>16</v>
      </c>
      <c r="CU8" s="33" t="s">
        <v>16</v>
      </c>
      <c r="CV8" s="33" t="s">
        <v>16</v>
      </c>
      <c r="CW8" s="33" t="s">
        <v>16</v>
      </c>
      <c r="CX8" s="33" t="s">
        <v>16</v>
      </c>
      <c r="CY8" s="33" t="s">
        <v>16</v>
      </c>
      <c r="CZ8" s="33" t="s">
        <v>16</v>
      </c>
      <c r="DA8" s="33" t="s">
        <v>16</v>
      </c>
      <c r="DB8" s="33" t="s">
        <v>16</v>
      </c>
      <c r="DC8" s="33" t="s">
        <v>16</v>
      </c>
      <c r="DD8" s="33" t="s">
        <v>16</v>
      </c>
      <c r="DE8" s="253" t="s">
        <v>16</v>
      </c>
      <c r="DF8" s="33" t="s">
        <v>16</v>
      </c>
      <c r="DG8" s="33" t="s">
        <v>16</v>
      </c>
      <c r="DH8" s="33" t="s">
        <v>16</v>
      </c>
      <c r="DI8" s="33" t="s">
        <v>16</v>
      </c>
      <c r="DJ8" s="33" t="s">
        <v>16</v>
      </c>
      <c r="DK8" s="33" t="s">
        <v>16</v>
      </c>
      <c r="DL8" s="33" t="s">
        <v>16</v>
      </c>
      <c r="DM8" s="33" t="s">
        <v>16</v>
      </c>
      <c r="DN8" s="33" t="s">
        <v>16</v>
      </c>
      <c r="DO8" s="33" t="s">
        <v>16</v>
      </c>
      <c r="DP8" s="33" t="s">
        <v>16</v>
      </c>
      <c r="DQ8" s="33" t="s">
        <v>16</v>
      </c>
      <c r="DR8" s="33" t="s">
        <v>16</v>
      </c>
      <c r="DS8" s="33" t="s">
        <v>16</v>
      </c>
    </row>
    <row r="9" spans="1:123" s="2" customFormat="1">
      <c r="A9" s="248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6"/>
      <c r="N9" s="6"/>
      <c r="O9" s="6"/>
      <c r="P9" s="6"/>
      <c r="Q9" s="6"/>
      <c r="R9" s="275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4">
        <v>0</v>
      </c>
      <c r="AG9" s="275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4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V9" s="275">
        <v>0</v>
      </c>
      <c r="AW9" s="104">
        <v>0</v>
      </c>
      <c r="AX9" s="104">
        <v>0</v>
      </c>
      <c r="AY9" s="104">
        <v>0</v>
      </c>
      <c r="AZ9" s="104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4">
        <v>0</v>
      </c>
      <c r="BI9" s="104"/>
      <c r="BJ9" s="104"/>
      <c r="BK9" s="275"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4">
        <v>0</v>
      </c>
      <c r="BV9" s="104">
        <v>0</v>
      </c>
      <c r="BW9" s="104">
        <v>0</v>
      </c>
      <c r="BX9" s="104"/>
      <c r="BY9" s="104"/>
      <c r="BZ9" s="254" t="s">
        <v>43</v>
      </c>
      <c r="CA9" s="33" t="s">
        <v>43</v>
      </c>
      <c r="CB9" s="33" t="s">
        <v>43</v>
      </c>
      <c r="CC9" s="33" t="s">
        <v>43</v>
      </c>
      <c r="CD9" s="33" t="s">
        <v>43</v>
      </c>
      <c r="CE9" s="33" t="s">
        <v>43</v>
      </c>
      <c r="CF9" s="33" t="s">
        <v>43</v>
      </c>
      <c r="CG9" s="33" t="s">
        <v>43</v>
      </c>
      <c r="CH9" s="33" t="s">
        <v>16</v>
      </c>
      <c r="CI9" s="33" t="s">
        <v>16</v>
      </c>
      <c r="CJ9" s="33" t="s">
        <v>16</v>
      </c>
      <c r="CK9" s="33" t="s">
        <v>16</v>
      </c>
      <c r="CL9" s="33" t="s">
        <v>16</v>
      </c>
      <c r="CM9" s="33" t="s">
        <v>16</v>
      </c>
      <c r="CN9" s="33" t="s">
        <v>16</v>
      </c>
      <c r="CO9" s="33" t="s">
        <v>16</v>
      </c>
      <c r="CP9" s="253" t="s">
        <v>43</v>
      </c>
      <c r="CQ9" s="33" t="s">
        <v>43</v>
      </c>
      <c r="CR9" s="33" t="s">
        <v>43</v>
      </c>
      <c r="CS9" s="33" t="s">
        <v>43</v>
      </c>
      <c r="CT9" s="33" t="s">
        <v>43</v>
      </c>
      <c r="CU9" s="33" t="s">
        <v>43</v>
      </c>
      <c r="CV9" s="33" t="s">
        <v>43</v>
      </c>
      <c r="CW9" s="33" t="s">
        <v>16</v>
      </c>
      <c r="CX9" s="33" t="s">
        <v>16</v>
      </c>
      <c r="CY9" s="33" t="s">
        <v>16</v>
      </c>
      <c r="CZ9" s="33" t="s">
        <v>16</v>
      </c>
      <c r="DA9" s="33" t="s">
        <v>16</v>
      </c>
      <c r="DB9" s="33" t="s">
        <v>16</v>
      </c>
      <c r="DC9" s="33" t="s">
        <v>16</v>
      </c>
      <c r="DD9" s="33" t="s">
        <v>16</v>
      </c>
      <c r="DE9" s="253" t="s">
        <v>43</v>
      </c>
      <c r="DF9" s="33" t="s">
        <v>43</v>
      </c>
      <c r="DG9" s="33" t="s">
        <v>43</v>
      </c>
      <c r="DH9" s="33" t="s">
        <v>43</v>
      </c>
      <c r="DI9" s="33" t="s">
        <v>43</v>
      </c>
      <c r="DJ9" s="33" t="s">
        <v>43</v>
      </c>
      <c r="DK9" s="33" t="s">
        <v>43</v>
      </c>
      <c r="DL9" s="33" t="s">
        <v>16</v>
      </c>
      <c r="DM9" s="33" t="s">
        <v>16</v>
      </c>
      <c r="DN9" s="33" t="s">
        <v>16</v>
      </c>
      <c r="DO9" s="33" t="s">
        <v>16</v>
      </c>
      <c r="DP9" s="33" t="s">
        <v>16</v>
      </c>
      <c r="DQ9" s="33" t="s">
        <v>16</v>
      </c>
      <c r="DR9" s="33" t="s">
        <v>16</v>
      </c>
      <c r="DS9" s="33" t="s">
        <v>16</v>
      </c>
    </row>
    <row r="10" spans="1:123" s="2" customFormat="1">
      <c r="A10" s="248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6"/>
      <c r="N10" s="6"/>
      <c r="O10" s="6"/>
      <c r="P10" s="6"/>
      <c r="Q10" s="6"/>
      <c r="R10" s="275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33" t="s">
        <v>16</v>
      </c>
      <c r="AB10" s="33" t="s">
        <v>16</v>
      </c>
      <c r="AC10" s="33" t="s">
        <v>16</v>
      </c>
      <c r="AD10" s="33" t="s">
        <v>16</v>
      </c>
      <c r="AE10" s="33" t="s">
        <v>16</v>
      </c>
      <c r="AF10" s="33" t="s">
        <v>16</v>
      </c>
      <c r="AG10" s="275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V10" s="275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/>
      <c r="BJ10" s="104"/>
      <c r="BK10" s="275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/>
      <c r="BY10" s="104"/>
      <c r="BZ10" s="254">
        <v>6634231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0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0</v>
      </c>
      <c r="CP10" s="253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275">
        <v>0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  <c r="DK10" s="104">
        <v>0</v>
      </c>
      <c r="DL10" s="104">
        <v>0</v>
      </c>
      <c r="DM10" s="104">
        <v>0</v>
      </c>
      <c r="DN10" s="104">
        <v>0</v>
      </c>
      <c r="DO10" s="104">
        <v>0</v>
      </c>
      <c r="DP10" s="104">
        <v>0</v>
      </c>
      <c r="DQ10" s="104">
        <v>0</v>
      </c>
      <c r="DR10" s="104">
        <v>0</v>
      </c>
      <c r="DS10" s="104">
        <v>0</v>
      </c>
    </row>
    <row r="11" spans="1:123" s="2" customFormat="1">
      <c r="A11" s="248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6"/>
      <c r="N11" s="6"/>
      <c r="O11" s="6"/>
      <c r="P11" s="6"/>
      <c r="Q11" s="6"/>
      <c r="R11" s="253" t="s">
        <v>16</v>
      </c>
      <c r="S11" s="33" t="s">
        <v>16</v>
      </c>
      <c r="T11" s="33" t="s">
        <v>16</v>
      </c>
      <c r="U11" s="33" t="s">
        <v>16</v>
      </c>
      <c r="V11" s="33" t="s">
        <v>16</v>
      </c>
      <c r="W11" s="33" t="s">
        <v>16</v>
      </c>
      <c r="X11" s="33" t="s">
        <v>16</v>
      </c>
      <c r="Y11" s="33" t="s">
        <v>16</v>
      </c>
      <c r="Z11" s="33" t="s">
        <v>16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275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4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V11" s="275">
        <v>0</v>
      </c>
      <c r="AW11" s="104">
        <v>0</v>
      </c>
      <c r="AX11" s="104">
        <v>0</v>
      </c>
      <c r="AY11" s="104">
        <v>0</v>
      </c>
      <c r="AZ11" s="104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/>
      <c r="BJ11" s="104"/>
      <c r="BK11" s="275"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4">
        <v>0</v>
      </c>
      <c r="BV11" s="104">
        <v>0</v>
      </c>
      <c r="BW11" s="104">
        <v>0</v>
      </c>
      <c r="BX11" s="104"/>
      <c r="BY11" s="104"/>
      <c r="BZ11" s="276">
        <v>0</v>
      </c>
      <c r="CA11" s="104">
        <v>0</v>
      </c>
      <c r="CB11" s="104">
        <v>0</v>
      </c>
      <c r="CC11" s="104">
        <v>0</v>
      </c>
      <c r="CD11" s="104">
        <v>0</v>
      </c>
      <c r="CE11" s="104">
        <v>0</v>
      </c>
      <c r="CF11" s="104">
        <v>0</v>
      </c>
      <c r="CG11" s="104">
        <v>0</v>
      </c>
      <c r="CH11" s="104">
        <v>0</v>
      </c>
      <c r="CI11" s="104">
        <v>0</v>
      </c>
      <c r="CJ11" s="104">
        <v>0</v>
      </c>
      <c r="CK11" s="104">
        <v>0</v>
      </c>
      <c r="CL11" s="104">
        <v>0</v>
      </c>
      <c r="CM11" s="104">
        <v>0</v>
      </c>
      <c r="CN11" s="104">
        <v>0</v>
      </c>
      <c r="CO11" s="104">
        <v>0</v>
      </c>
      <c r="CP11" s="275">
        <v>0</v>
      </c>
      <c r="CQ11" s="104">
        <v>0</v>
      </c>
      <c r="CR11" s="104">
        <v>0</v>
      </c>
      <c r="CS11" s="104">
        <v>0</v>
      </c>
      <c r="CT11" s="104">
        <v>0</v>
      </c>
      <c r="CU11" s="104">
        <v>0</v>
      </c>
      <c r="CV11" s="104">
        <v>0</v>
      </c>
      <c r="CW11" s="104">
        <v>0</v>
      </c>
      <c r="CX11" s="104">
        <v>0</v>
      </c>
      <c r="CY11" s="104">
        <v>0</v>
      </c>
      <c r="CZ11" s="104">
        <v>0</v>
      </c>
      <c r="DA11" s="104">
        <v>0</v>
      </c>
      <c r="DB11" s="104">
        <v>0</v>
      </c>
      <c r="DC11" s="104">
        <v>0</v>
      </c>
      <c r="DD11" s="104">
        <v>0</v>
      </c>
      <c r="DE11" s="275">
        <v>0</v>
      </c>
      <c r="DF11" s="104">
        <v>0</v>
      </c>
      <c r="DG11" s="104">
        <v>0</v>
      </c>
      <c r="DH11" s="104">
        <v>0</v>
      </c>
      <c r="DI11" s="104">
        <v>0</v>
      </c>
      <c r="DJ11" s="104">
        <v>0</v>
      </c>
      <c r="DK11" s="104">
        <v>0</v>
      </c>
      <c r="DL11" s="104">
        <v>0</v>
      </c>
      <c r="DM11" s="104">
        <v>0</v>
      </c>
      <c r="DN11" s="104">
        <v>0</v>
      </c>
      <c r="DO11" s="104">
        <v>0</v>
      </c>
      <c r="DP11" s="104">
        <v>0</v>
      </c>
      <c r="DQ11" s="104">
        <v>0</v>
      </c>
      <c r="DR11" s="104">
        <v>0</v>
      </c>
      <c r="DS11" s="104">
        <v>0</v>
      </c>
    </row>
    <row r="12" spans="1:123" s="2" customFormat="1">
      <c r="A12" s="248" t="s">
        <v>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6"/>
      <c r="N12" s="6"/>
      <c r="O12" s="6"/>
      <c r="P12" s="6"/>
      <c r="Q12" s="6"/>
      <c r="R12" s="275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33" t="s">
        <v>16</v>
      </c>
      <c r="AB12" s="33" t="s">
        <v>16</v>
      </c>
      <c r="AC12" s="33" t="s">
        <v>16</v>
      </c>
      <c r="AD12" s="33" t="s">
        <v>16</v>
      </c>
      <c r="AE12" s="33" t="s">
        <v>16</v>
      </c>
      <c r="AF12" s="33" t="s">
        <v>16</v>
      </c>
      <c r="AG12" s="275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V12" s="275">
        <v>0</v>
      </c>
      <c r="AW12" s="104">
        <v>0</v>
      </c>
      <c r="AX12" s="104">
        <v>0</v>
      </c>
      <c r="AY12" s="104">
        <v>0</v>
      </c>
      <c r="AZ12" s="104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/>
      <c r="BJ12" s="104"/>
      <c r="BK12" s="275"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4">
        <v>0</v>
      </c>
      <c r="BV12" s="104">
        <v>0</v>
      </c>
      <c r="BW12" s="104">
        <v>0</v>
      </c>
      <c r="BX12" s="104"/>
      <c r="BY12" s="104"/>
      <c r="BZ12" s="276">
        <v>0</v>
      </c>
      <c r="CA12" s="104">
        <v>0</v>
      </c>
      <c r="CB12" s="104">
        <v>0</v>
      </c>
      <c r="CC12" s="104">
        <v>0</v>
      </c>
      <c r="CD12" s="104">
        <v>0</v>
      </c>
      <c r="CE12" s="104">
        <v>0</v>
      </c>
      <c r="CF12" s="104">
        <v>0</v>
      </c>
      <c r="CG12" s="104">
        <v>0</v>
      </c>
      <c r="CH12" s="104">
        <v>0</v>
      </c>
      <c r="CI12" s="104">
        <v>0</v>
      </c>
      <c r="CJ12" s="104">
        <v>0</v>
      </c>
      <c r="CK12" s="104">
        <v>0</v>
      </c>
      <c r="CL12" s="104">
        <v>0</v>
      </c>
      <c r="CM12" s="104">
        <v>0</v>
      </c>
      <c r="CN12" s="104">
        <v>0</v>
      </c>
      <c r="CO12" s="104">
        <v>0</v>
      </c>
      <c r="CP12" s="275">
        <v>0</v>
      </c>
      <c r="CQ12" s="104">
        <v>0</v>
      </c>
      <c r="CR12" s="104">
        <v>0</v>
      </c>
      <c r="CS12" s="104">
        <v>0</v>
      </c>
      <c r="CT12" s="104">
        <v>0</v>
      </c>
      <c r="CU12" s="104">
        <v>0</v>
      </c>
      <c r="CV12" s="104">
        <v>0</v>
      </c>
      <c r="CW12" s="104">
        <v>0</v>
      </c>
      <c r="CX12" s="104">
        <v>0</v>
      </c>
      <c r="CY12" s="104">
        <v>0</v>
      </c>
      <c r="CZ12" s="104">
        <v>0</v>
      </c>
      <c r="DA12" s="104">
        <v>0</v>
      </c>
      <c r="DB12" s="104">
        <v>0</v>
      </c>
      <c r="DC12" s="104">
        <v>0</v>
      </c>
      <c r="DD12" s="104">
        <v>0</v>
      </c>
      <c r="DE12" s="275">
        <v>0</v>
      </c>
      <c r="DF12" s="104">
        <v>0</v>
      </c>
      <c r="DG12" s="104">
        <v>0</v>
      </c>
      <c r="DH12" s="104">
        <v>0</v>
      </c>
      <c r="DI12" s="104">
        <v>0</v>
      </c>
      <c r="DJ12" s="104">
        <v>0</v>
      </c>
      <c r="DK12" s="104">
        <v>0</v>
      </c>
      <c r="DL12" s="104">
        <v>0</v>
      </c>
      <c r="DM12" s="104">
        <v>0</v>
      </c>
      <c r="DN12" s="104">
        <v>0</v>
      </c>
      <c r="DO12" s="104">
        <v>0</v>
      </c>
      <c r="DP12" s="104">
        <v>0</v>
      </c>
      <c r="DQ12" s="104">
        <v>0</v>
      </c>
      <c r="DR12" s="104">
        <v>0</v>
      </c>
      <c r="DS12" s="104">
        <v>0</v>
      </c>
    </row>
    <row r="13" spans="1:123" s="2" customFormat="1">
      <c r="A13" s="248" t="s">
        <v>6</v>
      </c>
      <c r="B13" s="104">
        <f>184720007</f>
        <v>184720007</v>
      </c>
      <c r="C13" s="104">
        <f>196177402</f>
        <v>196177402</v>
      </c>
      <c r="D13" s="104">
        <v>205514942</v>
      </c>
      <c r="E13" s="104">
        <v>214920491</v>
      </c>
      <c r="F13" s="104">
        <v>233336621</v>
      </c>
      <c r="G13" s="104">
        <v>253562568</v>
      </c>
      <c r="H13" s="104">
        <v>283479649</v>
      </c>
      <c r="I13" s="104">
        <v>312344454</v>
      </c>
      <c r="J13" s="104">
        <v>326598844</v>
      </c>
      <c r="K13" s="104">
        <v>329258953</v>
      </c>
      <c r="L13" s="104">
        <v>319485539</v>
      </c>
      <c r="M13" s="675">
        <v>310294165</v>
      </c>
      <c r="N13" s="6">
        <v>317265647</v>
      </c>
      <c r="O13" s="6">
        <v>329154223</v>
      </c>
      <c r="P13" s="6">
        <v>354145045</v>
      </c>
      <c r="Q13" s="6">
        <v>372657877</v>
      </c>
      <c r="R13" s="253" t="s">
        <v>16</v>
      </c>
      <c r="S13" s="33" t="s">
        <v>16</v>
      </c>
      <c r="T13" s="33" t="s">
        <v>16</v>
      </c>
      <c r="U13" s="33" t="s">
        <v>16</v>
      </c>
      <c r="V13" s="33" t="s">
        <v>16</v>
      </c>
      <c r="W13" s="33" t="s">
        <v>16</v>
      </c>
      <c r="X13" s="33" t="s">
        <v>16</v>
      </c>
      <c r="Y13" s="33" t="s">
        <v>16</v>
      </c>
      <c r="Z13" s="33" t="s">
        <v>16</v>
      </c>
      <c r="AA13" s="33" t="s">
        <v>16</v>
      </c>
      <c r="AB13" s="33" t="s">
        <v>16</v>
      </c>
      <c r="AC13" s="33" t="s">
        <v>16</v>
      </c>
      <c r="AD13" s="33" t="s">
        <v>16</v>
      </c>
      <c r="AE13" s="33" t="s">
        <v>16</v>
      </c>
      <c r="AF13" s="33" t="s">
        <v>16</v>
      </c>
      <c r="AG13" s="275">
        <v>126724795</v>
      </c>
      <c r="AH13" s="104">
        <v>129611884</v>
      </c>
      <c r="AI13" s="104">
        <v>134423582</v>
      </c>
      <c r="AJ13" s="104">
        <v>148219438</v>
      </c>
      <c r="AK13" s="104">
        <v>160388077</v>
      </c>
      <c r="AL13" s="104">
        <v>180640070</v>
      </c>
      <c r="AM13" s="104">
        <v>198911515</v>
      </c>
      <c r="AN13" s="2">
        <v>207893908</v>
      </c>
      <c r="AO13" s="2">
        <v>209161706</v>
      </c>
      <c r="AP13" s="6">
        <v>243056891</v>
      </c>
      <c r="AQ13" s="675">
        <v>234264079</v>
      </c>
      <c r="AR13" s="6">
        <v>240076504</v>
      </c>
      <c r="AS13" s="6">
        <v>249942703</v>
      </c>
      <c r="AT13" s="6">
        <v>273645919</v>
      </c>
      <c r="AU13" s="6">
        <v>290340693</v>
      </c>
      <c r="AV13" s="275">
        <v>41870860</v>
      </c>
      <c r="AW13" s="104">
        <v>45772276</v>
      </c>
      <c r="AX13" s="104">
        <v>48353500</v>
      </c>
      <c r="AY13" s="104">
        <v>50661836</v>
      </c>
      <c r="AZ13" s="104">
        <v>55168244</v>
      </c>
      <c r="BA13" s="104">
        <v>74460662</v>
      </c>
      <c r="BB13" s="104">
        <v>82477309</v>
      </c>
      <c r="BC13" s="104">
        <v>86468703</v>
      </c>
      <c r="BD13" s="6">
        <v>101813733</v>
      </c>
      <c r="BE13" s="6">
        <v>58100031</v>
      </c>
      <c r="BF13" s="675">
        <v>57803789</v>
      </c>
      <c r="BG13" s="6">
        <v>58514244</v>
      </c>
      <c r="BH13" s="6">
        <v>60219875</v>
      </c>
      <c r="BI13" s="6">
        <v>60888834</v>
      </c>
      <c r="BJ13" s="6">
        <v>62388280</v>
      </c>
      <c r="BK13" s="275">
        <v>27581747</v>
      </c>
      <c r="BL13" s="104">
        <v>30130782</v>
      </c>
      <c r="BM13" s="104">
        <v>32143409</v>
      </c>
      <c r="BN13" s="104">
        <v>34455347</v>
      </c>
      <c r="BO13" s="104">
        <v>38006247</v>
      </c>
      <c r="BP13" s="104">
        <v>28378917</v>
      </c>
      <c r="BQ13" s="104">
        <v>30955630</v>
      </c>
      <c r="BR13" s="104">
        <v>32236233</v>
      </c>
      <c r="BS13" s="104">
        <v>18283514</v>
      </c>
      <c r="BT13" s="6">
        <v>18328617</v>
      </c>
      <c r="BU13" s="675">
        <v>18226297</v>
      </c>
      <c r="BV13" s="6">
        <v>18674899</v>
      </c>
      <c r="BW13" s="6">
        <v>18991645</v>
      </c>
      <c r="BX13" s="6">
        <v>19610292</v>
      </c>
      <c r="BY13" s="6">
        <v>19928904</v>
      </c>
      <c r="BZ13" s="254" t="s">
        <v>16</v>
      </c>
      <c r="CA13" s="33" t="s">
        <v>16</v>
      </c>
      <c r="CB13" s="33" t="s">
        <v>16</v>
      </c>
      <c r="CC13" s="33" t="s">
        <v>16</v>
      </c>
      <c r="CD13" s="33" t="s">
        <v>16</v>
      </c>
      <c r="CE13" s="33" t="s">
        <v>16</v>
      </c>
      <c r="CF13" s="33" t="s">
        <v>16</v>
      </c>
      <c r="CG13" s="33" t="s">
        <v>16</v>
      </c>
      <c r="CH13" s="33" t="s">
        <v>16</v>
      </c>
      <c r="CI13" s="33" t="s">
        <v>16</v>
      </c>
      <c r="CJ13" s="33" t="s">
        <v>16</v>
      </c>
      <c r="CK13" s="33" t="s">
        <v>16</v>
      </c>
      <c r="CL13" s="33" t="s">
        <v>16</v>
      </c>
      <c r="CM13" s="33" t="s">
        <v>16</v>
      </c>
      <c r="CN13" s="33" t="s">
        <v>16</v>
      </c>
      <c r="CO13" s="33" t="s">
        <v>16</v>
      </c>
      <c r="CP13" s="253" t="s">
        <v>16</v>
      </c>
      <c r="CQ13" s="33" t="s">
        <v>16</v>
      </c>
      <c r="CR13" s="33" t="s">
        <v>16</v>
      </c>
      <c r="CS13" s="33" t="s">
        <v>16</v>
      </c>
      <c r="CT13" s="33" t="s">
        <v>16</v>
      </c>
      <c r="CU13" s="33" t="s">
        <v>16</v>
      </c>
      <c r="CV13" s="33" t="s">
        <v>16</v>
      </c>
      <c r="CW13" s="33" t="s">
        <v>16</v>
      </c>
      <c r="CX13" s="33" t="s">
        <v>16</v>
      </c>
      <c r="CY13" s="33" t="s">
        <v>16</v>
      </c>
      <c r="CZ13" s="33" t="s">
        <v>16</v>
      </c>
      <c r="DA13" s="33" t="s">
        <v>16</v>
      </c>
      <c r="DB13" s="33" t="s">
        <v>16</v>
      </c>
      <c r="DC13" s="33" t="s">
        <v>16</v>
      </c>
      <c r="DD13" s="33" t="s">
        <v>16</v>
      </c>
      <c r="DE13" s="253" t="s">
        <v>16</v>
      </c>
      <c r="DF13" s="33" t="s">
        <v>16</v>
      </c>
      <c r="DG13" s="33" t="s">
        <v>16</v>
      </c>
      <c r="DH13" s="33" t="s">
        <v>16</v>
      </c>
      <c r="DI13" s="33" t="s">
        <v>16</v>
      </c>
      <c r="DJ13" s="33" t="s">
        <v>16</v>
      </c>
      <c r="DK13" s="33" t="s">
        <v>16</v>
      </c>
      <c r="DL13" s="33" t="s">
        <v>16</v>
      </c>
      <c r="DM13" s="33" t="s">
        <v>16</v>
      </c>
      <c r="DN13" s="33" t="s">
        <v>16</v>
      </c>
      <c r="DO13" s="33" t="s">
        <v>16</v>
      </c>
      <c r="DP13" s="33" t="s">
        <v>16</v>
      </c>
      <c r="DQ13" s="33" t="s">
        <v>16</v>
      </c>
      <c r="DR13" s="33" t="s">
        <v>16</v>
      </c>
      <c r="DS13" s="33" t="s">
        <v>16</v>
      </c>
    </row>
    <row r="14" spans="1:123" s="2" customFormat="1">
      <c r="A14" s="248" t="s">
        <v>7</v>
      </c>
      <c r="B14" s="104">
        <v>34762360</v>
      </c>
      <c r="C14" s="104">
        <v>37008530</v>
      </c>
      <c r="D14" s="104">
        <v>38662892</v>
      </c>
      <c r="E14" s="104">
        <v>40455679</v>
      </c>
      <c r="F14" s="104">
        <v>41994256</v>
      </c>
      <c r="G14" s="159">
        <v>42482900</v>
      </c>
      <c r="H14" s="159">
        <v>45066856</v>
      </c>
      <c r="I14" s="159">
        <v>46009510</v>
      </c>
      <c r="J14" s="159">
        <v>47621527</v>
      </c>
      <c r="K14" s="159">
        <v>50118262</v>
      </c>
      <c r="L14" s="159">
        <v>50808246</v>
      </c>
      <c r="M14" s="6">
        <v>51600789</v>
      </c>
      <c r="N14" s="6">
        <v>53179486</v>
      </c>
      <c r="O14" s="6">
        <v>53200334</v>
      </c>
      <c r="P14" s="6">
        <v>54318644</v>
      </c>
      <c r="Q14" s="6">
        <v>54745005</v>
      </c>
      <c r="R14" s="253" t="s">
        <v>16</v>
      </c>
      <c r="S14" s="33" t="s">
        <v>16</v>
      </c>
      <c r="T14" s="33" t="s">
        <v>16</v>
      </c>
      <c r="U14" s="33" t="s">
        <v>16</v>
      </c>
      <c r="V14" s="33" t="s">
        <v>16</v>
      </c>
      <c r="W14" s="33" t="s">
        <v>16</v>
      </c>
      <c r="X14" s="33" t="s">
        <v>16</v>
      </c>
      <c r="Y14" s="33" t="s">
        <v>16</v>
      </c>
      <c r="Z14" s="33" t="s">
        <v>16</v>
      </c>
      <c r="AA14" s="33" t="s">
        <v>16</v>
      </c>
      <c r="AB14" s="33" t="s">
        <v>16</v>
      </c>
      <c r="AC14" s="33" t="s">
        <v>16</v>
      </c>
      <c r="AD14" s="33" t="s">
        <v>16</v>
      </c>
      <c r="AE14" s="33" t="s">
        <v>16</v>
      </c>
      <c r="AF14" s="33" t="s">
        <v>16</v>
      </c>
      <c r="AG14" s="275">
        <v>14688800</v>
      </c>
      <c r="AH14" s="104">
        <v>15099739</v>
      </c>
      <c r="AI14" s="104">
        <v>16568550</v>
      </c>
      <c r="AJ14" s="104">
        <v>20324400</v>
      </c>
      <c r="AK14" s="104">
        <v>20658859</v>
      </c>
      <c r="AL14" s="104">
        <v>21932540</v>
      </c>
      <c r="AM14" s="104">
        <v>22105022</v>
      </c>
      <c r="AN14" s="2">
        <v>23537564</v>
      </c>
      <c r="AO14" s="2">
        <v>29100205</v>
      </c>
      <c r="AP14" s="6">
        <v>29792676</v>
      </c>
      <c r="AQ14" s="6">
        <v>29746561</v>
      </c>
      <c r="AR14" s="6">
        <v>30198215</v>
      </c>
      <c r="AS14" s="6">
        <v>30309895</v>
      </c>
      <c r="AT14" s="6">
        <v>31226125</v>
      </c>
      <c r="AU14" s="6">
        <v>31650503</v>
      </c>
      <c r="AV14" s="275">
        <v>19343682</v>
      </c>
      <c r="AW14" s="104">
        <v>20285393</v>
      </c>
      <c r="AX14" s="104">
        <v>21700540</v>
      </c>
      <c r="AY14" s="104">
        <v>19356922</v>
      </c>
      <c r="AZ14" s="104">
        <v>19471468</v>
      </c>
      <c r="BA14" s="104">
        <v>20703622</v>
      </c>
      <c r="BB14" s="104">
        <v>21469924</v>
      </c>
      <c r="BC14" s="104">
        <v>21632760</v>
      </c>
      <c r="BD14" s="159">
        <v>18574683</v>
      </c>
      <c r="BE14" s="6">
        <v>18469473</v>
      </c>
      <c r="BF14" s="6">
        <v>18778780</v>
      </c>
      <c r="BG14" s="6">
        <v>19899353</v>
      </c>
      <c r="BH14" s="6">
        <v>19649836</v>
      </c>
      <c r="BI14" s="6">
        <v>19816904</v>
      </c>
      <c r="BJ14" s="6">
        <v>20291639</v>
      </c>
      <c r="BK14" s="275">
        <v>2976048</v>
      </c>
      <c r="BL14" s="104">
        <v>3277760</v>
      </c>
      <c r="BM14" s="104">
        <v>2186589</v>
      </c>
      <c r="BN14" s="104">
        <v>2312934</v>
      </c>
      <c r="BO14" s="104">
        <v>2352573</v>
      </c>
      <c r="BP14" s="104">
        <v>2430694</v>
      </c>
      <c r="BQ14" s="104">
        <v>2434564</v>
      </c>
      <c r="BR14" s="104">
        <v>2451203</v>
      </c>
      <c r="BS14" s="159">
        <v>2443374</v>
      </c>
      <c r="BT14" s="6">
        <v>2546097</v>
      </c>
      <c r="BU14" s="6">
        <v>3075448</v>
      </c>
      <c r="BV14" s="6">
        <v>3081918</v>
      </c>
      <c r="BW14" s="6">
        <v>3240603</v>
      </c>
      <c r="BX14" s="6">
        <v>3275615</v>
      </c>
      <c r="BY14" s="6">
        <v>2802863</v>
      </c>
      <c r="BZ14" s="254" t="s">
        <v>16</v>
      </c>
      <c r="CA14" s="33" t="s">
        <v>16</v>
      </c>
      <c r="CB14" s="33" t="s">
        <v>16</v>
      </c>
      <c r="CC14" s="33" t="s">
        <v>16</v>
      </c>
      <c r="CD14" s="33" t="s">
        <v>16</v>
      </c>
      <c r="CE14" s="33" t="s">
        <v>16</v>
      </c>
      <c r="CF14" s="33" t="s">
        <v>16</v>
      </c>
      <c r="CG14" s="33" t="s">
        <v>16</v>
      </c>
      <c r="CH14" s="33" t="s">
        <v>16</v>
      </c>
      <c r="CI14" s="33" t="s">
        <v>16</v>
      </c>
      <c r="CJ14" s="33" t="s">
        <v>16</v>
      </c>
      <c r="CK14" s="33" t="s">
        <v>16</v>
      </c>
      <c r="CL14" s="33" t="s">
        <v>16</v>
      </c>
      <c r="CM14" s="33" t="s">
        <v>16</v>
      </c>
      <c r="CN14" s="33" t="s">
        <v>16</v>
      </c>
      <c r="CO14" s="33" t="s">
        <v>16</v>
      </c>
      <c r="CP14" s="253" t="s">
        <v>16</v>
      </c>
      <c r="CQ14" s="33" t="s">
        <v>16</v>
      </c>
      <c r="CR14" s="33" t="s">
        <v>16</v>
      </c>
      <c r="CS14" s="33" t="s">
        <v>16</v>
      </c>
      <c r="CT14" s="33" t="s">
        <v>16</v>
      </c>
      <c r="CU14" s="33" t="s">
        <v>16</v>
      </c>
      <c r="CV14" s="33" t="s">
        <v>16</v>
      </c>
      <c r="CW14" s="33" t="s">
        <v>16</v>
      </c>
      <c r="CX14" s="33" t="s">
        <v>16</v>
      </c>
      <c r="CY14" s="33" t="s">
        <v>16</v>
      </c>
      <c r="CZ14" s="33" t="s">
        <v>16</v>
      </c>
      <c r="DA14" s="33" t="s">
        <v>16</v>
      </c>
      <c r="DB14" s="33" t="s">
        <v>16</v>
      </c>
      <c r="DC14" s="33" t="s">
        <v>16</v>
      </c>
      <c r="DD14" s="33" t="s">
        <v>16</v>
      </c>
      <c r="DE14" s="253" t="s">
        <v>16</v>
      </c>
      <c r="DF14" s="33" t="s">
        <v>16</v>
      </c>
      <c r="DG14" s="33" t="s">
        <v>16</v>
      </c>
      <c r="DH14" s="33" t="s">
        <v>16</v>
      </c>
      <c r="DI14" s="33" t="s">
        <v>16</v>
      </c>
      <c r="DJ14" s="33" t="s">
        <v>16</v>
      </c>
      <c r="DK14" s="33" t="s">
        <v>16</v>
      </c>
      <c r="DL14" s="33" t="s">
        <v>16</v>
      </c>
      <c r="DM14" s="33" t="s">
        <v>16</v>
      </c>
      <c r="DN14" s="33" t="s">
        <v>16</v>
      </c>
      <c r="DO14" s="33" t="s">
        <v>16</v>
      </c>
      <c r="DP14" s="33" t="s">
        <v>16</v>
      </c>
      <c r="DQ14" s="33" t="s">
        <v>16</v>
      </c>
      <c r="DR14" s="33" t="s">
        <v>16</v>
      </c>
      <c r="DS14" s="33" t="s">
        <v>16</v>
      </c>
    </row>
    <row r="15" spans="1:123" s="2" customFormat="1">
      <c r="A15" s="248" t="s">
        <v>8</v>
      </c>
      <c r="B15" s="104">
        <v>115890163</v>
      </c>
      <c r="C15" s="104">
        <v>123433923</v>
      </c>
      <c r="D15" s="104">
        <v>127414446</v>
      </c>
      <c r="E15" s="104">
        <v>132275796</v>
      </c>
      <c r="F15" s="104">
        <v>143924791</v>
      </c>
      <c r="G15" s="104">
        <v>157603307</v>
      </c>
      <c r="H15" s="104">
        <v>171812537</v>
      </c>
      <c r="I15" s="104">
        <v>185995031</v>
      </c>
      <c r="J15" s="104">
        <v>222176535</v>
      </c>
      <c r="K15" s="104">
        <v>198011685</v>
      </c>
      <c r="L15" s="104">
        <v>198448732</v>
      </c>
      <c r="M15" s="6">
        <v>204071082</v>
      </c>
      <c r="N15" s="6">
        <v>210770615</v>
      </c>
      <c r="O15" s="6">
        <v>219909058</v>
      </c>
      <c r="P15" s="6">
        <v>230872309</v>
      </c>
      <c r="Q15" s="6">
        <v>242228949</v>
      </c>
      <c r="R15" s="253" t="s">
        <v>16</v>
      </c>
      <c r="S15" s="33" t="s">
        <v>16</v>
      </c>
      <c r="T15" s="33" t="s">
        <v>16</v>
      </c>
      <c r="U15" s="33" t="s">
        <v>16</v>
      </c>
      <c r="V15" s="33" t="s">
        <v>16</v>
      </c>
      <c r="W15" s="33" t="s">
        <v>16</v>
      </c>
      <c r="X15" s="33" t="s">
        <v>16</v>
      </c>
      <c r="Y15" s="33" t="s">
        <v>16</v>
      </c>
      <c r="Z15" s="33" t="s">
        <v>16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275">
        <v>0</v>
      </c>
      <c r="AH15" s="104">
        <v>58519592</v>
      </c>
      <c r="AI15" s="104">
        <v>58874378</v>
      </c>
      <c r="AJ15" s="104">
        <v>68085716</v>
      </c>
      <c r="AK15" s="104">
        <v>82135892</v>
      </c>
      <c r="AL15" s="104">
        <v>91316260</v>
      </c>
      <c r="AM15" s="104">
        <v>99173166</v>
      </c>
      <c r="AN15" s="2">
        <v>113495957</v>
      </c>
      <c r="AO15" s="2">
        <v>96745856</v>
      </c>
      <c r="AP15" s="6">
        <v>96028683</v>
      </c>
      <c r="AQ15" s="6">
        <v>98604920</v>
      </c>
      <c r="AR15" s="6">
        <v>97813282</v>
      </c>
      <c r="AS15" s="6">
        <v>104645461</v>
      </c>
      <c r="AT15" s="6">
        <v>110609893</v>
      </c>
      <c r="AU15" s="6">
        <v>118736427</v>
      </c>
      <c r="AV15" s="275">
        <v>0</v>
      </c>
      <c r="AW15" s="104">
        <v>49618734</v>
      </c>
      <c r="AX15" s="104">
        <v>57493757</v>
      </c>
      <c r="AY15" s="104">
        <v>64242630</v>
      </c>
      <c r="AZ15" s="104">
        <v>63207259</v>
      </c>
      <c r="BA15" s="104">
        <v>67477630</v>
      </c>
      <c r="BB15" s="104">
        <v>71648437</v>
      </c>
      <c r="BC15" s="104">
        <v>90423003</v>
      </c>
      <c r="BD15" s="104">
        <v>68788476</v>
      </c>
      <c r="BE15" s="6">
        <v>69962603</v>
      </c>
      <c r="BF15" s="6">
        <v>72102417</v>
      </c>
      <c r="BG15" s="6">
        <v>74824831</v>
      </c>
      <c r="BH15" s="6">
        <v>75303476</v>
      </c>
      <c r="BI15" s="6">
        <v>78768396</v>
      </c>
      <c r="BJ15" s="6">
        <v>82274236</v>
      </c>
      <c r="BK15" s="275">
        <v>0</v>
      </c>
      <c r="BL15" s="104">
        <v>19276120</v>
      </c>
      <c r="BM15" s="104">
        <v>15907661</v>
      </c>
      <c r="BN15" s="104">
        <v>11596445</v>
      </c>
      <c r="BO15" s="104">
        <v>12260156</v>
      </c>
      <c r="BP15" s="104">
        <v>13018647</v>
      </c>
      <c r="BQ15" s="104">
        <v>15173428</v>
      </c>
      <c r="BR15" s="104">
        <v>18257575</v>
      </c>
      <c r="BS15" s="2">
        <v>32477353</v>
      </c>
      <c r="BT15" s="2">
        <v>32457446</v>
      </c>
      <c r="BU15" s="6">
        <v>33363745</v>
      </c>
      <c r="BV15" s="6">
        <v>38132502</v>
      </c>
      <c r="BW15" s="6">
        <v>39960121</v>
      </c>
      <c r="BX15" s="6">
        <v>41494020</v>
      </c>
      <c r="BY15" s="6">
        <v>41218286</v>
      </c>
      <c r="BZ15" s="254" t="s">
        <v>16</v>
      </c>
      <c r="CA15" s="33" t="s">
        <v>16</v>
      </c>
      <c r="CB15" s="33" t="s">
        <v>16</v>
      </c>
      <c r="CC15" s="33" t="s">
        <v>16</v>
      </c>
      <c r="CD15" s="33" t="s">
        <v>16</v>
      </c>
      <c r="CE15" s="33" t="s">
        <v>16</v>
      </c>
      <c r="CF15" s="33" t="s">
        <v>16</v>
      </c>
      <c r="CG15" s="33" t="s">
        <v>16</v>
      </c>
      <c r="CH15" s="33" t="s">
        <v>16</v>
      </c>
      <c r="CI15" s="33" t="s">
        <v>16</v>
      </c>
      <c r="CJ15" s="33" t="s">
        <v>16</v>
      </c>
      <c r="CK15" s="33" t="s">
        <v>16</v>
      </c>
      <c r="CL15" s="33" t="s">
        <v>16</v>
      </c>
      <c r="CM15" s="33" t="s">
        <v>16</v>
      </c>
      <c r="CN15" s="33" t="s">
        <v>16</v>
      </c>
      <c r="CO15" s="33" t="s">
        <v>16</v>
      </c>
      <c r="CP15" s="253" t="s">
        <v>16</v>
      </c>
      <c r="CQ15" s="33" t="s">
        <v>16</v>
      </c>
      <c r="CR15" s="33" t="s">
        <v>16</v>
      </c>
      <c r="CS15" s="33" t="s">
        <v>16</v>
      </c>
      <c r="CT15" s="33" t="s">
        <v>16</v>
      </c>
      <c r="CU15" s="33" t="s">
        <v>16</v>
      </c>
      <c r="CV15" s="33" t="s">
        <v>16</v>
      </c>
      <c r="CW15" s="33" t="s">
        <v>16</v>
      </c>
      <c r="CX15" s="33" t="s">
        <v>16</v>
      </c>
      <c r="CY15" s="33" t="s">
        <v>16</v>
      </c>
      <c r="CZ15" s="33" t="s">
        <v>16</v>
      </c>
      <c r="DA15" s="33" t="s">
        <v>16</v>
      </c>
      <c r="DB15" s="33" t="s">
        <v>16</v>
      </c>
      <c r="DC15" s="33" t="s">
        <v>16</v>
      </c>
      <c r="DD15" s="33" t="s">
        <v>16</v>
      </c>
      <c r="DE15" s="253" t="s">
        <v>16</v>
      </c>
      <c r="DF15" s="33" t="s">
        <v>16</v>
      </c>
      <c r="DG15" s="33" t="s">
        <v>16</v>
      </c>
      <c r="DH15" s="33" t="s">
        <v>16</v>
      </c>
      <c r="DI15" s="33" t="s">
        <v>16</v>
      </c>
      <c r="DJ15" s="33" t="s">
        <v>16</v>
      </c>
      <c r="DK15" s="33" t="s">
        <v>16</v>
      </c>
      <c r="DL15" s="33" t="s">
        <v>16</v>
      </c>
      <c r="DM15" s="33" t="s">
        <v>16</v>
      </c>
      <c r="DN15" s="33" t="s">
        <v>16</v>
      </c>
      <c r="DO15" s="33" t="s">
        <v>16</v>
      </c>
      <c r="DP15" s="33" t="s">
        <v>16</v>
      </c>
      <c r="DQ15" s="33" t="s">
        <v>16</v>
      </c>
      <c r="DR15" s="33" t="s">
        <v>16</v>
      </c>
      <c r="DS15" s="33" t="s">
        <v>16</v>
      </c>
    </row>
    <row r="16" spans="1:123" s="2" customFormat="1">
      <c r="A16" s="248" t="s">
        <v>9</v>
      </c>
      <c r="B16" s="104">
        <v>26751359</v>
      </c>
      <c r="C16" s="104">
        <v>25896177</v>
      </c>
      <c r="D16" s="104">
        <v>27864495</v>
      </c>
      <c r="E16" s="104">
        <v>30446902</v>
      </c>
      <c r="F16" s="104">
        <v>30685658</v>
      </c>
      <c r="G16" s="104">
        <v>31976830</v>
      </c>
      <c r="H16" s="104">
        <v>33445903</v>
      </c>
      <c r="I16" s="104">
        <v>36045173</v>
      </c>
      <c r="J16" s="104">
        <v>40666238</v>
      </c>
      <c r="K16" s="104">
        <v>41489536</v>
      </c>
      <c r="L16" s="104">
        <v>40919536</v>
      </c>
      <c r="M16" s="6">
        <v>40624780</v>
      </c>
      <c r="N16" s="6">
        <v>41875529</v>
      </c>
      <c r="O16" s="6">
        <v>46625073</v>
      </c>
      <c r="P16" s="6">
        <v>43212149</v>
      </c>
      <c r="Q16" s="6">
        <v>43183613</v>
      </c>
      <c r="R16" s="253" t="s">
        <v>16</v>
      </c>
      <c r="S16" s="33" t="s">
        <v>16</v>
      </c>
      <c r="T16" s="33" t="s">
        <v>16</v>
      </c>
      <c r="U16" s="33" t="s">
        <v>16</v>
      </c>
      <c r="V16" s="33" t="s">
        <v>16</v>
      </c>
      <c r="W16" s="33" t="s">
        <v>16</v>
      </c>
      <c r="X16" s="33" t="s">
        <v>16</v>
      </c>
      <c r="Y16" s="104">
        <v>0</v>
      </c>
      <c r="Z16" s="104">
        <v>0</v>
      </c>
      <c r="AA16" s="33" t="s">
        <v>16</v>
      </c>
      <c r="AB16" s="33" t="s">
        <v>16</v>
      </c>
      <c r="AC16" s="33" t="s">
        <v>16</v>
      </c>
      <c r="AD16" s="33" t="s">
        <v>16</v>
      </c>
      <c r="AE16" s="33" t="s">
        <v>16</v>
      </c>
      <c r="AF16" s="33" t="s">
        <v>16</v>
      </c>
      <c r="AG16" s="275">
        <v>24266177</v>
      </c>
      <c r="AH16" s="104">
        <v>26514495</v>
      </c>
      <c r="AI16" s="104">
        <v>29046902</v>
      </c>
      <c r="AJ16" s="104">
        <v>29085658</v>
      </c>
      <c r="AK16" s="104">
        <v>30376830</v>
      </c>
      <c r="AL16" s="104">
        <v>31845903</v>
      </c>
      <c r="AM16" s="104">
        <v>34445173</v>
      </c>
      <c r="AN16" s="2">
        <v>38966238</v>
      </c>
      <c r="AO16" s="2">
        <v>39589536</v>
      </c>
      <c r="AP16" s="6">
        <v>40919536</v>
      </c>
      <c r="AQ16" s="6">
        <v>40624780</v>
      </c>
      <c r="AR16" s="6">
        <v>41875529</v>
      </c>
      <c r="AS16" s="6">
        <v>46625073</v>
      </c>
      <c r="AT16" s="6">
        <v>41912149</v>
      </c>
      <c r="AU16" s="6">
        <v>41683613</v>
      </c>
      <c r="AV16" s="275">
        <v>1630000</v>
      </c>
      <c r="AW16" s="104">
        <v>1350000</v>
      </c>
      <c r="AX16" s="104">
        <v>1400000</v>
      </c>
      <c r="AY16" s="104">
        <v>1600000</v>
      </c>
      <c r="AZ16" s="104">
        <v>1600000</v>
      </c>
      <c r="BA16" s="104">
        <v>1600000</v>
      </c>
      <c r="BB16" s="104">
        <v>1600000</v>
      </c>
      <c r="BC16" s="104">
        <v>1700000</v>
      </c>
      <c r="BD16" s="104">
        <v>1900000</v>
      </c>
      <c r="BE16" s="104">
        <v>0</v>
      </c>
      <c r="BF16" s="104">
        <v>0</v>
      </c>
      <c r="BG16" s="104">
        <v>0</v>
      </c>
      <c r="BH16" s="104">
        <v>0</v>
      </c>
      <c r="BI16" s="104">
        <v>1300000</v>
      </c>
      <c r="BJ16" s="104">
        <v>1500000</v>
      </c>
      <c r="BK16" s="275"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0</v>
      </c>
      <c r="BW16" s="104">
        <v>0</v>
      </c>
      <c r="BX16" s="104"/>
      <c r="BY16" s="104"/>
      <c r="BZ16" s="254" t="s">
        <v>43</v>
      </c>
      <c r="CA16" s="33" t="s">
        <v>43</v>
      </c>
      <c r="CB16" s="33" t="s">
        <v>43</v>
      </c>
      <c r="CC16" s="33" t="s">
        <v>43</v>
      </c>
      <c r="CD16" s="33" t="s">
        <v>43</v>
      </c>
      <c r="CE16" s="33" t="s">
        <v>43</v>
      </c>
      <c r="CF16" s="33" t="s">
        <v>43</v>
      </c>
      <c r="CG16" s="33" t="s">
        <v>43</v>
      </c>
      <c r="CH16" s="104">
        <v>0</v>
      </c>
      <c r="CI16" s="104">
        <v>0</v>
      </c>
      <c r="CJ16" s="104">
        <v>0</v>
      </c>
      <c r="CK16" s="104">
        <v>0</v>
      </c>
      <c r="CL16" s="104">
        <v>0</v>
      </c>
      <c r="CM16" s="104">
        <v>0</v>
      </c>
      <c r="CN16" s="104">
        <v>0</v>
      </c>
      <c r="CO16" s="104">
        <v>0</v>
      </c>
      <c r="CP16" s="253" t="s">
        <v>43</v>
      </c>
      <c r="CQ16" s="33" t="s">
        <v>43</v>
      </c>
      <c r="CR16" s="33" t="s">
        <v>43</v>
      </c>
      <c r="CS16" s="33" t="s">
        <v>43</v>
      </c>
      <c r="CT16" s="33" t="s">
        <v>43</v>
      </c>
      <c r="CU16" s="33" t="s">
        <v>43</v>
      </c>
      <c r="CV16" s="33" t="s">
        <v>43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0</v>
      </c>
      <c r="DD16" s="104">
        <v>0</v>
      </c>
      <c r="DE16" s="253" t="s">
        <v>43</v>
      </c>
      <c r="DF16" s="33" t="s">
        <v>43</v>
      </c>
      <c r="DG16" s="33" t="s">
        <v>43</v>
      </c>
      <c r="DH16" s="33" t="s">
        <v>43</v>
      </c>
      <c r="DI16" s="33" t="s">
        <v>43</v>
      </c>
      <c r="DJ16" s="33" t="s">
        <v>43</v>
      </c>
      <c r="DK16" s="33" t="s">
        <v>43</v>
      </c>
      <c r="DL16" s="104">
        <v>0</v>
      </c>
      <c r="DM16" s="104">
        <v>0</v>
      </c>
      <c r="DN16" s="104">
        <v>0</v>
      </c>
      <c r="DO16" s="104">
        <v>0</v>
      </c>
      <c r="DP16" s="104">
        <v>0</v>
      </c>
      <c r="DQ16" s="104">
        <v>0</v>
      </c>
      <c r="DR16" s="104">
        <v>0</v>
      </c>
      <c r="DS16" s="104">
        <v>0</v>
      </c>
    </row>
    <row r="17" spans="1:123" s="2" customFormat="1">
      <c r="A17" s="248" t="s">
        <v>10</v>
      </c>
      <c r="B17" s="104">
        <v>36060332</v>
      </c>
      <c r="C17" s="104">
        <v>35926715</v>
      </c>
      <c r="D17" s="104">
        <v>42156156</v>
      </c>
      <c r="E17" s="104">
        <v>43349629</v>
      </c>
      <c r="F17" s="104">
        <v>45934281</v>
      </c>
      <c r="G17" s="104">
        <v>50253569</v>
      </c>
      <c r="H17" s="104">
        <v>52543142</v>
      </c>
      <c r="I17" s="104">
        <v>52543142</v>
      </c>
      <c r="J17" s="104">
        <v>59731945</v>
      </c>
      <c r="K17" s="104">
        <v>59731945</v>
      </c>
      <c r="L17" s="104">
        <v>63606317</v>
      </c>
      <c r="M17" s="6">
        <v>62560571</v>
      </c>
      <c r="N17" s="6">
        <v>61813259</v>
      </c>
      <c r="O17" s="6">
        <v>61382918</v>
      </c>
      <c r="P17" s="6">
        <v>65139797</v>
      </c>
      <c r="Q17" s="6">
        <v>67546614</v>
      </c>
      <c r="R17" s="275">
        <v>0</v>
      </c>
      <c r="S17" s="104">
        <v>0</v>
      </c>
      <c r="T17" s="104">
        <v>0</v>
      </c>
      <c r="U17" s="104">
        <v>0</v>
      </c>
      <c r="V17" s="104">
        <v>0</v>
      </c>
      <c r="W17" s="33">
        <v>180240</v>
      </c>
      <c r="X17" s="104">
        <v>0</v>
      </c>
      <c r="Y17" s="33" t="s">
        <v>16</v>
      </c>
      <c r="Z17" s="33" t="s">
        <v>16</v>
      </c>
      <c r="AA17" s="33" t="s">
        <v>16</v>
      </c>
      <c r="AB17" s="33" t="s">
        <v>16</v>
      </c>
      <c r="AC17" s="33" t="s">
        <v>16</v>
      </c>
      <c r="AD17" s="33" t="s">
        <v>16</v>
      </c>
      <c r="AE17" s="33" t="s">
        <v>16</v>
      </c>
      <c r="AF17" s="33" t="s">
        <v>16</v>
      </c>
      <c r="AG17" s="275">
        <v>17139890</v>
      </c>
      <c r="AH17" s="104">
        <v>19909368</v>
      </c>
      <c r="AI17" s="104">
        <v>20483216</v>
      </c>
      <c r="AJ17" s="104">
        <v>21016513</v>
      </c>
      <c r="AK17" s="104">
        <v>24352914</v>
      </c>
      <c r="AL17" s="104">
        <v>24730125</v>
      </c>
      <c r="AM17" s="104">
        <v>24730125</v>
      </c>
      <c r="AN17" s="2">
        <v>27440319</v>
      </c>
      <c r="AO17" s="2">
        <v>27440319</v>
      </c>
      <c r="AP17" s="6">
        <v>38353508</v>
      </c>
      <c r="AQ17" s="675">
        <v>44483098</v>
      </c>
      <c r="AR17" s="6">
        <v>43028680</v>
      </c>
      <c r="AS17" s="6">
        <v>43028680</v>
      </c>
      <c r="AT17" s="6">
        <v>46153948</v>
      </c>
      <c r="AU17" s="6">
        <v>47586144</v>
      </c>
      <c r="AV17" s="275">
        <v>14340678</v>
      </c>
      <c r="AW17" s="104">
        <v>16652325</v>
      </c>
      <c r="AX17" s="104">
        <v>18215035</v>
      </c>
      <c r="AY17" s="104">
        <v>20381090</v>
      </c>
      <c r="AZ17" s="104">
        <v>21120999</v>
      </c>
      <c r="BA17" s="104">
        <v>22677965</v>
      </c>
      <c r="BB17" s="104">
        <v>24184250</v>
      </c>
      <c r="BC17" s="104">
        <v>28501339</v>
      </c>
      <c r="BD17" s="104">
        <v>28501339</v>
      </c>
      <c r="BE17" s="6">
        <v>21579666</v>
      </c>
      <c r="BF17" s="675">
        <v>14363506</v>
      </c>
      <c r="BG17" s="6">
        <v>15012467</v>
      </c>
      <c r="BH17" s="6">
        <v>14582126</v>
      </c>
      <c r="BI17" s="6">
        <v>15182242</v>
      </c>
      <c r="BJ17" s="6">
        <v>16116178</v>
      </c>
      <c r="BK17" s="275">
        <v>4446147</v>
      </c>
      <c r="BL17" s="104">
        <v>5594463</v>
      </c>
      <c r="BM17" s="104">
        <v>4651378</v>
      </c>
      <c r="BN17" s="104">
        <v>4536678</v>
      </c>
      <c r="BO17" s="104">
        <v>4779656</v>
      </c>
      <c r="BP17" s="104">
        <v>5135052</v>
      </c>
      <c r="BQ17" s="104">
        <v>3628767</v>
      </c>
      <c r="BR17" s="104">
        <v>3790287</v>
      </c>
      <c r="BS17" s="104">
        <v>3790287</v>
      </c>
      <c r="BT17" s="6">
        <v>3673143</v>
      </c>
      <c r="BU17" s="6">
        <v>3713967</v>
      </c>
      <c r="BV17" s="6">
        <v>3772112</v>
      </c>
      <c r="BW17" s="6">
        <v>3772112</v>
      </c>
      <c r="BX17" s="6">
        <v>3803607</v>
      </c>
      <c r="BY17" s="6">
        <v>3844292</v>
      </c>
      <c r="BZ17" s="254" t="s">
        <v>16</v>
      </c>
      <c r="CA17" s="33" t="s">
        <v>16</v>
      </c>
      <c r="CB17" s="33" t="s">
        <v>16</v>
      </c>
      <c r="CC17" s="33" t="s">
        <v>16</v>
      </c>
      <c r="CD17" s="33" t="s">
        <v>16</v>
      </c>
      <c r="CE17" s="33" t="s">
        <v>16</v>
      </c>
      <c r="CF17" s="33" t="s">
        <v>16</v>
      </c>
      <c r="CG17" s="33" t="s">
        <v>16</v>
      </c>
      <c r="CH17" s="33" t="s">
        <v>16</v>
      </c>
      <c r="CI17" s="33" t="s">
        <v>16</v>
      </c>
      <c r="CJ17" s="33" t="s">
        <v>16</v>
      </c>
      <c r="CK17" s="33" t="s">
        <v>16</v>
      </c>
      <c r="CL17" s="33" t="s">
        <v>16</v>
      </c>
      <c r="CM17" s="33" t="s">
        <v>16</v>
      </c>
      <c r="CN17" s="33" t="s">
        <v>16</v>
      </c>
      <c r="CO17" s="33" t="s">
        <v>16</v>
      </c>
      <c r="CP17" s="253" t="s">
        <v>16</v>
      </c>
      <c r="CQ17" s="33" t="s">
        <v>16</v>
      </c>
      <c r="CR17" s="33" t="s">
        <v>16</v>
      </c>
      <c r="CS17" s="33" t="s">
        <v>16</v>
      </c>
      <c r="CT17" s="33" t="s">
        <v>16</v>
      </c>
      <c r="CU17" s="33" t="s">
        <v>16</v>
      </c>
      <c r="CV17" s="33" t="s">
        <v>16</v>
      </c>
      <c r="CW17" s="33" t="s">
        <v>16</v>
      </c>
      <c r="CX17" s="33" t="s">
        <v>16</v>
      </c>
      <c r="CY17" s="33" t="s">
        <v>16</v>
      </c>
      <c r="CZ17" s="33" t="s">
        <v>16</v>
      </c>
      <c r="DA17" s="33" t="s">
        <v>16</v>
      </c>
      <c r="DB17" s="33" t="s">
        <v>16</v>
      </c>
      <c r="DC17" s="33" t="s">
        <v>16</v>
      </c>
      <c r="DD17" s="33" t="s">
        <v>16</v>
      </c>
      <c r="DE17" s="253" t="s">
        <v>16</v>
      </c>
      <c r="DF17" s="33" t="s">
        <v>16</v>
      </c>
      <c r="DG17" s="33" t="s">
        <v>16</v>
      </c>
      <c r="DH17" s="33" t="s">
        <v>16</v>
      </c>
      <c r="DI17" s="33" t="s">
        <v>16</v>
      </c>
      <c r="DJ17" s="33" t="s">
        <v>16</v>
      </c>
      <c r="DK17" s="33" t="s">
        <v>16</v>
      </c>
      <c r="DL17" s="33" t="s">
        <v>16</v>
      </c>
      <c r="DM17" s="33" t="s">
        <v>16</v>
      </c>
      <c r="DN17" s="33" t="s">
        <v>16</v>
      </c>
      <c r="DO17" s="33" t="s">
        <v>16</v>
      </c>
      <c r="DP17" s="33" t="s">
        <v>16</v>
      </c>
      <c r="DQ17" s="33" t="s">
        <v>16</v>
      </c>
      <c r="DR17" s="33" t="s">
        <v>16</v>
      </c>
      <c r="DS17" s="33" t="s">
        <v>16</v>
      </c>
    </row>
    <row r="18" spans="1:123" s="2" customFormat="1">
      <c r="A18" s="248" t="s">
        <v>11</v>
      </c>
      <c r="B18" s="3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6"/>
      <c r="N18" s="6"/>
      <c r="O18" s="6"/>
      <c r="P18" s="6"/>
      <c r="Q18" s="6"/>
      <c r="R18" s="253" t="s">
        <v>16</v>
      </c>
      <c r="S18" s="33" t="s">
        <v>16</v>
      </c>
      <c r="T18" s="33" t="s">
        <v>16</v>
      </c>
      <c r="U18" s="33" t="s">
        <v>16</v>
      </c>
      <c r="V18" s="33" t="s">
        <v>16</v>
      </c>
      <c r="W18" s="33" t="s">
        <v>16</v>
      </c>
      <c r="X18" s="33" t="s">
        <v>16</v>
      </c>
      <c r="Y18" s="33" t="s">
        <v>16</v>
      </c>
      <c r="Z18" s="33" t="s">
        <v>16</v>
      </c>
      <c r="AA18" s="33" t="s">
        <v>16</v>
      </c>
      <c r="AB18" s="33" t="s">
        <v>16</v>
      </c>
      <c r="AC18" s="33" t="s">
        <v>16</v>
      </c>
      <c r="AD18" s="33" t="s">
        <v>16</v>
      </c>
      <c r="AE18" s="33" t="s">
        <v>16</v>
      </c>
      <c r="AF18" s="33" t="s">
        <v>16</v>
      </c>
      <c r="AG18" s="275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V18" s="275">
        <v>0</v>
      </c>
      <c r="AW18" s="104">
        <v>0</v>
      </c>
      <c r="AX18" s="104">
        <v>0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/>
      <c r="BI18" s="104"/>
      <c r="BJ18" s="104"/>
      <c r="BK18" s="275"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4">
        <v>0</v>
      </c>
      <c r="BV18" s="104">
        <v>0</v>
      </c>
      <c r="BW18" s="104">
        <v>0</v>
      </c>
      <c r="BX18" s="104"/>
      <c r="BY18" s="104"/>
      <c r="BZ18" s="276">
        <v>0</v>
      </c>
      <c r="CA18" s="104">
        <v>0</v>
      </c>
      <c r="CB18" s="104">
        <v>0</v>
      </c>
      <c r="CC18" s="104">
        <v>0</v>
      </c>
      <c r="CD18" s="104">
        <v>0</v>
      </c>
      <c r="CE18" s="104">
        <v>0</v>
      </c>
      <c r="CF18" s="104">
        <v>0</v>
      </c>
      <c r="CG18" s="104">
        <v>0</v>
      </c>
      <c r="CH18" s="104">
        <v>0</v>
      </c>
      <c r="CI18" s="104">
        <v>0</v>
      </c>
      <c r="CJ18" s="104">
        <v>0</v>
      </c>
      <c r="CK18" s="104">
        <v>0</v>
      </c>
      <c r="CL18" s="104">
        <v>0</v>
      </c>
      <c r="CM18" s="104">
        <v>0</v>
      </c>
      <c r="CN18" s="104">
        <v>0</v>
      </c>
      <c r="CO18" s="104">
        <v>0</v>
      </c>
      <c r="CP18" s="275">
        <v>0</v>
      </c>
      <c r="CQ18" s="104">
        <v>0</v>
      </c>
      <c r="CR18" s="104">
        <v>0</v>
      </c>
      <c r="CS18" s="104">
        <v>0</v>
      </c>
      <c r="CT18" s="104">
        <v>0</v>
      </c>
      <c r="CU18" s="104">
        <v>0</v>
      </c>
      <c r="CV18" s="104">
        <v>0</v>
      </c>
      <c r="CW18" s="33" t="s">
        <v>16</v>
      </c>
      <c r="CX18" s="33" t="s">
        <v>16</v>
      </c>
      <c r="CY18" s="33" t="s">
        <v>16</v>
      </c>
      <c r="CZ18" s="33" t="s">
        <v>16</v>
      </c>
      <c r="DA18" s="33" t="s">
        <v>16</v>
      </c>
      <c r="DB18" s="33" t="s">
        <v>16</v>
      </c>
      <c r="DC18" s="33" t="s">
        <v>16</v>
      </c>
      <c r="DD18" s="33" t="s">
        <v>16</v>
      </c>
      <c r="DE18" s="275">
        <v>0</v>
      </c>
      <c r="DF18" s="104">
        <v>0</v>
      </c>
      <c r="DG18" s="104">
        <v>0</v>
      </c>
      <c r="DH18" s="104">
        <v>0</v>
      </c>
      <c r="DI18" s="104">
        <v>0</v>
      </c>
      <c r="DJ18" s="104">
        <v>0</v>
      </c>
      <c r="DK18" s="104">
        <v>0</v>
      </c>
      <c r="DL18" s="33" t="s">
        <v>16</v>
      </c>
      <c r="DM18" s="33" t="s">
        <v>16</v>
      </c>
      <c r="DN18" s="33" t="s">
        <v>16</v>
      </c>
      <c r="DO18" s="33" t="s">
        <v>16</v>
      </c>
      <c r="DP18" s="33" t="s">
        <v>16</v>
      </c>
      <c r="DQ18" s="33" t="s">
        <v>16</v>
      </c>
      <c r="DR18" s="33" t="s">
        <v>16</v>
      </c>
      <c r="DS18" s="33" t="s">
        <v>16</v>
      </c>
    </row>
    <row r="19" spans="1:123" s="2" customFormat="1">
      <c r="A19" s="248" t="s">
        <v>12</v>
      </c>
      <c r="B19" s="104">
        <v>460399944</v>
      </c>
      <c r="C19" s="104">
        <v>513728829</v>
      </c>
      <c r="D19" s="104">
        <v>607003382</v>
      </c>
      <c r="E19" s="104">
        <v>673517699</v>
      </c>
      <c r="F19" s="104">
        <v>769261645</v>
      </c>
      <c r="G19" s="104">
        <v>818405507</v>
      </c>
      <c r="H19" s="104">
        <v>931046116</v>
      </c>
      <c r="I19" s="104">
        <v>1062729812</v>
      </c>
      <c r="J19" s="104">
        <v>1220135533</v>
      </c>
      <c r="K19" s="104">
        <v>1345021257</v>
      </c>
      <c r="L19" s="104">
        <v>1393050718</v>
      </c>
      <c r="M19" s="675">
        <v>1337961389</v>
      </c>
      <c r="N19" s="6">
        <v>1476132693</v>
      </c>
      <c r="O19" s="6">
        <v>1553672570</v>
      </c>
      <c r="P19" s="6">
        <v>1432408741</v>
      </c>
      <c r="Q19" s="6">
        <v>1534455775</v>
      </c>
      <c r="R19" s="253" t="s">
        <v>16</v>
      </c>
      <c r="S19" s="33" t="s">
        <v>16</v>
      </c>
      <c r="T19" s="33" t="s">
        <v>16</v>
      </c>
      <c r="U19" s="33" t="s">
        <v>16</v>
      </c>
      <c r="V19" s="33" t="s">
        <v>16</v>
      </c>
      <c r="W19" s="33" t="s">
        <v>16</v>
      </c>
      <c r="X19" s="33" t="s">
        <v>16</v>
      </c>
      <c r="Y19" s="2">
        <v>67389863</v>
      </c>
      <c r="Z19" s="2">
        <v>74414455</v>
      </c>
      <c r="AA19" s="6">
        <v>76765608</v>
      </c>
      <c r="AB19" s="6">
        <v>77703991</v>
      </c>
      <c r="AC19" s="6">
        <v>81808184</v>
      </c>
      <c r="AD19" s="6">
        <v>82874960</v>
      </c>
      <c r="AE19" s="6">
        <v>68336589</v>
      </c>
      <c r="AF19" s="6">
        <v>80631202</v>
      </c>
      <c r="AG19" s="275">
        <v>307094649</v>
      </c>
      <c r="AH19" s="104">
        <v>366564536</v>
      </c>
      <c r="AI19" s="104">
        <v>428005473</v>
      </c>
      <c r="AJ19" s="104">
        <v>483836542</v>
      </c>
      <c r="AK19" s="104">
        <v>516393699</v>
      </c>
      <c r="AL19" s="104">
        <v>590585224</v>
      </c>
      <c r="AM19" s="104">
        <v>672933822</v>
      </c>
      <c r="AN19" s="2">
        <v>745493871</v>
      </c>
      <c r="AO19" s="2">
        <v>815239397</v>
      </c>
      <c r="AP19" s="6">
        <v>866398552</v>
      </c>
      <c r="AQ19" s="675">
        <v>810340223</v>
      </c>
      <c r="AR19" s="6">
        <v>923165697</v>
      </c>
      <c r="AS19" s="6">
        <v>931333750</v>
      </c>
      <c r="AT19" s="6">
        <v>836435978</v>
      </c>
      <c r="AU19" s="6">
        <v>894195040</v>
      </c>
      <c r="AV19" s="275">
        <v>89597758</v>
      </c>
      <c r="AW19" s="104">
        <v>98849400</v>
      </c>
      <c r="AX19" s="104">
        <v>100921367</v>
      </c>
      <c r="AY19" s="104">
        <v>111153131</v>
      </c>
      <c r="AZ19" s="104">
        <v>119940127</v>
      </c>
      <c r="BA19" s="104">
        <v>134461577</v>
      </c>
      <c r="BB19" s="104">
        <v>142637318</v>
      </c>
      <c r="BC19" s="104">
        <v>132090290</v>
      </c>
      <c r="BD19" s="104">
        <v>142470577</v>
      </c>
      <c r="BE19" s="6">
        <v>137920825</v>
      </c>
      <c r="BF19" s="6">
        <v>134148468</v>
      </c>
      <c r="BG19" s="6">
        <v>147847941</v>
      </c>
      <c r="BH19" s="6">
        <v>170068095</v>
      </c>
      <c r="BI19" s="6">
        <v>163391997</v>
      </c>
      <c r="BJ19" s="6">
        <v>167539868</v>
      </c>
      <c r="BK19" s="275">
        <v>15163655</v>
      </c>
      <c r="BL19" s="104">
        <v>18444715</v>
      </c>
      <c r="BM19" s="104">
        <v>14162809</v>
      </c>
      <c r="BN19" s="104">
        <v>16229695</v>
      </c>
      <c r="BO19" s="104">
        <v>17251641</v>
      </c>
      <c r="BP19" s="104">
        <v>18922959</v>
      </c>
      <c r="BQ19" s="104">
        <v>19295540</v>
      </c>
      <c r="BR19" s="104">
        <v>21907304</v>
      </c>
      <c r="BS19" s="104">
        <v>23672529</v>
      </c>
      <c r="BT19" s="6">
        <v>19228950</v>
      </c>
      <c r="BU19" s="6">
        <v>20746803</v>
      </c>
      <c r="BV19" s="6">
        <v>22980367</v>
      </c>
      <c r="BW19" s="6">
        <v>24332548</v>
      </c>
      <c r="BX19" s="6">
        <v>27625421</v>
      </c>
      <c r="BY19" s="6">
        <v>29191266</v>
      </c>
      <c r="BZ19" s="254" t="s">
        <v>16</v>
      </c>
      <c r="CA19" s="33" t="s">
        <v>16</v>
      </c>
      <c r="CB19" s="33" t="s">
        <v>16</v>
      </c>
      <c r="CC19" s="33" t="s">
        <v>16</v>
      </c>
      <c r="CD19" s="33" t="s">
        <v>16</v>
      </c>
      <c r="CE19" s="33" t="s">
        <v>16</v>
      </c>
      <c r="CF19" s="33" t="s">
        <v>16</v>
      </c>
      <c r="CG19" s="33" t="s">
        <v>16</v>
      </c>
      <c r="CH19" s="33" t="s">
        <v>16</v>
      </c>
      <c r="CI19" s="33" t="s">
        <v>16</v>
      </c>
      <c r="CJ19" s="33" t="s">
        <v>16</v>
      </c>
      <c r="CK19" s="33" t="s">
        <v>16</v>
      </c>
      <c r="CL19" s="33" t="s">
        <v>16</v>
      </c>
      <c r="CM19" s="33" t="s">
        <v>16</v>
      </c>
      <c r="CN19" s="33" t="s">
        <v>16</v>
      </c>
      <c r="CO19" s="33" t="s">
        <v>16</v>
      </c>
      <c r="CP19" s="253" t="s">
        <v>16</v>
      </c>
      <c r="CQ19" s="33" t="s">
        <v>16</v>
      </c>
      <c r="CR19" s="33" t="s">
        <v>16</v>
      </c>
      <c r="CS19" s="33" t="s">
        <v>16</v>
      </c>
      <c r="CT19" s="33" t="s">
        <v>16</v>
      </c>
      <c r="CU19" s="33" t="s">
        <v>16</v>
      </c>
      <c r="CV19" s="33" t="s">
        <v>16</v>
      </c>
      <c r="CW19" s="33" t="s">
        <v>16</v>
      </c>
      <c r="CX19" s="33" t="s">
        <v>16</v>
      </c>
      <c r="CY19" s="33" t="s">
        <v>16</v>
      </c>
      <c r="CZ19" s="33" t="s">
        <v>16</v>
      </c>
      <c r="DA19" s="33" t="s">
        <v>16</v>
      </c>
      <c r="DB19" s="33" t="s">
        <v>16</v>
      </c>
      <c r="DC19" s="33" t="s">
        <v>16</v>
      </c>
      <c r="DD19" s="33" t="s">
        <v>16</v>
      </c>
      <c r="DE19" s="253" t="s">
        <v>16</v>
      </c>
      <c r="DF19" s="33" t="s">
        <v>16</v>
      </c>
      <c r="DG19" s="33" t="s">
        <v>16</v>
      </c>
      <c r="DH19" s="33" t="s">
        <v>16</v>
      </c>
      <c r="DI19" s="33" t="s">
        <v>16</v>
      </c>
      <c r="DJ19" s="33" t="s">
        <v>16</v>
      </c>
      <c r="DK19" s="33" t="s">
        <v>16</v>
      </c>
      <c r="DL19" s="33" t="s">
        <v>16</v>
      </c>
      <c r="DM19" s="33" t="s">
        <v>16</v>
      </c>
      <c r="DN19" s="33" t="s">
        <v>16</v>
      </c>
      <c r="DO19" s="33" t="s">
        <v>16</v>
      </c>
      <c r="DP19" s="33" t="s">
        <v>16</v>
      </c>
      <c r="DQ19" s="33" t="s">
        <v>16</v>
      </c>
      <c r="DR19" s="33" t="s">
        <v>16</v>
      </c>
      <c r="DS19" s="33" t="s">
        <v>16</v>
      </c>
    </row>
    <row r="20" spans="1:123" s="2" customFormat="1">
      <c r="A20" s="248" t="s">
        <v>13</v>
      </c>
      <c r="B20" s="104">
        <v>1500000</v>
      </c>
      <c r="C20" s="104">
        <v>1500000</v>
      </c>
      <c r="D20" s="104">
        <v>1900000</v>
      </c>
      <c r="E20" s="104">
        <v>1900000</v>
      </c>
      <c r="F20" s="104">
        <v>2000000</v>
      </c>
      <c r="G20" s="104">
        <v>2062052</v>
      </c>
      <c r="H20" s="104">
        <v>2260610</v>
      </c>
      <c r="I20" s="104">
        <v>5960000</v>
      </c>
      <c r="J20" s="104">
        <v>9714492</v>
      </c>
      <c r="K20" s="104">
        <v>15452590</v>
      </c>
      <c r="L20" s="104">
        <v>7592748</v>
      </c>
      <c r="M20" s="6">
        <v>14697584</v>
      </c>
      <c r="N20" s="6">
        <v>10779805</v>
      </c>
      <c r="O20" s="6">
        <v>10921170</v>
      </c>
      <c r="P20" s="6">
        <v>11268643</v>
      </c>
      <c r="Q20" s="6">
        <v>10211603</v>
      </c>
      <c r="R20" s="253" t="s">
        <v>16</v>
      </c>
      <c r="S20" s="33" t="s">
        <v>16</v>
      </c>
      <c r="T20" s="33" t="s">
        <v>16</v>
      </c>
      <c r="U20" s="33" t="s">
        <v>16</v>
      </c>
      <c r="V20" s="33" t="s">
        <v>16</v>
      </c>
      <c r="W20" s="33" t="s">
        <v>16</v>
      </c>
      <c r="X20" s="33" t="s">
        <v>16</v>
      </c>
      <c r="Y20" s="33" t="s">
        <v>16</v>
      </c>
      <c r="Z20" s="33" t="s">
        <v>16</v>
      </c>
      <c r="AA20" s="33" t="s">
        <v>16</v>
      </c>
      <c r="AB20" s="33" t="s">
        <v>16</v>
      </c>
      <c r="AC20" s="33" t="s">
        <v>16</v>
      </c>
      <c r="AD20" s="33" t="s">
        <v>16</v>
      </c>
      <c r="AE20" s="33" t="s">
        <v>16</v>
      </c>
      <c r="AF20" s="33" t="s">
        <v>16</v>
      </c>
      <c r="AG20" s="253" t="s">
        <v>16</v>
      </c>
      <c r="AH20" s="33" t="s">
        <v>16</v>
      </c>
      <c r="AI20" s="33" t="s">
        <v>16</v>
      </c>
      <c r="AJ20" s="33" t="s">
        <v>16</v>
      </c>
      <c r="AK20" s="33" t="s">
        <v>16</v>
      </c>
      <c r="AL20" s="33" t="s">
        <v>16</v>
      </c>
      <c r="AM20" s="33" t="s">
        <v>16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V20" s="253" t="s">
        <v>16</v>
      </c>
      <c r="AW20" s="33" t="s">
        <v>16</v>
      </c>
      <c r="AX20" s="33" t="s">
        <v>16</v>
      </c>
      <c r="AY20" s="33" t="s">
        <v>16</v>
      </c>
      <c r="AZ20" s="33" t="s">
        <v>16</v>
      </c>
      <c r="BA20" s="33" t="s">
        <v>16</v>
      </c>
      <c r="BB20" s="33" t="s">
        <v>16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/>
      <c r="BJ20" s="104"/>
      <c r="BK20" s="275"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/>
      <c r="BY20" s="104"/>
      <c r="BZ20" s="254" t="s">
        <v>16</v>
      </c>
      <c r="CA20" s="33" t="s">
        <v>16</v>
      </c>
      <c r="CB20" s="33" t="s">
        <v>16</v>
      </c>
      <c r="CC20" s="33" t="s">
        <v>16</v>
      </c>
      <c r="CD20" s="33" t="s">
        <v>16</v>
      </c>
      <c r="CE20" s="33" t="s">
        <v>16</v>
      </c>
      <c r="CF20" s="33" t="s">
        <v>16</v>
      </c>
      <c r="CG20" s="33" t="s">
        <v>16</v>
      </c>
      <c r="CH20" s="33" t="s">
        <v>16</v>
      </c>
      <c r="CI20" s="33" t="s">
        <v>16</v>
      </c>
      <c r="CJ20" s="33" t="s">
        <v>16</v>
      </c>
      <c r="CK20" s="33" t="s">
        <v>16</v>
      </c>
      <c r="CL20" s="33" t="s">
        <v>16</v>
      </c>
      <c r="CM20" s="33" t="s">
        <v>16</v>
      </c>
      <c r="CN20" s="33" t="s">
        <v>16</v>
      </c>
      <c r="CO20" s="33" t="s">
        <v>16</v>
      </c>
      <c r="CP20" s="253" t="s">
        <v>16</v>
      </c>
      <c r="CQ20" s="33" t="s">
        <v>16</v>
      </c>
      <c r="CR20" s="33" t="s">
        <v>16</v>
      </c>
      <c r="CS20" s="33" t="s">
        <v>16</v>
      </c>
      <c r="CT20" s="33" t="s">
        <v>16</v>
      </c>
      <c r="CU20" s="33" t="s">
        <v>16</v>
      </c>
      <c r="CV20" s="33" t="s">
        <v>16</v>
      </c>
      <c r="CW20" s="33" t="s">
        <v>16</v>
      </c>
      <c r="CX20" s="33" t="s">
        <v>16</v>
      </c>
      <c r="CY20" s="33" t="s">
        <v>16</v>
      </c>
      <c r="CZ20" s="33" t="s">
        <v>16</v>
      </c>
      <c r="DA20" s="33" t="s">
        <v>16</v>
      </c>
      <c r="DB20" s="33" t="s">
        <v>16</v>
      </c>
      <c r="DC20" s="33" t="s">
        <v>16</v>
      </c>
      <c r="DD20" s="33" t="s">
        <v>16</v>
      </c>
      <c r="DE20" s="253" t="s">
        <v>16</v>
      </c>
      <c r="DF20" s="33" t="s">
        <v>16</v>
      </c>
      <c r="DG20" s="33" t="s">
        <v>16</v>
      </c>
      <c r="DH20" s="33" t="s">
        <v>16</v>
      </c>
      <c r="DI20" s="33" t="s">
        <v>16</v>
      </c>
      <c r="DJ20" s="33" t="s">
        <v>16</v>
      </c>
      <c r="DK20" s="33" t="s">
        <v>16</v>
      </c>
      <c r="DL20" s="33" t="s">
        <v>16</v>
      </c>
      <c r="DM20" s="33" t="s">
        <v>16</v>
      </c>
      <c r="DN20" s="33" t="s">
        <v>16</v>
      </c>
      <c r="DO20" s="33" t="s">
        <v>16</v>
      </c>
      <c r="DP20" s="33" t="s">
        <v>16</v>
      </c>
      <c r="DQ20" s="33" t="s">
        <v>16</v>
      </c>
      <c r="DR20" s="33" t="s">
        <v>16</v>
      </c>
      <c r="DS20" s="33" t="s">
        <v>16</v>
      </c>
    </row>
    <row r="21" spans="1:123" s="2" customFormat="1">
      <c r="A21" s="260" t="s">
        <v>14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3"/>
      <c r="N21" s="13"/>
      <c r="O21" s="13"/>
      <c r="P21" s="13"/>
      <c r="Q21" s="13"/>
      <c r="R21" s="280">
        <v>154000</v>
      </c>
      <c r="S21" s="114">
        <v>725870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265" t="s">
        <v>16</v>
      </c>
      <c r="AH21" s="263" t="s">
        <v>16</v>
      </c>
      <c r="AI21" s="263" t="s">
        <v>16</v>
      </c>
      <c r="AJ21" s="263" t="s">
        <v>16</v>
      </c>
      <c r="AK21" s="263" t="s">
        <v>16</v>
      </c>
      <c r="AL21" s="263" t="s">
        <v>16</v>
      </c>
      <c r="AM21" s="263" t="s">
        <v>16</v>
      </c>
      <c r="AN21" s="26" t="s">
        <v>16</v>
      </c>
      <c r="AO21" s="26" t="s">
        <v>16</v>
      </c>
      <c r="AP21" s="26" t="s">
        <v>16</v>
      </c>
      <c r="AQ21" s="26" t="s">
        <v>16</v>
      </c>
      <c r="AR21" s="26" t="s">
        <v>16</v>
      </c>
      <c r="AS21" s="26" t="s">
        <v>16</v>
      </c>
      <c r="AT21" s="26" t="s">
        <v>16</v>
      </c>
      <c r="AU21" s="26" t="s">
        <v>16</v>
      </c>
      <c r="AV21" s="265" t="s">
        <v>16</v>
      </c>
      <c r="AW21" s="263" t="s">
        <v>16</v>
      </c>
      <c r="AX21" s="263" t="s">
        <v>16</v>
      </c>
      <c r="AY21" s="263" t="s">
        <v>16</v>
      </c>
      <c r="AZ21" s="263" t="s">
        <v>16</v>
      </c>
      <c r="BA21" s="263" t="s">
        <v>16</v>
      </c>
      <c r="BB21" s="263" t="s">
        <v>16</v>
      </c>
      <c r="BC21" s="263" t="s">
        <v>16</v>
      </c>
      <c r="BD21" s="263" t="s">
        <v>16</v>
      </c>
      <c r="BE21" s="263" t="s">
        <v>16</v>
      </c>
      <c r="BF21" s="263" t="s">
        <v>16</v>
      </c>
      <c r="BG21" s="263" t="s">
        <v>16</v>
      </c>
      <c r="BH21" s="263" t="s">
        <v>16</v>
      </c>
      <c r="BI21" s="263"/>
      <c r="BJ21" s="263"/>
      <c r="BK21" s="280">
        <v>0</v>
      </c>
      <c r="BL21" s="114">
        <v>0</v>
      </c>
      <c r="BM21" s="114">
        <v>0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4">
        <v>0</v>
      </c>
      <c r="BU21" s="114">
        <v>0</v>
      </c>
      <c r="BV21" s="114">
        <v>0</v>
      </c>
      <c r="BW21" s="114">
        <v>0</v>
      </c>
      <c r="BX21" s="114"/>
      <c r="BY21" s="114"/>
      <c r="BZ21" s="266" t="s">
        <v>43</v>
      </c>
      <c r="CA21" s="263" t="s">
        <v>43</v>
      </c>
      <c r="CB21" s="263" t="s">
        <v>43</v>
      </c>
      <c r="CC21" s="263" t="s">
        <v>43</v>
      </c>
      <c r="CD21" s="263" t="s">
        <v>43</v>
      </c>
      <c r="CE21" s="263" t="s">
        <v>43</v>
      </c>
      <c r="CF21" s="263" t="s">
        <v>43</v>
      </c>
      <c r="CG21" s="263" t="s">
        <v>43</v>
      </c>
      <c r="CH21" s="263" t="s">
        <v>16</v>
      </c>
      <c r="CI21" s="263" t="s">
        <v>16</v>
      </c>
      <c r="CJ21" s="263" t="s">
        <v>16</v>
      </c>
      <c r="CK21" s="263" t="s">
        <v>16</v>
      </c>
      <c r="CL21" s="263" t="s">
        <v>16</v>
      </c>
      <c r="CM21" s="263" t="s">
        <v>16</v>
      </c>
      <c r="CN21" s="263" t="s">
        <v>16</v>
      </c>
      <c r="CO21" s="263" t="s">
        <v>16</v>
      </c>
      <c r="CP21" s="265" t="s">
        <v>43</v>
      </c>
      <c r="CQ21" s="263" t="s">
        <v>43</v>
      </c>
      <c r="CR21" s="263" t="s">
        <v>43</v>
      </c>
      <c r="CS21" s="263" t="s">
        <v>43</v>
      </c>
      <c r="CT21" s="263" t="s">
        <v>43</v>
      </c>
      <c r="CU21" s="263" t="s">
        <v>43</v>
      </c>
      <c r="CV21" s="263" t="s">
        <v>43</v>
      </c>
      <c r="CW21" s="263" t="s">
        <v>16</v>
      </c>
      <c r="CX21" s="247" t="s">
        <v>16</v>
      </c>
      <c r="CY21" s="247" t="s">
        <v>16</v>
      </c>
      <c r="CZ21" s="247" t="s">
        <v>16</v>
      </c>
      <c r="DA21" s="247" t="s">
        <v>16</v>
      </c>
      <c r="DB21" s="247" t="s">
        <v>16</v>
      </c>
      <c r="DC21" s="247" t="s">
        <v>16</v>
      </c>
      <c r="DD21" s="247" t="s">
        <v>16</v>
      </c>
      <c r="DE21" s="265" t="s">
        <v>43</v>
      </c>
      <c r="DF21" s="263" t="s">
        <v>43</v>
      </c>
      <c r="DG21" s="263" t="s">
        <v>43</v>
      </c>
      <c r="DH21" s="263" t="s">
        <v>43</v>
      </c>
      <c r="DI21" s="263" t="s">
        <v>43</v>
      </c>
      <c r="DJ21" s="263" t="s">
        <v>43</v>
      </c>
      <c r="DK21" s="263" t="s">
        <v>43</v>
      </c>
      <c r="DL21" s="263" t="s">
        <v>16</v>
      </c>
      <c r="DM21" s="263" t="s">
        <v>16</v>
      </c>
      <c r="DN21" s="263" t="s">
        <v>16</v>
      </c>
      <c r="DO21" s="263" t="s">
        <v>16</v>
      </c>
      <c r="DP21" s="263" t="s">
        <v>16</v>
      </c>
      <c r="DQ21" s="263" t="s">
        <v>16</v>
      </c>
      <c r="DR21" s="263" t="s">
        <v>16</v>
      </c>
      <c r="DS21" s="263" t="s">
        <v>16</v>
      </c>
    </row>
    <row r="22" spans="1:123">
      <c r="A22" s="46"/>
      <c r="B22" s="46" t="s">
        <v>58</v>
      </c>
      <c r="C22" s="46" t="s">
        <v>63</v>
      </c>
      <c r="D22" s="46" t="s">
        <v>88</v>
      </c>
      <c r="E22" s="46" t="s">
        <v>94</v>
      </c>
      <c r="F22" s="46" t="s">
        <v>104</v>
      </c>
      <c r="G22" s="51" t="s">
        <v>108</v>
      </c>
      <c r="H22" s="51" t="s">
        <v>110</v>
      </c>
      <c r="I22" s="54" t="s">
        <v>117</v>
      </c>
      <c r="J22" s="54" t="s">
        <v>123</v>
      </c>
      <c r="K22" s="46" t="s">
        <v>133</v>
      </c>
      <c r="L22" s="46" t="s">
        <v>175</v>
      </c>
      <c r="M22" s="46" t="s">
        <v>175</v>
      </c>
      <c r="N22" s="46" t="s">
        <v>184</v>
      </c>
      <c r="O22" s="46" t="s">
        <v>183</v>
      </c>
      <c r="P22" s="46"/>
      <c r="Q22" s="46"/>
      <c r="R22" s="46" t="s">
        <v>63</v>
      </c>
      <c r="S22" s="46" t="s">
        <v>88</v>
      </c>
      <c r="T22" s="46" t="s">
        <v>94</v>
      </c>
      <c r="U22" s="46" t="s">
        <v>104</v>
      </c>
      <c r="V22" s="46" t="s">
        <v>108</v>
      </c>
      <c r="W22" s="51" t="s">
        <v>110</v>
      </c>
      <c r="X22" s="54" t="s">
        <v>117</v>
      </c>
      <c r="Y22" s="54" t="s">
        <v>123</v>
      </c>
      <c r="Z22" s="46" t="s">
        <v>133</v>
      </c>
      <c r="AA22" s="46" t="s">
        <v>175</v>
      </c>
      <c r="AB22" s="46" t="s">
        <v>175</v>
      </c>
      <c r="AC22" s="46" t="s">
        <v>184</v>
      </c>
      <c r="AD22" s="46" t="s">
        <v>183</v>
      </c>
      <c r="AE22" s="46"/>
      <c r="AF22" s="46"/>
      <c r="AG22" s="46" t="s">
        <v>63</v>
      </c>
      <c r="AH22" s="46" t="s">
        <v>88</v>
      </c>
      <c r="AI22" s="46" t="s">
        <v>94</v>
      </c>
      <c r="AJ22" s="46" t="s">
        <v>104</v>
      </c>
      <c r="AK22" s="46" t="s">
        <v>108</v>
      </c>
      <c r="AL22" s="51" t="s">
        <v>110</v>
      </c>
      <c r="AM22" s="54" t="s">
        <v>117</v>
      </c>
      <c r="AN22" s="54" t="s">
        <v>123</v>
      </c>
      <c r="AO22" s="46" t="s">
        <v>133</v>
      </c>
      <c r="AP22" s="46" t="s">
        <v>175</v>
      </c>
      <c r="AQ22" s="46" t="s">
        <v>175</v>
      </c>
      <c r="AR22" s="46" t="s">
        <v>184</v>
      </c>
      <c r="AS22" s="46" t="s">
        <v>183</v>
      </c>
      <c r="AT22" s="46"/>
      <c r="AU22" s="46"/>
      <c r="AV22" s="46" t="s">
        <v>63</v>
      </c>
      <c r="AW22" s="46" t="s">
        <v>88</v>
      </c>
      <c r="AX22" s="46" t="s">
        <v>94</v>
      </c>
      <c r="AY22" s="46" t="s">
        <v>104</v>
      </c>
      <c r="AZ22" s="46" t="s">
        <v>108</v>
      </c>
      <c r="BA22" s="51" t="s">
        <v>110</v>
      </c>
      <c r="BB22" s="54" t="s">
        <v>117</v>
      </c>
      <c r="BC22" s="54" t="s">
        <v>123</v>
      </c>
      <c r="BD22" s="46" t="s">
        <v>133</v>
      </c>
      <c r="BE22" s="46" t="s">
        <v>175</v>
      </c>
      <c r="BF22" s="46" t="s">
        <v>175</v>
      </c>
      <c r="BG22" s="46" t="s">
        <v>184</v>
      </c>
      <c r="BH22" s="46" t="s">
        <v>183</v>
      </c>
      <c r="BI22" s="46"/>
      <c r="BJ22" s="46"/>
      <c r="BK22" s="46" t="s">
        <v>63</v>
      </c>
      <c r="BL22" s="46" t="s">
        <v>88</v>
      </c>
      <c r="BM22" s="46" t="s">
        <v>94</v>
      </c>
      <c r="BN22" s="46" t="s">
        <v>104</v>
      </c>
      <c r="BO22" s="46" t="s">
        <v>108</v>
      </c>
      <c r="BP22" s="51" t="s">
        <v>110</v>
      </c>
      <c r="BQ22" s="54" t="s">
        <v>117</v>
      </c>
      <c r="BR22" s="54" t="s">
        <v>123</v>
      </c>
      <c r="BS22" s="46" t="s">
        <v>133</v>
      </c>
      <c r="BT22" s="46" t="s">
        <v>175</v>
      </c>
      <c r="BU22" s="46" t="s">
        <v>175</v>
      </c>
      <c r="BV22" s="46" t="s">
        <v>175</v>
      </c>
      <c r="BW22" s="46" t="s">
        <v>175</v>
      </c>
      <c r="BX22" s="46"/>
      <c r="BY22" s="46"/>
      <c r="BZ22" s="46" t="s">
        <v>58</v>
      </c>
      <c r="CA22" s="46" t="s">
        <v>63</v>
      </c>
      <c r="CB22" s="46" t="s">
        <v>88</v>
      </c>
      <c r="CC22" s="46" t="s">
        <v>94</v>
      </c>
      <c r="CD22" s="46" t="s">
        <v>104</v>
      </c>
      <c r="CE22" s="51" t="s">
        <v>108</v>
      </c>
      <c r="CF22" s="51" t="s">
        <v>110</v>
      </c>
      <c r="CG22" s="54" t="s">
        <v>117</v>
      </c>
      <c r="CH22" s="54" t="s">
        <v>117</v>
      </c>
      <c r="CI22" s="46" t="s">
        <v>133</v>
      </c>
      <c r="CJ22" s="46" t="s">
        <v>175</v>
      </c>
      <c r="CK22" s="46" t="s">
        <v>175</v>
      </c>
      <c r="CL22" s="46" t="s">
        <v>184</v>
      </c>
      <c r="CM22" s="46" t="s">
        <v>183</v>
      </c>
      <c r="CN22" s="46"/>
      <c r="CO22" s="46"/>
      <c r="CP22" s="46" t="s">
        <v>63</v>
      </c>
      <c r="CQ22" s="46" t="s">
        <v>88</v>
      </c>
      <c r="CR22" s="46" t="s">
        <v>94</v>
      </c>
      <c r="CS22" s="46" t="s">
        <v>104</v>
      </c>
      <c r="CT22" s="51" t="s">
        <v>108</v>
      </c>
      <c r="CU22" s="51" t="s">
        <v>110</v>
      </c>
      <c r="CV22" s="54" t="s">
        <v>117</v>
      </c>
      <c r="CW22" s="54" t="s">
        <v>123</v>
      </c>
      <c r="CX22" s="46" t="s">
        <v>133</v>
      </c>
      <c r="CY22" s="46" t="s">
        <v>175</v>
      </c>
      <c r="DA22" s="46" t="s">
        <v>184</v>
      </c>
      <c r="DB22" s="46" t="s">
        <v>183</v>
      </c>
      <c r="DC22" s="46"/>
      <c r="DD22" s="46"/>
      <c r="DE22" s="46" t="s">
        <v>63</v>
      </c>
      <c r="DF22" s="46" t="s">
        <v>88</v>
      </c>
      <c r="DG22" s="46" t="s">
        <v>94</v>
      </c>
      <c r="DH22" s="46" t="s">
        <v>104</v>
      </c>
      <c r="DI22" s="51" t="s">
        <v>108</v>
      </c>
      <c r="DJ22" s="51" t="s">
        <v>110</v>
      </c>
      <c r="DK22" s="54" t="s">
        <v>117</v>
      </c>
      <c r="DL22" s="54" t="s">
        <v>123</v>
      </c>
      <c r="DM22" s="46" t="s">
        <v>133</v>
      </c>
      <c r="DN22" s="46" t="s">
        <v>175</v>
      </c>
      <c r="DO22" s="46" t="s">
        <v>175</v>
      </c>
      <c r="DP22" s="46" t="s">
        <v>184</v>
      </c>
      <c r="DQ22" s="46" t="s">
        <v>183</v>
      </c>
      <c r="DR22" s="46"/>
      <c r="DS22" s="46"/>
    </row>
    <row r="24" spans="1:123">
      <c r="A24" s="174" t="s">
        <v>120</v>
      </c>
    </row>
  </sheetData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</sheetPr>
  <dimension ref="A1:IA26"/>
  <sheetViews>
    <sheetView zoomScale="90" zoomScaleNormal="90" workbookViewId="0">
      <pane xSplit="1" ySplit="3" topLeftCell="GL4" activePane="bottomRight" state="frozen"/>
      <selection activeCell="S46" sqref="S46"/>
      <selection pane="topRight" activeCell="S46" sqref="S46"/>
      <selection pane="bottomLeft" activeCell="S46" sqref="S46"/>
      <selection pane="bottomRight" activeCell="HY23" sqref="HY23"/>
    </sheetView>
  </sheetViews>
  <sheetFormatPr defaultRowHeight="12.75"/>
  <cols>
    <col min="1" max="1" width="10.6640625" style="14" customWidth="1"/>
    <col min="2" max="6" width="12.77734375" style="14" customWidth="1"/>
    <col min="7" max="7" width="12.77734375" style="143" customWidth="1"/>
    <col min="8" max="8" width="12.33203125" style="143" bestFit="1" customWidth="1"/>
    <col min="9" max="11" width="12.109375" style="143" customWidth="1"/>
    <col min="12" max="12" width="12.88671875" style="143" customWidth="1"/>
    <col min="13" max="17" width="12.5546875" style="143" customWidth="1"/>
    <col min="18" max="18" width="11.44140625" style="15" customWidth="1"/>
    <col min="19" max="20" width="11.5546875" style="15" customWidth="1"/>
    <col min="21" max="21" width="11.5546875" style="14" customWidth="1"/>
    <col min="22" max="22" width="11.21875" style="14" customWidth="1"/>
    <col min="23" max="27" width="11.77734375" style="14" customWidth="1"/>
    <col min="28" max="28" width="11.21875" style="143" customWidth="1"/>
    <col min="29" max="33" width="12.5546875" style="143" customWidth="1"/>
    <col min="34" max="34" width="11.88671875" style="15" customWidth="1"/>
    <col min="35" max="35" width="11.33203125" style="15" customWidth="1"/>
    <col min="36" max="36" width="11.5546875" style="15" customWidth="1"/>
    <col min="37" max="39" width="11.33203125" style="14" customWidth="1"/>
    <col min="40" max="40" width="11.77734375" style="14" customWidth="1"/>
    <col min="41" max="41" width="11.5546875" style="14" customWidth="1"/>
    <col min="42" max="43" width="11.21875" style="14" customWidth="1"/>
    <col min="44" max="44" width="12" style="143" customWidth="1"/>
    <col min="45" max="49" width="12.5546875" style="143" customWidth="1"/>
    <col min="50" max="52" width="11.88671875" style="15" customWidth="1"/>
    <col min="53" max="59" width="11.88671875" style="14" customWidth="1"/>
    <col min="60" max="60" width="11.33203125" style="143" customWidth="1"/>
    <col min="61" max="65" width="12.5546875" style="143" customWidth="1"/>
    <col min="66" max="66" width="10.21875" style="15" bestFit="1" customWidth="1"/>
    <col min="67" max="67" width="10.21875" style="15" customWidth="1"/>
    <col min="68" max="68" width="10.21875" style="15" bestFit="1" customWidth="1"/>
    <col min="69" max="69" width="10.21875" style="14" bestFit="1" customWidth="1"/>
    <col min="70" max="70" width="11.5546875" style="14" customWidth="1"/>
    <col min="71" max="71" width="10.21875" style="14" bestFit="1" customWidth="1"/>
    <col min="72" max="72" width="11.6640625" style="14" customWidth="1"/>
    <col min="73" max="73" width="11.5546875" style="14" customWidth="1"/>
    <col min="74" max="75" width="11.88671875" style="14" customWidth="1"/>
    <col min="76" max="76" width="12.44140625" style="143" customWidth="1"/>
    <col min="77" max="81" width="12.5546875" style="143" customWidth="1"/>
    <col min="82" max="82" width="10.21875" style="15" bestFit="1" customWidth="1"/>
    <col min="83" max="83" width="10.77734375" style="15" customWidth="1"/>
    <col min="84" max="84" width="10.21875" style="15" bestFit="1" customWidth="1"/>
    <col min="85" max="89" width="10.21875" style="14" bestFit="1" customWidth="1"/>
    <col min="90" max="91" width="10.21875" style="14" customWidth="1"/>
    <col min="92" max="92" width="10.44140625" style="143" customWidth="1"/>
    <col min="93" max="97" width="12.5546875" style="143" customWidth="1"/>
    <col min="98" max="98" width="10.21875" style="15" bestFit="1" customWidth="1"/>
    <col min="99" max="99" width="11" style="15" customWidth="1"/>
    <col min="100" max="100" width="10.21875" style="15" bestFit="1" customWidth="1"/>
    <col min="101" max="105" width="10.21875" style="14" bestFit="1" customWidth="1"/>
    <col min="106" max="107" width="10.21875" style="14" customWidth="1"/>
    <col min="108" max="108" width="10.44140625" style="143" customWidth="1"/>
    <col min="109" max="113" width="12.5546875" style="143" customWidth="1"/>
    <col min="114" max="114" width="12.21875" style="48" customWidth="1"/>
    <col min="115" max="115" width="11.88671875" style="15" customWidth="1"/>
    <col min="116" max="116" width="11.33203125" style="15" customWidth="1"/>
    <col min="117" max="118" width="11.33203125" style="14" customWidth="1"/>
    <col min="119" max="123" width="11.33203125" style="143" customWidth="1"/>
    <col min="124" max="124" width="11.88671875" style="143" customWidth="1"/>
    <col min="125" max="129" width="12.5546875" style="143" customWidth="1"/>
    <col min="130" max="130" width="9.109375" style="15" customWidth="1"/>
    <col min="131" max="131" width="9.88671875" style="15" customWidth="1"/>
    <col min="132" max="134" width="10.21875" style="14" bestFit="1" customWidth="1"/>
    <col min="135" max="136" width="10.21875" style="143" bestFit="1" customWidth="1"/>
    <col min="137" max="138" width="10.21875" style="143" customWidth="1"/>
    <col min="139" max="139" width="10.44140625" style="143" customWidth="1"/>
    <col min="140" max="144" width="12.5546875" style="143" customWidth="1"/>
    <col min="145" max="145" width="12.109375" style="15" customWidth="1"/>
    <col min="146" max="146" width="11.6640625" style="15" customWidth="1"/>
    <col min="147" max="149" width="12.77734375" style="14" customWidth="1"/>
    <col min="150" max="153" width="11.21875" style="143" customWidth="1"/>
    <col min="154" max="154" width="11.44140625" style="143" customWidth="1"/>
    <col min="155" max="159" width="12.5546875" style="143" customWidth="1"/>
    <col min="160" max="160" width="10.6640625" style="15" customWidth="1"/>
    <col min="161" max="161" width="10.21875" style="15" bestFit="1" customWidth="1"/>
    <col min="162" max="164" width="10.21875" style="14" bestFit="1" customWidth="1"/>
    <col min="165" max="165" width="10.21875" style="143" bestFit="1" customWidth="1"/>
    <col min="166" max="166" width="11.88671875" style="143" customWidth="1"/>
    <col min="167" max="169" width="11.21875" style="143" customWidth="1"/>
    <col min="170" max="174" width="12.5546875" style="143" customWidth="1"/>
    <col min="175" max="175" width="10.21875" style="15" customWidth="1"/>
    <col min="176" max="176" width="10.21875" style="15" bestFit="1" customWidth="1"/>
    <col min="177" max="179" width="10.21875" style="14" bestFit="1" customWidth="1"/>
    <col min="180" max="181" width="10.21875" style="143" bestFit="1" customWidth="1"/>
    <col min="182" max="183" width="10.21875" style="143" customWidth="1"/>
    <col min="184" max="184" width="10.44140625" style="143" customWidth="1"/>
    <col min="185" max="189" width="12.5546875" style="143" customWidth="1"/>
    <col min="190" max="190" width="10.109375" style="15" customWidth="1"/>
    <col min="191" max="191" width="10" style="15" customWidth="1"/>
    <col min="192" max="192" width="10.21875" style="15" bestFit="1" customWidth="1"/>
    <col min="193" max="194" width="10.21875" style="14" bestFit="1" customWidth="1"/>
    <col min="195" max="197" width="10.21875" style="143" bestFit="1" customWidth="1"/>
    <col min="198" max="199" width="10.21875" style="143" customWidth="1"/>
    <col min="200" max="200" width="10.44140625" style="143" customWidth="1"/>
    <col min="201" max="205" width="12.5546875" style="143" customWidth="1"/>
    <col min="206" max="206" width="9.5546875" style="15" customWidth="1"/>
    <col min="207" max="207" width="9.21875" style="15" customWidth="1"/>
    <col min="208" max="210" width="10.21875" style="14" bestFit="1" customWidth="1"/>
    <col min="211" max="212" width="10.21875" style="143" bestFit="1" customWidth="1"/>
    <col min="213" max="214" width="10.21875" style="143" customWidth="1"/>
    <col min="215" max="215" width="10.44140625" style="143" customWidth="1"/>
    <col min="216" max="220" width="12.5546875" style="143" customWidth="1"/>
    <col min="221" max="221" width="9.33203125" style="15" customWidth="1"/>
    <col min="222" max="222" width="9.77734375" style="15" customWidth="1"/>
    <col min="223" max="225" width="10.21875" style="14" bestFit="1" customWidth="1"/>
    <col min="226" max="227" width="10.21875" style="143" bestFit="1" customWidth="1"/>
    <col min="228" max="229" width="9.33203125" style="14" customWidth="1"/>
    <col min="230" max="230" width="10.44140625" style="143" customWidth="1"/>
    <col min="231" max="235" width="12.5546875" style="143" customWidth="1"/>
    <col min="236" max="16384" width="8.88671875" style="15"/>
  </cols>
  <sheetData>
    <row r="1" spans="1:235" s="223" customFormat="1">
      <c r="A1" s="213"/>
      <c r="B1" s="42" t="s">
        <v>53</v>
      </c>
      <c r="C1" s="89"/>
      <c r="D1" s="89"/>
      <c r="E1" s="89"/>
      <c r="F1" s="89"/>
      <c r="G1" s="215"/>
      <c r="H1" s="215"/>
      <c r="I1" s="215"/>
      <c r="J1" s="215"/>
      <c r="K1" s="215"/>
      <c r="L1" s="216"/>
      <c r="M1" s="216"/>
      <c r="N1" s="216"/>
      <c r="O1" s="216"/>
      <c r="P1" s="216"/>
      <c r="Q1" s="216"/>
      <c r="R1" s="89"/>
      <c r="S1" s="314"/>
      <c r="T1" s="314"/>
      <c r="U1" s="89"/>
      <c r="V1" s="89"/>
      <c r="W1" s="89"/>
      <c r="X1" s="89"/>
      <c r="Y1" s="89"/>
      <c r="Z1" s="89"/>
      <c r="AA1" s="89"/>
      <c r="AB1" s="216"/>
      <c r="AC1" s="216"/>
      <c r="AD1" s="216"/>
      <c r="AE1" s="216"/>
      <c r="AF1" s="216"/>
      <c r="AG1" s="216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216"/>
      <c r="AS1" s="216"/>
      <c r="AT1" s="216"/>
      <c r="AU1" s="216"/>
      <c r="AV1" s="216"/>
      <c r="AW1" s="216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216"/>
      <c r="BI1" s="216"/>
      <c r="BJ1" s="216"/>
      <c r="BK1" s="216"/>
      <c r="BL1" s="216"/>
      <c r="BM1" s="216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216"/>
      <c r="BY1" s="216"/>
      <c r="BZ1" s="216"/>
      <c r="CA1" s="216"/>
      <c r="CB1" s="216"/>
      <c r="CC1" s="216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216"/>
      <c r="CO1" s="216"/>
      <c r="CP1" s="216"/>
      <c r="CQ1" s="216"/>
      <c r="CR1" s="216"/>
      <c r="CS1" s="216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216"/>
      <c r="DE1" s="216"/>
      <c r="DF1" s="216"/>
      <c r="DG1" s="216"/>
      <c r="DH1" s="216"/>
      <c r="DI1" s="216"/>
      <c r="DJ1" s="89"/>
      <c r="DK1" s="89"/>
      <c r="DL1" s="89"/>
      <c r="DM1" s="89"/>
      <c r="DN1" s="89"/>
      <c r="DO1" s="215"/>
      <c r="DP1" s="215"/>
      <c r="DQ1" s="215"/>
      <c r="DR1" s="215"/>
      <c r="DS1" s="215"/>
      <c r="DT1" s="216"/>
      <c r="DU1" s="216"/>
      <c r="DV1" s="216"/>
      <c r="DW1" s="216"/>
      <c r="DX1" s="216"/>
      <c r="DY1" s="216"/>
      <c r="DZ1" s="215"/>
      <c r="EA1" s="215"/>
      <c r="EB1" s="89"/>
      <c r="EC1" s="89"/>
      <c r="ED1" s="89"/>
      <c r="EE1" s="215"/>
      <c r="EF1" s="215"/>
      <c r="EG1" s="215"/>
      <c r="EH1" s="215"/>
      <c r="EI1" s="216"/>
      <c r="EJ1" s="216"/>
      <c r="EK1" s="216"/>
      <c r="EL1" s="216"/>
      <c r="EM1" s="216"/>
      <c r="EN1" s="216"/>
      <c r="EO1" s="89"/>
      <c r="EP1" s="311"/>
      <c r="EQ1" s="89"/>
      <c r="ER1" s="89"/>
      <c r="ES1" s="89"/>
      <c r="ET1" s="215"/>
      <c r="EU1" s="215"/>
      <c r="EV1" s="215"/>
      <c r="EW1" s="215"/>
      <c r="EX1" s="216"/>
      <c r="EY1" s="216"/>
      <c r="EZ1" s="216"/>
      <c r="FA1" s="216"/>
      <c r="FB1" s="216"/>
      <c r="FC1" s="216"/>
      <c r="FD1" s="89"/>
      <c r="FE1" s="89"/>
      <c r="FF1" s="89"/>
      <c r="FG1" s="89"/>
      <c r="FH1" s="89"/>
      <c r="FI1" s="215"/>
      <c r="FJ1" s="215"/>
      <c r="FK1" s="215"/>
      <c r="FL1" s="215"/>
      <c r="FM1" s="216"/>
      <c r="FN1" s="216"/>
      <c r="FO1" s="216"/>
      <c r="FP1" s="216"/>
      <c r="FQ1" s="216"/>
      <c r="FR1" s="216"/>
      <c r="FS1" s="89"/>
      <c r="FT1" s="89"/>
      <c r="FU1" s="89"/>
      <c r="FV1" s="89"/>
      <c r="FW1" s="89"/>
      <c r="FX1" s="89"/>
      <c r="FY1" s="89"/>
      <c r="FZ1" s="89"/>
      <c r="GA1" s="89"/>
      <c r="GB1" s="216"/>
      <c r="GC1" s="216"/>
      <c r="GD1" s="216"/>
      <c r="GE1" s="216"/>
      <c r="GF1" s="216"/>
      <c r="GG1" s="216"/>
      <c r="GH1" s="89"/>
      <c r="GI1" s="89"/>
      <c r="GJ1" s="89"/>
      <c r="GK1" s="89"/>
      <c r="GL1" s="89"/>
      <c r="GM1" s="215"/>
      <c r="GN1" s="215"/>
      <c r="GO1" s="215"/>
      <c r="GP1" s="215"/>
      <c r="GQ1" s="215"/>
      <c r="GR1" s="216"/>
      <c r="GS1" s="216"/>
      <c r="GT1" s="216"/>
      <c r="GU1" s="216"/>
      <c r="GV1" s="216"/>
      <c r="GW1" s="216"/>
      <c r="GX1" s="89"/>
      <c r="GY1" s="89"/>
      <c r="GZ1" s="89"/>
      <c r="HA1" s="89"/>
      <c r="HB1" s="89"/>
      <c r="HC1" s="215"/>
      <c r="HD1" s="215"/>
      <c r="HE1" s="215"/>
      <c r="HF1" s="215"/>
      <c r="HG1" s="216"/>
      <c r="HH1" s="216"/>
      <c r="HI1" s="216"/>
      <c r="HJ1" s="216"/>
      <c r="HK1" s="216"/>
      <c r="HL1" s="216"/>
      <c r="HM1" s="89"/>
      <c r="HN1" s="89"/>
      <c r="HO1" s="89"/>
      <c r="HP1" s="89"/>
      <c r="HQ1" s="89"/>
      <c r="HR1" s="215"/>
      <c r="HS1" s="215"/>
      <c r="HT1" s="215"/>
      <c r="HU1" s="215"/>
      <c r="HV1" s="216"/>
      <c r="HW1" s="216"/>
      <c r="HX1" s="216"/>
      <c r="HY1" s="216"/>
      <c r="HZ1" s="216"/>
      <c r="IA1" s="216"/>
    </row>
    <row r="2" spans="1:235" s="223" customFormat="1">
      <c r="A2" s="213"/>
      <c r="B2" s="270" t="s">
        <v>15</v>
      </c>
      <c r="C2" s="89"/>
      <c r="D2" s="89"/>
      <c r="E2" s="89"/>
      <c r="F2" s="89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71" t="s">
        <v>27</v>
      </c>
      <c r="S2" s="314"/>
      <c r="T2" s="314"/>
      <c r="U2" s="89"/>
      <c r="V2" s="89"/>
      <c r="W2" s="89"/>
      <c r="X2" s="89"/>
      <c r="Y2" s="89"/>
      <c r="Z2" s="89"/>
      <c r="AA2" s="89"/>
      <c r="AB2" s="231"/>
      <c r="AC2" s="231"/>
      <c r="AD2" s="231"/>
      <c r="AE2" s="231"/>
      <c r="AF2" s="231"/>
      <c r="AG2" s="231"/>
      <c r="AH2" s="271" t="s">
        <v>28</v>
      </c>
      <c r="AI2" s="314"/>
      <c r="AJ2" s="314"/>
      <c r="AK2" s="89"/>
      <c r="AL2" s="89"/>
      <c r="AM2" s="89"/>
      <c r="AN2" s="89"/>
      <c r="AO2" s="89"/>
      <c r="AP2" s="89"/>
      <c r="AQ2" s="89"/>
      <c r="AR2" s="231"/>
      <c r="AS2" s="231"/>
      <c r="AT2" s="231"/>
      <c r="AU2" s="231"/>
      <c r="AV2" s="231"/>
      <c r="AW2" s="231"/>
      <c r="AX2" s="271" t="s">
        <v>29</v>
      </c>
      <c r="AY2" s="89"/>
      <c r="AZ2" s="89"/>
      <c r="BA2" s="89"/>
      <c r="BB2" s="89"/>
      <c r="BC2" s="89"/>
      <c r="BD2" s="89"/>
      <c r="BE2" s="89"/>
      <c r="BF2" s="89"/>
      <c r="BG2" s="89"/>
      <c r="BH2" s="231"/>
      <c r="BI2" s="231"/>
      <c r="BJ2" s="231"/>
      <c r="BK2" s="231"/>
      <c r="BL2" s="231"/>
      <c r="BM2" s="231"/>
      <c r="BN2" s="271" t="s">
        <v>30</v>
      </c>
      <c r="BO2" s="89"/>
      <c r="BP2" s="89"/>
      <c r="BQ2" s="89"/>
      <c r="BR2" s="89"/>
      <c r="BS2" s="89"/>
      <c r="BT2" s="89"/>
      <c r="BU2" s="89"/>
      <c r="BV2" s="89"/>
      <c r="BW2" s="89"/>
      <c r="BX2" s="231"/>
      <c r="BY2" s="231"/>
      <c r="BZ2" s="231"/>
      <c r="CA2" s="231"/>
      <c r="CB2" s="231"/>
      <c r="CC2" s="231"/>
      <c r="CD2" s="271" t="s">
        <v>31</v>
      </c>
      <c r="CE2" s="89"/>
      <c r="CF2" s="89"/>
      <c r="CG2" s="89"/>
      <c r="CH2" s="89"/>
      <c r="CI2" s="89"/>
      <c r="CJ2" s="89"/>
      <c r="CK2" s="89"/>
      <c r="CL2" s="89"/>
      <c r="CM2" s="89"/>
      <c r="CN2" s="231"/>
      <c r="CO2" s="231"/>
      <c r="CP2" s="231"/>
      <c r="CQ2" s="231"/>
      <c r="CR2" s="231"/>
      <c r="CS2" s="231"/>
      <c r="CT2" s="271" t="s">
        <v>32</v>
      </c>
      <c r="CU2" s="89"/>
      <c r="CV2" s="89"/>
      <c r="CW2" s="89"/>
      <c r="CX2" s="89"/>
      <c r="CY2" s="89"/>
      <c r="CZ2" s="89"/>
      <c r="DA2" s="89"/>
      <c r="DB2" s="89"/>
      <c r="DC2" s="89"/>
      <c r="DD2" s="231"/>
      <c r="DE2" s="231"/>
      <c r="DF2" s="231"/>
      <c r="DG2" s="231"/>
      <c r="DH2" s="231"/>
      <c r="DI2" s="231"/>
      <c r="DJ2" s="272" t="s">
        <v>25</v>
      </c>
      <c r="DK2" s="89"/>
      <c r="DL2" s="89"/>
      <c r="DM2" s="89"/>
      <c r="DN2" s="89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71" t="s">
        <v>33</v>
      </c>
      <c r="EA2" s="89"/>
      <c r="EB2" s="89"/>
      <c r="EC2" s="89"/>
      <c r="ED2" s="89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71" t="s">
        <v>21</v>
      </c>
      <c r="EP2" s="89"/>
      <c r="EQ2" s="89"/>
      <c r="ER2" s="89"/>
      <c r="ES2" s="89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71" t="s">
        <v>34</v>
      </c>
      <c r="FE2" s="89"/>
      <c r="FF2" s="89"/>
      <c r="FG2" s="89"/>
      <c r="FH2" s="89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71" t="s">
        <v>35</v>
      </c>
      <c r="FT2" s="89"/>
      <c r="FU2" s="89"/>
      <c r="FV2" s="89"/>
      <c r="FW2" s="89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72" t="s">
        <v>54</v>
      </c>
      <c r="GI2" s="273"/>
      <c r="GJ2" s="89"/>
      <c r="GK2" s="89"/>
      <c r="GL2" s="89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71" t="s">
        <v>55</v>
      </c>
      <c r="GY2" s="89"/>
      <c r="GZ2" s="89"/>
      <c r="HA2" s="89"/>
      <c r="HB2" s="89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71" t="s">
        <v>56</v>
      </c>
      <c r="HN2" s="89"/>
      <c r="HO2" s="89"/>
      <c r="HP2" s="89"/>
      <c r="HQ2" s="89"/>
      <c r="HR2" s="231"/>
      <c r="HS2" s="231"/>
      <c r="HT2" s="231"/>
      <c r="HU2" s="231"/>
      <c r="HV2" s="231"/>
      <c r="HW2" s="231"/>
      <c r="HX2" s="231"/>
      <c r="HY2" s="231"/>
      <c r="HZ2" s="231"/>
      <c r="IA2" s="231"/>
    </row>
    <row r="3" spans="1:235" s="223" customFormat="1">
      <c r="A3" s="89"/>
      <c r="B3" s="242" t="s">
        <v>22</v>
      </c>
      <c r="C3" s="218" t="s">
        <v>23</v>
      </c>
      <c r="D3" s="244" t="s">
        <v>62</v>
      </c>
      <c r="E3" s="244" t="s">
        <v>87</v>
      </c>
      <c r="F3" s="244" t="s">
        <v>93</v>
      </c>
      <c r="G3" s="238" t="s">
        <v>103</v>
      </c>
      <c r="H3" s="238" t="s">
        <v>107</v>
      </c>
      <c r="I3" s="238" t="s">
        <v>109</v>
      </c>
      <c r="J3" s="238" t="s">
        <v>114</v>
      </c>
      <c r="K3" s="238" t="s">
        <v>121</v>
      </c>
      <c r="L3" s="506" t="s">
        <v>131</v>
      </c>
      <c r="M3" s="238" t="s">
        <v>158</v>
      </c>
      <c r="N3" s="665" t="s">
        <v>176</v>
      </c>
      <c r="O3" s="665" t="s">
        <v>177</v>
      </c>
      <c r="P3" s="665" t="s">
        <v>191</v>
      </c>
      <c r="Q3" s="665" t="s">
        <v>192</v>
      </c>
      <c r="R3" s="242" t="s">
        <v>22</v>
      </c>
      <c r="S3" s="218" t="s">
        <v>23</v>
      </c>
      <c r="T3" s="244" t="s">
        <v>62</v>
      </c>
      <c r="U3" s="244" t="s">
        <v>87</v>
      </c>
      <c r="V3" s="244" t="s">
        <v>93</v>
      </c>
      <c r="W3" s="218" t="s">
        <v>103</v>
      </c>
      <c r="X3" s="218" t="s">
        <v>107</v>
      </c>
      <c r="Y3" s="218" t="s">
        <v>109</v>
      </c>
      <c r="Z3" s="218" t="s">
        <v>114</v>
      </c>
      <c r="AA3" s="218" t="s">
        <v>121</v>
      </c>
      <c r="AB3" s="506" t="s">
        <v>131</v>
      </c>
      <c r="AC3" s="238" t="s">
        <v>158</v>
      </c>
      <c r="AD3" s="665" t="s">
        <v>176</v>
      </c>
      <c r="AE3" s="665" t="s">
        <v>177</v>
      </c>
      <c r="AF3" s="665" t="s">
        <v>191</v>
      </c>
      <c r="AG3" s="665" t="s">
        <v>192</v>
      </c>
      <c r="AH3" s="242" t="s">
        <v>22</v>
      </c>
      <c r="AI3" s="218" t="s">
        <v>23</v>
      </c>
      <c r="AJ3" s="244" t="s">
        <v>62</v>
      </c>
      <c r="AK3" s="244" t="s">
        <v>87</v>
      </c>
      <c r="AL3" s="244" t="s">
        <v>93</v>
      </c>
      <c r="AM3" s="218" t="s">
        <v>103</v>
      </c>
      <c r="AN3" s="218" t="s">
        <v>107</v>
      </c>
      <c r="AO3" s="218" t="s">
        <v>109</v>
      </c>
      <c r="AP3" s="218" t="s">
        <v>114</v>
      </c>
      <c r="AQ3" s="218" t="s">
        <v>122</v>
      </c>
      <c r="AR3" s="506" t="s">
        <v>131</v>
      </c>
      <c r="AS3" s="665" t="s">
        <v>158</v>
      </c>
      <c r="AT3" s="665" t="s">
        <v>176</v>
      </c>
      <c r="AU3" s="665" t="s">
        <v>177</v>
      </c>
      <c r="AV3" s="665" t="s">
        <v>191</v>
      </c>
      <c r="AW3" s="665" t="s">
        <v>192</v>
      </c>
      <c r="AX3" s="242" t="s">
        <v>22</v>
      </c>
      <c r="AY3" s="218" t="s">
        <v>23</v>
      </c>
      <c r="AZ3" s="244" t="s">
        <v>62</v>
      </c>
      <c r="BA3" s="244" t="s">
        <v>87</v>
      </c>
      <c r="BB3" s="244" t="s">
        <v>93</v>
      </c>
      <c r="BC3" s="218" t="s">
        <v>103</v>
      </c>
      <c r="BD3" s="218" t="s">
        <v>107</v>
      </c>
      <c r="BE3" s="218" t="s">
        <v>109</v>
      </c>
      <c r="BF3" s="218" t="s">
        <v>114</v>
      </c>
      <c r="BG3" s="218" t="s">
        <v>122</v>
      </c>
      <c r="BH3" s="506" t="s">
        <v>131</v>
      </c>
      <c r="BI3" s="238" t="s">
        <v>158</v>
      </c>
      <c r="BJ3" s="665" t="s">
        <v>176</v>
      </c>
      <c r="BK3" s="665" t="s">
        <v>177</v>
      </c>
      <c r="BL3" s="665" t="s">
        <v>191</v>
      </c>
      <c r="BM3" s="665" t="s">
        <v>192</v>
      </c>
      <c r="BN3" s="242" t="s">
        <v>22</v>
      </c>
      <c r="BO3" s="218" t="s">
        <v>23</v>
      </c>
      <c r="BP3" s="244" t="s">
        <v>62</v>
      </c>
      <c r="BQ3" s="244" t="s">
        <v>87</v>
      </c>
      <c r="BR3" s="244" t="s">
        <v>93</v>
      </c>
      <c r="BS3" s="218" t="s">
        <v>103</v>
      </c>
      <c r="BT3" s="218" t="s">
        <v>107</v>
      </c>
      <c r="BU3" s="218" t="s">
        <v>109</v>
      </c>
      <c r="BV3" s="218" t="s">
        <v>114</v>
      </c>
      <c r="BW3" s="218" t="s">
        <v>121</v>
      </c>
      <c r="BX3" s="506" t="s">
        <v>131</v>
      </c>
      <c r="BY3" s="665" t="s">
        <v>158</v>
      </c>
      <c r="BZ3" s="665" t="s">
        <v>176</v>
      </c>
      <c r="CA3" s="665" t="s">
        <v>177</v>
      </c>
      <c r="CB3" s="665" t="s">
        <v>191</v>
      </c>
      <c r="CC3" s="665" t="s">
        <v>192</v>
      </c>
      <c r="CD3" s="242" t="s">
        <v>22</v>
      </c>
      <c r="CE3" s="218" t="s">
        <v>23</v>
      </c>
      <c r="CF3" s="244" t="s">
        <v>62</v>
      </c>
      <c r="CG3" s="244" t="s">
        <v>87</v>
      </c>
      <c r="CH3" s="244" t="s">
        <v>93</v>
      </c>
      <c r="CI3" s="218" t="s">
        <v>103</v>
      </c>
      <c r="CJ3" s="218" t="s">
        <v>107</v>
      </c>
      <c r="CK3" s="218" t="s">
        <v>109</v>
      </c>
      <c r="CL3" s="218" t="s">
        <v>114</v>
      </c>
      <c r="CM3" s="218" t="s">
        <v>121</v>
      </c>
      <c r="CN3" s="506" t="s">
        <v>131</v>
      </c>
      <c r="CO3" s="665" t="s">
        <v>158</v>
      </c>
      <c r="CP3" s="665" t="s">
        <v>176</v>
      </c>
      <c r="CQ3" s="665" t="s">
        <v>177</v>
      </c>
      <c r="CR3" s="665" t="s">
        <v>191</v>
      </c>
      <c r="CS3" s="665" t="s">
        <v>192</v>
      </c>
      <c r="CT3" s="242" t="s">
        <v>22</v>
      </c>
      <c r="CU3" s="218" t="s">
        <v>23</v>
      </c>
      <c r="CV3" s="244" t="s">
        <v>62</v>
      </c>
      <c r="CW3" s="244" t="s">
        <v>87</v>
      </c>
      <c r="CX3" s="244" t="s">
        <v>93</v>
      </c>
      <c r="CY3" s="218" t="s">
        <v>103</v>
      </c>
      <c r="CZ3" s="218" t="s">
        <v>107</v>
      </c>
      <c r="DA3" s="218" t="s">
        <v>109</v>
      </c>
      <c r="DB3" s="218" t="s">
        <v>114</v>
      </c>
      <c r="DC3" s="218" t="s">
        <v>121</v>
      </c>
      <c r="DD3" s="506" t="s">
        <v>131</v>
      </c>
      <c r="DE3" s="238" t="s">
        <v>158</v>
      </c>
      <c r="DF3" s="665" t="s">
        <v>176</v>
      </c>
      <c r="DG3" s="665" t="s">
        <v>177</v>
      </c>
      <c r="DH3" s="665" t="s">
        <v>191</v>
      </c>
      <c r="DI3" s="665" t="s">
        <v>192</v>
      </c>
      <c r="DJ3" s="315" t="s">
        <v>22</v>
      </c>
      <c r="DK3" s="218" t="s">
        <v>23</v>
      </c>
      <c r="DL3" s="244" t="s">
        <v>62</v>
      </c>
      <c r="DM3" s="244" t="s">
        <v>87</v>
      </c>
      <c r="DN3" s="244" t="s">
        <v>93</v>
      </c>
      <c r="DO3" s="238" t="s">
        <v>103</v>
      </c>
      <c r="DP3" s="218" t="s">
        <v>107</v>
      </c>
      <c r="DQ3" s="218" t="s">
        <v>109</v>
      </c>
      <c r="DR3" s="218" t="s">
        <v>114</v>
      </c>
      <c r="DS3" s="218" t="s">
        <v>121</v>
      </c>
      <c r="DT3" s="506" t="s">
        <v>131</v>
      </c>
      <c r="DU3" s="238" t="s">
        <v>158</v>
      </c>
      <c r="DV3" s="665" t="s">
        <v>176</v>
      </c>
      <c r="DW3" s="665" t="s">
        <v>177</v>
      </c>
      <c r="DX3" s="665" t="s">
        <v>191</v>
      </c>
      <c r="DY3" s="665" t="s">
        <v>192</v>
      </c>
      <c r="DZ3" s="242" t="s">
        <v>23</v>
      </c>
      <c r="EA3" s="244" t="s">
        <v>62</v>
      </c>
      <c r="EB3" s="244" t="s">
        <v>87</v>
      </c>
      <c r="EC3" s="244" t="s">
        <v>93</v>
      </c>
      <c r="ED3" s="218" t="s">
        <v>103</v>
      </c>
      <c r="EE3" s="218" t="s">
        <v>107</v>
      </c>
      <c r="EF3" s="218" t="s">
        <v>109</v>
      </c>
      <c r="EG3" s="218" t="s">
        <v>114</v>
      </c>
      <c r="EH3" s="218" t="s">
        <v>121</v>
      </c>
      <c r="EI3" s="244" t="s">
        <v>131</v>
      </c>
      <c r="EJ3" s="665" t="s">
        <v>158</v>
      </c>
      <c r="EK3" s="665" t="s">
        <v>176</v>
      </c>
      <c r="EL3" s="665" t="s">
        <v>177</v>
      </c>
      <c r="EM3" s="665" t="s">
        <v>191</v>
      </c>
      <c r="EN3" s="665" t="s">
        <v>192</v>
      </c>
      <c r="EO3" s="242" t="s">
        <v>23</v>
      </c>
      <c r="EP3" s="244" t="s">
        <v>62</v>
      </c>
      <c r="EQ3" s="244" t="s">
        <v>87</v>
      </c>
      <c r="ER3" s="244" t="s">
        <v>93</v>
      </c>
      <c r="ES3" s="218" t="s">
        <v>103</v>
      </c>
      <c r="ET3" s="218" t="s">
        <v>107</v>
      </c>
      <c r="EU3" s="218" t="s">
        <v>109</v>
      </c>
      <c r="EV3" s="218" t="s">
        <v>114</v>
      </c>
      <c r="EW3" s="218" t="s">
        <v>121</v>
      </c>
      <c r="EX3" s="506" t="s">
        <v>131</v>
      </c>
      <c r="EY3" s="665" t="s">
        <v>158</v>
      </c>
      <c r="EZ3" s="665" t="s">
        <v>176</v>
      </c>
      <c r="FA3" s="665" t="s">
        <v>177</v>
      </c>
      <c r="FB3" s="665" t="s">
        <v>191</v>
      </c>
      <c r="FC3" s="665" t="s">
        <v>192</v>
      </c>
      <c r="FD3" s="242" t="s">
        <v>23</v>
      </c>
      <c r="FE3" s="244" t="s">
        <v>62</v>
      </c>
      <c r="FF3" s="244" t="s">
        <v>87</v>
      </c>
      <c r="FG3" s="244" t="s">
        <v>93</v>
      </c>
      <c r="FH3" s="218" t="s">
        <v>103</v>
      </c>
      <c r="FI3" s="218" t="s">
        <v>107</v>
      </c>
      <c r="FJ3" s="218" t="s">
        <v>109</v>
      </c>
      <c r="FK3" s="218" t="s">
        <v>114</v>
      </c>
      <c r="FL3" s="218" t="s">
        <v>121</v>
      </c>
      <c r="FM3" s="506" t="s">
        <v>131</v>
      </c>
      <c r="FN3" s="665" t="s">
        <v>158</v>
      </c>
      <c r="FO3" s="665" t="s">
        <v>176</v>
      </c>
      <c r="FP3" s="665" t="s">
        <v>177</v>
      </c>
      <c r="FQ3" s="665" t="s">
        <v>191</v>
      </c>
      <c r="FR3" s="665" t="s">
        <v>192</v>
      </c>
      <c r="FS3" s="242" t="s">
        <v>23</v>
      </c>
      <c r="FT3" s="244" t="s">
        <v>62</v>
      </c>
      <c r="FU3" s="244" t="s">
        <v>87</v>
      </c>
      <c r="FV3" s="244" t="s">
        <v>93</v>
      </c>
      <c r="FW3" s="218" t="s">
        <v>103</v>
      </c>
      <c r="FX3" s="218" t="s">
        <v>107</v>
      </c>
      <c r="FY3" s="218" t="s">
        <v>109</v>
      </c>
      <c r="FZ3" s="218" t="s">
        <v>114</v>
      </c>
      <c r="GA3" s="218" t="s">
        <v>122</v>
      </c>
      <c r="GB3" s="506" t="s">
        <v>131</v>
      </c>
      <c r="GC3" s="665" t="s">
        <v>158</v>
      </c>
      <c r="GD3" s="665" t="s">
        <v>176</v>
      </c>
      <c r="GE3" s="665" t="s">
        <v>177</v>
      </c>
      <c r="GF3" s="665" t="s">
        <v>191</v>
      </c>
      <c r="GG3" s="665" t="s">
        <v>192</v>
      </c>
      <c r="GH3" s="315" t="s">
        <v>22</v>
      </c>
      <c r="GI3" s="218" t="s">
        <v>23</v>
      </c>
      <c r="GJ3" s="244" t="s">
        <v>62</v>
      </c>
      <c r="GK3" s="244" t="s">
        <v>87</v>
      </c>
      <c r="GL3" s="244" t="s">
        <v>93</v>
      </c>
      <c r="GM3" s="238" t="s">
        <v>103</v>
      </c>
      <c r="GN3" s="218" t="s">
        <v>107</v>
      </c>
      <c r="GO3" s="218" t="s">
        <v>109</v>
      </c>
      <c r="GP3" s="218" t="s">
        <v>114</v>
      </c>
      <c r="GQ3" s="218" t="s">
        <v>121</v>
      </c>
      <c r="GR3" s="506" t="s">
        <v>131</v>
      </c>
      <c r="GS3" s="665" t="s">
        <v>158</v>
      </c>
      <c r="GT3" s="665" t="s">
        <v>176</v>
      </c>
      <c r="GU3" s="665" t="s">
        <v>177</v>
      </c>
      <c r="GV3" s="665" t="s">
        <v>191</v>
      </c>
      <c r="GW3" s="665" t="s">
        <v>192</v>
      </c>
      <c r="GX3" s="242" t="s">
        <v>23</v>
      </c>
      <c r="GY3" s="244" t="s">
        <v>62</v>
      </c>
      <c r="GZ3" s="244" t="s">
        <v>87</v>
      </c>
      <c r="HA3" s="244" t="s">
        <v>93</v>
      </c>
      <c r="HB3" s="218" t="s">
        <v>103</v>
      </c>
      <c r="HC3" s="218" t="s">
        <v>107</v>
      </c>
      <c r="HD3" s="218" t="s">
        <v>109</v>
      </c>
      <c r="HE3" s="218" t="s">
        <v>114</v>
      </c>
      <c r="HF3" s="218" t="s">
        <v>121</v>
      </c>
      <c r="HG3" s="506" t="s">
        <v>131</v>
      </c>
      <c r="HH3" s="665" t="s">
        <v>158</v>
      </c>
      <c r="HI3" s="665" t="s">
        <v>176</v>
      </c>
      <c r="HJ3" s="665" t="s">
        <v>177</v>
      </c>
      <c r="HK3" s="665" t="s">
        <v>191</v>
      </c>
      <c r="HL3" s="665" t="s">
        <v>192</v>
      </c>
      <c r="HM3" s="242" t="s">
        <v>23</v>
      </c>
      <c r="HN3" s="244" t="s">
        <v>62</v>
      </c>
      <c r="HO3" s="244" t="s">
        <v>87</v>
      </c>
      <c r="HP3" s="244" t="s">
        <v>93</v>
      </c>
      <c r="HQ3" s="218" t="s">
        <v>103</v>
      </c>
      <c r="HR3" s="218" t="s">
        <v>107</v>
      </c>
      <c r="HS3" s="218" t="s">
        <v>109</v>
      </c>
      <c r="HT3" s="218" t="s">
        <v>114</v>
      </c>
      <c r="HU3" s="218" t="s">
        <v>121</v>
      </c>
      <c r="HV3" s="506" t="s">
        <v>131</v>
      </c>
      <c r="HW3" s="665" t="s">
        <v>158</v>
      </c>
      <c r="HX3" s="665" t="s">
        <v>176</v>
      </c>
      <c r="HY3" s="665" t="s">
        <v>177</v>
      </c>
      <c r="HZ3" s="665" t="s">
        <v>191</v>
      </c>
      <c r="IA3" s="665" t="s">
        <v>192</v>
      </c>
    </row>
    <row r="4" spans="1:235" s="300" customFormat="1" ht="14.25" customHeight="1">
      <c r="A4" s="285" t="s">
        <v>20</v>
      </c>
      <c r="B4" s="297">
        <f>SUM(B6:B21)</f>
        <v>6429743094.0678949</v>
      </c>
      <c r="C4" s="298">
        <f t="shared" ref="C4:DK4" si="0">SUM(C6:C21)</f>
        <v>7174771844</v>
      </c>
      <c r="D4" s="298">
        <f t="shared" si="0"/>
        <v>7944735346</v>
      </c>
      <c r="E4" s="298">
        <f t="shared" si="0"/>
        <v>9101048212</v>
      </c>
      <c r="F4" s="298">
        <f t="shared" si="0"/>
        <v>10349129150.459999</v>
      </c>
      <c r="G4" s="298">
        <f t="shared" si="0"/>
        <v>11509131438.91</v>
      </c>
      <c r="H4" s="298">
        <f t="shared" si="0"/>
        <v>12423452494</v>
      </c>
      <c r="I4" s="298">
        <f t="shared" si="0"/>
        <v>13244306030.42</v>
      </c>
      <c r="J4" s="298">
        <f t="shared" si="0"/>
        <v>14634369223</v>
      </c>
      <c r="K4" s="298">
        <f t="shared" si="0"/>
        <v>15845810916.626472</v>
      </c>
      <c r="L4" s="167">
        <f t="shared" si="0"/>
        <v>17333773923.309998</v>
      </c>
      <c r="M4" s="167">
        <f t="shared" si="0"/>
        <v>19177870924.361</v>
      </c>
      <c r="N4" s="167">
        <f t="shared" si="0"/>
        <v>19601122465.26841</v>
      </c>
      <c r="O4" s="167">
        <f t="shared" si="0"/>
        <v>20488923766.975403</v>
      </c>
      <c r="P4" s="167">
        <f t="shared" si="0"/>
        <v>21608633468.472366</v>
      </c>
      <c r="Q4" s="167">
        <f t="shared" si="0"/>
        <v>22668060152.287968</v>
      </c>
      <c r="R4" s="297">
        <f t="shared" si="0"/>
        <v>2886879410.7204881</v>
      </c>
      <c r="S4" s="298">
        <f t="shared" si="0"/>
        <v>3249553197</v>
      </c>
      <c r="T4" s="298">
        <f t="shared" si="0"/>
        <v>3481662193</v>
      </c>
      <c r="U4" s="298">
        <f t="shared" si="0"/>
        <v>4104799945</v>
      </c>
      <c r="V4" s="298">
        <f t="shared" si="0"/>
        <v>4662725440.3000002</v>
      </c>
      <c r="W4" s="298">
        <f t="shared" si="0"/>
        <v>5216438982.25</v>
      </c>
      <c r="X4" s="298">
        <f t="shared" si="0"/>
        <v>5927848753</v>
      </c>
      <c r="Y4" s="298">
        <f t="shared" si="0"/>
        <v>6763088257</v>
      </c>
      <c r="Z4" s="298">
        <f t="shared" si="0"/>
        <v>7821989496</v>
      </c>
      <c r="AA4" s="298">
        <f>SUM(AA6:AA21)</f>
        <v>8528375333.4400005</v>
      </c>
      <c r="AB4" s="298">
        <f>SUM(AB6:AB21)</f>
        <v>9357376576.3600006</v>
      </c>
      <c r="AC4" s="298">
        <f>SUM(AC6:AC21)</f>
        <v>10229502459.808886</v>
      </c>
      <c r="AD4" s="298">
        <f t="shared" ref="AD4:AG4" si="1">SUM(AD6:AD21)</f>
        <v>10561937527.303608</v>
      </c>
      <c r="AE4" s="298">
        <f t="shared" si="1"/>
        <v>11352800396.725403</v>
      </c>
      <c r="AF4" s="298">
        <f t="shared" si="1"/>
        <v>12351079362.602365</v>
      </c>
      <c r="AG4" s="298">
        <f t="shared" si="1"/>
        <v>12981768981.037968</v>
      </c>
      <c r="AH4" s="297">
        <f t="shared" si="0"/>
        <v>1068162710.1673247</v>
      </c>
      <c r="AI4" s="298">
        <f t="shared" si="0"/>
        <v>1162420395</v>
      </c>
      <c r="AJ4" s="298">
        <f t="shared" si="0"/>
        <v>1380576158</v>
      </c>
      <c r="AK4" s="298">
        <f t="shared" si="0"/>
        <v>1474946861</v>
      </c>
      <c r="AL4" s="298">
        <f t="shared" si="0"/>
        <v>1697841130.6799998</v>
      </c>
      <c r="AM4" s="298">
        <f t="shared" si="0"/>
        <v>1831746167.4300001</v>
      </c>
      <c r="AN4" s="298">
        <f t="shared" si="0"/>
        <v>1762003996</v>
      </c>
      <c r="AO4" s="298">
        <f t="shared" si="0"/>
        <v>1484068891</v>
      </c>
      <c r="AP4" s="298">
        <f t="shared" si="0"/>
        <v>1446063513</v>
      </c>
      <c r="AQ4" s="298">
        <f>SUM(AQ6:AQ21)</f>
        <v>1550124086.8299999</v>
      </c>
      <c r="AR4" s="298">
        <f>SUM(AR6:AR21)</f>
        <v>1738384949.8</v>
      </c>
      <c r="AS4" s="298">
        <f>SUM(AS6:AS21)</f>
        <v>2170596975</v>
      </c>
      <c r="AT4" s="298">
        <f t="shared" ref="AT4:AW4" si="2">SUM(AT6:AT21)</f>
        <v>2280395861.5819998</v>
      </c>
      <c r="AU4" s="298">
        <f>SUM(AU6:AU21)</f>
        <v>2190765069</v>
      </c>
      <c r="AV4" s="298">
        <f t="shared" si="2"/>
        <v>2132543980.4000001</v>
      </c>
      <c r="AW4" s="298">
        <f t="shared" si="2"/>
        <v>2261294909.3800001</v>
      </c>
      <c r="AX4" s="297">
        <f t="shared" si="0"/>
        <v>1364488788.4452453</v>
      </c>
      <c r="AY4" s="298">
        <f t="shared" si="0"/>
        <v>1524519728</v>
      </c>
      <c r="AZ4" s="298">
        <f t="shared" si="0"/>
        <v>1748469769</v>
      </c>
      <c r="BA4" s="298">
        <f t="shared" si="0"/>
        <v>1997287114</v>
      </c>
      <c r="BB4" s="298">
        <f t="shared" si="0"/>
        <v>2342158882.02</v>
      </c>
      <c r="BC4" s="298">
        <f t="shared" si="0"/>
        <v>2772991393.3400002</v>
      </c>
      <c r="BD4" s="298">
        <f t="shared" si="0"/>
        <v>2902260381</v>
      </c>
      <c r="BE4" s="298">
        <f t="shared" si="0"/>
        <v>3108622703.4200001</v>
      </c>
      <c r="BF4" s="298">
        <f t="shared" si="0"/>
        <v>3287611384</v>
      </c>
      <c r="BG4" s="298">
        <f>SUM(BG6:BG21)</f>
        <v>3618821889.796473</v>
      </c>
      <c r="BH4" s="298">
        <f>SUM(BH6:BH21)</f>
        <v>3874651968.3099999</v>
      </c>
      <c r="BI4" s="298">
        <f>SUM(BI6:BI21)</f>
        <v>4156153397.1681647</v>
      </c>
      <c r="BJ4" s="298">
        <f t="shared" ref="BJ4:BM4" si="3">SUM(BJ6:BJ21)</f>
        <v>4446009764.1359997</v>
      </c>
      <c r="BK4" s="298">
        <f>SUM(BK6:BK21)</f>
        <v>4687842152.29</v>
      </c>
      <c r="BL4" s="298">
        <f>SUM(BL6:BL21)</f>
        <v>4811134447.6499996</v>
      </c>
      <c r="BM4" s="298">
        <f t="shared" si="3"/>
        <v>5024988590.71</v>
      </c>
      <c r="BN4" s="297">
        <f t="shared" si="0"/>
        <v>633874335.63093257</v>
      </c>
      <c r="BO4" s="298">
        <f t="shared" si="0"/>
        <v>729522621</v>
      </c>
      <c r="BP4" s="298">
        <f t="shared" si="0"/>
        <v>782907991</v>
      </c>
      <c r="BQ4" s="298">
        <f t="shared" si="0"/>
        <v>894570744</v>
      </c>
      <c r="BR4" s="298">
        <f t="shared" si="0"/>
        <v>949007933.88</v>
      </c>
      <c r="BS4" s="298">
        <f t="shared" si="0"/>
        <v>928699429.65999997</v>
      </c>
      <c r="BT4" s="298">
        <f t="shared" si="0"/>
        <v>1002749726</v>
      </c>
      <c r="BU4" s="298">
        <f t="shared" si="0"/>
        <v>1026710997</v>
      </c>
      <c r="BV4" s="298">
        <f t="shared" si="0"/>
        <v>1118424357</v>
      </c>
      <c r="BW4" s="298">
        <f>SUM(BW6:BW21)</f>
        <v>1109974757.04</v>
      </c>
      <c r="BX4" s="298">
        <f>SUM(BX6:BX21)</f>
        <v>1222278150.8499999</v>
      </c>
      <c r="BY4" s="298">
        <f>SUM(BY6:BY21)</f>
        <v>1400447209.1230965</v>
      </c>
      <c r="BZ4" s="298">
        <f t="shared" ref="BZ4:CC4" si="4">SUM(BZ6:BZ21)</f>
        <v>1156128595.7572</v>
      </c>
      <c r="CA4" s="298">
        <f t="shared" si="4"/>
        <v>1085546340.74</v>
      </c>
      <c r="CB4" s="298">
        <f t="shared" si="4"/>
        <v>1113180707.1900001</v>
      </c>
      <c r="CC4" s="298">
        <f t="shared" si="4"/>
        <v>1144032739.25</v>
      </c>
      <c r="CD4" s="297">
        <f t="shared" si="0"/>
        <v>255998068.13527778</v>
      </c>
      <c r="CE4" s="298">
        <f t="shared" si="0"/>
        <v>276868235</v>
      </c>
      <c r="CF4" s="298">
        <f t="shared" si="0"/>
        <v>297589707</v>
      </c>
      <c r="CG4" s="298">
        <f t="shared" si="0"/>
        <v>349765829</v>
      </c>
      <c r="CH4" s="298">
        <f t="shared" si="0"/>
        <v>384708643.87</v>
      </c>
      <c r="CI4" s="298">
        <f t="shared" si="0"/>
        <v>495650669.23000002</v>
      </c>
      <c r="CJ4" s="298">
        <f t="shared" si="0"/>
        <v>543076921</v>
      </c>
      <c r="CK4" s="298">
        <f t="shared" si="0"/>
        <v>556993886</v>
      </c>
      <c r="CL4" s="298">
        <f t="shared" si="0"/>
        <v>609859389</v>
      </c>
      <c r="CM4" s="298">
        <f>SUM(CM6:CM21)</f>
        <v>672916085.62</v>
      </c>
      <c r="CN4" s="298">
        <f>SUM(CN6:CN21)</f>
        <v>750288182.73000002</v>
      </c>
      <c r="CO4" s="298">
        <f>SUM(CO6:CO21)</f>
        <v>729262928.11178493</v>
      </c>
      <c r="CP4" s="298">
        <f t="shared" ref="CP4:CS4" si="5">SUM(CP6:CP21)</f>
        <v>697653026</v>
      </c>
      <c r="CQ4" s="298">
        <f t="shared" si="5"/>
        <v>703507174</v>
      </c>
      <c r="CR4" s="298">
        <f t="shared" si="5"/>
        <v>719078779.12</v>
      </c>
      <c r="CS4" s="298">
        <f t="shared" si="5"/>
        <v>752121817.85000002</v>
      </c>
      <c r="CT4" s="297">
        <f t="shared" si="0"/>
        <v>227318700.45973474</v>
      </c>
      <c r="CU4" s="298">
        <f t="shared" si="0"/>
        <v>231887668</v>
      </c>
      <c r="CV4" s="298">
        <f t="shared" si="0"/>
        <v>256994633</v>
      </c>
      <c r="CW4" s="298">
        <f t="shared" si="0"/>
        <v>279677719</v>
      </c>
      <c r="CX4" s="298">
        <f t="shared" si="0"/>
        <v>312687119.70999998</v>
      </c>
      <c r="CY4" s="298">
        <f t="shared" si="0"/>
        <v>263604797</v>
      </c>
      <c r="CZ4" s="298">
        <f t="shared" si="0"/>
        <v>285512717</v>
      </c>
      <c r="DA4" s="298">
        <f t="shared" si="0"/>
        <v>304821296</v>
      </c>
      <c r="DB4" s="298">
        <f t="shared" si="0"/>
        <v>350421084</v>
      </c>
      <c r="DC4" s="298">
        <f>SUM(DC6:DC21)</f>
        <v>368362561.89999998</v>
      </c>
      <c r="DD4" s="298">
        <f>SUM(DD6:DD21)</f>
        <v>390794095.25999999</v>
      </c>
      <c r="DE4" s="298">
        <f>SUM(DE6:DE21)</f>
        <v>427739955.14907163</v>
      </c>
      <c r="DF4" s="298">
        <f t="shared" ref="DF4:DI4" si="6">SUM(DF6:DF21)</f>
        <v>458997690.4896</v>
      </c>
      <c r="DG4" s="298">
        <f t="shared" si="6"/>
        <v>468462634.22000003</v>
      </c>
      <c r="DH4" s="298">
        <f t="shared" si="6"/>
        <v>481616191.50999999</v>
      </c>
      <c r="DI4" s="298">
        <f t="shared" si="6"/>
        <v>503853114.06</v>
      </c>
      <c r="DJ4" s="326">
        <f t="shared" si="0"/>
        <v>1854736806.8110387</v>
      </c>
      <c r="DK4" s="298">
        <f t="shared" si="0"/>
        <v>2058354082.1799998</v>
      </c>
      <c r="DL4" s="298">
        <f t="shared" ref="DL4:HT4" si="7">SUM(DL6:DL21)</f>
        <v>2405625658.75</v>
      </c>
      <c r="DM4" s="327">
        <f t="shared" si="7"/>
        <v>2837069700.1100001</v>
      </c>
      <c r="DN4" s="298">
        <f t="shared" si="7"/>
        <v>3130412635.6800003</v>
      </c>
      <c r="DO4" s="298">
        <f t="shared" si="7"/>
        <v>3268647628.77</v>
      </c>
      <c r="DP4" s="298">
        <f t="shared" si="7"/>
        <v>3498087228.9300003</v>
      </c>
      <c r="DQ4" s="298">
        <f t="shared" si="7"/>
        <v>3578444827.3200002</v>
      </c>
      <c r="DR4" s="298">
        <f t="shared" si="7"/>
        <v>3957639482.02</v>
      </c>
      <c r="DS4" s="298">
        <f>SUM(DS6:DS21)</f>
        <v>4637936888.3999996</v>
      </c>
      <c r="DT4" s="298">
        <f>SUM(DT6:DT21)</f>
        <v>5276785468.1599998</v>
      </c>
      <c r="DU4" s="298">
        <f>SUM(DU6:DU21)</f>
        <v>5558569246.2063904</v>
      </c>
      <c r="DV4" s="298">
        <f t="shared" ref="DV4:DY4" si="8">SUM(DV6:DV21)</f>
        <v>5189295361.1399994</v>
      </c>
      <c r="DW4" s="298">
        <f t="shared" si="8"/>
        <v>5099191240</v>
      </c>
      <c r="DX4" s="298">
        <f t="shared" si="8"/>
        <v>5024896958.6499996</v>
      </c>
      <c r="DY4" s="298">
        <f t="shared" si="8"/>
        <v>5076779409.1700001</v>
      </c>
      <c r="DZ4" s="328">
        <f t="shared" si="7"/>
        <v>15502779</v>
      </c>
      <c r="EA4" s="329">
        <f t="shared" si="7"/>
        <v>28192755</v>
      </c>
      <c r="EB4" s="329">
        <f t="shared" si="7"/>
        <v>33252001</v>
      </c>
      <c r="EC4" s="329">
        <f t="shared" si="7"/>
        <v>199944938.32999998</v>
      </c>
      <c r="ED4" s="329">
        <f t="shared" si="7"/>
        <v>199870727.55000001</v>
      </c>
      <c r="EE4" s="329">
        <f t="shared" si="7"/>
        <v>202858563</v>
      </c>
      <c r="EF4" s="329">
        <f t="shared" si="7"/>
        <v>172004937</v>
      </c>
      <c r="EG4" s="329">
        <f t="shared" si="7"/>
        <v>275877698.88</v>
      </c>
      <c r="EH4" s="329">
        <f t="shared" ref="EH4:EN4" si="9">SUM(EH6:EH21)</f>
        <v>373926855</v>
      </c>
      <c r="EI4" s="329">
        <f t="shared" si="9"/>
        <v>529557688.14999998</v>
      </c>
      <c r="EJ4" s="329">
        <f t="shared" si="9"/>
        <v>554048183.89999998</v>
      </c>
      <c r="EK4" s="329">
        <f t="shared" si="9"/>
        <v>652359558</v>
      </c>
      <c r="EL4" s="329">
        <f t="shared" si="9"/>
        <v>736234627</v>
      </c>
      <c r="EM4" s="329">
        <f t="shared" si="9"/>
        <v>813232615</v>
      </c>
      <c r="EN4" s="329">
        <f t="shared" si="9"/>
        <v>792938293.35000002</v>
      </c>
      <c r="EO4" s="297">
        <f t="shared" si="7"/>
        <v>989203596.78999996</v>
      </c>
      <c r="EP4" s="298">
        <f t="shared" si="7"/>
        <v>1186099396.98</v>
      </c>
      <c r="EQ4" s="298">
        <f t="shared" si="7"/>
        <v>1350177988.9100001</v>
      </c>
      <c r="ER4" s="298">
        <f t="shared" si="7"/>
        <v>1356080203.6200001</v>
      </c>
      <c r="ES4" s="298">
        <f t="shared" si="7"/>
        <v>1436676185.8399999</v>
      </c>
      <c r="ET4" s="298">
        <f t="shared" si="7"/>
        <v>1603088117.28</v>
      </c>
      <c r="EU4" s="298">
        <f t="shared" si="7"/>
        <v>1625175143.6800001</v>
      </c>
      <c r="EV4" s="298">
        <f t="shared" si="7"/>
        <v>1737483846.0699999</v>
      </c>
      <c r="EW4" s="298">
        <f>SUM(EW6:EW21)</f>
        <v>2080336086.8800001</v>
      </c>
      <c r="EX4" s="298">
        <f>SUM(EX6:EX21)</f>
        <v>2493820150</v>
      </c>
      <c r="EY4" s="298">
        <f>SUM(EY6:EY21)</f>
        <v>2779760974.1500001</v>
      </c>
      <c r="EZ4" s="298">
        <f>SUM(EZ6:EZ21)</f>
        <v>2308008389</v>
      </c>
      <c r="FA4" s="298">
        <f t="shared" ref="FA4:FC4" si="10">SUM(FA6:FA21)</f>
        <v>2196189802</v>
      </c>
      <c r="FB4" s="298">
        <f t="shared" si="10"/>
        <v>1992723116.3099999</v>
      </c>
      <c r="FC4" s="298">
        <f t="shared" si="10"/>
        <v>2041757182.74</v>
      </c>
      <c r="FD4" s="297">
        <f t="shared" si="7"/>
        <v>489126153.18000001</v>
      </c>
      <c r="FE4" s="298">
        <f t="shared" si="7"/>
        <v>627819634.40999997</v>
      </c>
      <c r="FF4" s="298">
        <f t="shared" si="7"/>
        <v>769346822.17000008</v>
      </c>
      <c r="FG4" s="298">
        <f t="shared" si="7"/>
        <v>821317342.07999992</v>
      </c>
      <c r="FH4" s="298">
        <f t="shared" si="7"/>
        <v>850602589.22000003</v>
      </c>
      <c r="FI4" s="298">
        <f t="shared" si="7"/>
        <v>994155862.90999997</v>
      </c>
      <c r="FJ4" s="298">
        <f t="shared" si="7"/>
        <v>1020680418.89</v>
      </c>
      <c r="FK4" s="298">
        <f t="shared" si="7"/>
        <v>1104287177.0699999</v>
      </c>
      <c r="FL4" s="298">
        <f t="shared" ref="FL4:FR4" si="11">SUM(FL6:FL21)</f>
        <v>1257837856.48</v>
      </c>
      <c r="FM4" s="298">
        <f t="shared" si="11"/>
        <v>1186267921.55</v>
      </c>
      <c r="FN4" s="298">
        <f t="shared" si="11"/>
        <v>1241582237.99</v>
      </c>
      <c r="FO4" s="298">
        <f t="shared" si="11"/>
        <v>1211435982</v>
      </c>
      <c r="FP4" s="298">
        <f t="shared" si="11"/>
        <v>1147728295</v>
      </c>
      <c r="FQ4" s="298">
        <f t="shared" si="11"/>
        <v>1241582237.99</v>
      </c>
      <c r="FR4" s="298">
        <f t="shared" si="11"/>
        <v>1267292045</v>
      </c>
      <c r="FS4" s="297">
        <f t="shared" si="7"/>
        <v>203079715.21000001</v>
      </c>
      <c r="FT4" s="298">
        <f t="shared" si="7"/>
        <v>258945856.36000001</v>
      </c>
      <c r="FU4" s="298">
        <f t="shared" si="7"/>
        <v>274544689.02999997</v>
      </c>
      <c r="FV4" s="298">
        <f t="shared" si="7"/>
        <v>288529018.64999998</v>
      </c>
      <c r="FW4" s="298">
        <f t="shared" si="7"/>
        <v>287743939.15999997</v>
      </c>
      <c r="FX4" s="298">
        <f t="shared" si="7"/>
        <v>311152675.74000001</v>
      </c>
      <c r="FY4" s="298">
        <f t="shared" si="7"/>
        <v>317009927.75</v>
      </c>
      <c r="FZ4" s="298">
        <f t="shared" si="7"/>
        <v>354897735</v>
      </c>
      <c r="GA4" s="298">
        <f>SUM(GA6:GA21)</f>
        <v>398910188.03999996</v>
      </c>
      <c r="GB4" s="298">
        <f>SUM(GB6:GB21)</f>
        <v>393382830.45999998</v>
      </c>
      <c r="GC4" s="298">
        <f>SUM(GC6:GC21)</f>
        <v>386562889.16639072</v>
      </c>
      <c r="GD4" s="298">
        <f t="shared" ref="GD4:GG4" si="12">SUM(GD6:GD21)</f>
        <v>351108912.13999999</v>
      </c>
      <c r="GE4" s="298">
        <f t="shared" si="12"/>
        <v>372306345</v>
      </c>
      <c r="GF4" s="298">
        <f t="shared" si="12"/>
        <v>371812264.13</v>
      </c>
      <c r="GG4" s="298">
        <f t="shared" si="12"/>
        <v>372631834.86000001</v>
      </c>
      <c r="GH4" s="326">
        <f t="shared" si="7"/>
        <v>112298151</v>
      </c>
      <c r="GI4" s="298">
        <f t="shared" si="7"/>
        <v>115707610.08999999</v>
      </c>
      <c r="GJ4" s="298">
        <f t="shared" si="7"/>
        <v>125432225.49999999</v>
      </c>
      <c r="GK4" s="298">
        <f t="shared" si="7"/>
        <v>135584653.93000001</v>
      </c>
      <c r="GL4" s="298">
        <f t="shared" si="7"/>
        <v>152926984</v>
      </c>
      <c r="GM4" s="298">
        <f t="shared" si="7"/>
        <v>148285230</v>
      </c>
      <c r="GN4" s="298">
        <f t="shared" si="7"/>
        <v>195780922.50999999</v>
      </c>
      <c r="GO4" s="298">
        <f t="shared" si="7"/>
        <v>191258181.71000001</v>
      </c>
      <c r="GP4" s="298">
        <f t="shared" si="7"/>
        <v>251193896.70000002</v>
      </c>
      <c r="GQ4" s="298">
        <f>SUM(GQ6:GQ21)</f>
        <v>347368209.30462158</v>
      </c>
      <c r="GR4" s="298">
        <f t="shared" ref="GR4:GW4" si="13">SUM(GR6:GR21)</f>
        <v>357416249.1699999</v>
      </c>
      <c r="GS4" s="298">
        <f t="shared" si="13"/>
        <v>389798523.72000009</v>
      </c>
      <c r="GT4" s="298">
        <f t="shared" si="13"/>
        <v>382966465.0632</v>
      </c>
      <c r="GU4" s="298">
        <f t="shared" si="13"/>
        <v>373330316.66957998</v>
      </c>
      <c r="GV4" s="298">
        <f t="shared" si="13"/>
        <v>397761265.90259993</v>
      </c>
      <c r="GW4" s="298">
        <f t="shared" si="13"/>
        <v>350952617.95999992</v>
      </c>
      <c r="GX4" s="297">
        <f t="shared" si="7"/>
        <v>70621524.639999986</v>
      </c>
      <c r="GY4" s="298">
        <f t="shared" si="7"/>
        <v>74844760.86999999</v>
      </c>
      <c r="GZ4" s="298">
        <f t="shared" si="7"/>
        <v>97250980.269999996</v>
      </c>
      <c r="HA4" s="298">
        <f t="shared" si="7"/>
        <v>110339428</v>
      </c>
      <c r="HB4" s="298">
        <f t="shared" si="7"/>
        <v>107405141</v>
      </c>
      <c r="HC4" s="298">
        <f t="shared" si="7"/>
        <v>144358557.03999999</v>
      </c>
      <c r="HD4" s="298">
        <f t="shared" si="7"/>
        <v>144560617.69999999</v>
      </c>
      <c r="HE4" s="298">
        <f t="shared" si="7"/>
        <v>203524080.71000001</v>
      </c>
      <c r="HF4" s="298">
        <f t="shared" ref="HF4:HL4" si="14">SUM(HF6:HF21)</f>
        <v>277742971.05999994</v>
      </c>
      <c r="HG4" s="298">
        <f t="shared" si="14"/>
        <v>302806121.07999992</v>
      </c>
      <c r="HH4" s="298">
        <f t="shared" si="14"/>
        <v>334813773.37000006</v>
      </c>
      <c r="HI4" s="298">
        <f t="shared" si="14"/>
        <v>327098973.0632</v>
      </c>
      <c r="HJ4" s="298">
        <f t="shared" si="14"/>
        <v>316545793.66957998</v>
      </c>
      <c r="HK4" s="298">
        <f t="shared" si="14"/>
        <v>338163515.08259994</v>
      </c>
      <c r="HL4" s="298">
        <f t="shared" si="14"/>
        <v>288870497.95999992</v>
      </c>
      <c r="HM4" s="297">
        <f t="shared" si="7"/>
        <v>18339406.449999999</v>
      </c>
      <c r="HN4" s="298">
        <f t="shared" si="7"/>
        <v>20420592.629999999</v>
      </c>
      <c r="HO4" s="298">
        <f t="shared" si="7"/>
        <v>19575627.66</v>
      </c>
      <c r="HP4" s="298">
        <f t="shared" si="7"/>
        <v>22134867</v>
      </c>
      <c r="HQ4" s="298">
        <f t="shared" si="7"/>
        <v>23878084</v>
      </c>
      <c r="HR4" s="298">
        <f t="shared" si="7"/>
        <v>35253962.469999999</v>
      </c>
      <c r="HS4" s="298">
        <f t="shared" si="7"/>
        <v>32465042.009999998</v>
      </c>
      <c r="HT4" s="298">
        <f t="shared" si="7"/>
        <v>33818982.990000002</v>
      </c>
      <c r="HU4" s="298">
        <f>SUM(HU6:HU21)</f>
        <v>56436344.244621664</v>
      </c>
      <c r="HV4" s="298">
        <f>SUM(HV6:HV21)</f>
        <v>54610128.090000004</v>
      </c>
      <c r="HW4" s="298">
        <f>SUM(HW6:HW21)</f>
        <v>54984750.350000001</v>
      </c>
      <c r="HX4" s="298">
        <f>SUM(HX6:HX21)</f>
        <v>55867492</v>
      </c>
      <c r="HY4" s="298">
        <f>SUM(HY6:HY21)</f>
        <v>56784523</v>
      </c>
      <c r="HZ4" s="298">
        <f t="shared" ref="HZ4:IA4" si="15">SUM(HZ6:HZ21)</f>
        <v>59597750.82</v>
      </c>
      <c r="IA4" s="298">
        <f t="shared" si="15"/>
        <v>62082120</v>
      </c>
    </row>
    <row r="5" spans="1:235" s="2" customFormat="1" ht="15.75" customHeight="1">
      <c r="A5" s="105"/>
      <c r="B5" s="79"/>
      <c r="C5" s="75"/>
      <c r="D5" s="75"/>
      <c r="E5" s="75"/>
      <c r="F5" s="75"/>
      <c r="G5" s="75"/>
      <c r="H5" s="75"/>
      <c r="I5" s="75"/>
      <c r="J5" s="75"/>
      <c r="K5" s="75"/>
      <c r="L5" s="17"/>
      <c r="M5" s="17"/>
      <c r="N5" s="17"/>
      <c r="O5" s="17"/>
      <c r="P5" s="17"/>
      <c r="Q5" s="17"/>
      <c r="R5" s="79"/>
      <c r="S5" s="75"/>
      <c r="T5" s="75"/>
      <c r="U5" s="75"/>
      <c r="V5" s="75"/>
      <c r="W5" s="75"/>
      <c r="X5" s="75"/>
      <c r="Y5" s="75"/>
      <c r="Z5" s="75"/>
      <c r="AA5" s="75"/>
      <c r="AB5" s="17"/>
      <c r="AC5" s="17"/>
      <c r="AD5" s="17"/>
      <c r="AE5" s="17"/>
      <c r="AF5" s="17"/>
      <c r="AG5" s="17"/>
      <c r="AH5" s="79"/>
      <c r="AI5" s="75"/>
      <c r="AJ5" s="75"/>
      <c r="AK5" s="75"/>
      <c r="AL5" s="75"/>
      <c r="AM5" s="75"/>
      <c r="AN5" s="75"/>
      <c r="AO5" s="75"/>
      <c r="AP5" s="75"/>
      <c r="AQ5" s="75"/>
      <c r="AR5" s="17"/>
      <c r="AS5" s="17"/>
      <c r="AT5" s="17"/>
      <c r="AU5" s="17"/>
      <c r="AV5" s="17"/>
      <c r="AW5" s="17"/>
      <c r="AX5" s="79"/>
      <c r="AY5" s="75"/>
      <c r="AZ5" s="75"/>
      <c r="BA5" s="75"/>
      <c r="BB5" s="75"/>
      <c r="BC5" s="75"/>
      <c r="BD5" s="75"/>
      <c r="BE5" s="75"/>
      <c r="BF5" s="75"/>
      <c r="BG5" s="75"/>
      <c r="BH5" s="17"/>
      <c r="BI5" s="17"/>
      <c r="BJ5" s="17"/>
      <c r="BK5" s="17"/>
      <c r="BL5" s="17"/>
      <c r="BM5" s="17"/>
      <c r="BN5" s="79"/>
      <c r="BO5" s="75"/>
      <c r="BP5" s="75"/>
      <c r="BQ5" s="75"/>
      <c r="BR5" s="75"/>
      <c r="BS5" s="75"/>
      <c r="BT5" s="75"/>
      <c r="BU5" s="75"/>
      <c r="BV5" s="75"/>
      <c r="BW5" s="75"/>
      <c r="BX5" s="17"/>
      <c r="BY5" s="17"/>
      <c r="BZ5" s="17"/>
      <c r="CA5" s="17"/>
      <c r="CB5" s="17"/>
      <c r="CC5" s="17"/>
      <c r="CD5" s="79"/>
      <c r="CE5" s="75"/>
      <c r="CF5" s="75"/>
      <c r="CG5" s="75"/>
      <c r="CH5" s="75"/>
      <c r="CI5" s="75"/>
      <c r="CJ5" s="75"/>
      <c r="CK5" s="75"/>
      <c r="CL5" s="75"/>
      <c r="CM5" s="75"/>
      <c r="CN5" s="17"/>
      <c r="CO5" s="17"/>
      <c r="CP5" s="17"/>
      <c r="CQ5" s="17"/>
      <c r="CR5" s="17"/>
      <c r="CS5" s="17"/>
      <c r="CT5" s="79"/>
      <c r="CU5" s="75"/>
      <c r="CV5" s="75"/>
      <c r="CW5" s="75"/>
      <c r="CX5" s="75"/>
      <c r="CY5" s="75"/>
      <c r="CZ5" s="75"/>
      <c r="DA5" s="75"/>
      <c r="DB5" s="75"/>
      <c r="DC5" s="75"/>
      <c r="DD5" s="17"/>
      <c r="DE5" s="17"/>
      <c r="DF5" s="17"/>
      <c r="DG5" s="17"/>
      <c r="DH5" s="17"/>
      <c r="DI5" s="17"/>
      <c r="DJ5" s="276"/>
      <c r="DK5" s="75"/>
      <c r="DL5" s="75"/>
      <c r="DM5" s="75"/>
      <c r="DN5" s="75"/>
      <c r="DO5" s="75"/>
      <c r="DP5" s="75"/>
      <c r="DQ5" s="75"/>
      <c r="DR5" s="75"/>
      <c r="DS5" s="75"/>
      <c r="DT5" s="17"/>
      <c r="DU5" s="17"/>
      <c r="DV5" s="17"/>
      <c r="DW5" s="17"/>
      <c r="DX5" s="17"/>
      <c r="DY5" s="17"/>
      <c r="DZ5" s="79"/>
      <c r="EA5" s="75"/>
      <c r="EB5" s="75"/>
      <c r="EC5" s="75"/>
      <c r="ED5" s="75"/>
      <c r="EE5" s="75"/>
      <c r="EF5" s="75"/>
      <c r="EG5" s="75"/>
      <c r="EH5" s="75"/>
      <c r="EI5" s="75"/>
      <c r="EJ5" s="17"/>
      <c r="EK5" s="17"/>
      <c r="EL5" s="17"/>
      <c r="EM5" s="17"/>
      <c r="EN5" s="17"/>
      <c r="EO5" s="79"/>
      <c r="EP5" s="75"/>
      <c r="EQ5" s="75"/>
      <c r="ER5" s="75"/>
      <c r="ES5" s="75"/>
      <c r="ET5" s="75"/>
      <c r="EU5" s="75"/>
      <c r="EV5" s="75"/>
      <c r="EW5" s="75"/>
      <c r="EX5" s="17"/>
      <c r="EY5" s="17"/>
      <c r="EZ5" s="17"/>
      <c r="FA5" s="17"/>
      <c r="FB5" s="17"/>
      <c r="FC5" s="17"/>
      <c r="FD5" s="79"/>
      <c r="FE5" s="75"/>
      <c r="FF5" s="75"/>
      <c r="FG5" s="75"/>
      <c r="FH5" s="75"/>
      <c r="FI5" s="75"/>
      <c r="FJ5" s="75"/>
      <c r="FK5" s="75"/>
      <c r="FL5" s="75"/>
      <c r="FM5" s="75"/>
      <c r="FN5" s="17"/>
      <c r="FO5" s="17"/>
      <c r="FP5" s="17"/>
      <c r="FQ5" s="17"/>
      <c r="FR5" s="17"/>
      <c r="FS5" s="79"/>
      <c r="FT5" s="75"/>
      <c r="FU5" s="75"/>
      <c r="FV5" s="75"/>
      <c r="FW5" s="75"/>
      <c r="FX5" s="75"/>
      <c r="FY5" s="75"/>
      <c r="FZ5" s="75"/>
      <c r="GA5" s="75"/>
      <c r="GB5" s="17"/>
      <c r="GC5" s="17"/>
      <c r="GD5" s="17"/>
      <c r="GE5" s="17"/>
      <c r="GF5" s="17"/>
      <c r="GG5" s="17"/>
      <c r="GH5" s="276"/>
      <c r="GI5" s="75"/>
      <c r="GJ5" s="75"/>
      <c r="GK5" s="75"/>
      <c r="GL5" s="75"/>
      <c r="GM5" s="75"/>
      <c r="GN5" s="75"/>
      <c r="GO5" s="75"/>
      <c r="GP5" s="75"/>
      <c r="GQ5" s="75"/>
      <c r="GR5" s="17"/>
      <c r="GS5" s="17"/>
      <c r="GT5" s="17"/>
      <c r="GU5" s="17"/>
      <c r="GV5" s="17"/>
      <c r="GW5" s="17"/>
      <c r="GX5" s="79"/>
      <c r="GY5" s="75"/>
      <c r="GZ5" s="75"/>
      <c r="HA5" s="75"/>
      <c r="HB5" s="75"/>
      <c r="HC5" s="75"/>
      <c r="HD5" s="75"/>
      <c r="HE5" s="75"/>
      <c r="HF5" s="75"/>
      <c r="HG5" s="75"/>
      <c r="HH5" s="17"/>
      <c r="HI5" s="17"/>
      <c r="HJ5" s="17"/>
      <c r="HK5" s="17"/>
      <c r="HL5" s="17"/>
      <c r="HM5" s="79"/>
      <c r="HN5" s="75"/>
      <c r="HO5" s="75"/>
      <c r="HP5" s="75"/>
      <c r="HQ5" s="75"/>
      <c r="HR5" s="75"/>
      <c r="HS5" s="75"/>
      <c r="HT5" s="75"/>
      <c r="HU5" s="75"/>
      <c r="HV5" s="17"/>
      <c r="HW5" s="17"/>
      <c r="HX5" s="17"/>
      <c r="HY5" s="17"/>
      <c r="HZ5" s="17"/>
      <c r="IA5" s="17"/>
    </row>
    <row r="6" spans="1:235" s="2" customFormat="1">
      <c r="A6" s="248" t="s">
        <v>0</v>
      </c>
      <c r="B6" s="275">
        <v>509093093</v>
      </c>
      <c r="C6" s="104">
        <v>518060413</v>
      </c>
      <c r="D6" s="104">
        <v>560740477</v>
      </c>
      <c r="E6" s="104">
        <v>604737301</v>
      </c>
      <c r="F6" s="6">
        <v>667636683</v>
      </c>
      <c r="G6" s="6">
        <v>706037669</v>
      </c>
      <c r="H6" s="6">
        <v>751424849</v>
      </c>
      <c r="I6" s="6">
        <v>801612396</v>
      </c>
      <c r="J6" s="6">
        <v>942789681</v>
      </c>
      <c r="K6" s="6">
        <v>1086102515</v>
      </c>
      <c r="L6" s="6">
        <v>1209730338</v>
      </c>
      <c r="M6" s="683">
        <v>1330655367</v>
      </c>
      <c r="N6" s="6">
        <v>1441969167</v>
      </c>
      <c r="O6" s="6">
        <v>1552749409</v>
      </c>
      <c r="P6" s="6">
        <v>1640725396</v>
      </c>
      <c r="Q6" s="6">
        <v>1581861280</v>
      </c>
      <c r="R6" s="275">
        <v>276839168</v>
      </c>
      <c r="S6" s="104">
        <v>260419494</v>
      </c>
      <c r="T6" s="104">
        <v>299044441</v>
      </c>
      <c r="U6" s="104">
        <v>340773996</v>
      </c>
      <c r="V6" s="6">
        <v>378634127</v>
      </c>
      <c r="W6" s="6">
        <v>411160583</v>
      </c>
      <c r="X6" s="6">
        <v>451400095</v>
      </c>
      <c r="Y6" s="6">
        <v>505645176</v>
      </c>
      <c r="Z6" s="6">
        <v>583647945</v>
      </c>
      <c r="AA6" s="6">
        <v>685681800</v>
      </c>
      <c r="AB6" s="6">
        <v>773211480</v>
      </c>
      <c r="AC6" s="675">
        <v>775119319</v>
      </c>
      <c r="AD6" s="6">
        <v>849737452</v>
      </c>
      <c r="AE6" s="6">
        <v>924908220</v>
      </c>
      <c r="AF6" s="6">
        <v>999852182</v>
      </c>
      <c r="AG6" s="6">
        <v>934347106</v>
      </c>
      <c r="AH6" s="275">
        <v>19431694</v>
      </c>
      <c r="AI6" s="104">
        <v>25513334</v>
      </c>
      <c r="AJ6" s="104">
        <v>28247794</v>
      </c>
      <c r="AK6" s="104">
        <v>31997670</v>
      </c>
      <c r="AL6" s="6">
        <v>34532442</v>
      </c>
      <c r="AM6" s="6">
        <v>35741974</v>
      </c>
      <c r="AN6" s="6">
        <v>37731828</v>
      </c>
      <c r="AO6" s="6">
        <v>41856861</v>
      </c>
      <c r="AP6" s="6">
        <v>49171895</v>
      </c>
      <c r="AQ6" s="6">
        <v>57539507</v>
      </c>
      <c r="AR6" s="6">
        <v>59821158</v>
      </c>
      <c r="AS6" s="675">
        <v>163728314</v>
      </c>
      <c r="AT6" s="6">
        <v>184799396</v>
      </c>
      <c r="AU6" s="6">
        <v>198710033</v>
      </c>
      <c r="AV6" s="6">
        <v>208432904</v>
      </c>
      <c r="AW6" s="6">
        <v>214250025</v>
      </c>
      <c r="AX6" s="275">
        <v>88027862</v>
      </c>
      <c r="AY6" s="104">
        <v>93098235</v>
      </c>
      <c r="AZ6" s="104">
        <v>86140863</v>
      </c>
      <c r="BA6" s="104">
        <v>101218481</v>
      </c>
      <c r="BB6" s="104">
        <v>107994148</v>
      </c>
      <c r="BC6" s="104">
        <v>155322788</v>
      </c>
      <c r="BD6" s="6">
        <v>153182030</v>
      </c>
      <c r="BE6" s="6">
        <v>165871688</v>
      </c>
      <c r="BF6" s="6">
        <v>176708051</v>
      </c>
      <c r="BG6" s="6">
        <v>194670759</v>
      </c>
      <c r="BH6" s="6">
        <v>220091229</v>
      </c>
      <c r="BI6" s="675">
        <v>225770473</v>
      </c>
      <c r="BJ6" s="6">
        <v>230781303</v>
      </c>
      <c r="BK6" s="6">
        <v>239712125</v>
      </c>
      <c r="BL6" s="6">
        <v>249429156</v>
      </c>
      <c r="BM6" s="6">
        <v>248865212</v>
      </c>
      <c r="BN6" s="275">
        <v>82617348</v>
      </c>
      <c r="BO6" s="104">
        <v>112923962</v>
      </c>
      <c r="BP6" s="104">
        <v>120189686</v>
      </c>
      <c r="BQ6" s="104">
        <v>83308932</v>
      </c>
      <c r="BR6" s="104">
        <v>114193774</v>
      </c>
      <c r="BS6" s="104">
        <v>71105050</v>
      </c>
      <c r="BT6" s="6">
        <v>74917003</v>
      </c>
      <c r="BU6" s="21">
        <v>51915900</v>
      </c>
      <c r="BV6" s="21">
        <v>93255253</v>
      </c>
      <c r="BW6" s="21">
        <v>103543593</v>
      </c>
      <c r="BX6" s="6">
        <v>108647908</v>
      </c>
      <c r="BY6" s="675">
        <v>114429541</v>
      </c>
      <c r="BZ6" s="6">
        <v>121164474</v>
      </c>
      <c r="CA6" s="6">
        <v>128607293</v>
      </c>
      <c r="CB6" s="6">
        <v>118997121</v>
      </c>
      <c r="CC6" s="6">
        <v>117664175</v>
      </c>
      <c r="CD6" s="275">
        <v>36691345</v>
      </c>
      <c r="CE6" s="104">
        <v>20058188</v>
      </c>
      <c r="CF6" s="104">
        <v>19911682</v>
      </c>
      <c r="CG6" s="104">
        <v>39545838</v>
      </c>
      <c r="CH6" s="104">
        <v>23361813</v>
      </c>
      <c r="CI6" s="104">
        <v>23536935</v>
      </c>
      <c r="CJ6" s="6">
        <v>24155613</v>
      </c>
      <c r="CK6" s="6">
        <v>25811594</v>
      </c>
      <c r="CL6" s="6">
        <v>28470693</v>
      </c>
      <c r="CM6" s="6">
        <v>30911166</v>
      </c>
      <c r="CN6" s="6">
        <v>33490812</v>
      </c>
      <c r="CO6" s="675">
        <v>36261758</v>
      </c>
      <c r="CP6" s="6">
        <v>41004558</v>
      </c>
      <c r="CQ6" s="6">
        <v>44964694</v>
      </c>
      <c r="CR6" s="2">
        <v>47574358</v>
      </c>
      <c r="CS6" s="6">
        <v>49999164</v>
      </c>
      <c r="CT6" s="275">
        <v>5485676</v>
      </c>
      <c r="CU6" s="104">
        <v>6047200</v>
      </c>
      <c r="CV6" s="104">
        <v>7206011</v>
      </c>
      <c r="CW6" s="104">
        <v>7892384</v>
      </c>
      <c r="CX6" s="104">
        <v>8920379</v>
      </c>
      <c r="CY6" s="104">
        <v>9170339</v>
      </c>
      <c r="CZ6" s="6">
        <v>10038280</v>
      </c>
      <c r="DA6" s="6">
        <v>10511177</v>
      </c>
      <c r="DB6" s="6">
        <v>11535844</v>
      </c>
      <c r="DC6" s="6">
        <v>13755690</v>
      </c>
      <c r="DD6" s="6">
        <v>14467751</v>
      </c>
      <c r="DE6" s="675">
        <v>15345962</v>
      </c>
      <c r="DF6" s="6">
        <v>14481984</v>
      </c>
      <c r="DG6" s="6">
        <v>15847044</v>
      </c>
      <c r="DH6" s="6">
        <v>16439675</v>
      </c>
      <c r="DI6" s="6">
        <v>16735598</v>
      </c>
      <c r="DJ6" s="276">
        <v>89465115</v>
      </c>
      <c r="DK6" s="104">
        <v>108397423</v>
      </c>
      <c r="DL6" s="104">
        <v>128067342</v>
      </c>
      <c r="DM6" s="104">
        <v>153288503.10999998</v>
      </c>
      <c r="DN6" s="104">
        <v>154499829</v>
      </c>
      <c r="DO6" s="104">
        <v>115154479</v>
      </c>
      <c r="DP6" s="104">
        <v>157419882.43000001</v>
      </c>
      <c r="DQ6" s="104">
        <v>150355596.98000002</v>
      </c>
      <c r="DR6" s="104">
        <v>167851928</v>
      </c>
      <c r="DS6" s="104">
        <v>221022008.63</v>
      </c>
      <c r="DT6" s="6">
        <v>246388372.88000003</v>
      </c>
      <c r="DU6" s="675">
        <v>250213847.95000005</v>
      </c>
      <c r="DV6" s="6">
        <v>243946053</v>
      </c>
      <c r="DW6" s="6">
        <v>242204839</v>
      </c>
      <c r="DX6" s="6">
        <v>236306910.11999997</v>
      </c>
      <c r="DY6" s="6">
        <v>238163252.49000001</v>
      </c>
      <c r="DZ6" s="24" t="s">
        <v>16</v>
      </c>
      <c r="EA6" s="21" t="s">
        <v>16</v>
      </c>
      <c r="EB6" s="21" t="s">
        <v>16</v>
      </c>
      <c r="EC6" s="21" t="s">
        <v>16</v>
      </c>
      <c r="ED6" s="21" t="s">
        <v>16</v>
      </c>
      <c r="EE6" s="21" t="s">
        <v>16</v>
      </c>
      <c r="EF6" s="21" t="s">
        <v>16</v>
      </c>
      <c r="EG6" s="21" t="s">
        <v>16</v>
      </c>
      <c r="EH6" s="21" t="s">
        <v>16</v>
      </c>
      <c r="EI6" s="21" t="s">
        <v>16</v>
      </c>
      <c r="EJ6" s="21" t="s">
        <v>16</v>
      </c>
      <c r="EK6" s="21" t="s">
        <v>16</v>
      </c>
      <c r="EL6" s="21" t="s">
        <v>16</v>
      </c>
      <c r="EM6" s="21" t="s">
        <v>16</v>
      </c>
      <c r="EN6" s="21" t="s">
        <v>16</v>
      </c>
      <c r="EO6" s="275">
        <v>10738000</v>
      </c>
      <c r="EP6" s="6">
        <v>12076214</v>
      </c>
      <c r="EQ6" s="104">
        <v>15721652.91</v>
      </c>
      <c r="ER6" s="104">
        <v>30908605</v>
      </c>
      <c r="ES6" s="104">
        <v>26020239</v>
      </c>
      <c r="ET6" s="104">
        <v>34016607.280000001</v>
      </c>
      <c r="EU6" s="104">
        <v>31282508.68</v>
      </c>
      <c r="EV6" s="104">
        <v>33203794</v>
      </c>
      <c r="EW6" s="104">
        <v>43988612.879999995</v>
      </c>
      <c r="EX6" s="6">
        <v>89409819.079999998</v>
      </c>
      <c r="EY6" s="675">
        <v>91722364.170000002</v>
      </c>
      <c r="EZ6" s="6">
        <v>87168427</v>
      </c>
      <c r="FA6" s="6">
        <v>70409604</v>
      </c>
      <c r="FB6" s="6">
        <v>49803415.060000002</v>
      </c>
      <c r="FC6" s="6">
        <v>51755389</v>
      </c>
      <c r="FD6" s="275">
        <v>71971371</v>
      </c>
      <c r="FE6" s="6">
        <v>86824747</v>
      </c>
      <c r="FF6" s="104">
        <v>97925593.170000002</v>
      </c>
      <c r="FG6" s="104">
        <v>78488979</v>
      </c>
      <c r="FH6" s="104">
        <v>60953719</v>
      </c>
      <c r="FI6" s="104">
        <v>80870328.909999996</v>
      </c>
      <c r="FJ6" s="104">
        <v>84181611.889999986</v>
      </c>
      <c r="FK6" s="104">
        <v>96385944</v>
      </c>
      <c r="FL6" s="104">
        <v>134238291.14000002</v>
      </c>
      <c r="FM6" s="6">
        <v>125197722.20000002</v>
      </c>
      <c r="FN6" s="675">
        <v>125570704.83000003</v>
      </c>
      <c r="FO6" s="6">
        <v>123470275</v>
      </c>
      <c r="FP6" s="6">
        <v>132434408</v>
      </c>
      <c r="FQ6" s="6">
        <v>125570704.83000003</v>
      </c>
      <c r="FR6" s="6">
        <v>132493730</v>
      </c>
      <c r="FS6" s="275">
        <v>25688052</v>
      </c>
      <c r="FT6" s="6">
        <v>29166381</v>
      </c>
      <c r="FU6" s="104">
        <v>39641257.029999994</v>
      </c>
      <c r="FV6" s="104">
        <v>45102245</v>
      </c>
      <c r="FW6" s="104">
        <v>28180521</v>
      </c>
      <c r="FX6" s="104">
        <v>42532946.240000002</v>
      </c>
      <c r="FY6" s="104">
        <v>34891476.410000004</v>
      </c>
      <c r="FZ6" s="104">
        <v>38262190</v>
      </c>
      <c r="GA6" s="104">
        <v>42795104.609999999</v>
      </c>
      <c r="GB6" s="6">
        <v>31780831.600000001</v>
      </c>
      <c r="GC6" s="675">
        <v>32920778.950000003</v>
      </c>
      <c r="GD6" s="6">
        <v>33307351</v>
      </c>
      <c r="GE6" s="6">
        <v>39360827</v>
      </c>
      <c r="GF6" s="6">
        <v>40804355.850000001</v>
      </c>
      <c r="GG6" s="6">
        <v>40357996.25</v>
      </c>
      <c r="GH6" s="276">
        <v>10539490</v>
      </c>
      <c r="GI6" s="104">
        <v>11245318</v>
      </c>
      <c r="GJ6" s="33">
        <v>10793641</v>
      </c>
      <c r="GK6" s="104">
        <v>11262869.93</v>
      </c>
      <c r="GL6" s="104">
        <v>8525922</v>
      </c>
      <c r="GM6" s="104">
        <v>5785164</v>
      </c>
      <c r="GN6" s="104">
        <v>7401096.5099999998</v>
      </c>
      <c r="GO6" s="104">
        <v>7156559.71</v>
      </c>
      <c r="GP6" s="104">
        <v>9298655</v>
      </c>
      <c r="GQ6" s="104">
        <v>12562123.48</v>
      </c>
      <c r="GR6" s="6">
        <v>13436744.18</v>
      </c>
      <c r="GS6" s="675">
        <v>13085889.289999999</v>
      </c>
      <c r="GT6" s="6">
        <v>12682789</v>
      </c>
      <c r="GU6" s="6">
        <v>12392074</v>
      </c>
      <c r="GV6" s="6">
        <v>11779464.280000001</v>
      </c>
      <c r="GW6" s="6">
        <v>12200970</v>
      </c>
      <c r="GX6" s="275">
        <v>3899752</v>
      </c>
      <c r="GY6" s="33">
        <v>2839257</v>
      </c>
      <c r="GZ6" s="104">
        <v>5803285.2699999996</v>
      </c>
      <c r="HA6" s="104">
        <v>3275008</v>
      </c>
      <c r="HB6" s="104">
        <v>1854506</v>
      </c>
      <c r="HC6" s="104">
        <v>2981497.04</v>
      </c>
      <c r="HD6" s="104">
        <v>2552385.7000000002</v>
      </c>
      <c r="HE6" s="104">
        <v>3326108</v>
      </c>
      <c r="HF6" s="104">
        <v>4548225.1399999997</v>
      </c>
      <c r="HG6" s="6">
        <v>4958305.09</v>
      </c>
      <c r="HH6" s="675">
        <v>4956514.9400000004</v>
      </c>
      <c r="HI6" s="6">
        <v>4919973</v>
      </c>
      <c r="HJ6" s="6">
        <v>4474072</v>
      </c>
      <c r="HK6" s="6">
        <v>4521015.46</v>
      </c>
      <c r="HL6" s="6">
        <v>4919259</v>
      </c>
      <c r="HM6" s="275">
        <v>7345566</v>
      </c>
      <c r="HN6" s="33">
        <v>7954384</v>
      </c>
      <c r="HO6" s="104">
        <v>5459584.6600000001</v>
      </c>
      <c r="HP6" s="104">
        <v>5250914</v>
      </c>
      <c r="HQ6" s="104">
        <v>3930658</v>
      </c>
      <c r="HR6" s="104">
        <v>4419599.47</v>
      </c>
      <c r="HS6" s="104">
        <v>4604174.01</v>
      </c>
      <c r="HT6" s="104">
        <v>5972547</v>
      </c>
      <c r="HU6" s="104">
        <v>8013898.3399999999</v>
      </c>
      <c r="HV6" s="6">
        <v>8478439.0899999999</v>
      </c>
      <c r="HW6" s="675">
        <v>8129374.3499999996</v>
      </c>
      <c r="HX6" s="6">
        <v>7762816</v>
      </c>
      <c r="HY6" s="6">
        <v>7918002</v>
      </c>
      <c r="HZ6" s="6">
        <v>7258448.8200000003</v>
      </c>
      <c r="IA6" s="6">
        <v>7281711</v>
      </c>
    </row>
    <row r="7" spans="1:235" s="2" customFormat="1">
      <c r="A7" s="248" t="s">
        <v>1</v>
      </c>
      <c r="B7" s="275">
        <v>192704002</v>
      </c>
      <c r="C7" s="104">
        <v>214689191</v>
      </c>
      <c r="D7" s="104">
        <v>236552322</v>
      </c>
      <c r="E7" s="104">
        <v>261112481</v>
      </c>
      <c r="F7" s="6">
        <v>293428711</v>
      </c>
      <c r="G7" s="6">
        <v>334738565</v>
      </c>
      <c r="H7" s="6">
        <v>349992145</v>
      </c>
      <c r="I7" s="6">
        <v>395872343.41999996</v>
      </c>
      <c r="J7" s="6">
        <v>445551535</v>
      </c>
      <c r="K7" s="6">
        <v>476378013.37</v>
      </c>
      <c r="L7" s="6">
        <v>520978377</v>
      </c>
      <c r="M7" s="6">
        <v>573744999</v>
      </c>
      <c r="N7" s="6">
        <v>593518930</v>
      </c>
      <c r="O7" s="6">
        <v>631753696</v>
      </c>
      <c r="P7" s="6">
        <v>675549781.29999995</v>
      </c>
      <c r="Q7" s="6">
        <v>713142210.81999993</v>
      </c>
      <c r="R7" s="24" t="s">
        <v>16</v>
      </c>
      <c r="S7" s="21" t="s">
        <v>16</v>
      </c>
      <c r="T7" s="21" t="s">
        <v>16</v>
      </c>
      <c r="U7" s="104">
        <v>86721381</v>
      </c>
      <c r="V7" s="6">
        <v>96762888</v>
      </c>
      <c r="W7" s="6">
        <v>106095074</v>
      </c>
      <c r="X7" s="6">
        <v>99806719</v>
      </c>
      <c r="Y7" s="6">
        <v>109923156</v>
      </c>
      <c r="Z7" s="6">
        <v>126043231</v>
      </c>
      <c r="AA7" s="6">
        <v>132381032</v>
      </c>
      <c r="AB7" s="6">
        <v>150036955</v>
      </c>
      <c r="AC7" s="675">
        <v>180716805</v>
      </c>
      <c r="AD7" s="6">
        <v>194389640</v>
      </c>
      <c r="AE7" s="6">
        <v>221553974</v>
      </c>
      <c r="AF7" s="6">
        <v>248467130</v>
      </c>
      <c r="AG7" s="6">
        <v>266267490</v>
      </c>
      <c r="AH7" s="253">
        <v>66007724</v>
      </c>
      <c r="AI7" s="255">
        <v>71166127</v>
      </c>
      <c r="AJ7" s="104">
        <v>80458496</v>
      </c>
      <c r="AK7" s="21" t="s">
        <v>16</v>
      </c>
      <c r="AL7" s="21" t="s">
        <v>16</v>
      </c>
      <c r="AM7" s="21" t="s">
        <v>16</v>
      </c>
      <c r="AN7" s="21" t="s">
        <v>16</v>
      </c>
      <c r="AO7" s="21" t="s">
        <v>16</v>
      </c>
      <c r="AP7" s="21" t="s">
        <v>16</v>
      </c>
      <c r="AQ7" s="21" t="s">
        <v>16</v>
      </c>
      <c r="AR7" s="21" t="s">
        <v>16</v>
      </c>
      <c r="AS7" s="21" t="s">
        <v>16</v>
      </c>
      <c r="AT7" s="21" t="s">
        <v>16</v>
      </c>
      <c r="AU7" s="21">
        <v>75294685</v>
      </c>
      <c r="AV7" s="21">
        <v>76282140</v>
      </c>
      <c r="AW7" s="21">
        <v>78687272</v>
      </c>
      <c r="AX7" s="275">
        <v>85449454</v>
      </c>
      <c r="AY7" s="104">
        <v>95532763</v>
      </c>
      <c r="AZ7" s="104">
        <v>102754604</v>
      </c>
      <c r="BA7" s="104">
        <v>113740380</v>
      </c>
      <c r="BB7" s="104">
        <v>129232021</v>
      </c>
      <c r="BC7" s="104">
        <v>151495999</v>
      </c>
      <c r="BD7" s="6">
        <v>165816118</v>
      </c>
      <c r="BE7" s="6">
        <v>175521325.41999999</v>
      </c>
      <c r="BF7" s="6">
        <v>197484829</v>
      </c>
      <c r="BG7" s="6">
        <v>206911860.37</v>
      </c>
      <c r="BH7" s="6">
        <v>219836770</v>
      </c>
      <c r="BI7" s="675">
        <v>282000348</v>
      </c>
      <c r="BJ7" s="6">
        <v>288322210</v>
      </c>
      <c r="BK7" s="6">
        <v>222480260</v>
      </c>
      <c r="BL7" s="6">
        <v>234214247.80000001</v>
      </c>
      <c r="BM7" s="6">
        <v>241813527.81999999</v>
      </c>
      <c r="BN7" s="24" t="s">
        <v>16</v>
      </c>
      <c r="BO7" s="21" t="s">
        <v>16</v>
      </c>
      <c r="BP7" s="21" t="s">
        <v>16</v>
      </c>
      <c r="BQ7" s="21" t="s">
        <v>16</v>
      </c>
      <c r="BR7" s="104">
        <v>36608164</v>
      </c>
      <c r="BS7" s="104">
        <v>42594972</v>
      </c>
      <c r="BT7" s="6">
        <v>46529510</v>
      </c>
      <c r="BU7" s="21">
        <v>50519873</v>
      </c>
      <c r="BV7" s="21">
        <v>54316534</v>
      </c>
      <c r="BW7" s="21">
        <v>61182535</v>
      </c>
      <c r="BX7" s="6">
        <v>89307720</v>
      </c>
      <c r="BY7" s="675">
        <v>46216850</v>
      </c>
      <c r="BZ7" s="6">
        <v>46639637</v>
      </c>
      <c r="CA7" s="6">
        <v>49108615</v>
      </c>
      <c r="CB7" s="6">
        <v>51202209.5</v>
      </c>
      <c r="CC7" s="6">
        <v>58326406</v>
      </c>
      <c r="CD7" s="275">
        <v>27110554</v>
      </c>
      <c r="CE7" s="104">
        <v>31566167</v>
      </c>
      <c r="CF7" s="104">
        <v>35776730</v>
      </c>
      <c r="CG7" s="104">
        <v>42441656</v>
      </c>
      <c r="CH7" s="104">
        <v>11304872</v>
      </c>
      <c r="CI7" s="104">
        <v>12755813</v>
      </c>
      <c r="CJ7" s="6">
        <v>14568303</v>
      </c>
      <c r="CK7" s="6">
        <v>25947920</v>
      </c>
      <c r="CL7" s="6">
        <v>27834005</v>
      </c>
      <c r="CM7" s="6">
        <v>31156827</v>
      </c>
      <c r="CN7" s="6">
        <v>14284785</v>
      </c>
      <c r="CO7" s="675">
        <v>15505341</v>
      </c>
      <c r="CP7" s="6">
        <v>16045635</v>
      </c>
      <c r="CQ7" s="6">
        <v>16379821</v>
      </c>
      <c r="CR7" s="2">
        <v>17609258</v>
      </c>
      <c r="CS7" s="6">
        <v>18101163</v>
      </c>
      <c r="CT7" s="275">
        <v>14136270</v>
      </c>
      <c r="CU7" s="104">
        <v>16424134</v>
      </c>
      <c r="CV7" s="104">
        <v>17562492</v>
      </c>
      <c r="CW7" s="104">
        <v>18209064</v>
      </c>
      <c r="CX7" s="104">
        <v>19520766</v>
      </c>
      <c r="CY7" s="104">
        <v>21796707</v>
      </c>
      <c r="CZ7" s="6">
        <v>23271495</v>
      </c>
      <c r="DA7" s="6">
        <v>33960069</v>
      </c>
      <c r="DB7" s="6">
        <v>39872936</v>
      </c>
      <c r="DC7" s="6">
        <v>44745759</v>
      </c>
      <c r="DD7" s="6">
        <v>47512147</v>
      </c>
      <c r="DE7" s="675">
        <v>49305655</v>
      </c>
      <c r="DF7" s="6">
        <v>48121808</v>
      </c>
      <c r="DG7" s="6">
        <v>46936341</v>
      </c>
      <c r="DH7" s="6">
        <v>47774796</v>
      </c>
      <c r="DI7" s="6">
        <v>49946352</v>
      </c>
      <c r="DJ7" s="276">
        <v>38182280</v>
      </c>
      <c r="DK7" s="104">
        <v>46861918</v>
      </c>
      <c r="DL7" s="104">
        <v>55128538</v>
      </c>
      <c r="DM7" s="104">
        <v>66355149</v>
      </c>
      <c r="DN7" s="104">
        <v>74279919</v>
      </c>
      <c r="DO7" s="104">
        <v>90198376</v>
      </c>
      <c r="DP7" s="104">
        <v>99411655</v>
      </c>
      <c r="DQ7" s="104">
        <v>91417929.340000004</v>
      </c>
      <c r="DR7" s="104">
        <v>106048416</v>
      </c>
      <c r="DS7" s="104">
        <v>123720108.77000001</v>
      </c>
      <c r="DT7" s="6">
        <v>137559909.19</v>
      </c>
      <c r="DU7" s="675">
        <v>140579242.22</v>
      </c>
      <c r="DV7" s="6">
        <v>141480473.13999999</v>
      </c>
      <c r="DW7" s="6">
        <v>150781875</v>
      </c>
      <c r="DX7" s="6">
        <v>140428750.53</v>
      </c>
      <c r="DY7" s="6">
        <v>136007893.23000002</v>
      </c>
      <c r="DZ7" s="24" t="s">
        <v>16</v>
      </c>
      <c r="EA7" s="33">
        <v>9058599</v>
      </c>
      <c r="EB7" s="33">
        <v>10197622</v>
      </c>
      <c r="EC7" s="33">
        <v>11053591</v>
      </c>
      <c r="ED7" s="33">
        <v>13626821</v>
      </c>
      <c r="EE7" s="33">
        <v>16350579</v>
      </c>
      <c r="EF7" s="21" t="s">
        <v>16</v>
      </c>
      <c r="EG7" s="21" t="s">
        <v>16</v>
      </c>
      <c r="EH7" s="21" t="s">
        <v>16</v>
      </c>
      <c r="EI7" s="21" t="s">
        <v>16</v>
      </c>
      <c r="EJ7" s="21" t="s">
        <v>16</v>
      </c>
      <c r="EK7" s="21" t="s">
        <v>16</v>
      </c>
      <c r="EL7" s="21" t="s">
        <v>16</v>
      </c>
      <c r="EM7" s="21" t="s">
        <v>16</v>
      </c>
      <c r="EN7" s="21" t="s">
        <v>16</v>
      </c>
      <c r="EO7" s="24" t="s">
        <v>16</v>
      </c>
      <c r="EP7" s="21" t="s">
        <v>16</v>
      </c>
      <c r="EQ7" s="21" t="s">
        <v>16</v>
      </c>
      <c r="ER7" s="21" t="s">
        <v>16</v>
      </c>
      <c r="ES7" s="104">
        <v>14479977</v>
      </c>
      <c r="ET7" s="104">
        <v>16035182</v>
      </c>
      <c r="EU7" s="2">
        <v>17377259</v>
      </c>
      <c r="EV7" s="2">
        <v>19612808</v>
      </c>
      <c r="EW7" s="6">
        <v>24150584</v>
      </c>
      <c r="EX7" s="6">
        <v>49838699.75</v>
      </c>
      <c r="EY7" s="675">
        <v>50878565.219999999</v>
      </c>
      <c r="EZ7" s="6">
        <v>53210381</v>
      </c>
      <c r="FA7" s="6">
        <v>53000328</v>
      </c>
      <c r="FB7" s="6">
        <v>52918395.25</v>
      </c>
      <c r="FC7" s="6">
        <v>48541052.620000005</v>
      </c>
      <c r="FD7" s="275">
        <v>21972638</v>
      </c>
      <c r="FE7" s="104">
        <v>17068888</v>
      </c>
      <c r="FF7" s="104">
        <v>20864435</v>
      </c>
      <c r="FG7" s="104">
        <v>24271528</v>
      </c>
      <c r="FH7" s="104">
        <v>16766222</v>
      </c>
      <c r="FI7" s="104">
        <v>19221254</v>
      </c>
      <c r="FJ7" s="104">
        <v>22042010</v>
      </c>
      <c r="FK7" s="104">
        <v>25989109</v>
      </c>
      <c r="FL7" s="104">
        <v>36226991.340000004</v>
      </c>
      <c r="FM7" s="6">
        <v>17872583</v>
      </c>
      <c r="FN7" s="675">
        <v>18343520</v>
      </c>
      <c r="FO7" s="6">
        <v>17955254</v>
      </c>
      <c r="FP7" s="6">
        <v>17534918</v>
      </c>
      <c r="FQ7" s="6">
        <v>18343520</v>
      </c>
      <c r="FR7" s="6">
        <v>17955254</v>
      </c>
      <c r="FS7" s="275">
        <v>24889280</v>
      </c>
      <c r="FT7" s="104">
        <v>29001051</v>
      </c>
      <c r="FU7" s="104">
        <v>35293092</v>
      </c>
      <c r="FV7" s="104">
        <v>38954800</v>
      </c>
      <c r="FW7" s="104">
        <v>45325356</v>
      </c>
      <c r="FX7" s="104">
        <v>47804640</v>
      </c>
      <c r="FY7" s="104">
        <v>51998660.340000004</v>
      </c>
      <c r="FZ7" s="104">
        <v>60446499</v>
      </c>
      <c r="GA7" s="104">
        <v>63342533.43</v>
      </c>
      <c r="GB7" s="6">
        <v>69848626.439999998</v>
      </c>
      <c r="GC7" s="675">
        <v>71357157</v>
      </c>
      <c r="GD7" s="6">
        <v>70314838.140000001</v>
      </c>
      <c r="GE7" s="6">
        <v>80246629</v>
      </c>
      <c r="GF7" s="6">
        <v>70891229.280000001</v>
      </c>
      <c r="GG7" s="6">
        <v>70265352.609999999</v>
      </c>
      <c r="GH7" s="254" t="s">
        <v>43</v>
      </c>
      <c r="GI7" s="33" t="s">
        <v>43</v>
      </c>
      <c r="GJ7" s="33" t="s">
        <v>43</v>
      </c>
      <c r="GK7" s="33" t="s">
        <v>43</v>
      </c>
      <c r="GL7" s="33" t="s">
        <v>43</v>
      </c>
      <c r="GM7" s="33" t="s">
        <v>43</v>
      </c>
      <c r="GN7" s="33" t="s">
        <v>43</v>
      </c>
      <c r="GO7" s="33" t="s">
        <v>43</v>
      </c>
      <c r="GP7" s="33" t="s">
        <v>43</v>
      </c>
      <c r="GQ7" s="33" t="s">
        <v>43</v>
      </c>
      <c r="GR7" s="33" t="s">
        <v>43</v>
      </c>
      <c r="GS7" s="33" t="s">
        <v>43</v>
      </c>
      <c r="GT7" s="33" t="s">
        <v>43</v>
      </c>
      <c r="GU7" s="33" t="s">
        <v>43</v>
      </c>
      <c r="GV7" s="33" t="s">
        <v>43</v>
      </c>
      <c r="GW7" s="33" t="s">
        <v>43</v>
      </c>
      <c r="GX7" s="253" t="s">
        <v>43</v>
      </c>
      <c r="GY7" s="33" t="s">
        <v>43</v>
      </c>
      <c r="GZ7" s="33" t="s">
        <v>43</v>
      </c>
      <c r="HA7" s="33" t="s">
        <v>43</v>
      </c>
      <c r="HB7" s="33" t="s">
        <v>43</v>
      </c>
      <c r="HC7" s="33" t="s">
        <v>43</v>
      </c>
      <c r="HD7" s="33" t="s">
        <v>43</v>
      </c>
      <c r="HE7" s="33" t="s">
        <v>43</v>
      </c>
      <c r="HF7" s="33" t="s">
        <v>43</v>
      </c>
      <c r="HG7" s="33" t="s">
        <v>43</v>
      </c>
      <c r="HH7" s="33" t="s">
        <v>43</v>
      </c>
      <c r="HI7" s="33" t="s">
        <v>43</v>
      </c>
      <c r="HJ7" s="33" t="s">
        <v>43</v>
      </c>
      <c r="HK7" s="33" t="s">
        <v>43</v>
      </c>
      <c r="HL7" s="33" t="s">
        <v>43</v>
      </c>
      <c r="HM7" s="253" t="s">
        <v>43</v>
      </c>
      <c r="HN7" s="33" t="s">
        <v>43</v>
      </c>
      <c r="HO7" s="33" t="s">
        <v>43</v>
      </c>
      <c r="HP7" s="33" t="s">
        <v>43</v>
      </c>
      <c r="HQ7" s="33" t="s">
        <v>43</v>
      </c>
      <c r="HR7" s="33" t="s">
        <v>43</v>
      </c>
      <c r="HS7" s="33" t="s">
        <v>43</v>
      </c>
      <c r="HT7" s="33" t="s">
        <v>43</v>
      </c>
      <c r="HU7" s="33" t="s">
        <v>43</v>
      </c>
      <c r="HV7" s="33" t="s">
        <v>43</v>
      </c>
      <c r="HW7" s="33" t="s">
        <v>43</v>
      </c>
      <c r="HX7" s="33" t="s">
        <v>43</v>
      </c>
      <c r="HY7" s="33" t="s">
        <v>43</v>
      </c>
      <c r="HZ7" s="33" t="s">
        <v>43</v>
      </c>
      <c r="IA7" s="33" t="s">
        <v>43</v>
      </c>
    </row>
    <row r="8" spans="1:235" s="2" customFormat="1">
      <c r="A8" s="248" t="s">
        <v>19</v>
      </c>
      <c r="B8" s="275">
        <v>208468380</v>
      </c>
      <c r="C8" s="104">
        <v>219818100</v>
      </c>
      <c r="D8" s="104">
        <v>236345300</v>
      </c>
      <c r="E8" s="104">
        <v>256768900</v>
      </c>
      <c r="F8" s="6">
        <v>271742137</v>
      </c>
      <c r="G8" s="6">
        <v>302276264</v>
      </c>
      <c r="H8" s="6">
        <v>323314446</v>
      </c>
      <c r="I8" s="6">
        <v>332327846</v>
      </c>
      <c r="J8" s="6">
        <v>356089684</v>
      </c>
      <c r="K8" s="6">
        <v>400120536</v>
      </c>
      <c r="L8" s="6">
        <v>443875604</v>
      </c>
      <c r="M8" s="6">
        <v>506353203</v>
      </c>
      <c r="N8" s="6">
        <v>526122827</v>
      </c>
      <c r="O8" s="6">
        <v>559368291</v>
      </c>
      <c r="P8" s="6">
        <v>583235974</v>
      </c>
      <c r="Q8" s="6">
        <v>603891133</v>
      </c>
      <c r="R8" s="275">
        <v>192500000</v>
      </c>
      <c r="S8" s="104">
        <v>203296100</v>
      </c>
      <c r="T8" s="104">
        <v>219245300</v>
      </c>
      <c r="U8" s="104">
        <v>237868900</v>
      </c>
      <c r="V8" s="6">
        <v>248495700</v>
      </c>
      <c r="W8" s="6">
        <v>270761900</v>
      </c>
      <c r="X8" s="6">
        <v>288858600</v>
      </c>
      <c r="Y8" s="6">
        <v>297872000</v>
      </c>
      <c r="Z8" s="6">
        <v>327814100</v>
      </c>
      <c r="AA8" s="6">
        <v>371660474</v>
      </c>
      <c r="AB8" s="6">
        <v>413159776</v>
      </c>
      <c r="AC8" s="6">
        <v>461765329</v>
      </c>
      <c r="AD8" s="6">
        <v>482645088</v>
      </c>
      <c r="AE8" s="6">
        <v>510269870</v>
      </c>
      <c r="AF8" s="6">
        <v>534137553</v>
      </c>
      <c r="AG8" s="6">
        <v>555803558</v>
      </c>
      <c r="AH8" s="24" t="s">
        <v>16</v>
      </c>
      <c r="AI8" s="21" t="s">
        <v>16</v>
      </c>
      <c r="AJ8" s="21" t="s">
        <v>16</v>
      </c>
      <c r="AK8" s="21" t="s">
        <v>16</v>
      </c>
      <c r="AL8" s="21" t="s">
        <v>16</v>
      </c>
      <c r="AM8" s="21" t="s">
        <v>16</v>
      </c>
      <c r="AN8" s="21" t="s">
        <v>16</v>
      </c>
      <c r="AO8" s="21" t="s">
        <v>16</v>
      </c>
      <c r="AP8" s="21" t="s">
        <v>16</v>
      </c>
      <c r="AQ8" s="21" t="s">
        <v>16</v>
      </c>
      <c r="AR8" s="21" t="s">
        <v>16</v>
      </c>
      <c r="AS8" s="21" t="s">
        <v>16</v>
      </c>
      <c r="AT8" s="21" t="s">
        <v>16</v>
      </c>
      <c r="AU8" s="21" t="s">
        <v>16</v>
      </c>
      <c r="AV8" s="21" t="s">
        <v>16</v>
      </c>
      <c r="AW8" s="21" t="s">
        <v>16</v>
      </c>
      <c r="AX8" s="24" t="s">
        <v>16</v>
      </c>
      <c r="AY8" s="21" t="s">
        <v>16</v>
      </c>
      <c r="AZ8" s="21" t="s">
        <v>16</v>
      </c>
      <c r="BA8" s="21" t="s">
        <v>16</v>
      </c>
      <c r="BB8" s="21" t="s">
        <v>16</v>
      </c>
      <c r="BC8" s="21" t="s">
        <v>16</v>
      </c>
      <c r="BD8" s="21" t="s">
        <v>16</v>
      </c>
      <c r="BE8" s="21" t="s">
        <v>16</v>
      </c>
      <c r="BF8" s="21" t="s">
        <v>16</v>
      </c>
      <c r="BG8" s="21" t="s">
        <v>16</v>
      </c>
      <c r="BH8" s="21" t="s">
        <v>16</v>
      </c>
      <c r="BI8" s="677">
        <v>44587874</v>
      </c>
      <c r="BJ8" s="21">
        <v>43477739</v>
      </c>
      <c r="BK8" s="21">
        <v>49098421</v>
      </c>
      <c r="BL8" s="21">
        <v>49098421</v>
      </c>
      <c r="BM8" s="21">
        <v>48087575</v>
      </c>
      <c r="BN8" s="275">
        <v>15968380</v>
      </c>
      <c r="BO8" s="104">
        <v>16522000</v>
      </c>
      <c r="BP8" s="104">
        <v>17100000</v>
      </c>
      <c r="BQ8" s="104">
        <v>18900000</v>
      </c>
      <c r="BR8" s="104">
        <v>23246437</v>
      </c>
      <c r="BS8" s="104">
        <v>31514364</v>
      </c>
      <c r="BT8" s="6">
        <v>34455846</v>
      </c>
      <c r="BU8" s="6">
        <v>34455846</v>
      </c>
      <c r="BV8" s="21">
        <v>28275584</v>
      </c>
      <c r="BW8" s="21">
        <v>28460062</v>
      </c>
      <c r="BX8" s="6">
        <v>30715828</v>
      </c>
      <c r="BY8" s="21" t="s">
        <v>16</v>
      </c>
      <c r="BZ8" s="21" t="s">
        <v>16</v>
      </c>
      <c r="CA8" s="21" t="s">
        <v>16</v>
      </c>
      <c r="CB8" s="21">
        <v>0</v>
      </c>
      <c r="CC8" s="21">
        <v>0</v>
      </c>
      <c r="CD8" s="24" t="s">
        <v>16</v>
      </c>
      <c r="CE8" s="21" t="s">
        <v>16</v>
      </c>
      <c r="CF8" s="21" t="s">
        <v>16</v>
      </c>
      <c r="CG8" s="21" t="s">
        <v>16</v>
      </c>
      <c r="CH8" s="21" t="s">
        <v>16</v>
      </c>
      <c r="CI8" s="21" t="s">
        <v>16</v>
      </c>
      <c r="CJ8" s="21" t="s">
        <v>16</v>
      </c>
      <c r="CK8" s="21" t="s">
        <v>16</v>
      </c>
      <c r="CL8" s="21" t="s">
        <v>16</v>
      </c>
      <c r="CM8" s="21" t="s">
        <v>16</v>
      </c>
      <c r="CN8" s="21" t="s">
        <v>16</v>
      </c>
      <c r="CO8" s="21" t="s">
        <v>16</v>
      </c>
      <c r="CP8" s="21" t="s">
        <v>16</v>
      </c>
      <c r="CQ8" s="21" t="s">
        <v>16</v>
      </c>
      <c r="CR8" s="21" t="s">
        <v>16</v>
      </c>
      <c r="CS8" s="21" t="s">
        <v>16</v>
      </c>
      <c r="CT8" s="253" t="s">
        <v>16</v>
      </c>
      <c r="CU8" s="255" t="s">
        <v>16</v>
      </c>
      <c r="CV8" s="33" t="s">
        <v>16</v>
      </c>
      <c r="CW8" s="33" t="s">
        <v>16</v>
      </c>
      <c r="CX8" s="33" t="s">
        <v>16</v>
      </c>
      <c r="CY8" s="33" t="s">
        <v>16</v>
      </c>
      <c r="CZ8" s="21" t="s">
        <v>16</v>
      </c>
      <c r="DA8" s="21" t="s">
        <v>16</v>
      </c>
      <c r="DB8" s="21" t="s">
        <v>16</v>
      </c>
      <c r="DC8" s="21" t="s">
        <v>16</v>
      </c>
      <c r="DD8" s="21" t="s">
        <v>16</v>
      </c>
      <c r="DE8" s="21" t="s">
        <v>16</v>
      </c>
      <c r="DF8" s="21" t="s">
        <v>16</v>
      </c>
      <c r="DG8" s="21" t="s">
        <v>16</v>
      </c>
      <c r="DH8" s="21" t="s">
        <v>16</v>
      </c>
      <c r="DI8" s="21" t="s">
        <v>16</v>
      </c>
      <c r="DJ8" s="276">
        <v>17160450</v>
      </c>
      <c r="DK8" s="104">
        <v>18637456</v>
      </c>
      <c r="DL8" s="104">
        <v>22182092</v>
      </c>
      <c r="DM8" s="104">
        <v>23217080</v>
      </c>
      <c r="DN8" s="6">
        <v>26184120</v>
      </c>
      <c r="DO8" s="6">
        <v>24556500</v>
      </c>
      <c r="DP8" s="6">
        <v>26165000</v>
      </c>
      <c r="DQ8" s="6">
        <v>32614300</v>
      </c>
      <c r="DR8" s="6">
        <v>37414000</v>
      </c>
      <c r="DS8" s="6">
        <v>40315960</v>
      </c>
      <c r="DT8" s="6">
        <v>43279100</v>
      </c>
      <c r="DU8" s="6">
        <v>40492500</v>
      </c>
      <c r="DV8" s="6">
        <v>47211500</v>
      </c>
      <c r="DW8" s="6">
        <v>48216400</v>
      </c>
      <c r="DX8" s="6">
        <v>46954900</v>
      </c>
      <c r="DY8" s="6">
        <v>47248000</v>
      </c>
      <c r="DZ8" s="24" t="s">
        <v>16</v>
      </c>
      <c r="EA8" s="21" t="s">
        <v>16</v>
      </c>
      <c r="EB8" s="21" t="s">
        <v>16</v>
      </c>
      <c r="EC8" s="21" t="s">
        <v>16</v>
      </c>
      <c r="ED8" s="21" t="s">
        <v>16</v>
      </c>
      <c r="EE8" s="21" t="s">
        <v>16</v>
      </c>
      <c r="EF8" s="21" t="s">
        <v>16</v>
      </c>
      <c r="EG8" s="21" t="s">
        <v>16</v>
      </c>
      <c r="EH8" s="21" t="s">
        <v>16</v>
      </c>
      <c r="EI8" s="21" t="s">
        <v>16</v>
      </c>
      <c r="EJ8" s="21" t="s">
        <v>16</v>
      </c>
      <c r="EK8" s="21" t="s">
        <v>16</v>
      </c>
      <c r="EL8" s="21" t="s">
        <v>16</v>
      </c>
      <c r="EM8" s="21" t="s">
        <v>16</v>
      </c>
      <c r="EN8" s="21" t="s">
        <v>16</v>
      </c>
      <c r="EO8" s="24" t="s">
        <v>16</v>
      </c>
      <c r="EP8" s="21" t="s">
        <v>16</v>
      </c>
      <c r="EQ8" s="21" t="s">
        <v>16</v>
      </c>
      <c r="ER8" s="21" t="s">
        <v>16</v>
      </c>
      <c r="ES8" s="21" t="s">
        <v>16</v>
      </c>
      <c r="ET8" s="21" t="s">
        <v>16</v>
      </c>
      <c r="EU8" s="21" t="s">
        <v>16</v>
      </c>
      <c r="EV8" s="21" t="s">
        <v>16</v>
      </c>
      <c r="EW8" s="21" t="s">
        <v>16</v>
      </c>
      <c r="EX8" s="21">
        <v>21036000</v>
      </c>
      <c r="EY8" s="21">
        <v>20265900</v>
      </c>
      <c r="EZ8" s="21">
        <v>22955100</v>
      </c>
      <c r="FA8" s="21">
        <v>23638600</v>
      </c>
      <c r="FB8" s="21"/>
      <c r="FC8" s="21"/>
      <c r="FD8" s="275">
        <v>15480444</v>
      </c>
      <c r="FE8" s="104">
        <v>18925083</v>
      </c>
      <c r="FF8" s="104">
        <v>19513480</v>
      </c>
      <c r="FG8" s="104">
        <v>21996020</v>
      </c>
      <c r="FH8" s="104">
        <v>20451500</v>
      </c>
      <c r="FI8" s="6">
        <v>21496800</v>
      </c>
      <c r="FJ8" s="6">
        <v>26134200</v>
      </c>
      <c r="FK8" s="6">
        <v>29482700</v>
      </c>
      <c r="FL8" s="6">
        <v>32132260</v>
      </c>
      <c r="FM8" s="6">
        <v>13136000</v>
      </c>
      <c r="FN8" s="6">
        <v>11949000</v>
      </c>
      <c r="FO8" s="6">
        <v>24256400</v>
      </c>
      <c r="FP8" s="6">
        <v>24577800</v>
      </c>
      <c r="FQ8" s="6">
        <v>11949000</v>
      </c>
      <c r="FR8" s="6">
        <v>14560700</v>
      </c>
      <c r="FS8" s="275">
        <v>3157012</v>
      </c>
      <c r="FT8" s="104">
        <v>3257009</v>
      </c>
      <c r="FU8" s="104">
        <v>3703600</v>
      </c>
      <c r="FV8" s="104">
        <v>4188100</v>
      </c>
      <c r="FW8" s="104">
        <v>4105000</v>
      </c>
      <c r="FX8" s="6">
        <v>4668200</v>
      </c>
      <c r="FY8" s="6">
        <v>6480100</v>
      </c>
      <c r="FZ8" s="6">
        <v>7931300</v>
      </c>
      <c r="GA8" s="6">
        <v>8183700</v>
      </c>
      <c r="GB8" s="6">
        <v>9107100</v>
      </c>
      <c r="GC8" s="6">
        <v>8277600</v>
      </c>
      <c r="GD8" s="21" t="s">
        <v>16</v>
      </c>
      <c r="GE8" s="21" t="s">
        <v>16</v>
      </c>
      <c r="GF8" s="21" t="s">
        <v>16</v>
      </c>
      <c r="GG8" s="21" t="s">
        <v>16</v>
      </c>
      <c r="GH8" s="254" t="s">
        <v>16</v>
      </c>
      <c r="GI8" s="33" t="s">
        <v>16</v>
      </c>
      <c r="GJ8" s="33" t="s">
        <v>16</v>
      </c>
      <c r="GK8" s="33" t="s">
        <v>16</v>
      </c>
      <c r="GL8" s="33" t="s">
        <v>16</v>
      </c>
      <c r="GM8" s="33" t="s">
        <v>16</v>
      </c>
      <c r="GN8" s="33" t="s">
        <v>16</v>
      </c>
      <c r="GO8" s="33" t="s">
        <v>16</v>
      </c>
      <c r="GP8" s="33" t="s">
        <v>16</v>
      </c>
      <c r="GQ8" s="33" t="s">
        <v>16</v>
      </c>
      <c r="GR8" s="33" t="s">
        <v>16</v>
      </c>
      <c r="GS8" s="33" t="s">
        <v>16</v>
      </c>
      <c r="GT8" s="33" t="s">
        <v>16</v>
      </c>
      <c r="GU8" s="33" t="s">
        <v>16</v>
      </c>
      <c r="GV8" s="33" t="s">
        <v>16</v>
      </c>
      <c r="GW8" s="33" t="s">
        <v>16</v>
      </c>
      <c r="GX8" s="253" t="s">
        <v>16</v>
      </c>
      <c r="GY8" s="33" t="s">
        <v>16</v>
      </c>
      <c r="GZ8" s="33" t="s">
        <v>16</v>
      </c>
      <c r="HA8" s="33" t="s">
        <v>16</v>
      </c>
      <c r="HB8" s="33" t="s">
        <v>16</v>
      </c>
      <c r="HC8" s="33" t="s">
        <v>16</v>
      </c>
      <c r="HD8" s="33" t="s">
        <v>16</v>
      </c>
      <c r="HE8" s="33" t="s">
        <v>16</v>
      </c>
      <c r="HF8" s="33" t="s">
        <v>16</v>
      </c>
      <c r="HG8" s="33" t="s">
        <v>16</v>
      </c>
      <c r="HH8" s="33" t="s">
        <v>16</v>
      </c>
      <c r="HI8" s="33" t="s">
        <v>16</v>
      </c>
      <c r="HJ8" s="33" t="s">
        <v>16</v>
      </c>
      <c r="HK8" s="33" t="s">
        <v>16</v>
      </c>
      <c r="HL8" s="33" t="s">
        <v>16</v>
      </c>
      <c r="HM8" s="253" t="s">
        <v>16</v>
      </c>
      <c r="HN8" s="33" t="s">
        <v>16</v>
      </c>
      <c r="HO8" s="33" t="s">
        <v>16</v>
      </c>
      <c r="HP8" s="33" t="s">
        <v>16</v>
      </c>
      <c r="HQ8" s="33" t="s">
        <v>16</v>
      </c>
      <c r="HR8" s="33" t="s">
        <v>16</v>
      </c>
      <c r="HS8" s="33" t="s">
        <v>16</v>
      </c>
      <c r="HT8" s="33" t="s">
        <v>16</v>
      </c>
      <c r="HU8" s="33" t="s">
        <v>16</v>
      </c>
      <c r="HV8" s="33" t="s">
        <v>16</v>
      </c>
      <c r="HW8" s="33" t="s">
        <v>16</v>
      </c>
      <c r="HX8" s="33" t="s">
        <v>16</v>
      </c>
      <c r="HY8" s="33" t="s">
        <v>16</v>
      </c>
      <c r="HZ8" s="33" t="s">
        <v>16</v>
      </c>
      <c r="IA8" s="33" t="s">
        <v>16</v>
      </c>
    </row>
    <row r="9" spans="1:235" s="2" customFormat="1">
      <c r="A9" s="248" t="s">
        <v>2</v>
      </c>
      <c r="B9" s="275">
        <v>460621608</v>
      </c>
      <c r="C9" s="104">
        <v>528495977</v>
      </c>
      <c r="D9" s="104">
        <v>567482573</v>
      </c>
      <c r="E9" s="104">
        <v>633987996</v>
      </c>
      <c r="F9" s="6">
        <v>749736014</v>
      </c>
      <c r="G9" s="6">
        <v>844961058</v>
      </c>
      <c r="H9" s="6">
        <v>896378814</v>
      </c>
      <c r="I9" s="6">
        <v>913303423</v>
      </c>
      <c r="J9" s="6">
        <v>970642560</v>
      </c>
      <c r="K9" s="6">
        <v>1087581478</v>
      </c>
      <c r="L9" s="6">
        <v>1192238057</v>
      </c>
      <c r="M9" s="6">
        <v>1323067932</v>
      </c>
      <c r="N9" s="6">
        <v>1604434980.9999998</v>
      </c>
      <c r="O9" s="6">
        <v>1646696219.9299998</v>
      </c>
      <c r="P9" s="6">
        <v>1693125639.6300001</v>
      </c>
      <c r="Q9" s="6">
        <v>1750231881</v>
      </c>
      <c r="R9" s="275">
        <v>233105556</v>
      </c>
      <c r="S9" s="104">
        <v>261279454</v>
      </c>
      <c r="T9" s="104">
        <v>274032979</v>
      </c>
      <c r="U9" s="104">
        <v>314103035</v>
      </c>
      <c r="V9" s="6">
        <v>370091797</v>
      </c>
      <c r="W9" s="6">
        <v>410403176</v>
      </c>
      <c r="X9" s="6">
        <v>558860843</v>
      </c>
      <c r="Y9" s="6">
        <v>568807629</v>
      </c>
      <c r="Z9" s="6">
        <v>732201402</v>
      </c>
      <c r="AA9" s="6">
        <v>831252318</v>
      </c>
      <c r="AB9" s="6">
        <v>919746848</v>
      </c>
      <c r="AC9" s="6">
        <v>1008903072</v>
      </c>
      <c r="AD9" s="6">
        <v>1235562801.2751999</v>
      </c>
      <c r="AE9" s="6">
        <v>1383016528.6799998</v>
      </c>
      <c r="AF9" s="6">
        <v>1424404452</v>
      </c>
      <c r="AG9" s="6">
        <v>1480667838</v>
      </c>
      <c r="AH9" s="275">
        <v>151942430</v>
      </c>
      <c r="AI9" s="104">
        <v>179533428</v>
      </c>
      <c r="AJ9" s="104">
        <v>197522348</v>
      </c>
      <c r="AK9" s="104">
        <v>216824558</v>
      </c>
      <c r="AL9" s="6">
        <v>263055341</v>
      </c>
      <c r="AM9" s="6">
        <v>295326776</v>
      </c>
      <c r="AN9" s="6">
        <v>184386949</v>
      </c>
      <c r="AO9" s="6">
        <v>190753289</v>
      </c>
      <c r="AP9" s="6">
        <v>76094024</v>
      </c>
      <c r="AQ9" s="6">
        <v>80943990</v>
      </c>
      <c r="AR9" s="6">
        <v>86948921</v>
      </c>
      <c r="AS9" s="6">
        <v>94603484</v>
      </c>
      <c r="AT9" s="6">
        <v>114182180.752</v>
      </c>
      <c r="AU9" s="6"/>
      <c r="AV9" s="21" t="s">
        <v>16</v>
      </c>
      <c r="AW9" s="21" t="s">
        <v>16</v>
      </c>
      <c r="AX9" s="275">
        <v>70031761</v>
      </c>
      <c r="AY9" s="104">
        <v>77774115</v>
      </c>
      <c r="AZ9" s="104">
        <v>84798871</v>
      </c>
      <c r="BA9" s="104">
        <v>90325572</v>
      </c>
      <c r="BB9" s="104">
        <v>98682437</v>
      </c>
      <c r="BC9" s="104">
        <v>116010926</v>
      </c>
      <c r="BD9" s="6">
        <v>125207209</v>
      </c>
      <c r="BE9" s="6">
        <v>122373426</v>
      </c>
      <c r="BF9" s="6">
        <v>128529904</v>
      </c>
      <c r="BG9" s="6">
        <v>136890143</v>
      </c>
      <c r="BH9" s="6">
        <v>144989072</v>
      </c>
      <c r="BI9" s="6">
        <v>164376372</v>
      </c>
      <c r="BJ9" s="6">
        <v>188817225.13599998</v>
      </c>
      <c r="BK9" s="6">
        <v>195586061.28999999</v>
      </c>
      <c r="BL9" s="6">
        <v>200611820</v>
      </c>
      <c r="BM9" s="6">
        <v>197062692</v>
      </c>
      <c r="BN9" s="24" t="s">
        <v>16</v>
      </c>
      <c r="BO9" s="21" t="s">
        <v>16</v>
      </c>
      <c r="BP9" s="21" t="s">
        <v>16</v>
      </c>
      <c r="BQ9" s="21" t="s">
        <v>16</v>
      </c>
      <c r="BR9" s="21" t="s">
        <v>16</v>
      </c>
      <c r="BS9" s="21" t="s">
        <v>16</v>
      </c>
      <c r="BT9" s="21" t="s">
        <v>16</v>
      </c>
      <c r="BU9" s="21">
        <v>27343150</v>
      </c>
      <c r="BV9" s="21">
        <v>29356128</v>
      </c>
      <c r="BW9" s="21">
        <v>33066822</v>
      </c>
      <c r="BX9" s="6">
        <v>35479669</v>
      </c>
      <c r="BY9" s="6">
        <v>49755202</v>
      </c>
      <c r="BZ9" s="6">
        <v>59772181.347199999</v>
      </c>
      <c r="CA9" s="6">
        <v>61870318.740000002</v>
      </c>
      <c r="CB9" s="6">
        <v>62047721</v>
      </c>
      <c r="CC9" s="6">
        <v>66511211</v>
      </c>
      <c r="CD9" s="275">
        <v>5541861</v>
      </c>
      <c r="CE9" s="104">
        <v>6700841</v>
      </c>
      <c r="CF9" s="104">
        <v>7701130</v>
      </c>
      <c r="CG9" s="104">
        <v>9083372</v>
      </c>
      <c r="CH9" s="104">
        <v>13840458</v>
      </c>
      <c r="CI9" s="104">
        <v>18804368</v>
      </c>
      <c r="CJ9" s="6">
        <v>23677028</v>
      </c>
      <c r="CK9" s="21" t="s">
        <v>16</v>
      </c>
      <c r="CL9" s="21" t="s">
        <v>16</v>
      </c>
      <c r="CM9" s="21" t="s">
        <v>16</v>
      </c>
      <c r="CN9" s="21" t="s">
        <v>16</v>
      </c>
      <c r="CO9" s="21" t="s">
        <v>16</v>
      </c>
      <c r="CP9" s="21" t="s">
        <v>16</v>
      </c>
      <c r="CQ9" s="21" t="s">
        <v>16</v>
      </c>
      <c r="CR9" s="21" t="s">
        <v>16</v>
      </c>
      <c r="CS9" s="21" t="s">
        <v>16</v>
      </c>
      <c r="CT9" s="253" t="s">
        <v>16</v>
      </c>
      <c r="CU9" s="104">
        <v>3208139</v>
      </c>
      <c r="CV9" s="104">
        <v>3427245</v>
      </c>
      <c r="CW9" s="104">
        <v>3651459</v>
      </c>
      <c r="CX9" s="104">
        <v>4065981</v>
      </c>
      <c r="CY9" s="104">
        <v>4415812</v>
      </c>
      <c r="CZ9" s="6">
        <v>4246785</v>
      </c>
      <c r="DA9" s="6">
        <v>4025929</v>
      </c>
      <c r="DB9" s="6">
        <v>4461102</v>
      </c>
      <c r="DC9" s="6">
        <v>5428205</v>
      </c>
      <c r="DD9" s="6">
        <v>5073547</v>
      </c>
      <c r="DE9" s="6">
        <v>5429802</v>
      </c>
      <c r="DF9" s="6">
        <v>6100592.4896</v>
      </c>
      <c r="DG9" s="6">
        <v>6223311.2199999997</v>
      </c>
      <c r="DH9" s="6">
        <v>6061646.6299999999</v>
      </c>
      <c r="DI9" s="6">
        <v>5990140</v>
      </c>
      <c r="DJ9" s="276">
        <v>414885288.85000002</v>
      </c>
      <c r="DK9" s="104">
        <v>469046883.17999995</v>
      </c>
      <c r="DL9" s="6">
        <v>501008410</v>
      </c>
      <c r="DM9" s="104">
        <v>548530537</v>
      </c>
      <c r="DN9" s="104">
        <v>574640110.68000007</v>
      </c>
      <c r="DO9" s="104">
        <v>605040240.76999998</v>
      </c>
      <c r="DP9" s="104">
        <v>655854108</v>
      </c>
      <c r="DQ9" s="104">
        <v>545204419</v>
      </c>
      <c r="DR9" s="104">
        <v>641257634.01999998</v>
      </c>
      <c r="DS9" s="104">
        <v>795423602</v>
      </c>
      <c r="DT9" s="6">
        <v>855138391.08999991</v>
      </c>
      <c r="DU9" s="675">
        <v>893154915.0200001</v>
      </c>
      <c r="DV9" s="6">
        <v>872497846</v>
      </c>
      <c r="DW9" s="6">
        <v>854102657</v>
      </c>
      <c r="DX9" s="6">
        <v>845194763</v>
      </c>
      <c r="DY9" s="6">
        <v>817647935</v>
      </c>
      <c r="DZ9" s="24" t="s">
        <v>16</v>
      </c>
      <c r="EA9" s="21" t="s">
        <v>16</v>
      </c>
      <c r="EB9" s="21" t="s">
        <v>16</v>
      </c>
      <c r="EC9" s="33">
        <v>149460691.32999998</v>
      </c>
      <c r="ED9" s="33">
        <v>153470846.55000001</v>
      </c>
      <c r="EE9" s="33">
        <v>161511771</v>
      </c>
      <c r="EF9" s="33">
        <v>135703022</v>
      </c>
      <c r="EG9" s="33">
        <v>184398969.88</v>
      </c>
      <c r="EH9" s="33">
        <v>248584591</v>
      </c>
      <c r="EI9" s="6">
        <v>361293895.14999998</v>
      </c>
      <c r="EJ9" s="675">
        <v>369512184.89999998</v>
      </c>
      <c r="EK9" s="6">
        <v>539103627</v>
      </c>
      <c r="EL9" s="6">
        <v>619037841</v>
      </c>
      <c r="EM9" s="2">
        <v>708032905</v>
      </c>
      <c r="EN9" s="6">
        <v>685561881</v>
      </c>
      <c r="EO9" s="275">
        <v>414835807.78999996</v>
      </c>
      <c r="EP9" s="6">
        <v>440673041</v>
      </c>
      <c r="EQ9" s="104">
        <v>482620844</v>
      </c>
      <c r="ER9" s="104">
        <v>358945303.62000006</v>
      </c>
      <c r="ES9" s="104">
        <v>380096065.83999997</v>
      </c>
      <c r="ET9" s="104">
        <v>417424010</v>
      </c>
      <c r="EU9" s="104">
        <v>362606101</v>
      </c>
      <c r="EV9" s="104">
        <v>413478992.06999993</v>
      </c>
      <c r="EW9" s="104">
        <v>507944147</v>
      </c>
      <c r="EX9" s="6">
        <v>453982434.17000002</v>
      </c>
      <c r="EY9" s="675">
        <v>481922310.76000011</v>
      </c>
      <c r="EZ9" s="6">
        <v>304412794</v>
      </c>
      <c r="FA9" s="6">
        <v>214499581</v>
      </c>
      <c r="FB9" s="6">
        <v>118874600</v>
      </c>
      <c r="FC9" s="6">
        <v>113643497</v>
      </c>
      <c r="FD9" s="275">
        <v>42345899.180000007</v>
      </c>
      <c r="FE9" s="104">
        <v>46535443</v>
      </c>
      <c r="FF9" s="104">
        <v>59593053</v>
      </c>
      <c r="FG9" s="104">
        <v>62728183.079999998</v>
      </c>
      <c r="FH9" s="104">
        <v>67516140.219999999</v>
      </c>
      <c r="FI9" s="104">
        <v>72901571</v>
      </c>
      <c r="FJ9" s="104">
        <v>43688850</v>
      </c>
      <c r="FK9" s="104">
        <v>39941073.07</v>
      </c>
      <c r="FL9" s="104">
        <v>34375116</v>
      </c>
      <c r="FM9" s="6">
        <v>35211244.349999994</v>
      </c>
      <c r="FN9" s="675">
        <v>37209929.159999996</v>
      </c>
      <c r="FO9" s="6">
        <v>24497370</v>
      </c>
      <c r="FP9" s="6">
        <v>16568459</v>
      </c>
      <c r="FQ9" s="6">
        <v>37209929.159999996</v>
      </c>
      <c r="FR9" s="6">
        <v>35177532</v>
      </c>
      <c r="FS9" s="275">
        <v>11865176.209999999</v>
      </c>
      <c r="FT9" s="104">
        <v>13799926</v>
      </c>
      <c r="FU9" s="104">
        <v>6316640</v>
      </c>
      <c r="FV9" s="104">
        <v>3505932.65</v>
      </c>
      <c r="FW9" s="104">
        <v>3957188.16</v>
      </c>
      <c r="FX9" s="104">
        <v>4016756</v>
      </c>
      <c r="FY9" s="6">
        <v>3206446</v>
      </c>
      <c r="FZ9" s="104">
        <v>3438599</v>
      </c>
      <c r="GA9" s="104">
        <v>4519748</v>
      </c>
      <c r="GB9" s="6">
        <v>4650817.42</v>
      </c>
      <c r="GC9" s="675">
        <v>4510490.2</v>
      </c>
      <c r="GD9" s="6">
        <v>4484055</v>
      </c>
      <c r="GE9" s="6">
        <v>3996776</v>
      </c>
      <c r="GF9" s="6">
        <v>3913684</v>
      </c>
      <c r="GG9" s="6">
        <v>3834369</v>
      </c>
      <c r="GH9" s="254" t="s">
        <v>43</v>
      </c>
      <c r="GI9" s="33" t="s">
        <v>43</v>
      </c>
      <c r="GJ9" s="33" t="s">
        <v>43</v>
      </c>
      <c r="GK9" s="33" t="s">
        <v>43</v>
      </c>
      <c r="GL9" s="33" t="s">
        <v>43</v>
      </c>
      <c r="GM9" s="33" t="s">
        <v>43</v>
      </c>
      <c r="GN9" s="33" t="s">
        <v>43</v>
      </c>
      <c r="GO9" s="33" t="s">
        <v>43</v>
      </c>
      <c r="GP9" s="33" t="s">
        <v>43</v>
      </c>
      <c r="GQ9" s="33" t="s">
        <v>43</v>
      </c>
      <c r="GR9" s="33" t="s">
        <v>43</v>
      </c>
      <c r="GS9" s="33" t="s">
        <v>43</v>
      </c>
      <c r="GT9" s="33" t="s">
        <v>43</v>
      </c>
      <c r="GU9" s="33" t="s">
        <v>43</v>
      </c>
      <c r="GV9" s="33" t="s">
        <v>43</v>
      </c>
      <c r="GW9" s="33" t="s">
        <v>43</v>
      </c>
      <c r="GX9" s="253" t="s">
        <v>43</v>
      </c>
      <c r="GY9" s="33" t="s">
        <v>43</v>
      </c>
      <c r="GZ9" s="33" t="s">
        <v>43</v>
      </c>
      <c r="HA9" s="33" t="s">
        <v>43</v>
      </c>
      <c r="HB9" s="33" t="s">
        <v>43</v>
      </c>
      <c r="HC9" s="33" t="s">
        <v>43</v>
      </c>
      <c r="HD9" s="33" t="s">
        <v>43</v>
      </c>
      <c r="HE9" s="33" t="s">
        <v>43</v>
      </c>
      <c r="HF9" s="33" t="s">
        <v>43</v>
      </c>
      <c r="HG9" s="33" t="s">
        <v>43</v>
      </c>
      <c r="HH9" s="33" t="s">
        <v>43</v>
      </c>
      <c r="HI9" s="33" t="s">
        <v>43</v>
      </c>
      <c r="HJ9" s="33" t="s">
        <v>43</v>
      </c>
      <c r="HK9" s="33" t="s">
        <v>43</v>
      </c>
      <c r="HL9" s="33" t="s">
        <v>43</v>
      </c>
      <c r="HM9" s="253" t="s">
        <v>43</v>
      </c>
      <c r="HN9" s="33" t="s">
        <v>43</v>
      </c>
      <c r="HO9" s="33" t="s">
        <v>43</v>
      </c>
      <c r="HP9" s="33" t="s">
        <v>43</v>
      </c>
      <c r="HQ9" s="33" t="s">
        <v>43</v>
      </c>
      <c r="HR9" s="33" t="s">
        <v>43</v>
      </c>
      <c r="HS9" s="33" t="s">
        <v>43</v>
      </c>
      <c r="HT9" s="33" t="s">
        <v>43</v>
      </c>
      <c r="HU9" s="33" t="s">
        <v>43</v>
      </c>
      <c r="HV9" s="33" t="s">
        <v>43</v>
      </c>
      <c r="HW9" s="33" t="s">
        <v>43</v>
      </c>
      <c r="HX9" s="33" t="s">
        <v>43</v>
      </c>
      <c r="HY9" s="33" t="s">
        <v>43</v>
      </c>
      <c r="HZ9" s="33" t="s">
        <v>43</v>
      </c>
      <c r="IA9" s="33" t="s">
        <v>43</v>
      </c>
    </row>
    <row r="10" spans="1:235" s="2" customFormat="1">
      <c r="A10" s="248" t="s">
        <v>3</v>
      </c>
      <c r="B10" s="316">
        <v>437486803.64440006</v>
      </c>
      <c r="C10" s="104">
        <v>496571755</v>
      </c>
      <c r="D10" s="6">
        <v>549148268</v>
      </c>
      <c r="E10" s="6">
        <v>653040116</v>
      </c>
      <c r="F10" s="6">
        <v>609921350.99000001</v>
      </c>
      <c r="G10" s="6">
        <v>659976858</v>
      </c>
      <c r="H10" s="6">
        <v>736952408</v>
      </c>
      <c r="I10" s="6">
        <v>807943625</v>
      </c>
      <c r="J10" s="6">
        <v>903139790</v>
      </c>
      <c r="K10" s="6">
        <v>1111184297</v>
      </c>
      <c r="L10" s="6">
        <v>1323350448</v>
      </c>
      <c r="M10" s="6">
        <v>1540609684</v>
      </c>
      <c r="N10" s="6">
        <v>1675918588</v>
      </c>
      <c r="O10" s="6">
        <v>1725089536</v>
      </c>
      <c r="P10" s="6">
        <v>1783406737</v>
      </c>
      <c r="Q10" s="6">
        <v>1954282495.1999998</v>
      </c>
      <c r="R10" s="275">
        <v>177171713.75574145</v>
      </c>
      <c r="S10" s="104">
        <v>198921225</v>
      </c>
      <c r="T10" s="6">
        <v>220007975</v>
      </c>
      <c r="U10" s="6">
        <v>261310293</v>
      </c>
      <c r="V10" s="6">
        <v>239822715</v>
      </c>
      <c r="W10" s="6">
        <v>252619012</v>
      </c>
      <c r="X10" s="6">
        <v>286588915</v>
      </c>
      <c r="Y10" s="6">
        <v>309771630</v>
      </c>
      <c r="Z10" s="6">
        <v>340574362</v>
      </c>
      <c r="AA10" s="6">
        <v>409369136</v>
      </c>
      <c r="AB10" s="6">
        <v>472867343</v>
      </c>
      <c r="AC10" s="6">
        <v>553632247</v>
      </c>
      <c r="AD10" s="6">
        <v>588394267</v>
      </c>
      <c r="AE10" s="6">
        <v>607681265</v>
      </c>
      <c r="AF10" s="6">
        <v>612469847</v>
      </c>
      <c r="AG10" s="6">
        <v>675442968.76999998</v>
      </c>
      <c r="AH10" s="275">
        <v>92147604</v>
      </c>
      <c r="AI10" s="104">
        <v>112746677</v>
      </c>
      <c r="AJ10" s="6">
        <v>133027677</v>
      </c>
      <c r="AK10" s="6">
        <v>161585258</v>
      </c>
      <c r="AL10" s="6">
        <v>113670781.66</v>
      </c>
      <c r="AM10" s="6">
        <v>122925063</v>
      </c>
      <c r="AN10" s="6">
        <v>136326572</v>
      </c>
      <c r="AO10" s="6">
        <v>155714494</v>
      </c>
      <c r="AP10" s="6">
        <v>172742220</v>
      </c>
      <c r="AQ10" s="6">
        <v>205250723</v>
      </c>
      <c r="AR10" s="6">
        <v>236973640</v>
      </c>
      <c r="AS10" s="6">
        <v>275945288</v>
      </c>
      <c r="AT10" s="6">
        <v>313900000</v>
      </c>
      <c r="AU10" s="6">
        <v>329757719</v>
      </c>
      <c r="AV10" s="6">
        <v>362089377</v>
      </c>
      <c r="AW10" s="6">
        <v>398413149.38</v>
      </c>
      <c r="AX10" s="317">
        <v>47615926.844265476</v>
      </c>
      <c r="AY10" s="104">
        <v>50298731</v>
      </c>
      <c r="AZ10" s="104">
        <v>52040939</v>
      </c>
      <c r="BA10" s="6">
        <v>58717242</v>
      </c>
      <c r="BB10" s="6">
        <v>90177215</v>
      </c>
      <c r="BC10" s="6">
        <v>95657630</v>
      </c>
      <c r="BD10" s="6">
        <v>102936286</v>
      </c>
      <c r="BE10" s="6">
        <v>114942960</v>
      </c>
      <c r="BF10" s="6">
        <v>132241633</v>
      </c>
      <c r="BG10" s="6">
        <v>173695447</v>
      </c>
      <c r="BH10" s="6">
        <v>215383707</v>
      </c>
      <c r="BI10" s="6">
        <v>230837071</v>
      </c>
      <c r="BJ10" s="6">
        <v>380994795</v>
      </c>
      <c r="BK10" s="6">
        <v>379941293</v>
      </c>
      <c r="BL10" s="6">
        <v>398318393</v>
      </c>
      <c r="BM10" s="6">
        <v>449945822.88999999</v>
      </c>
      <c r="BN10" s="253">
        <v>56864366.046780072</v>
      </c>
      <c r="BO10" s="255">
        <v>80388618</v>
      </c>
      <c r="BP10" s="255">
        <v>88234294</v>
      </c>
      <c r="BQ10" s="6">
        <v>119777470</v>
      </c>
      <c r="BR10" s="6">
        <v>106356284</v>
      </c>
      <c r="BS10" s="6">
        <v>114964816</v>
      </c>
      <c r="BT10" s="6">
        <v>129363584</v>
      </c>
      <c r="BU10" s="6">
        <v>141540970</v>
      </c>
      <c r="BV10" s="6">
        <v>161720811</v>
      </c>
      <c r="BW10" s="6">
        <v>198306458</v>
      </c>
      <c r="BX10" s="6">
        <v>238588181</v>
      </c>
      <c r="BY10" s="675">
        <v>344748379</v>
      </c>
      <c r="BZ10" s="6">
        <v>234217593</v>
      </c>
      <c r="CA10" s="6">
        <v>280745980</v>
      </c>
      <c r="CB10" s="6">
        <v>295310495</v>
      </c>
      <c r="CC10" s="6">
        <v>305784762.25</v>
      </c>
      <c r="CD10" s="275">
        <v>46131147</v>
      </c>
      <c r="CE10" s="104">
        <v>45960987</v>
      </c>
      <c r="CF10" s="104">
        <v>46542557</v>
      </c>
      <c r="CG10" s="6">
        <v>40849164</v>
      </c>
      <c r="CH10" s="6">
        <v>45848358</v>
      </c>
      <c r="CI10" s="6">
        <v>48735281</v>
      </c>
      <c r="CJ10" s="6">
        <v>53786636</v>
      </c>
      <c r="CK10" s="6">
        <v>58126659</v>
      </c>
      <c r="CL10" s="6">
        <v>65338448</v>
      </c>
      <c r="CM10" s="6">
        <v>85357453</v>
      </c>
      <c r="CN10" s="6">
        <v>128687925</v>
      </c>
      <c r="CO10" s="675">
        <v>88644296</v>
      </c>
      <c r="CP10" s="6">
        <v>84341197</v>
      </c>
      <c r="CQ10" s="6">
        <v>53351688</v>
      </c>
      <c r="CR10" s="2">
        <v>38005745</v>
      </c>
      <c r="CS10" s="6">
        <v>38589780.850000001</v>
      </c>
      <c r="CT10" s="253">
        <v>17533310</v>
      </c>
      <c r="CU10" s="104">
        <v>8255517</v>
      </c>
      <c r="CV10" s="104">
        <v>9294826</v>
      </c>
      <c r="CW10" s="6">
        <v>10800689</v>
      </c>
      <c r="CX10" s="6">
        <v>14045997.33</v>
      </c>
      <c r="CY10" s="6">
        <v>25075056</v>
      </c>
      <c r="CZ10" s="6">
        <v>27950415</v>
      </c>
      <c r="DA10" s="6">
        <v>27846912</v>
      </c>
      <c r="DB10" s="6">
        <v>30522316</v>
      </c>
      <c r="DC10" s="6">
        <v>39205080</v>
      </c>
      <c r="DD10" s="6">
        <v>30849652</v>
      </c>
      <c r="DE10" s="6">
        <v>46802403</v>
      </c>
      <c r="DF10" s="6">
        <v>74070736</v>
      </c>
      <c r="DG10" s="6">
        <v>73611591</v>
      </c>
      <c r="DH10" s="6">
        <v>77212880</v>
      </c>
      <c r="DI10" s="6">
        <v>86106011.060000002</v>
      </c>
      <c r="DJ10" s="318">
        <v>57820371.233462833</v>
      </c>
      <c r="DK10" s="104">
        <v>61672498</v>
      </c>
      <c r="DL10" s="104">
        <v>73522436</v>
      </c>
      <c r="DM10" s="6">
        <v>84526902</v>
      </c>
      <c r="DN10" s="6">
        <v>97892886</v>
      </c>
      <c r="DO10" s="6">
        <v>96860220</v>
      </c>
      <c r="DP10" s="6">
        <v>106624725</v>
      </c>
      <c r="DQ10" s="6">
        <v>115330747</v>
      </c>
      <c r="DR10" s="6">
        <v>128579021</v>
      </c>
      <c r="DS10" s="6">
        <v>175664619</v>
      </c>
      <c r="DT10" s="6">
        <v>195648454</v>
      </c>
      <c r="DU10" s="6">
        <v>220566648</v>
      </c>
      <c r="DV10" s="6">
        <v>155578212</v>
      </c>
      <c r="DW10" s="6">
        <v>146264259</v>
      </c>
      <c r="DX10" s="6">
        <v>151993828</v>
      </c>
      <c r="DY10" s="6">
        <v>151699538.44999999</v>
      </c>
      <c r="DZ10" s="253">
        <v>8694741</v>
      </c>
      <c r="EA10" s="33">
        <v>9999408</v>
      </c>
      <c r="EB10" s="21">
        <v>12148373</v>
      </c>
      <c r="EC10" s="21">
        <v>14410196</v>
      </c>
      <c r="ED10" s="21">
        <v>5780750</v>
      </c>
      <c r="EE10" s="21">
        <v>6283298</v>
      </c>
      <c r="EF10" s="21">
        <v>7134758</v>
      </c>
      <c r="EG10" s="21">
        <v>8609130</v>
      </c>
      <c r="EH10" s="21">
        <v>31522457</v>
      </c>
      <c r="EI10" s="6">
        <v>47649338</v>
      </c>
      <c r="EJ10" s="6">
        <v>51312985</v>
      </c>
      <c r="EK10" s="6">
        <v>29792425</v>
      </c>
      <c r="EL10" s="6">
        <v>30731888</v>
      </c>
      <c r="EM10" s="2">
        <v>30833472</v>
      </c>
      <c r="EN10" s="6">
        <v>32051528.350000001</v>
      </c>
      <c r="EO10" s="275">
        <v>20500000</v>
      </c>
      <c r="EP10" s="104">
        <v>27141235</v>
      </c>
      <c r="EQ10" s="6">
        <v>32590045</v>
      </c>
      <c r="ER10" s="6">
        <v>34304750</v>
      </c>
      <c r="ES10" s="6">
        <v>37586567</v>
      </c>
      <c r="ET10" s="6">
        <v>37886567</v>
      </c>
      <c r="EU10" s="6">
        <v>41707341</v>
      </c>
      <c r="EV10" s="6">
        <v>43897341</v>
      </c>
      <c r="EW10" s="6">
        <v>61354201</v>
      </c>
      <c r="EX10" s="6">
        <v>64526532</v>
      </c>
      <c r="EY10" s="6">
        <v>74083364</v>
      </c>
      <c r="EZ10" s="6">
        <v>63274289</v>
      </c>
      <c r="FA10" s="6">
        <v>57412699</v>
      </c>
      <c r="FB10" s="6">
        <v>63302890</v>
      </c>
      <c r="FC10" s="6">
        <v>60412292.119999997</v>
      </c>
      <c r="FD10" s="275">
        <v>14807744</v>
      </c>
      <c r="FE10" s="104">
        <v>16625547</v>
      </c>
      <c r="FF10" s="6">
        <v>22316174</v>
      </c>
      <c r="FG10" s="6">
        <v>34346205</v>
      </c>
      <c r="FH10" s="6">
        <v>37075693</v>
      </c>
      <c r="FI10" s="6">
        <v>48093314</v>
      </c>
      <c r="FJ10" s="6">
        <v>54593081</v>
      </c>
      <c r="FK10" s="6">
        <v>61746261</v>
      </c>
      <c r="FL10" s="6">
        <v>62773033</v>
      </c>
      <c r="FM10" s="6">
        <v>75786313</v>
      </c>
      <c r="FN10" s="6">
        <v>86966800</v>
      </c>
      <c r="FO10" s="6">
        <v>62511498</v>
      </c>
      <c r="FP10" s="6">
        <v>58119672</v>
      </c>
      <c r="FQ10" s="6">
        <v>86966800</v>
      </c>
      <c r="FR10" s="6">
        <v>82398321</v>
      </c>
      <c r="FS10" s="275">
        <v>17670013</v>
      </c>
      <c r="FT10" s="104">
        <v>19756246</v>
      </c>
      <c r="FU10" s="6">
        <v>17472310</v>
      </c>
      <c r="FV10" s="6">
        <v>14831735</v>
      </c>
      <c r="FW10" s="6">
        <v>16417210</v>
      </c>
      <c r="FX10" s="6">
        <v>14361546</v>
      </c>
      <c r="FY10" s="6">
        <v>11895567</v>
      </c>
      <c r="FZ10" s="6">
        <v>14326289</v>
      </c>
      <c r="GA10" s="6">
        <v>20014928</v>
      </c>
      <c r="GB10" s="6">
        <v>7686271</v>
      </c>
      <c r="GC10" s="6">
        <v>8203499</v>
      </c>
      <c r="GD10" s="21" t="s">
        <v>16</v>
      </c>
      <c r="GE10" s="21" t="s">
        <v>16</v>
      </c>
      <c r="GF10" s="21" t="s">
        <v>16</v>
      </c>
      <c r="GG10" s="21" t="s">
        <v>16</v>
      </c>
      <c r="GH10" s="254">
        <v>74633348</v>
      </c>
      <c r="GI10" s="33">
        <v>68056213.089999989</v>
      </c>
      <c r="GJ10" s="33">
        <v>73710054.499999985</v>
      </c>
      <c r="GK10" s="6">
        <v>91943682</v>
      </c>
      <c r="GL10" s="6">
        <v>109322718</v>
      </c>
      <c r="GM10" s="6">
        <v>109322718</v>
      </c>
      <c r="GN10" s="6">
        <v>142776936</v>
      </c>
      <c r="GO10" s="6">
        <v>138397043</v>
      </c>
      <c r="GP10" s="6">
        <v>193123683.70000002</v>
      </c>
      <c r="GQ10" s="6">
        <v>255028730.21999997</v>
      </c>
      <c r="GR10" s="6">
        <v>258337615.98999992</v>
      </c>
      <c r="GS10" s="675">
        <v>271516657.43000007</v>
      </c>
      <c r="GT10" s="6">
        <v>263074965.0632</v>
      </c>
      <c r="GU10" s="6">
        <v>257758881.66958001</v>
      </c>
      <c r="GV10" s="6">
        <v>272127511.62259996</v>
      </c>
      <c r="GW10" s="6">
        <v>222549561.95999995</v>
      </c>
      <c r="GX10" s="253">
        <v>65604772.639999986</v>
      </c>
      <c r="GY10" s="33">
        <v>70872400.86999999</v>
      </c>
      <c r="GZ10" s="6">
        <v>89031213</v>
      </c>
      <c r="HA10" s="6">
        <v>105951526</v>
      </c>
      <c r="HB10" s="6">
        <v>104657899</v>
      </c>
      <c r="HC10" s="6">
        <v>133618309</v>
      </c>
      <c r="HD10" s="6">
        <v>129844575</v>
      </c>
      <c r="HE10" s="6">
        <v>186663532.71000001</v>
      </c>
      <c r="HF10" s="6">
        <v>249443617.91999996</v>
      </c>
      <c r="HG10" s="6">
        <v>258337615.98999992</v>
      </c>
      <c r="HH10" s="675">
        <v>271516657.43000007</v>
      </c>
      <c r="HI10" s="6">
        <v>263074965.0632</v>
      </c>
      <c r="HJ10" s="6">
        <v>257758881.66958001</v>
      </c>
      <c r="HK10" s="6">
        <v>272127511.62259996</v>
      </c>
      <c r="HL10" s="6">
        <v>222549561.95999995</v>
      </c>
      <c r="HM10" s="253">
        <v>2451440.4500000002</v>
      </c>
      <c r="HN10" s="33">
        <v>2837653.63</v>
      </c>
      <c r="HO10" s="6">
        <v>2912469</v>
      </c>
      <c r="HP10" s="6">
        <v>3371192</v>
      </c>
      <c r="HQ10" s="6">
        <v>4664819</v>
      </c>
      <c r="HR10" s="6">
        <v>9271381</v>
      </c>
      <c r="HS10" s="6">
        <v>8552468</v>
      </c>
      <c r="HT10" s="6">
        <v>6460150.9900000002</v>
      </c>
      <c r="HU10" s="6">
        <v>5585112.3000000007</v>
      </c>
      <c r="HV10" s="33" t="s">
        <v>16</v>
      </c>
      <c r="HW10" s="33" t="s">
        <v>16</v>
      </c>
      <c r="HX10" s="33" t="s">
        <v>16</v>
      </c>
      <c r="HY10" s="33" t="s">
        <v>16</v>
      </c>
      <c r="HZ10" s="33" t="s">
        <v>16</v>
      </c>
      <c r="IA10" s="33" t="s">
        <v>16</v>
      </c>
    </row>
    <row r="11" spans="1:235" s="2" customFormat="1" ht="13.5" customHeight="1">
      <c r="A11" s="248" t="s">
        <v>4</v>
      </c>
      <c r="B11" s="275">
        <v>371738635</v>
      </c>
      <c r="C11" s="104">
        <v>428470800</v>
      </c>
      <c r="D11" s="104">
        <v>446925900</v>
      </c>
      <c r="E11" s="104">
        <v>513100100</v>
      </c>
      <c r="F11" s="6">
        <v>611592900</v>
      </c>
      <c r="G11" s="6">
        <v>693038000</v>
      </c>
      <c r="H11" s="6">
        <v>693297042</v>
      </c>
      <c r="I11" s="6">
        <v>858430051</v>
      </c>
      <c r="J11" s="6">
        <v>917113599</v>
      </c>
      <c r="K11" s="6">
        <v>948429708</v>
      </c>
      <c r="L11" s="6">
        <v>1065509800</v>
      </c>
      <c r="M11" s="675">
        <v>1130664147.2145011</v>
      </c>
      <c r="N11" s="6">
        <v>1195472827.4384091</v>
      </c>
      <c r="O11" s="6">
        <v>1248675444.0454025</v>
      </c>
      <c r="P11" s="6">
        <v>1310975008.4523659</v>
      </c>
      <c r="Q11" s="6">
        <v>1348784551.267967</v>
      </c>
      <c r="R11" s="275">
        <v>114698500</v>
      </c>
      <c r="S11" s="104">
        <v>120976500</v>
      </c>
      <c r="T11" s="104">
        <v>126933200</v>
      </c>
      <c r="U11" s="104">
        <v>142305700</v>
      </c>
      <c r="V11" s="6">
        <v>171815100</v>
      </c>
      <c r="W11" s="6">
        <v>193517600</v>
      </c>
      <c r="X11" s="6">
        <v>192243549</v>
      </c>
      <c r="Y11" s="6">
        <v>399919851</v>
      </c>
      <c r="Z11" s="6">
        <v>415077996</v>
      </c>
      <c r="AA11" s="6">
        <v>423320508</v>
      </c>
      <c r="AB11" s="6">
        <v>485635500</v>
      </c>
      <c r="AC11" s="6">
        <v>519301891.21450114</v>
      </c>
      <c r="AD11" s="6">
        <v>559567518.02840912</v>
      </c>
      <c r="AE11" s="6">
        <v>590390011.04540253</v>
      </c>
      <c r="AF11" s="6">
        <v>630582439.45236599</v>
      </c>
      <c r="AG11" s="6">
        <v>653720924.26796699</v>
      </c>
      <c r="AH11" s="275">
        <v>79082500</v>
      </c>
      <c r="AI11" s="104">
        <v>93944000</v>
      </c>
      <c r="AJ11" s="104">
        <v>95155500</v>
      </c>
      <c r="AK11" s="104">
        <v>105036400</v>
      </c>
      <c r="AL11" s="6">
        <v>121766700</v>
      </c>
      <c r="AM11" s="6">
        <v>134697800</v>
      </c>
      <c r="AN11" s="6">
        <v>130552779</v>
      </c>
      <c r="AO11" s="21" t="s">
        <v>16</v>
      </c>
      <c r="AP11" s="21" t="s">
        <v>16</v>
      </c>
      <c r="AQ11" s="21" t="s">
        <v>16</v>
      </c>
      <c r="AR11" s="21" t="s">
        <v>16</v>
      </c>
      <c r="AS11" s="21" t="s">
        <v>16</v>
      </c>
      <c r="AT11" s="21" t="s">
        <v>16</v>
      </c>
      <c r="AU11" s="21" t="s">
        <v>16</v>
      </c>
      <c r="AV11" s="21" t="s">
        <v>16</v>
      </c>
      <c r="AW11" s="21" t="s">
        <v>16</v>
      </c>
      <c r="AX11" s="275">
        <v>107089800</v>
      </c>
      <c r="AY11" s="104">
        <v>125395100</v>
      </c>
      <c r="AZ11" s="104">
        <v>131690300</v>
      </c>
      <c r="BA11" s="104">
        <v>157481600</v>
      </c>
      <c r="BB11" s="104">
        <v>193088500</v>
      </c>
      <c r="BC11" s="104">
        <v>227348300</v>
      </c>
      <c r="BD11" s="6">
        <v>238770914</v>
      </c>
      <c r="BE11" s="6">
        <v>297367400</v>
      </c>
      <c r="BF11" s="6">
        <v>323769600</v>
      </c>
      <c r="BG11" s="6">
        <v>392378400</v>
      </c>
      <c r="BH11" s="6">
        <v>432938200</v>
      </c>
      <c r="BI11" s="675">
        <v>455973256</v>
      </c>
      <c r="BJ11" s="6">
        <v>477167997</v>
      </c>
      <c r="BK11" s="6">
        <v>636899232</v>
      </c>
      <c r="BL11" s="6">
        <v>663443712</v>
      </c>
      <c r="BM11" s="6">
        <v>677735417</v>
      </c>
      <c r="BN11" s="253">
        <v>62739735</v>
      </c>
      <c r="BO11" s="255">
        <v>78952400</v>
      </c>
      <c r="BP11" s="255">
        <v>82062600</v>
      </c>
      <c r="BQ11" s="104">
        <v>96850500</v>
      </c>
      <c r="BR11" s="104">
        <v>112905700</v>
      </c>
      <c r="BS11" s="104">
        <v>123798500</v>
      </c>
      <c r="BT11" s="6">
        <v>118831300</v>
      </c>
      <c r="BU11" s="6">
        <v>144406700</v>
      </c>
      <c r="BV11" s="6">
        <v>160406800</v>
      </c>
      <c r="BW11" s="6">
        <v>132730800</v>
      </c>
      <c r="BX11" s="6">
        <v>146936100</v>
      </c>
      <c r="BY11" s="675">
        <v>155389000</v>
      </c>
      <c r="BZ11" s="6">
        <v>158737312.41</v>
      </c>
      <c r="CA11" s="6">
        <v>21386201</v>
      </c>
      <c r="CB11" s="6">
        <v>16948857</v>
      </c>
      <c r="CC11" s="6">
        <v>17328210</v>
      </c>
      <c r="CD11" s="24" t="s">
        <v>16</v>
      </c>
      <c r="CE11" s="21" t="s">
        <v>16</v>
      </c>
      <c r="CF11" s="21" t="s">
        <v>16</v>
      </c>
      <c r="CG11" s="104">
        <v>11425900</v>
      </c>
      <c r="CH11" s="104">
        <v>12016900</v>
      </c>
      <c r="CI11" s="104">
        <v>13675800</v>
      </c>
      <c r="CJ11" s="6">
        <v>12898500</v>
      </c>
      <c r="CK11" s="6">
        <v>16736100</v>
      </c>
      <c r="CL11" s="6">
        <v>17859203</v>
      </c>
      <c r="CM11" s="21" t="s">
        <v>16</v>
      </c>
      <c r="CN11" s="21" t="s">
        <v>16</v>
      </c>
      <c r="CO11" s="21" t="s">
        <v>16</v>
      </c>
      <c r="CP11" s="21" t="s">
        <v>16</v>
      </c>
      <c r="CQ11" s="21" t="s">
        <v>16</v>
      </c>
      <c r="CR11" s="21" t="s">
        <v>16</v>
      </c>
      <c r="CS11" s="21" t="s">
        <v>16</v>
      </c>
      <c r="CT11" s="253">
        <v>8128100</v>
      </c>
      <c r="CU11" s="104">
        <v>9202800</v>
      </c>
      <c r="CV11" s="104">
        <v>11084300</v>
      </c>
      <c r="CW11" s="33" t="s">
        <v>16</v>
      </c>
      <c r="CX11" s="33" t="s">
        <v>16</v>
      </c>
      <c r="CY11" s="33" t="s">
        <v>16</v>
      </c>
      <c r="CZ11" s="21" t="s">
        <v>16</v>
      </c>
      <c r="DA11" s="21" t="s">
        <v>16</v>
      </c>
      <c r="DB11" s="21" t="s">
        <v>16</v>
      </c>
      <c r="DC11" s="21" t="s">
        <v>16</v>
      </c>
      <c r="DD11" s="21" t="s">
        <v>16</v>
      </c>
      <c r="DE11" s="21" t="s">
        <v>16</v>
      </c>
      <c r="DF11" s="21" t="s">
        <v>16</v>
      </c>
      <c r="DG11" s="21" t="s">
        <v>16</v>
      </c>
      <c r="DH11" s="21" t="s">
        <v>16</v>
      </c>
      <c r="DI11" s="21" t="s">
        <v>16</v>
      </c>
      <c r="DJ11" s="276">
        <f>50088500</f>
        <v>50088500</v>
      </c>
      <c r="DK11" s="104">
        <f>56505300</f>
        <v>56505300</v>
      </c>
      <c r="DL11" s="319">
        <f>((DM11-DK11)/2)+DK11</f>
        <v>80819050</v>
      </c>
      <c r="DM11" s="104">
        <v>105132800</v>
      </c>
      <c r="DN11" s="104">
        <v>123265800</v>
      </c>
      <c r="DO11" s="6">
        <v>131435600</v>
      </c>
      <c r="DP11" s="6">
        <v>142286873</v>
      </c>
      <c r="DQ11" s="6">
        <v>155618818</v>
      </c>
      <c r="DR11" s="6">
        <v>162888400</v>
      </c>
      <c r="DS11" s="6">
        <v>171434300</v>
      </c>
      <c r="DT11" s="6">
        <v>219204500</v>
      </c>
      <c r="DU11" s="675">
        <v>222200673</v>
      </c>
      <c r="DV11" s="6">
        <v>215567000</v>
      </c>
      <c r="DW11" s="6">
        <v>202947500</v>
      </c>
      <c r="DX11" s="6">
        <v>196593900</v>
      </c>
      <c r="DY11" s="6">
        <v>196593900</v>
      </c>
      <c r="DZ11" s="253" t="s">
        <v>16</v>
      </c>
      <c r="EA11" s="33" t="s">
        <v>16</v>
      </c>
      <c r="EB11" s="33" t="s">
        <v>16</v>
      </c>
      <c r="EC11" s="33" t="s">
        <v>16</v>
      </c>
      <c r="ED11" s="33" t="s">
        <v>16</v>
      </c>
      <c r="EE11" s="21" t="s">
        <v>16</v>
      </c>
      <c r="EF11" s="21" t="s">
        <v>16</v>
      </c>
      <c r="EG11" s="21" t="s">
        <v>16</v>
      </c>
      <c r="EH11" s="21" t="s">
        <v>16</v>
      </c>
      <c r="EI11" s="21" t="s">
        <v>16</v>
      </c>
      <c r="EJ11" s="21" t="s">
        <v>16</v>
      </c>
      <c r="EK11" s="21" t="s">
        <v>16</v>
      </c>
      <c r="EL11" s="21" t="s">
        <v>16</v>
      </c>
      <c r="EM11" s="21" t="s">
        <v>16</v>
      </c>
      <c r="EN11" s="21" t="s">
        <v>16</v>
      </c>
      <c r="EO11" s="583" t="s">
        <v>43</v>
      </c>
      <c r="EP11" s="542" t="s">
        <v>43</v>
      </c>
      <c r="EQ11" s="543" t="s">
        <v>43</v>
      </c>
      <c r="ER11" s="21" t="s">
        <v>43</v>
      </c>
      <c r="ES11" s="21" t="s">
        <v>43</v>
      </c>
      <c r="ET11" s="6">
        <v>50325156</v>
      </c>
      <c r="EU11" s="6">
        <v>55883400</v>
      </c>
      <c r="EV11" s="6">
        <v>55689500</v>
      </c>
      <c r="EW11" s="6">
        <v>61489800</v>
      </c>
      <c r="EX11" s="6">
        <v>72982700</v>
      </c>
      <c r="EY11" s="675">
        <v>74969168</v>
      </c>
      <c r="EZ11" s="6">
        <v>73345000</v>
      </c>
      <c r="FA11" s="6">
        <v>68452100</v>
      </c>
      <c r="FB11" s="6">
        <v>65276000</v>
      </c>
      <c r="FC11" s="6">
        <v>65276000</v>
      </c>
      <c r="FD11" s="253" t="s">
        <v>43</v>
      </c>
      <c r="FE11" s="33" t="s">
        <v>43</v>
      </c>
      <c r="FF11" s="543" t="s">
        <v>43</v>
      </c>
      <c r="FG11" s="21" t="s">
        <v>43</v>
      </c>
      <c r="FH11" s="21" t="s">
        <v>43</v>
      </c>
      <c r="FI11" s="6">
        <v>75177412</v>
      </c>
      <c r="FJ11" s="6">
        <v>82322742</v>
      </c>
      <c r="FK11" s="6">
        <v>87876600</v>
      </c>
      <c r="FL11" s="6">
        <v>91107000</v>
      </c>
      <c r="FM11" s="6">
        <v>131955300</v>
      </c>
      <c r="FN11" s="675">
        <v>141825311</v>
      </c>
      <c r="FO11" s="6">
        <v>136785000</v>
      </c>
      <c r="FP11" s="6">
        <v>129421400</v>
      </c>
      <c r="FQ11" s="6">
        <v>141825311</v>
      </c>
      <c r="FR11" s="6">
        <v>136785000</v>
      </c>
      <c r="FS11" s="253" t="s">
        <v>43</v>
      </c>
      <c r="FT11" s="542" t="s">
        <v>43</v>
      </c>
      <c r="FU11" s="543" t="s">
        <v>43</v>
      </c>
      <c r="FV11" s="21" t="s">
        <v>43</v>
      </c>
      <c r="FW11" s="21" t="s">
        <v>43</v>
      </c>
      <c r="FX11" s="6">
        <v>16784305</v>
      </c>
      <c r="FY11" s="6">
        <v>17412676</v>
      </c>
      <c r="FZ11" s="6">
        <v>19322300</v>
      </c>
      <c r="GA11" s="6">
        <v>18837500</v>
      </c>
      <c r="GB11" s="6">
        <v>14266500</v>
      </c>
      <c r="GC11" s="675">
        <v>5406194</v>
      </c>
      <c r="GD11" s="6">
        <v>5437000</v>
      </c>
      <c r="GE11" s="6">
        <v>5074000</v>
      </c>
      <c r="GF11" s="6">
        <v>4561000</v>
      </c>
      <c r="GG11" s="6">
        <v>4561000</v>
      </c>
      <c r="GH11" s="254">
        <v>11559600</v>
      </c>
      <c r="GI11" s="33">
        <v>19630100</v>
      </c>
      <c r="GJ11" s="319">
        <f>((GK11-GI11)/2)+GI11</f>
        <v>13263000</v>
      </c>
      <c r="GK11" s="104">
        <v>6895900</v>
      </c>
      <c r="GL11" s="104">
        <v>6149800</v>
      </c>
      <c r="GM11" s="104">
        <v>6030400</v>
      </c>
      <c r="GN11" s="104">
        <v>8714345</v>
      </c>
      <c r="GO11" s="104">
        <v>9271381</v>
      </c>
      <c r="GP11" s="104">
        <v>10530200</v>
      </c>
      <c r="GQ11" s="104">
        <v>12185300</v>
      </c>
      <c r="GR11" s="6">
        <v>18020600</v>
      </c>
      <c r="GS11" s="675">
        <v>20183395</v>
      </c>
      <c r="GT11" s="6">
        <v>22451000</v>
      </c>
      <c r="GU11" s="6">
        <v>19856000</v>
      </c>
      <c r="GV11" s="6">
        <v>21605200</v>
      </c>
      <c r="GW11" s="6">
        <v>21605200</v>
      </c>
      <c r="GX11" s="253" t="s">
        <v>16</v>
      </c>
      <c r="GY11" s="33" t="s">
        <v>16</v>
      </c>
      <c r="GZ11" s="33" t="s">
        <v>16</v>
      </c>
      <c r="HA11" s="33" t="s">
        <v>16</v>
      </c>
      <c r="HB11" s="33" t="s">
        <v>16</v>
      </c>
      <c r="HC11" s="6">
        <v>4866475</v>
      </c>
      <c r="HD11" s="6">
        <v>9271381</v>
      </c>
      <c r="HE11" s="104">
        <v>10530200</v>
      </c>
      <c r="HF11" s="104">
        <v>12185300</v>
      </c>
      <c r="HG11" s="6">
        <v>18020600</v>
      </c>
      <c r="HH11" s="675">
        <v>20183395</v>
      </c>
      <c r="HI11" s="6">
        <v>22451000</v>
      </c>
      <c r="HJ11" s="6">
        <v>19856000</v>
      </c>
      <c r="HK11" s="6">
        <v>21605200</v>
      </c>
      <c r="HL11" s="6">
        <v>21605200</v>
      </c>
      <c r="HM11" s="253" t="s">
        <v>43</v>
      </c>
      <c r="HN11" s="543" t="s">
        <v>43</v>
      </c>
      <c r="HO11" s="21" t="s">
        <v>43</v>
      </c>
      <c r="HP11" s="21" t="s">
        <v>43</v>
      </c>
      <c r="HQ11" s="21" t="s">
        <v>43</v>
      </c>
      <c r="HR11" s="104">
        <v>3847870</v>
      </c>
      <c r="HS11" s="33" t="s">
        <v>16</v>
      </c>
      <c r="HT11" s="33" t="s">
        <v>16</v>
      </c>
      <c r="HU11" s="33" t="s">
        <v>16</v>
      </c>
      <c r="HV11" s="33" t="s">
        <v>16</v>
      </c>
      <c r="HW11" s="33" t="s">
        <v>16</v>
      </c>
      <c r="HX11" s="33" t="s">
        <v>16</v>
      </c>
      <c r="HY11" s="33" t="s">
        <v>16</v>
      </c>
      <c r="HZ11" s="33" t="s">
        <v>16</v>
      </c>
      <c r="IA11" s="33" t="s">
        <v>16</v>
      </c>
    </row>
    <row r="12" spans="1:235" s="2" customFormat="1">
      <c r="A12" s="248" t="s">
        <v>5</v>
      </c>
      <c r="B12" s="275">
        <v>360800538</v>
      </c>
      <c r="C12" s="104">
        <v>375774802</v>
      </c>
      <c r="D12" s="104">
        <v>388501019</v>
      </c>
      <c r="E12" s="104">
        <v>436968512</v>
      </c>
      <c r="F12" s="6">
        <v>479064921</v>
      </c>
      <c r="G12" s="6">
        <v>483553163</v>
      </c>
      <c r="H12" s="6">
        <v>506469440</v>
      </c>
      <c r="I12" s="6">
        <v>490153478</v>
      </c>
      <c r="J12" s="6">
        <v>574347242</v>
      </c>
      <c r="K12" s="6">
        <v>550160520</v>
      </c>
      <c r="L12" s="6">
        <v>588642610</v>
      </c>
      <c r="M12" s="6">
        <v>710356287</v>
      </c>
      <c r="N12" s="6">
        <v>795510432</v>
      </c>
      <c r="O12" s="6">
        <v>866569606</v>
      </c>
      <c r="P12" s="6">
        <v>928645731</v>
      </c>
      <c r="Q12" s="6">
        <v>968971668</v>
      </c>
      <c r="R12" s="275">
        <v>113560571</v>
      </c>
      <c r="S12" s="104">
        <v>113193205</v>
      </c>
      <c r="T12" s="104">
        <v>117234473</v>
      </c>
      <c r="U12" s="104">
        <v>128640319</v>
      </c>
      <c r="V12" s="6">
        <v>140155402</v>
      </c>
      <c r="W12" s="6">
        <v>165892523</v>
      </c>
      <c r="X12" s="6">
        <v>159936981</v>
      </c>
      <c r="Y12" s="6">
        <v>157816072</v>
      </c>
      <c r="Z12" s="6">
        <v>184415988</v>
      </c>
      <c r="AA12" s="6">
        <v>177112911</v>
      </c>
      <c r="AB12" s="6">
        <v>203065947</v>
      </c>
      <c r="AC12" s="6">
        <v>236191315</v>
      </c>
      <c r="AD12" s="6">
        <v>272282704</v>
      </c>
      <c r="AE12" s="6">
        <v>307892089</v>
      </c>
      <c r="AF12" s="6">
        <v>331323123</v>
      </c>
      <c r="AG12" s="6">
        <v>351016576</v>
      </c>
      <c r="AH12" s="275">
        <v>77067669</v>
      </c>
      <c r="AI12" s="104">
        <v>77390682</v>
      </c>
      <c r="AJ12" s="104">
        <v>82544442</v>
      </c>
      <c r="AK12" s="104">
        <v>89416551</v>
      </c>
      <c r="AL12" s="6">
        <v>133993115</v>
      </c>
      <c r="AM12" s="6">
        <v>110229500</v>
      </c>
      <c r="AN12" s="6">
        <v>134034015</v>
      </c>
      <c r="AO12" s="6">
        <v>120794227</v>
      </c>
      <c r="AP12" s="6">
        <v>146598587</v>
      </c>
      <c r="AQ12" s="6">
        <v>135066397</v>
      </c>
      <c r="AR12" s="6">
        <v>139849525</v>
      </c>
      <c r="AS12" s="675">
        <v>171397600</v>
      </c>
      <c r="AT12" s="6">
        <v>189632699</v>
      </c>
      <c r="AU12" s="6">
        <v>204091990</v>
      </c>
      <c r="AV12" s="6">
        <v>221359006</v>
      </c>
      <c r="AW12" s="6">
        <v>231090780</v>
      </c>
      <c r="AX12" s="275">
        <v>66040263</v>
      </c>
      <c r="AY12" s="104">
        <v>69956896</v>
      </c>
      <c r="AZ12" s="104">
        <v>72757465</v>
      </c>
      <c r="BA12" s="104">
        <v>82796098</v>
      </c>
      <c r="BB12" s="104">
        <v>57855426</v>
      </c>
      <c r="BC12" s="104">
        <v>100059396</v>
      </c>
      <c r="BD12" s="6">
        <v>99828877</v>
      </c>
      <c r="BE12" s="6">
        <v>100055741</v>
      </c>
      <c r="BF12" s="6">
        <v>114460684</v>
      </c>
      <c r="BG12" s="6">
        <v>112284839</v>
      </c>
      <c r="BH12" s="6">
        <v>110530416</v>
      </c>
      <c r="BI12" s="6">
        <v>135588361</v>
      </c>
      <c r="BJ12" s="6">
        <v>151141327</v>
      </c>
      <c r="BK12" s="6">
        <v>160053468</v>
      </c>
      <c r="BL12" s="6">
        <v>168313250</v>
      </c>
      <c r="BM12" s="6">
        <v>177881170</v>
      </c>
      <c r="BN12" s="253">
        <v>75573120</v>
      </c>
      <c r="BO12" s="255">
        <v>83576099</v>
      </c>
      <c r="BP12" s="255">
        <v>94898092</v>
      </c>
      <c r="BQ12" s="104">
        <v>112829820</v>
      </c>
      <c r="BR12" s="104">
        <v>120339922</v>
      </c>
      <c r="BS12" s="104">
        <v>104132216</v>
      </c>
      <c r="BT12" s="6">
        <v>106899250</v>
      </c>
      <c r="BU12" s="6">
        <v>105917183</v>
      </c>
      <c r="BV12" s="6">
        <v>128871983</v>
      </c>
      <c r="BW12" s="6">
        <v>125696373</v>
      </c>
      <c r="BX12" s="6">
        <v>126961973</v>
      </c>
      <c r="BY12" s="6">
        <v>157589100</v>
      </c>
      <c r="BZ12" s="6">
        <v>173338243</v>
      </c>
      <c r="CA12" s="6">
        <v>173027865</v>
      </c>
      <c r="CB12" s="6">
        <v>185684366</v>
      </c>
      <c r="CC12" s="6">
        <v>185713007</v>
      </c>
      <c r="CD12" s="275">
        <v>28558915</v>
      </c>
      <c r="CE12" s="104">
        <v>31657920</v>
      </c>
      <c r="CF12" s="104">
        <v>21066547</v>
      </c>
      <c r="CG12" s="104">
        <v>23285724</v>
      </c>
      <c r="CH12" s="104">
        <v>26721056</v>
      </c>
      <c r="CI12" s="104">
        <v>3239528</v>
      </c>
      <c r="CJ12" s="6">
        <v>5770317</v>
      </c>
      <c r="CK12" s="6">
        <v>5570255</v>
      </c>
      <c r="CL12" s="21" t="s">
        <v>16</v>
      </c>
      <c r="CM12" s="21" t="s">
        <v>16</v>
      </c>
      <c r="CN12" s="21" t="s">
        <v>16</v>
      </c>
      <c r="CO12" s="21" t="s">
        <v>16</v>
      </c>
      <c r="CP12" s="21" t="s">
        <v>16</v>
      </c>
      <c r="CQ12" s="21">
        <v>11665746</v>
      </c>
      <c r="CR12" s="21">
        <v>11315135</v>
      </c>
      <c r="CS12" s="21">
        <v>11405135</v>
      </c>
      <c r="CT12" s="253" t="s">
        <v>16</v>
      </c>
      <c r="CU12" s="33" t="s">
        <v>16</v>
      </c>
      <c r="CV12" s="33" t="s">
        <v>16</v>
      </c>
      <c r="CW12" s="33" t="s">
        <v>16</v>
      </c>
      <c r="CX12" s="33" t="s">
        <v>16</v>
      </c>
      <c r="CY12" s="33" t="s">
        <v>16</v>
      </c>
      <c r="CZ12" s="21" t="s">
        <v>16</v>
      </c>
      <c r="DA12" s="21" t="s">
        <v>16</v>
      </c>
      <c r="DB12" s="21" t="s">
        <v>16</v>
      </c>
      <c r="DC12" s="21" t="s">
        <v>16</v>
      </c>
      <c r="DD12" s="21">
        <v>8234749</v>
      </c>
      <c r="DE12" s="21">
        <v>9589911</v>
      </c>
      <c r="DF12" s="21">
        <v>9115459</v>
      </c>
      <c r="DG12" s="21">
        <v>9838448</v>
      </c>
      <c r="DH12" s="21">
        <v>10650851</v>
      </c>
      <c r="DI12" s="21">
        <v>11865000</v>
      </c>
      <c r="DJ12" s="276">
        <v>35563206</v>
      </c>
      <c r="DK12" s="104">
        <v>38028246</v>
      </c>
      <c r="DL12" s="104">
        <v>42259742</v>
      </c>
      <c r="DM12" s="104">
        <v>60853872</v>
      </c>
      <c r="DN12" s="104">
        <v>68693003</v>
      </c>
      <c r="DO12" s="104">
        <v>50060175</v>
      </c>
      <c r="DP12" s="104">
        <v>69129486</v>
      </c>
      <c r="DQ12" s="104">
        <v>69419689</v>
      </c>
      <c r="DR12" s="104">
        <v>78056239</v>
      </c>
      <c r="DS12" s="104">
        <v>84058942</v>
      </c>
      <c r="DT12" s="6">
        <v>89524120</v>
      </c>
      <c r="DU12" s="6">
        <v>121387039</v>
      </c>
      <c r="DV12" s="6">
        <v>135931811</v>
      </c>
      <c r="DW12" s="6">
        <v>143399412</v>
      </c>
      <c r="DX12" s="6">
        <v>157325263</v>
      </c>
      <c r="DY12" s="6">
        <v>159757597</v>
      </c>
      <c r="DZ12" s="253" t="s">
        <v>16</v>
      </c>
      <c r="EA12" s="33" t="s">
        <v>16</v>
      </c>
      <c r="EB12" s="33" t="s">
        <v>16</v>
      </c>
      <c r="EC12" s="33">
        <v>7745560</v>
      </c>
      <c r="ED12" s="33">
        <v>7204174</v>
      </c>
      <c r="EE12" s="33">
        <v>7632207</v>
      </c>
      <c r="EF12" s="33">
        <v>7608478</v>
      </c>
      <c r="EG12" s="33">
        <v>8503124</v>
      </c>
      <c r="EH12" s="33">
        <v>8001183</v>
      </c>
      <c r="EI12" s="21" t="s">
        <v>16</v>
      </c>
      <c r="EJ12" s="21" t="s">
        <v>16</v>
      </c>
      <c r="EK12" s="21" t="s">
        <v>16</v>
      </c>
      <c r="EL12" s="21" t="s">
        <v>16</v>
      </c>
      <c r="EM12" s="21" t="s">
        <v>16</v>
      </c>
      <c r="EN12" s="21" t="s">
        <v>16</v>
      </c>
      <c r="EO12" s="275">
        <v>19062504</v>
      </c>
      <c r="EP12" s="104">
        <v>20459822</v>
      </c>
      <c r="EQ12" s="104">
        <v>27053504</v>
      </c>
      <c r="ER12" s="104">
        <v>27699551</v>
      </c>
      <c r="ES12" s="104">
        <v>12878177</v>
      </c>
      <c r="ET12" s="104">
        <v>26395566</v>
      </c>
      <c r="EU12" s="104">
        <v>25305103</v>
      </c>
      <c r="EV12" s="104">
        <v>25931278</v>
      </c>
      <c r="EW12" s="104">
        <v>44109614</v>
      </c>
      <c r="EX12" s="6">
        <v>52082335</v>
      </c>
      <c r="EY12" s="675">
        <v>85365847</v>
      </c>
      <c r="EZ12" s="6">
        <v>90215934</v>
      </c>
      <c r="FA12" s="6">
        <v>97020762</v>
      </c>
      <c r="FB12" s="6">
        <v>105208600</v>
      </c>
      <c r="FC12" s="6">
        <v>106752295</v>
      </c>
      <c r="FD12" s="275">
        <v>11112442</v>
      </c>
      <c r="FE12" s="104">
        <v>12183980</v>
      </c>
      <c r="FF12" s="104">
        <v>23666648</v>
      </c>
      <c r="FG12" s="104">
        <v>20707963</v>
      </c>
      <c r="FH12" s="104">
        <v>23726960</v>
      </c>
      <c r="FI12" s="104">
        <v>26034480</v>
      </c>
      <c r="FJ12" s="104">
        <v>22008039</v>
      </c>
      <c r="FK12" s="104">
        <v>27854826</v>
      </c>
      <c r="FL12" s="104">
        <v>19204896</v>
      </c>
      <c r="FM12" s="6">
        <v>23683105</v>
      </c>
      <c r="FN12" s="675">
        <v>15398730</v>
      </c>
      <c r="FO12" s="6">
        <v>36629610</v>
      </c>
      <c r="FP12" s="6">
        <v>37289836</v>
      </c>
      <c r="FQ12" s="6">
        <v>15398730</v>
      </c>
      <c r="FR12" s="6">
        <v>21004749</v>
      </c>
      <c r="FS12" s="275">
        <v>7853300</v>
      </c>
      <c r="FT12" s="104">
        <v>9615940</v>
      </c>
      <c r="FU12" s="104">
        <v>10133720</v>
      </c>
      <c r="FV12" s="104">
        <v>12539929</v>
      </c>
      <c r="FW12" s="104">
        <v>6250864</v>
      </c>
      <c r="FX12" s="104">
        <v>9067233</v>
      </c>
      <c r="FY12" s="104">
        <v>14498069</v>
      </c>
      <c r="FZ12" s="104">
        <v>15767011</v>
      </c>
      <c r="GA12" s="104">
        <v>12743249</v>
      </c>
      <c r="GB12" s="6">
        <v>13758680</v>
      </c>
      <c r="GC12" s="6">
        <v>20622462</v>
      </c>
      <c r="GD12" s="6">
        <v>9086267</v>
      </c>
      <c r="GE12" s="6">
        <v>9088814</v>
      </c>
      <c r="GF12" s="6">
        <v>18675013</v>
      </c>
      <c r="GG12" s="6">
        <v>19055887</v>
      </c>
      <c r="GH12" s="254">
        <v>7327133</v>
      </c>
      <c r="GI12" s="33">
        <v>7116579</v>
      </c>
      <c r="GJ12" s="33">
        <v>16903872</v>
      </c>
      <c r="GK12" s="104">
        <v>13832402</v>
      </c>
      <c r="GL12" s="104">
        <v>16302044</v>
      </c>
      <c r="GM12" s="104">
        <v>13297048</v>
      </c>
      <c r="GN12" s="104">
        <v>20654445</v>
      </c>
      <c r="GO12" s="104">
        <v>18724798</v>
      </c>
      <c r="GP12" s="104">
        <v>18529788</v>
      </c>
      <c r="GQ12" s="104">
        <v>18538256</v>
      </c>
      <c r="GR12" s="6">
        <v>15866700</v>
      </c>
      <c r="GS12" s="6">
        <v>29474516</v>
      </c>
      <c r="GT12" s="6">
        <v>27697897</v>
      </c>
      <c r="GU12" s="6">
        <v>26592618</v>
      </c>
      <c r="GV12" s="6">
        <v>30922180</v>
      </c>
      <c r="GW12" s="6">
        <v>30658100</v>
      </c>
      <c r="GX12" s="253" t="s">
        <v>16</v>
      </c>
      <c r="GY12" s="33" t="s">
        <v>16</v>
      </c>
      <c r="GZ12" s="104">
        <v>1222382</v>
      </c>
      <c r="HA12" s="104">
        <v>1112894</v>
      </c>
      <c r="HB12" s="104">
        <v>892736</v>
      </c>
      <c r="HC12" s="104">
        <v>2892276</v>
      </c>
      <c r="HD12" s="104">
        <v>2892276</v>
      </c>
      <c r="HE12" s="104">
        <v>3004240</v>
      </c>
      <c r="HF12" s="104">
        <v>3277031</v>
      </c>
      <c r="HG12" s="6">
        <v>15866700</v>
      </c>
      <c r="HH12" s="6">
        <v>29474516</v>
      </c>
      <c r="HI12" s="6">
        <v>27697897</v>
      </c>
      <c r="HJ12" s="6">
        <v>26592618</v>
      </c>
      <c r="HK12" s="6">
        <v>30922180</v>
      </c>
      <c r="HL12" s="6">
        <v>30658100</v>
      </c>
      <c r="HM12" s="253" t="s">
        <v>16</v>
      </c>
      <c r="HN12" s="33" t="s">
        <v>16</v>
      </c>
      <c r="HO12" s="104">
        <v>747874</v>
      </c>
      <c r="HP12" s="104">
        <v>886261</v>
      </c>
      <c r="HQ12" s="104">
        <v>1432707</v>
      </c>
      <c r="HR12" s="104">
        <v>1481012</v>
      </c>
      <c r="HS12" s="104">
        <v>1600000</v>
      </c>
      <c r="HT12" s="104">
        <v>1674715</v>
      </c>
      <c r="HU12" s="104">
        <v>2072331</v>
      </c>
      <c r="HV12" s="33" t="s">
        <v>16</v>
      </c>
      <c r="HW12" s="33" t="s">
        <v>16</v>
      </c>
      <c r="HX12" s="33" t="s">
        <v>16</v>
      </c>
      <c r="HY12" s="33" t="s">
        <v>16</v>
      </c>
      <c r="HZ12" s="33" t="s">
        <v>16</v>
      </c>
      <c r="IA12" s="33" t="s">
        <v>16</v>
      </c>
    </row>
    <row r="13" spans="1:235" s="2" customFormat="1">
      <c r="A13" s="248" t="s">
        <v>6</v>
      </c>
      <c r="B13" s="275">
        <v>456750508</v>
      </c>
      <c r="C13" s="104">
        <v>492467054</v>
      </c>
      <c r="D13" s="104">
        <v>559036971</v>
      </c>
      <c r="E13" s="104">
        <v>670758544</v>
      </c>
      <c r="F13" s="6">
        <v>723379881</v>
      </c>
      <c r="G13" s="6">
        <v>767035957</v>
      </c>
      <c r="H13" s="6">
        <v>808691016</v>
      </c>
      <c r="I13" s="6">
        <v>821941618</v>
      </c>
      <c r="J13" s="6">
        <v>881885343</v>
      </c>
      <c r="K13" s="6">
        <v>951703664</v>
      </c>
      <c r="L13" s="6">
        <v>967210835</v>
      </c>
      <c r="M13" s="675">
        <v>1048478982</v>
      </c>
      <c r="N13" s="6">
        <v>1082043711</v>
      </c>
      <c r="O13" s="6">
        <v>1108540751</v>
      </c>
      <c r="P13" s="6">
        <v>1159569340</v>
      </c>
      <c r="Q13" s="6">
        <v>1208260914</v>
      </c>
      <c r="R13" s="275">
        <v>189259948</v>
      </c>
      <c r="S13" s="104">
        <v>206577212</v>
      </c>
      <c r="T13" s="104">
        <v>236618541</v>
      </c>
      <c r="U13" s="104">
        <v>291907735</v>
      </c>
      <c r="V13" s="6">
        <v>309883040</v>
      </c>
      <c r="W13" s="6">
        <v>332242490</v>
      </c>
      <c r="X13" s="6">
        <v>350066896</v>
      </c>
      <c r="Y13" s="6">
        <v>352206077</v>
      </c>
      <c r="Z13" s="6">
        <v>384779949</v>
      </c>
      <c r="AA13" s="6">
        <v>418864892</v>
      </c>
      <c r="AB13" s="6">
        <v>417706873</v>
      </c>
      <c r="AC13" s="675">
        <v>460070041</v>
      </c>
      <c r="AD13" s="6">
        <v>473762537</v>
      </c>
      <c r="AE13" s="6">
        <v>486211696</v>
      </c>
      <c r="AF13" s="6">
        <v>519954513</v>
      </c>
      <c r="AG13" s="6">
        <v>545828597</v>
      </c>
      <c r="AH13" s="275">
        <v>46920371</v>
      </c>
      <c r="AI13" s="104">
        <v>51898580</v>
      </c>
      <c r="AJ13" s="104">
        <v>60762734</v>
      </c>
      <c r="AK13" s="104">
        <v>72106394</v>
      </c>
      <c r="AL13" s="6">
        <v>78508915</v>
      </c>
      <c r="AM13" s="6">
        <v>82332906</v>
      </c>
      <c r="AN13" s="6">
        <v>85243008</v>
      </c>
      <c r="AO13" s="6">
        <v>86345477</v>
      </c>
      <c r="AP13" s="6">
        <v>87423937</v>
      </c>
      <c r="AQ13" s="6">
        <v>94330396</v>
      </c>
      <c r="AR13" s="6">
        <v>144018894</v>
      </c>
      <c r="AS13" s="675">
        <v>160537502</v>
      </c>
      <c r="AT13" s="6">
        <v>161286963</v>
      </c>
      <c r="AU13" s="6">
        <v>171207914</v>
      </c>
      <c r="AV13" s="6">
        <v>179249045</v>
      </c>
      <c r="AW13" s="6">
        <v>182582119</v>
      </c>
      <c r="AX13" s="275">
        <v>74286657</v>
      </c>
      <c r="AY13" s="104">
        <v>76776216</v>
      </c>
      <c r="AZ13" s="104">
        <v>85457566</v>
      </c>
      <c r="BA13" s="104">
        <v>99577062</v>
      </c>
      <c r="BB13" s="104">
        <v>108166926</v>
      </c>
      <c r="BC13" s="104">
        <v>115307352</v>
      </c>
      <c r="BD13" s="6">
        <v>123164433</v>
      </c>
      <c r="BE13" s="6">
        <v>173279633</v>
      </c>
      <c r="BF13" s="6">
        <v>187343446</v>
      </c>
      <c r="BG13" s="6">
        <v>196058348</v>
      </c>
      <c r="BH13" s="6">
        <v>155733707</v>
      </c>
      <c r="BI13" s="675">
        <v>162661691</v>
      </c>
      <c r="BJ13" s="6">
        <v>171212937</v>
      </c>
      <c r="BK13" s="6">
        <v>173268169</v>
      </c>
      <c r="BL13" s="6">
        <v>175638581</v>
      </c>
      <c r="BM13" s="6">
        <v>184157668</v>
      </c>
      <c r="BN13" s="253">
        <v>124622626</v>
      </c>
      <c r="BO13" s="255">
        <v>133690874</v>
      </c>
      <c r="BP13" s="255">
        <v>150744770</v>
      </c>
      <c r="BQ13" s="104">
        <v>174038161</v>
      </c>
      <c r="BR13" s="6">
        <v>193341521</v>
      </c>
      <c r="BS13" s="6">
        <v>198970801</v>
      </c>
      <c r="BT13" s="6">
        <v>226839665</v>
      </c>
      <c r="BU13" s="6">
        <v>185177249</v>
      </c>
      <c r="BV13" s="6">
        <v>196073467</v>
      </c>
      <c r="BW13" s="6">
        <v>213899127</v>
      </c>
      <c r="BX13" s="6">
        <v>221082117</v>
      </c>
      <c r="BY13" s="675">
        <v>219625142</v>
      </c>
      <c r="BZ13" s="6">
        <v>229051248</v>
      </c>
      <c r="CA13" s="6">
        <v>233154686</v>
      </c>
      <c r="CB13" s="6">
        <v>243050291</v>
      </c>
      <c r="CC13" s="6">
        <v>254349410</v>
      </c>
      <c r="CD13" s="275">
        <v>9764306</v>
      </c>
      <c r="CE13" s="104">
        <v>10970767</v>
      </c>
      <c r="CF13" s="104">
        <v>11741514</v>
      </c>
      <c r="CG13" s="104">
        <v>15835093</v>
      </c>
      <c r="CH13" s="104">
        <v>14064645</v>
      </c>
      <c r="CI13" s="104">
        <v>16067847</v>
      </c>
      <c r="CJ13" s="21" t="s">
        <v>16</v>
      </c>
      <c r="CK13" s="21" t="s">
        <v>16</v>
      </c>
      <c r="CL13" s="21" t="s">
        <v>16</v>
      </c>
      <c r="CM13" s="21" t="s">
        <v>16</v>
      </c>
      <c r="CN13" s="21" t="s">
        <v>16</v>
      </c>
      <c r="CO13" s="677">
        <v>15884694</v>
      </c>
      <c r="CP13" s="21">
        <v>16227546</v>
      </c>
      <c r="CQ13" s="21">
        <v>16461784</v>
      </c>
      <c r="CR13" s="2">
        <v>15861280</v>
      </c>
      <c r="CS13" s="21">
        <v>16882940</v>
      </c>
      <c r="CT13" s="253">
        <v>11896600</v>
      </c>
      <c r="CU13" s="104">
        <v>12553405</v>
      </c>
      <c r="CV13" s="104">
        <v>13711846</v>
      </c>
      <c r="CW13" s="104">
        <v>17294099</v>
      </c>
      <c r="CX13" s="104">
        <v>19414834</v>
      </c>
      <c r="CY13" s="104">
        <v>22114561</v>
      </c>
      <c r="CZ13" s="6">
        <v>23377014</v>
      </c>
      <c r="DA13" s="6">
        <v>24933182</v>
      </c>
      <c r="DB13" s="6">
        <v>26264544</v>
      </c>
      <c r="DC13" s="6">
        <v>28550901</v>
      </c>
      <c r="DD13" s="6">
        <v>28669244</v>
      </c>
      <c r="DE13" s="675">
        <v>29699912</v>
      </c>
      <c r="DF13" s="6">
        <v>30502480</v>
      </c>
      <c r="DG13" s="6">
        <v>28236502</v>
      </c>
      <c r="DH13" s="6">
        <v>25815630</v>
      </c>
      <c r="DI13" s="6">
        <v>24460180</v>
      </c>
      <c r="DJ13" s="320">
        <v>196977071</v>
      </c>
      <c r="DK13" s="321">
        <v>217064401</v>
      </c>
      <c r="DL13" s="321">
        <v>237136223</v>
      </c>
      <c r="DM13" s="104">
        <v>261460491</v>
      </c>
      <c r="DN13" s="104">
        <v>284172580</v>
      </c>
      <c r="DO13" s="104">
        <v>295736229</v>
      </c>
      <c r="DP13" s="104">
        <v>310678341</v>
      </c>
      <c r="DQ13" s="104">
        <v>324545277</v>
      </c>
      <c r="DR13" s="104">
        <v>345040052</v>
      </c>
      <c r="DS13" s="104">
        <v>399564044</v>
      </c>
      <c r="DT13" s="6">
        <v>420329016</v>
      </c>
      <c r="DU13" s="675">
        <v>446632989</v>
      </c>
      <c r="DV13" s="6">
        <v>474007102</v>
      </c>
      <c r="DW13" s="6">
        <v>442999691</v>
      </c>
      <c r="DX13" s="6">
        <v>439832857</v>
      </c>
      <c r="DY13" s="6">
        <v>454290212</v>
      </c>
      <c r="DZ13" s="253" t="s">
        <v>16</v>
      </c>
      <c r="EA13" s="33" t="s">
        <v>16</v>
      </c>
      <c r="EB13" s="33" t="s">
        <v>16</v>
      </c>
      <c r="EC13" s="33" t="s">
        <v>16</v>
      </c>
      <c r="ED13" s="33" t="s">
        <v>16</v>
      </c>
      <c r="EE13" s="33" t="s">
        <v>16</v>
      </c>
      <c r="EF13" s="21" t="s">
        <v>16</v>
      </c>
      <c r="EG13" s="21" t="s">
        <v>16</v>
      </c>
      <c r="EH13" s="21" t="s">
        <v>16</v>
      </c>
      <c r="EI13" s="21" t="s">
        <v>16</v>
      </c>
      <c r="EJ13" s="21" t="s">
        <v>16</v>
      </c>
      <c r="EK13" s="21" t="s">
        <v>16</v>
      </c>
      <c r="EL13" s="21" t="s">
        <v>16</v>
      </c>
      <c r="EM13" s="21" t="s">
        <v>16</v>
      </c>
      <c r="EN13" s="21" t="s">
        <v>16</v>
      </c>
      <c r="EO13" s="322">
        <v>129622092</v>
      </c>
      <c r="EP13" s="321">
        <v>137981683</v>
      </c>
      <c r="EQ13" s="104">
        <v>153006045</v>
      </c>
      <c r="ER13" s="104">
        <v>168070684</v>
      </c>
      <c r="ES13" s="104">
        <v>171457709</v>
      </c>
      <c r="ET13" s="104">
        <v>177495269</v>
      </c>
      <c r="EU13" s="104">
        <v>184001435</v>
      </c>
      <c r="EV13" s="104">
        <v>192342983</v>
      </c>
      <c r="EW13" s="104">
        <v>226963155</v>
      </c>
      <c r="EX13" s="6">
        <v>295817111</v>
      </c>
      <c r="EY13" s="675">
        <v>322847766</v>
      </c>
      <c r="EZ13" s="6">
        <v>342681052</v>
      </c>
      <c r="FA13" s="6">
        <v>324975947</v>
      </c>
      <c r="FB13" s="6">
        <v>320686308</v>
      </c>
      <c r="FC13" s="6">
        <v>330493814</v>
      </c>
      <c r="FD13" s="322">
        <v>52592002</v>
      </c>
      <c r="FE13" s="321">
        <v>59462475</v>
      </c>
      <c r="FF13" s="104">
        <v>64894856</v>
      </c>
      <c r="FG13" s="104">
        <v>68888452</v>
      </c>
      <c r="FH13" s="104">
        <v>74751791</v>
      </c>
      <c r="FI13" s="104">
        <v>104284163</v>
      </c>
      <c r="FJ13" s="104">
        <v>111071679</v>
      </c>
      <c r="FK13" s="104">
        <v>120219203</v>
      </c>
      <c r="FL13" s="104">
        <v>154337187</v>
      </c>
      <c r="FM13" s="6">
        <v>106426199</v>
      </c>
      <c r="FN13" s="675">
        <v>104435481</v>
      </c>
      <c r="FO13" s="6">
        <v>111168479</v>
      </c>
      <c r="FP13" s="6">
        <v>99224901</v>
      </c>
      <c r="FQ13" s="6">
        <v>104435481</v>
      </c>
      <c r="FR13" s="6">
        <v>111168479</v>
      </c>
      <c r="FS13" s="322">
        <v>34850307</v>
      </c>
      <c r="FT13" s="321">
        <v>39692065</v>
      </c>
      <c r="FU13" s="104">
        <v>43559590</v>
      </c>
      <c r="FV13" s="104">
        <v>47213444</v>
      </c>
      <c r="FW13" s="104">
        <v>49526729</v>
      </c>
      <c r="FX13" s="104">
        <v>28898909</v>
      </c>
      <c r="FY13" s="104">
        <v>29472163</v>
      </c>
      <c r="FZ13" s="104">
        <v>32477866</v>
      </c>
      <c r="GA13" s="104">
        <v>18263702</v>
      </c>
      <c r="GB13" s="6">
        <v>18085706</v>
      </c>
      <c r="GC13" s="675">
        <v>19349742</v>
      </c>
      <c r="GD13" s="6">
        <v>20157571</v>
      </c>
      <c r="GE13" s="6">
        <v>18798843</v>
      </c>
      <c r="GF13" s="6">
        <v>18785548</v>
      </c>
      <c r="GG13" s="6">
        <v>20224068</v>
      </c>
      <c r="GH13" s="254" t="s">
        <v>16</v>
      </c>
      <c r="GI13" s="33" t="s">
        <v>16</v>
      </c>
      <c r="GJ13" s="33" t="s">
        <v>16</v>
      </c>
      <c r="GK13" s="33" t="s">
        <v>16</v>
      </c>
      <c r="GL13" s="33" t="s">
        <v>16</v>
      </c>
      <c r="GM13" s="33" t="s">
        <v>16</v>
      </c>
      <c r="GN13" s="33" t="s">
        <v>16</v>
      </c>
      <c r="GO13" s="33" t="s">
        <v>16</v>
      </c>
      <c r="GP13" s="33" t="s">
        <v>16</v>
      </c>
      <c r="GQ13" s="33" t="s">
        <v>16</v>
      </c>
      <c r="GR13" s="33" t="s">
        <v>16</v>
      </c>
      <c r="GS13" s="33" t="s">
        <v>16</v>
      </c>
      <c r="GT13" s="33" t="s">
        <v>16</v>
      </c>
      <c r="GU13" s="33" t="s">
        <v>16</v>
      </c>
      <c r="GV13" s="33" t="s">
        <v>16</v>
      </c>
      <c r="GW13" s="33" t="s">
        <v>16</v>
      </c>
      <c r="GX13" s="253" t="s">
        <v>16</v>
      </c>
      <c r="GY13" s="33" t="s">
        <v>16</v>
      </c>
      <c r="GZ13" s="33" t="s">
        <v>16</v>
      </c>
      <c r="HA13" s="33" t="s">
        <v>16</v>
      </c>
      <c r="HB13" s="33" t="s">
        <v>16</v>
      </c>
      <c r="HC13" s="33" t="s">
        <v>16</v>
      </c>
      <c r="HD13" s="33" t="s">
        <v>16</v>
      </c>
      <c r="HE13" s="33" t="s">
        <v>16</v>
      </c>
      <c r="HF13" s="33" t="s">
        <v>16</v>
      </c>
      <c r="HG13" s="33" t="s">
        <v>16</v>
      </c>
      <c r="HH13" s="33" t="s">
        <v>16</v>
      </c>
      <c r="HI13" s="33" t="s">
        <v>16</v>
      </c>
      <c r="HJ13" s="33" t="s">
        <v>16</v>
      </c>
      <c r="HK13" s="33" t="s">
        <v>16</v>
      </c>
      <c r="HL13" s="33" t="s">
        <v>16</v>
      </c>
      <c r="HM13" s="253" t="s">
        <v>16</v>
      </c>
      <c r="HN13" s="33" t="s">
        <v>16</v>
      </c>
      <c r="HO13" s="33" t="s">
        <v>16</v>
      </c>
      <c r="HP13" s="33" t="s">
        <v>16</v>
      </c>
      <c r="HQ13" s="33" t="s">
        <v>16</v>
      </c>
      <c r="HR13" s="33" t="s">
        <v>16</v>
      </c>
      <c r="HS13" s="33" t="s">
        <v>16</v>
      </c>
      <c r="HT13" s="33" t="s">
        <v>16</v>
      </c>
      <c r="HU13" s="33" t="s">
        <v>16</v>
      </c>
      <c r="HV13" s="33" t="s">
        <v>16</v>
      </c>
      <c r="HW13" s="33" t="s">
        <v>16</v>
      </c>
      <c r="HX13" s="33" t="s">
        <v>16</v>
      </c>
      <c r="HY13" s="33" t="s">
        <v>16</v>
      </c>
      <c r="HZ13" s="33" t="s">
        <v>16</v>
      </c>
      <c r="IA13" s="33" t="s">
        <v>16</v>
      </c>
    </row>
    <row r="14" spans="1:235" s="2" customFormat="1">
      <c r="A14" s="248" t="s">
        <v>7</v>
      </c>
      <c r="B14" s="275">
        <v>211530861</v>
      </c>
      <c r="C14" s="104">
        <v>245064847</v>
      </c>
      <c r="D14" s="104">
        <v>314793650</v>
      </c>
      <c r="E14" s="104">
        <v>325151360</v>
      </c>
      <c r="F14" s="6">
        <v>348537741</v>
      </c>
      <c r="G14" s="6">
        <v>366971113</v>
      </c>
      <c r="H14" s="6">
        <v>390558490</v>
      </c>
      <c r="I14" s="6">
        <v>390069490</v>
      </c>
      <c r="J14" s="6">
        <v>401923581</v>
      </c>
      <c r="K14" s="6">
        <v>415149304</v>
      </c>
      <c r="L14" s="6">
        <v>459533961</v>
      </c>
      <c r="M14" s="675">
        <v>521635902</v>
      </c>
      <c r="N14" s="6">
        <v>575686458</v>
      </c>
      <c r="O14" s="6">
        <v>612907723</v>
      </c>
      <c r="P14" s="6">
        <v>658714182</v>
      </c>
      <c r="Q14" s="6">
        <v>703744800</v>
      </c>
      <c r="R14" s="275">
        <v>61685033</v>
      </c>
      <c r="S14" s="104">
        <v>121483109</v>
      </c>
      <c r="T14" s="104">
        <v>70908097</v>
      </c>
      <c r="U14" s="104">
        <v>73365160</v>
      </c>
      <c r="V14" s="6">
        <v>78991971</v>
      </c>
      <c r="W14" s="6">
        <v>79155584</v>
      </c>
      <c r="X14" s="6">
        <v>172533804</v>
      </c>
      <c r="Y14" s="6">
        <v>172044804</v>
      </c>
      <c r="Z14" s="6">
        <v>186272920</v>
      </c>
      <c r="AA14" s="6">
        <v>192356616</v>
      </c>
      <c r="AB14" s="6">
        <v>215178415</v>
      </c>
      <c r="AC14" s="6">
        <v>242721674</v>
      </c>
      <c r="AD14" s="6">
        <v>260485842</v>
      </c>
      <c r="AE14" s="6">
        <v>278952159</v>
      </c>
      <c r="AF14" s="6">
        <v>294852558</v>
      </c>
      <c r="AG14" s="6">
        <v>319323322</v>
      </c>
      <c r="AH14" s="275">
        <v>97068911</v>
      </c>
      <c r="AI14" s="104">
        <v>61451266</v>
      </c>
      <c r="AJ14" s="104">
        <v>164897672</v>
      </c>
      <c r="AK14" s="104">
        <v>169768702</v>
      </c>
      <c r="AL14" s="6">
        <v>216890025</v>
      </c>
      <c r="AM14" s="6">
        <v>231411108</v>
      </c>
      <c r="AN14" s="6">
        <v>156975348</v>
      </c>
      <c r="AO14" s="6">
        <v>156975348</v>
      </c>
      <c r="AP14" s="6">
        <v>151853732</v>
      </c>
      <c r="AQ14" s="6">
        <v>159964875</v>
      </c>
      <c r="AR14" s="6">
        <v>176556799</v>
      </c>
      <c r="AS14" s="675">
        <v>206424323</v>
      </c>
      <c r="AT14" s="6">
        <v>234338364</v>
      </c>
      <c r="AU14" s="6">
        <v>254890507</v>
      </c>
      <c r="AV14" s="6">
        <v>285864969</v>
      </c>
      <c r="AW14" s="6">
        <v>309178406</v>
      </c>
      <c r="AX14" s="275">
        <v>19153400</v>
      </c>
      <c r="AY14" s="104">
        <v>23387374</v>
      </c>
      <c r="AZ14" s="104">
        <v>30821873</v>
      </c>
      <c r="BA14" s="104">
        <v>33543453</v>
      </c>
      <c r="BB14" s="33" t="s">
        <v>16</v>
      </c>
      <c r="BC14" s="33" t="s">
        <v>16</v>
      </c>
      <c r="BD14" s="33" t="s">
        <v>16</v>
      </c>
      <c r="BE14" s="21" t="s">
        <v>16</v>
      </c>
      <c r="BF14" s="21" t="s">
        <v>16</v>
      </c>
      <c r="BG14" s="21" t="s">
        <v>16</v>
      </c>
      <c r="BH14" s="21" t="s">
        <v>16</v>
      </c>
      <c r="BI14" s="21" t="s">
        <v>16</v>
      </c>
      <c r="BJ14" s="21" t="s">
        <v>16</v>
      </c>
      <c r="BK14" s="21" t="s">
        <v>16</v>
      </c>
      <c r="BL14" s="21" t="s">
        <v>16</v>
      </c>
      <c r="BM14" s="21" t="s">
        <v>16</v>
      </c>
      <c r="BN14" s="253">
        <v>18967784</v>
      </c>
      <c r="BO14" s="255">
        <v>21740543</v>
      </c>
      <c r="BP14" s="255">
        <v>27121664</v>
      </c>
      <c r="BQ14" s="104">
        <v>26074223</v>
      </c>
      <c r="BR14" s="104">
        <v>29215878</v>
      </c>
      <c r="BS14" s="104">
        <v>32445945</v>
      </c>
      <c r="BT14" s="6">
        <v>35140037</v>
      </c>
      <c r="BU14" s="6">
        <v>35140037</v>
      </c>
      <c r="BV14" s="21">
        <v>52085382</v>
      </c>
      <c r="BW14" s="21">
        <v>50724186</v>
      </c>
      <c r="BX14" s="6">
        <v>54773184</v>
      </c>
      <c r="BY14" s="6">
        <v>58252997</v>
      </c>
      <c r="BZ14" s="6">
        <v>63837353</v>
      </c>
      <c r="CA14" s="21">
        <v>60786834</v>
      </c>
      <c r="CB14" s="6">
        <v>59977432</v>
      </c>
      <c r="CC14" s="6">
        <v>56376943</v>
      </c>
      <c r="CD14" s="275">
        <v>14655733</v>
      </c>
      <c r="CE14" s="104">
        <v>17002555</v>
      </c>
      <c r="CF14" s="104">
        <v>21044344</v>
      </c>
      <c r="CG14" s="104">
        <v>22399822</v>
      </c>
      <c r="CH14" s="104">
        <v>23439867</v>
      </c>
      <c r="CI14" s="104">
        <v>23958476</v>
      </c>
      <c r="CJ14" s="6">
        <v>25909301</v>
      </c>
      <c r="CK14" s="6">
        <v>25909301</v>
      </c>
      <c r="CL14" s="6">
        <v>11711547</v>
      </c>
      <c r="CM14" s="6">
        <v>12103627</v>
      </c>
      <c r="CN14" s="6">
        <v>13025563</v>
      </c>
      <c r="CO14" s="6">
        <v>14236908</v>
      </c>
      <c r="CP14" s="6">
        <v>17024899</v>
      </c>
      <c r="CQ14" s="6">
        <v>18278223</v>
      </c>
      <c r="CR14" s="2">
        <v>18019223</v>
      </c>
      <c r="CS14" s="6">
        <v>18866129</v>
      </c>
      <c r="CT14" s="253" t="s">
        <v>16</v>
      </c>
      <c r="CU14" s="33" t="s">
        <v>16</v>
      </c>
      <c r="CV14" s="33" t="s">
        <v>16</v>
      </c>
      <c r="CW14" s="33" t="s">
        <v>16</v>
      </c>
      <c r="CX14" s="33" t="s">
        <v>16</v>
      </c>
      <c r="CY14" s="33" t="s">
        <v>16</v>
      </c>
      <c r="CZ14" s="21" t="s">
        <v>16</v>
      </c>
      <c r="DA14" s="21" t="s">
        <v>16</v>
      </c>
      <c r="DB14" s="21" t="s">
        <v>16</v>
      </c>
      <c r="DC14" s="21" t="s">
        <v>16</v>
      </c>
      <c r="DD14" s="21" t="s">
        <v>16</v>
      </c>
      <c r="DE14" s="21" t="s">
        <v>16</v>
      </c>
      <c r="DF14" s="21" t="s">
        <v>16</v>
      </c>
      <c r="DG14" s="21" t="s">
        <v>16</v>
      </c>
      <c r="DH14" s="21" t="s">
        <v>16</v>
      </c>
      <c r="DI14" s="21" t="s">
        <v>16</v>
      </c>
      <c r="DJ14" s="276">
        <v>66052817</v>
      </c>
      <c r="DK14" s="104">
        <v>82545190</v>
      </c>
      <c r="DL14" s="104">
        <v>97590361</v>
      </c>
      <c r="DM14" s="104">
        <v>99021206</v>
      </c>
      <c r="DN14" s="104">
        <v>116939282</v>
      </c>
      <c r="DO14" s="104">
        <v>120712823</v>
      </c>
      <c r="DP14" s="104">
        <v>123720394</v>
      </c>
      <c r="DQ14" s="104">
        <v>125888174</v>
      </c>
      <c r="DR14" s="104">
        <v>134961291</v>
      </c>
      <c r="DS14" s="104">
        <v>172623498</v>
      </c>
      <c r="DT14" s="6">
        <v>196864615</v>
      </c>
      <c r="DU14" s="6">
        <v>198181221</v>
      </c>
      <c r="DV14" s="6">
        <v>186773931</v>
      </c>
      <c r="DW14" s="6">
        <v>189234410</v>
      </c>
      <c r="DX14" s="6">
        <v>192994299</v>
      </c>
      <c r="DY14" s="6">
        <v>194559066</v>
      </c>
      <c r="DZ14" s="253" t="s">
        <v>16</v>
      </c>
      <c r="EA14" s="33" t="s">
        <v>16</v>
      </c>
      <c r="EB14" s="33" t="s">
        <v>16</v>
      </c>
      <c r="EC14" s="33" t="s">
        <v>16</v>
      </c>
      <c r="ED14" s="33" t="s">
        <v>16</v>
      </c>
      <c r="EE14" s="33" t="s">
        <v>16</v>
      </c>
      <c r="EF14" s="21" t="s">
        <v>16</v>
      </c>
      <c r="EG14" s="21" t="s">
        <v>16</v>
      </c>
      <c r="EH14" s="21" t="s">
        <v>16</v>
      </c>
      <c r="EI14" s="21" t="s">
        <v>16</v>
      </c>
      <c r="EJ14" s="21" t="s">
        <v>16</v>
      </c>
      <c r="EK14" s="21" t="s">
        <v>16</v>
      </c>
      <c r="EL14" s="21" t="s">
        <v>16</v>
      </c>
      <c r="EM14" s="21" t="s">
        <v>16</v>
      </c>
      <c r="EN14" s="21" t="s">
        <v>16</v>
      </c>
      <c r="EO14" s="275">
        <v>26123513</v>
      </c>
      <c r="EP14" s="104">
        <v>31445604</v>
      </c>
      <c r="EQ14" s="104">
        <v>31493306</v>
      </c>
      <c r="ER14" s="104">
        <v>47345338</v>
      </c>
      <c r="ES14" s="104">
        <v>45839444</v>
      </c>
      <c r="ET14" s="104">
        <v>46881528</v>
      </c>
      <c r="EU14" s="104">
        <v>47841330</v>
      </c>
      <c r="EV14" s="104">
        <v>49717114</v>
      </c>
      <c r="EW14" s="104">
        <v>78305596</v>
      </c>
      <c r="EX14" s="6">
        <v>89328543</v>
      </c>
      <c r="EY14" s="6">
        <v>89571104</v>
      </c>
      <c r="EZ14" s="6">
        <v>82224405</v>
      </c>
      <c r="FA14" s="6">
        <v>86333407</v>
      </c>
      <c r="FB14" s="6">
        <v>91704664</v>
      </c>
      <c r="FC14" s="6">
        <v>93521632</v>
      </c>
      <c r="FD14" s="275">
        <v>48627416</v>
      </c>
      <c r="FE14" s="104">
        <v>57292671</v>
      </c>
      <c r="FF14" s="104">
        <v>61799900</v>
      </c>
      <c r="FG14" s="104">
        <v>62735616</v>
      </c>
      <c r="FH14" s="104">
        <v>67871539</v>
      </c>
      <c r="FI14" s="104">
        <v>70338184</v>
      </c>
      <c r="FJ14" s="104">
        <v>70896457</v>
      </c>
      <c r="FK14" s="104">
        <v>77237555</v>
      </c>
      <c r="FL14" s="104">
        <v>84409845</v>
      </c>
      <c r="FM14" s="6">
        <v>96719695</v>
      </c>
      <c r="FN14" s="6">
        <v>97331231</v>
      </c>
      <c r="FO14" s="6">
        <v>93923403</v>
      </c>
      <c r="FP14" s="6">
        <v>92055395</v>
      </c>
      <c r="FQ14" s="6">
        <v>97331231</v>
      </c>
      <c r="FR14" s="6">
        <v>93923403</v>
      </c>
      <c r="FS14" s="275">
        <v>7794261</v>
      </c>
      <c r="FT14" s="104">
        <v>8852086</v>
      </c>
      <c r="FU14" s="104">
        <v>5728000</v>
      </c>
      <c r="FV14" s="104">
        <v>6858328</v>
      </c>
      <c r="FW14" s="104">
        <v>7001840</v>
      </c>
      <c r="FX14" s="104">
        <v>6500682</v>
      </c>
      <c r="FY14" s="104">
        <v>7150387</v>
      </c>
      <c r="FZ14" s="104">
        <v>8006622</v>
      </c>
      <c r="GA14" s="104">
        <v>9908057</v>
      </c>
      <c r="GB14" s="6">
        <v>10816377</v>
      </c>
      <c r="GC14" s="6">
        <v>11278886</v>
      </c>
      <c r="GD14" s="6">
        <v>10626123</v>
      </c>
      <c r="GE14" s="6">
        <v>10845608</v>
      </c>
      <c r="GF14" s="6">
        <v>10479618</v>
      </c>
      <c r="GG14" s="6">
        <v>10689804</v>
      </c>
      <c r="GH14" s="254" t="s">
        <v>16</v>
      </c>
      <c r="GI14" s="33" t="s">
        <v>16</v>
      </c>
      <c r="GJ14" s="33" t="s">
        <v>16</v>
      </c>
      <c r="GK14" s="33" t="s">
        <v>16</v>
      </c>
      <c r="GL14" s="33" t="s">
        <v>16</v>
      </c>
      <c r="GM14" s="33" t="s">
        <v>16</v>
      </c>
      <c r="GN14" s="33" t="s">
        <v>16</v>
      </c>
      <c r="GO14" s="33" t="s">
        <v>16</v>
      </c>
      <c r="GP14" s="33" t="s">
        <v>16</v>
      </c>
      <c r="GQ14" s="33" t="s">
        <v>16</v>
      </c>
      <c r="GR14" s="33" t="s">
        <v>16</v>
      </c>
      <c r="GS14" s="33" t="s">
        <v>16</v>
      </c>
      <c r="GT14" s="33" t="s">
        <v>16</v>
      </c>
      <c r="GU14" s="33" t="s">
        <v>16</v>
      </c>
      <c r="GV14" s="33" t="s">
        <v>16</v>
      </c>
      <c r="GW14" s="33" t="s">
        <v>16</v>
      </c>
      <c r="GX14" s="253" t="s">
        <v>16</v>
      </c>
      <c r="GY14" s="33" t="s">
        <v>16</v>
      </c>
      <c r="GZ14" s="33" t="s">
        <v>16</v>
      </c>
      <c r="HA14" s="33" t="s">
        <v>16</v>
      </c>
      <c r="HB14" s="33" t="s">
        <v>16</v>
      </c>
      <c r="HC14" s="33" t="s">
        <v>16</v>
      </c>
      <c r="HD14" s="33" t="s">
        <v>16</v>
      </c>
      <c r="HE14" s="33" t="s">
        <v>16</v>
      </c>
      <c r="HF14" s="33" t="s">
        <v>16</v>
      </c>
      <c r="HG14" s="33" t="s">
        <v>16</v>
      </c>
      <c r="HH14" s="33" t="s">
        <v>16</v>
      </c>
      <c r="HI14" s="33" t="s">
        <v>16</v>
      </c>
      <c r="HJ14" s="33" t="s">
        <v>16</v>
      </c>
      <c r="HK14" s="33" t="s">
        <v>16</v>
      </c>
      <c r="HL14" s="33" t="s">
        <v>16</v>
      </c>
      <c r="HM14" s="253" t="s">
        <v>16</v>
      </c>
      <c r="HN14" s="33" t="s">
        <v>16</v>
      </c>
      <c r="HO14" s="33" t="s">
        <v>16</v>
      </c>
      <c r="HP14" s="33" t="s">
        <v>16</v>
      </c>
      <c r="HQ14" s="33" t="s">
        <v>16</v>
      </c>
      <c r="HR14" s="33" t="s">
        <v>16</v>
      </c>
      <c r="HS14" s="33" t="s">
        <v>16</v>
      </c>
      <c r="HT14" s="33" t="s">
        <v>16</v>
      </c>
      <c r="HU14" s="33" t="s">
        <v>16</v>
      </c>
      <c r="HV14" s="33" t="s">
        <v>16</v>
      </c>
      <c r="HW14" s="33" t="s">
        <v>16</v>
      </c>
      <c r="HX14" s="33" t="s">
        <v>16</v>
      </c>
      <c r="HY14" s="33" t="s">
        <v>16</v>
      </c>
      <c r="HZ14" s="33" t="s">
        <v>16</v>
      </c>
      <c r="IA14" s="33" t="s">
        <v>16</v>
      </c>
    </row>
    <row r="15" spans="1:235" s="2" customFormat="1">
      <c r="A15" s="248" t="s">
        <v>8</v>
      </c>
      <c r="B15" s="275">
        <v>327035435</v>
      </c>
      <c r="C15" s="104">
        <v>384985731</v>
      </c>
      <c r="D15" s="104">
        <v>583192198</v>
      </c>
      <c r="E15" s="104">
        <v>640080428</v>
      </c>
      <c r="F15" s="6">
        <v>705597389</v>
      </c>
      <c r="G15" s="6">
        <v>748180997</v>
      </c>
      <c r="H15" s="6">
        <v>837094999</v>
      </c>
      <c r="I15" s="6">
        <v>896752125</v>
      </c>
      <c r="J15" s="6">
        <v>939893420</v>
      </c>
      <c r="K15" s="6">
        <v>972657503.5999999</v>
      </c>
      <c r="L15" s="6">
        <v>926231203.31000006</v>
      </c>
      <c r="M15" s="675">
        <v>1175850192</v>
      </c>
      <c r="N15" s="6">
        <v>1203796440.8299999</v>
      </c>
      <c r="O15" s="6">
        <v>1392839952</v>
      </c>
      <c r="P15" s="6">
        <v>1462065279.0899999</v>
      </c>
      <c r="Q15" s="6">
        <v>1551885085</v>
      </c>
      <c r="R15" s="275">
        <v>135576141</v>
      </c>
      <c r="S15" s="104">
        <v>159205656</v>
      </c>
      <c r="T15" s="104">
        <v>248934652</v>
      </c>
      <c r="U15" s="104">
        <v>270971496</v>
      </c>
      <c r="V15" s="6">
        <v>293583478</v>
      </c>
      <c r="W15" s="6">
        <v>301049644</v>
      </c>
      <c r="X15" s="6">
        <v>333058700</v>
      </c>
      <c r="Y15" s="6">
        <v>355448266</v>
      </c>
      <c r="Z15" s="6">
        <v>378637298</v>
      </c>
      <c r="AA15" s="6">
        <v>395066964.44</v>
      </c>
      <c r="AB15" s="6">
        <v>386209650.35999995</v>
      </c>
      <c r="AC15" s="675">
        <v>574321856</v>
      </c>
      <c r="AD15" s="6">
        <v>591592483</v>
      </c>
      <c r="AE15" s="6">
        <v>833593544</v>
      </c>
      <c r="AF15" s="6">
        <v>887872303.14999986</v>
      </c>
      <c r="AG15" s="6">
        <v>931768125</v>
      </c>
      <c r="AH15" s="275">
        <v>23130731</v>
      </c>
      <c r="AI15" s="104">
        <v>26502408</v>
      </c>
      <c r="AJ15" s="104">
        <v>41106882</v>
      </c>
      <c r="AK15" s="104">
        <v>42777783</v>
      </c>
      <c r="AL15" s="6">
        <v>46916850</v>
      </c>
      <c r="AM15" s="6">
        <v>50414824</v>
      </c>
      <c r="AN15" s="6">
        <v>136365923</v>
      </c>
      <c r="AO15" s="6">
        <v>149991501</v>
      </c>
      <c r="AP15" s="6">
        <v>153357850</v>
      </c>
      <c r="AQ15" s="6">
        <v>165871134.83000001</v>
      </c>
      <c r="AR15" s="6">
        <v>123402072.8</v>
      </c>
      <c r="AS15" s="675">
        <v>249989371</v>
      </c>
      <c r="AT15" s="6">
        <v>255552297.83000001</v>
      </c>
      <c r="AU15" s="6">
        <v>156562149</v>
      </c>
      <c r="AV15" s="6">
        <v>158834012.40000001</v>
      </c>
      <c r="AW15" s="6">
        <v>171261229</v>
      </c>
      <c r="AX15" s="275">
        <v>129159138</v>
      </c>
      <c r="AY15" s="104">
        <v>151956311</v>
      </c>
      <c r="AZ15" s="104">
        <v>256683434</v>
      </c>
      <c r="BA15" s="104">
        <v>282184306</v>
      </c>
      <c r="BB15" s="104">
        <v>313722324</v>
      </c>
      <c r="BC15" s="104">
        <v>341634396</v>
      </c>
      <c r="BD15" s="6">
        <v>300137361</v>
      </c>
      <c r="BE15" s="6">
        <v>316917016</v>
      </c>
      <c r="BF15" s="6">
        <v>331657397</v>
      </c>
      <c r="BG15" s="21">
        <v>337090700.76999998</v>
      </c>
      <c r="BH15" s="6">
        <v>316058685.31</v>
      </c>
      <c r="BI15" s="675">
        <v>267138854</v>
      </c>
      <c r="BJ15" s="6">
        <v>276626032</v>
      </c>
      <c r="BK15" s="21">
        <v>312016973</v>
      </c>
      <c r="BL15" s="6">
        <v>329090897.85000002</v>
      </c>
      <c r="BM15" s="6">
        <v>350447331</v>
      </c>
      <c r="BN15" s="253">
        <v>25254208</v>
      </c>
      <c r="BO15" s="255">
        <v>29445744</v>
      </c>
      <c r="BP15" s="255">
        <v>9338521</v>
      </c>
      <c r="BQ15" s="104">
        <v>11087687</v>
      </c>
      <c r="BR15" s="104">
        <v>11640658</v>
      </c>
      <c r="BS15" s="104">
        <v>13485922</v>
      </c>
      <c r="BT15" s="6">
        <v>15249821</v>
      </c>
      <c r="BU15" s="6">
        <v>18814670</v>
      </c>
      <c r="BV15" s="6">
        <v>17358398</v>
      </c>
      <c r="BW15" s="6">
        <v>15588298.039999999</v>
      </c>
      <c r="BX15" s="6">
        <v>20776949.849999998</v>
      </c>
      <c r="BY15" s="675">
        <v>17226765</v>
      </c>
      <c r="BZ15" s="6">
        <v>15591839</v>
      </c>
      <c r="CA15" s="6">
        <v>19080943</v>
      </c>
      <c r="CB15" s="6">
        <v>18441675.690000001</v>
      </c>
      <c r="CC15" s="6">
        <v>19734796</v>
      </c>
      <c r="CD15" s="275">
        <v>3150845</v>
      </c>
      <c r="CE15" s="104">
        <v>4805097</v>
      </c>
      <c r="CF15" s="104">
        <v>7703484</v>
      </c>
      <c r="CG15" s="104">
        <v>8884231</v>
      </c>
      <c r="CH15" s="104">
        <v>10465548</v>
      </c>
      <c r="CI15" s="104">
        <v>11760643</v>
      </c>
      <c r="CJ15" s="6">
        <v>31184690</v>
      </c>
      <c r="CK15" s="6">
        <v>31748574</v>
      </c>
      <c r="CL15" s="6">
        <v>34530282</v>
      </c>
      <c r="CM15" s="6">
        <v>36893562.619999997</v>
      </c>
      <c r="CN15" s="6">
        <v>47797890.729999997</v>
      </c>
      <c r="CO15" s="675">
        <v>39234691</v>
      </c>
      <c r="CP15" s="6">
        <v>37457856</v>
      </c>
      <c r="CQ15" s="6">
        <v>43112609</v>
      </c>
      <c r="CR15" s="2">
        <v>41863970.120000005</v>
      </c>
      <c r="CS15" s="6">
        <v>51147340</v>
      </c>
      <c r="CT15" s="253">
        <v>10764372</v>
      </c>
      <c r="CU15" s="104">
        <v>13070515</v>
      </c>
      <c r="CV15" s="104">
        <v>19425225</v>
      </c>
      <c r="CW15" s="104">
        <v>24174925</v>
      </c>
      <c r="CX15" s="104">
        <v>29268531</v>
      </c>
      <c r="CY15" s="104">
        <v>29835568</v>
      </c>
      <c r="CZ15" s="6">
        <v>21098504</v>
      </c>
      <c r="DA15" s="6">
        <v>23832098</v>
      </c>
      <c r="DB15" s="6">
        <v>24352195</v>
      </c>
      <c r="DC15" s="6">
        <v>22146842.899999999</v>
      </c>
      <c r="DD15" s="6">
        <v>31985954.25999999</v>
      </c>
      <c r="DE15" s="675">
        <v>27938655</v>
      </c>
      <c r="DF15" s="6">
        <v>26975933</v>
      </c>
      <c r="DG15" s="6">
        <v>28473734</v>
      </c>
      <c r="DH15" s="6">
        <v>25962419.880000003</v>
      </c>
      <c r="DI15" s="6">
        <v>27526264</v>
      </c>
      <c r="DJ15" s="276">
        <v>99089831</v>
      </c>
      <c r="DK15" s="104">
        <v>112856636</v>
      </c>
      <c r="DL15" s="104">
        <v>140775867.75</v>
      </c>
      <c r="DM15" s="104">
        <v>154279521</v>
      </c>
      <c r="DN15" s="104">
        <v>171070557</v>
      </c>
      <c r="DO15" s="104">
        <v>178541903</v>
      </c>
      <c r="DP15" s="104">
        <v>169767704</v>
      </c>
      <c r="DQ15" s="104">
        <v>175785455</v>
      </c>
      <c r="DR15" s="104">
        <v>184878574</v>
      </c>
      <c r="DS15" s="104">
        <v>238067039</v>
      </c>
      <c r="DT15" s="6">
        <v>316337725</v>
      </c>
      <c r="DU15" s="675">
        <v>369514570</v>
      </c>
      <c r="DV15" s="6">
        <v>367565152</v>
      </c>
      <c r="DW15" s="6">
        <v>367096183</v>
      </c>
      <c r="DX15" s="6">
        <v>357932547</v>
      </c>
      <c r="DY15" s="6">
        <v>350495365</v>
      </c>
      <c r="DZ15" s="253" t="s">
        <v>16</v>
      </c>
      <c r="EA15" s="33" t="s">
        <v>16</v>
      </c>
      <c r="EB15" s="33" t="s">
        <v>16</v>
      </c>
      <c r="EC15" s="33" t="s">
        <v>16</v>
      </c>
      <c r="ED15" s="33" t="s">
        <v>16</v>
      </c>
      <c r="EE15" s="33" t="s">
        <v>16</v>
      </c>
      <c r="EF15" s="21" t="s">
        <v>16</v>
      </c>
      <c r="EG15" s="21" t="s">
        <v>16</v>
      </c>
      <c r="EH15" s="21" t="s">
        <v>16</v>
      </c>
      <c r="EI15" s="21" t="s">
        <v>16</v>
      </c>
      <c r="EJ15" s="21" t="s">
        <v>16</v>
      </c>
      <c r="EK15" s="21" t="s">
        <v>16</v>
      </c>
      <c r="EL15" s="21" t="s">
        <v>16</v>
      </c>
      <c r="EM15" s="21" t="s">
        <v>16</v>
      </c>
      <c r="EN15" s="21" t="s">
        <v>16</v>
      </c>
      <c r="EO15" s="24" t="s">
        <v>16</v>
      </c>
      <c r="EP15" s="104">
        <v>56330703.980000004</v>
      </c>
      <c r="EQ15" s="104">
        <v>61749493</v>
      </c>
      <c r="ER15" s="104">
        <v>72155931</v>
      </c>
      <c r="ES15" s="104">
        <v>84334009</v>
      </c>
      <c r="ET15" s="104">
        <v>80204507</v>
      </c>
      <c r="EU15" s="104">
        <v>83037929</v>
      </c>
      <c r="EV15" s="104">
        <v>94823483</v>
      </c>
      <c r="EW15" s="104">
        <v>113856115</v>
      </c>
      <c r="EX15" s="6">
        <v>145287737</v>
      </c>
      <c r="EY15" s="675">
        <v>176013435</v>
      </c>
      <c r="EZ15" s="6">
        <v>165251246</v>
      </c>
      <c r="FA15" s="6">
        <v>157232048</v>
      </c>
      <c r="FB15" s="6">
        <v>155654507</v>
      </c>
      <c r="FC15" s="6">
        <v>154315809</v>
      </c>
      <c r="FD15" s="24" t="s">
        <v>16</v>
      </c>
      <c r="FE15" s="104">
        <v>64901418.409999996</v>
      </c>
      <c r="FF15" s="104">
        <v>76164761</v>
      </c>
      <c r="FG15" s="104">
        <v>86515422</v>
      </c>
      <c r="FH15" s="104">
        <v>81267177</v>
      </c>
      <c r="FI15" s="104">
        <v>77258623</v>
      </c>
      <c r="FJ15" s="104">
        <v>79478262</v>
      </c>
      <c r="FK15" s="104">
        <v>78119104</v>
      </c>
      <c r="FL15" s="104">
        <v>87957417</v>
      </c>
      <c r="FM15" s="6">
        <v>120551829</v>
      </c>
      <c r="FN15" s="675">
        <v>137442875</v>
      </c>
      <c r="FO15" s="6">
        <v>143587922</v>
      </c>
      <c r="FP15" s="6">
        <v>145100893</v>
      </c>
      <c r="FQ15" s="6">
        <v>137442875</v>
      </c>
      <c r="FR15" s="6">
        <v>136636542</v>
      </c>
      <c r="FS15" s="24" t="s">
        <v>16</v>
      </c>
      <c r="FT15" s="104">
        <v>19543745.359999999</v>
      </c>
      <c r="FU15" s="104">
        <v>16365267</v>
      </c>
      <c r="FV15" s="104">
        <v>12399204</v>
      </c>
      <c r="FW15" s="104">
        <v>12940717</v>
      </c>
      <c r="FX15" s="104">
        <v>12304574</v>
      </c>
      <c r="FY15" s="104">
        <v>13269264</v>
      </c>
      <c r="FZ15" s="104">
        <v>11935987</v>
      </c>
      <c r="GA15" s="104">
        <v>36253507</v>
      </c>
      <c r="GB15" s="6">
        <v>50498159</v>
      </c>
      <c r="GC15" s="675">
        <v>56058260</v>
      </c>
      <c r="GD15" s="6">
        <v>58725984</v>
      </c>
      <c r="GE15" s="6">
        <v>64763242</v>
      </c>
      <c r="GF15" s="6">
        <v>61926924</v>
      </c>
      <c r="GG15" s="6">
        <v>59131064</v>
      </c>
      <c r="GH15" s="254" t="s">
        <v>16</v>
      </c>
      <c r="GI15" s="33" t="s">
        <v>16</v>
      </c>
      <c r="GJ15" s="33" t="s">
        <v>16</v>
      </c>
      <c r="GK15" s="33" t="s">
        <v>16</v>
      </c>
      <c r="GL15" s="33" t="s">
        <v>16</v>
      </c>
      <c r="GM15" s="33" t="s">
        <v>16</v>
      </c>
      <c r="GN15" s="33" t="s">
        <v>16</v>
      </c>
      <c r="GO15" s="33" t="s">
        <v>16</v>
      </c>
      <c r="GP15" s="33" t="s">
        <v>16</v>
      </c>
      <c r="GQ15" s="33" t="s">
        <v>16</v>
      </c>
      <c r="GR15" s="33" t="s">
        <v>16</v>
      </c>
      <c r="GS15" s="33" t="s">
        <v>16</v>
      </c>
      <c r="GT15" s="33" t="s">
        <v>16</v>
      </c>
      <c r="GU15" s="33" t="s">
        <v>16</v>
      </c>
      <c r="GV15" s="33" t="s">
        <v>16</v>
      </c>
      <c r="GW15" s="33" t="s">
        <v>16</v>
      </c>
      <c r="GX15" s="253" t="s">
        <v>16</v>
      </c>
      <c r="GY15" s="33" t="s">
        <v>16</v>
      </c>
      <c r="GZ15" s="33" t="s">
        <v>16</v>
      </c>
      <c r="HA15" s="33" t="s">
        <v>16</v>
      </c>
      <c r="HB15" s="33" t="s">
        <v>16</v>
      </c>
      <c r="HC15" s="33" t="s">
        <v>16</v>
      </c>
      <c r="HD15" s="33" t="s">
        <v>16</v>
      </c>
      <c r="HE15" s="33" t="s">
        <v>16</v>
      </c>
      <c r="HF15" s="33" t="s">
        <v>16</v>
      </c>
      <c r="HG15" s="33" t="s">
        <v>16</v>
      </c>
      <c r="HH15" s="33" t="s">
        <v>16</v>
      </c>
      <c r="HI15" s="33" t="s">
        <v>16</v>
      </c>
      <c r="HJ15" s="33" t="s">
        <v>16</v>
      </c>
      <c r="HK15" s="33" t="s">
        <v>16</v>
      </c>
      <c r="HL15" s="33" t="s">
        <v>16</v>
      </c>
      <c r="HM15" s="253" t="s">
        <v>16</v>
      </c>
      <c r="HN15" s="33" t="s">
        <v>16</v>
      </c>
      <c r="HO15" s="33" t="s">
        <v>16</v>
      </c>
      <c r="HP15" s="33" t="s">
        <v>16</v>
      </c>
      <c r="HQ15" s="33" t="s">
        <v>16</v>
      </c>
      <c r="HR15" s="33" t="s">
        <v>16</v>
      </c>
      <c r="HS15" s="33" t="s">
        <v>16</v>
      </c>
      <c r="HT15" s="33" t="s">
        <v>16</v>
      </c>
      <c r="HU15" s="33" t="s">
        <v>16</v>
      </c>
      <c r="HV15" s="33" t="s">
        <v>16</v>
      </c>
      <c r="HW15" s="33" t="s">
        <v>16</v>
      </c>
      <c r="HX15" s="33" t="s">
        <v>16</v>
      </c>
      <c r="HY15" s="33" t="s">
        <v>16</v>
      </c>
      <c r="HZ15" s="33" t="s">
        <v>16</v>
      </c>
      <c r="IA15" s="33" t="s">
        <v>16</v>
      </c>
    </row>
    <row r="16" spans="1:235" s="2" customFormat="1">
      <c r="A16" s="248" t="s">
        <v>9</v>
      </c>
      <c r="B16" s="275">
        <v>208444714</v>
      </c>
      <c r="C16" s="104">
        <v>227087486</v>
      </c>
      <c r="D16" s="104">
        <v>253750790</v>
      </c>
      <c r="E16" s="104">
        <v>318426164</v>
      </c>
      <c r="F16" s="6">
        <v>372448977</v>
      </c>
      <c r="G16" s="6">
        <v>421316711</v>
      </c>
      <c r="H16" s="6">
        <v>461819585</v>
      </c>
      <c r="I16" s="6">
        <v>506676485</v>
      </c>
      <c r="J16" s="6">
        <v>562340838</v>
      </c>
      <c r="K16" s="6">
        <v>570080600</v>
      </c>
      <c r="L16" s="6">
        <v>626151457</v>
      </c>
      <c r="M16" s="6">
        <v>669642059</v>
      </c>
      <c r="N16" s="6">
        <v>721333939</v>
      </c>
      <c r="O16" s="6">
        <v>777596056</v>
      </c>
      <c r="P16" s="6">
        <v>827701245</v>
      </c>
      <c r="Q16" s="6">
        <v>958807722</v>
      </c>
      <c r="R16" s="275">
        <v>131938718</v>
      </c>
      <c r="S16" s="104">
        <v>138068960</v>
      </c>
      <c r="T16" s="104">
        <v>155230493</v>
      </c>
      <c r="U16" s="104">
        <v>199411057</v>
      </c>
      <c r="V16" s="6">
        <v>234873901</v>
      </c>
      <c r="W16" s="6">
        <v>264448846</v>
      </c>
      <c r="X16" s="6">
        <v>288091777</v>
      </c>
      <c r="Y16" s="6">
        <v>319345629</v>
      </c>
      <c r="Z16" s="6">
        <v>357701854</v>
      </c>
      <c r="AA16" s="6">
        <v>361475625</v>
      </c>
      <c r="AB16" s="6">
        <v>391751629</v>
      </c>
      <c r="AC16" s="6">
        <v>411467853</v>
      </c>
      <c r="AD16" s="6">
        <v>441592773</v>
      </c>
      <c r="AE16" s="6">
        <v>484408603</v>
      </c>
      <c r="AF16" s="6">
        <v>517218877</v>
      </c>
      <c r="AG16" s="6">
        <v>637814411</v>
      </c>
      <c r="AH16" s="24" t="s">
        <v>16</v>
      </c>
      <c r="AI16" s="21" t="s">
        <v>16</v>
      </c>
      <c r="AJ16" s="21" t="s">
        <v>16</v>
      </c>
      <c r="AK16" s="21" t="s">
        <v>16</v>
      </c>
      <c r="AL16" s="21" t="s">
        <v>16</v>
      </c>
      <c r="AM16" s="21" t="s">
        <v>16</v>
      </c>
      <c r="AN16" s="21" t="s">
        <v>16</v>
      </c>
      <c r="AO16" s="21" t="s">
        <v>16</v>
      </c>
      <c r="AP16" s="21" t="s">
        <v>16</v>
      </c>
      <c r="AQ16" s="21" t="s">
        <v>16</v>
      </c>
      <c r="AR16" s="21" t="s">
        <v>16</v>
      </c>
      <c r="AS16" s="21" t="s">
        <v>16</v>
      </c>
      <c r="AT16" s="21" t="s">
        <v>16</v>
      </c>
      <c r="AU16" s="21" t="s">
        <v>16</v>
      </c>
      <c r="AV16" s="21" t="s">
        <v>16</v>
      </c>
      <c r="AW16" s="21" t="s">
        <v>16</v>
      </c>
      <c r="AX16" s="275">
        <v>23812500</v>
      </c>
      <c r="AY16" s="104">
        <v>25355788</v>
      </c>
      <c r="AZ16" s="104">
        <v>28041851</v>
      </c>
      <c r="BA16" s="104">
        <v>34774132</v>
      </c>
      <c r="BB16" s="104">
        <v>39253342</v>
      </c>
      <c r="BC16" s="104">
        <v>70214260</v>
      </c>
      <c r="BD16" s="6">
        <v>72230804</v>
      </c>
      <c r="BE16" s="6">
        <v>80175622</v>
      </c>
      <c r="BF16" s="6">
        <v>87659604</v>
      </c>
      <c r="BG16" s="6">
        <v>88374006</v>
      </c>
      <c r="BH16" s="6">
        <v>101081899</v>
      </c>
      <c r="BI16" s="6">
        <v>114472494</v>
      </c>
      <c r="BJ16" s="6">
        <v>126639639</v>
      </c>
      <c r="BK16" s="6">
        <v>134409143</v>
      </c>
      <c r="BL16" s="6">
        <v>143249503</v>
      </c>
      <c r="BM16" s="6">
        <v>149223491</v>
      </c>
      <c r="BN16" s="275">
        <v>16896783</v>
      </c>
      <c r="BO16" s="104">
        <v>12551050</v>
      </c>
      <c r="BP16" s="104">
        <v>14637000</v>
      </c>
      <c r="BQ16" s="104">
        <v>17796850</v>
      </c>
      <c r="BR16" s="104">
        <v>20877625</v>
      </c>
      <c r="BS16" s="21" t="s">
        <v>16</v>
      </c>
      <c r="BT16" s="21" t="s">
        <v>16</v>
      </c>
      <c r="BU16" s="21" t="s">
        <v>16</v>
      </c>
      <c r="BV16" s="21" t="s">
        <v>16</v>
      </c>
      <c r="BW16" s="21" t="s">
        <v>16</v>
      </c>
      <c r="BX16" s="21" t="s">
        <v>16</v>
      </c>
      <c r="BY16" s="677">
        <v>23237377</v>
      </c>
      <c r="BZ16" s="21">
        <v>24382410</v>
      </c>
      <c r="CA16" s="21">
        <v>26379334</v>
      </c>
      <c r="CB16" s="21">
        <v>27501405</v>
      </c>
      <c r="CC16" s="21">
        <v>26760906</v>
      </c>
      <c r="CD16" s="275">
        <v>24966958</v>
      </c>
      <c r="CE16" s="104">
        <v>37747612</v>
      </c>
      <c r="CF16" s="104">
        <v>41902802</v>
      </c>
      <c r="CG16" s="104">
        <v>49660050</v>
      </c>
      <c r="CH16" s="104">
        <v>69414850</v>
      </c>
      <c r="CI16" s="104">
        <v>77919927</v>
      </c>
      <c r="CJ16" s="6">
        <v>83058432</v>
      </c>
      <c r="CK16" s="6">
        <v>87796587</v>
      </c>
      <c r="CL16" s="6">
        <v>94356614</v>
      </c>
      <c r="CM16" s="6">
        <v>96299247</v>
      </c>
      <c r="CN16" s="6">
        <v>106779225</v>
      </c>
      <c r="CO16" s="675">
        <v>91144297</v>
      </c>
      <c r="CP16" s="6">
        <v>96604748</v>
      </c>
      <c r="CQ16" s="6">
        <v>100362602</v>
      </c>
      <c r="CR16" s="2">
        <v>108393772</v>
      </c>
      <c r="CS16" s="6">
        <v>112335222</v>
      </c>
      <c r="CT16" s="275">
        <v>10829755</v>
      </c>
      <c r="CU16" s="104">
        <v>13364076</v>
      </c>
      <c r="CV16" s="104">
        <v>13938644</v>
      </c>
      <c r="CW16" s="104">
        <v>16784075</v>
      </c>
      <c r="CX16" s="104">
        <v>8029259</v>
      </c>
      <c r="CY16" s="104">
        <v>8733678</v>
      </c>
      <c r="CZ16" s="6">
        <v>18438572</v>
      </c>
      <c r="DA16" s="6">
        <v>19358647</v>
      </c>
      <c r="DB16" s="6">
        <v>22622766</v>
      </c>
      <c r="DC16" s="6">
        <v>23931722</v>
      </c>
      <c r="DD16" s="6">
        <v>26538704</v>
      </c>
      <c r="DE16" s="6">
        <v>29320038</v>
      </c>
      <c r="DF16" s="6">
        <v>32114369</v>
      </c>
      <c r="DG16" s="6">
        <v>32036374</v>
      </c>
      <c r="DH16" s="6">
        <v>31337688</v>
      </c>
      <c r="DI16" s="6">
        <v>32673692</v>
      </c>
      <c r="DJ16" s="276">
        <v>52924942</v>
      </c>
      <c r="DK16" s="104">
        <v>58484171</v>
      </c>
      <c r="DL16" s="104">
        <v>69400651</v>
      </c>
      <c r="DM16" s="104">
        <v>80835128</v>
      </c>
      <c r="DN16" s="104">
        <v>94590934</v>
      </c>
      <c r="DO16" s="104">
        <v>105277369</v>
      </c>
      <c r="DP16" s="104">
        <v>100964265</v>
      </c>
      <c r="DQ16" s="104">
        <v>107516871</v>
      </c>
      <c r="DR16" s="104">
        <v>121387292</v>
      </c>
      <c r="DS16" s="104">
        <v>126423902</v>
      </c>
      <c r="DT16" s="6">
        <v>147495571</v>
      </c>
      <c r="DU16" s="6">
        <v>164198898</v>
      </c>
      <c r="DV16" s="6">
        <v>167629162</v>
      </c>
      <c r="DW16" s="6">
        <v>162797863</v>
      </c>
      <c r="DX16" s="6">
        <v>164704332</v>
      </c>
      <c r="DY16" s="6">
        <v>165308539</v>
      </c>
      <c r="DZ16" s="253">
        <v>3454167</v>
      </c>
      <c r="EA16" s="33">
        <v>4616095</v>
      </c>
      <c r="EB16" s="33">
        <v>6063004</v>
      </c>
      <c r="EC16" s="33">
        <v>7283187</v>
      </c>
      <c r="ED16" s="33">
        <v>8560187</v>
      </c>
      <c r="EE16" s="33"/>
      <c r="EF16" s="21">
        <v>8462946</v>
      </c>
      <c r="EG16" s="21">
        <v>9031443</v>
      </c>
      <c r="EH16" s="21">
        <v>9252731</v>
      </c>
      <c r="EI16" s="6">
        <v>25222083</v>
      </c>
      <c r="EJ16" s="6">
        <v>27623408</v>
      </c>
      <c r="EK16" s="6">
        <v>28417637</v>
      </c>
      <c r="EL16" s="6">
        <v>28505372</v>
      </c>
      <c r="EM16" s="2">
        <v>28388378</v>
      </c>
      <c r="EN16" s="6">
        <v>29110889</v>
      </c>
      <c r="EO16" s="275">
        <v>21390645</v>
      </c>
      <c r="EP16" s="104">
        <v>25751587</v>
      </c>
      <c r="EQ16" s="104">
        <v>28993079</v>
      </c>
      <c r="ER16" s="104">
        <v>33574095</v>
      </c>
      <c r="ES16" s="104">
        <v>36352831</v>
      </c>
      <c r="ET16" s="104">
        <v>38430108</v>
      </c>
      <c r="EU16" s="104">
        <v>42061153</v>
      </c>
      <c r="EV16" s="104">
        <v>47174207</v>
      </c>
      <c r="EW16" s="17">
        <v>49358931</v>
      </c>
      <c r="EX16" s="6">
        <v>72360946</v>
      </c>
      <c r="EY16" s="6">
        <v>78589079</v>
      </c>
      <c r="EZ16" s="6">
        <v>76274175</v>
      </c>
      <c r="FA16" s="6">
        <v>76245647</v>
      </c>
      <c r="FB16" s="6">
        <v>63968516</v>
      </c>
      <c r="FC16" s="6">
        <v>63423142</v>
      </c>
      <c r="FD16" s="275">
        <v>19260394</v>
      </c>
      <c r="FE16" s="104">
        <v>22667182</v>
      </c>
      <c r="FF16" s="104">
        <v>25775478</v>
      </c>
      <c r="FG16" s="104">
        <v>31216356</v>
      </c>
      <c r="FH16" s="104">
        <v>35009834</v>
      </c>
      <c r="FI16" s="104">
        <v>36020264</v>
      </c>
      <c r="FJ16" s="104">
        <v>28997826</v>
      </c>
      <c r="FK16" s="104">
        <v>35303752</v>
      </c>
      <c r="FL16" s="104">
        <v>36327047</v>
      </c>
      <c r="FM16" s="6">
        <v>12124913</v>
      </c>
      <c r="FN16" s="675">
        <v>18378010</v>
      </c>
      <c r="FO16" s="6">
        <v>19539951</v>
      </c>
      <c r="FP16" s="6">
        <v>19945646</v>
      </c>
      <c r="FQ16" s="6">
        <v>18378010</v>
      </c>
      <c r="FR16" s="6">
        <v>19539951</v>
      </c>
      <c r="FS16" s="275">
        <v>14378965</v>
      </c>
      <c r="FT16" s="104">
        <v>16365787</v>
      </c>
      <c r="FU16" s="104">
        <v>20003567</v>
      </c>
      <c r="FV16" s="104">
        <v>22517296</v>
      </c>
      <c r="FW16" s="104">
        <v>25354517</v>
      </c>
      <c r="FX16" s="104">
        <v>26513893</v>
      </c>
      <c r="FY16" s="104">
        <v>27994946</v>
      </c>
      <c r="FZ16" s="104">
        <v>29877890</v>
      </c>
      <c r="GA16" s="104">
        <v>31485193</v>
      </c>
      <c r="GB16" s="6">
        <v>37787629</v>
      </c>
      <c r="GC16" s="675">
        <v>39608401</v>
      </c>
      <c r="GD16" s="6">
        <v>43397399</v>
      </c>
      <c r="GE16" s="6">
        <v>38101198</v>
      </c>
      <c r="GF16" s="6">
        <v>42763878</v>
      </c>
      <c r="GG16" s="6">
        <v>42714786</v>
      </c>
      <c r="GH16" s="254" t="s">
        <v>43</v>
      </c>
      <c r="GI16" s="33" t="s">
        <v>43</v>
      </c>
      <c r="GJ16" s="33" t="s">
        <v>43</v>
      </c>
      <c r="GK16" s="33" t="s">
        <v>43</v>
      </c>
      <c r="GL16" s="33" t="s">
        <v>43</v>
      </c>
      <c r="GM16" s="33" t="s">
        <v>43</v>
      </c>
      <c r="GN16" s="33" t="s">
        <v>43</v>
      </c>
      <c r="GO16" s="33" t="s">
        <v>43</v>
      </c>
      <c r="GP16" s="33" t="s">
        <v>43</v>
      </c>
      <c r="GQ16" s="33">
        <v>26919221</v>
      </c>
      <c r="GR16" s="6">
        <v>26642589</v>
      </c>
      <c r="GS16" s="6">
        <v>28675466</v>
      </c>
      <c r="GT16" s="6">
        <v>28525664</v>
      </c>
      <c r="GU16" s="6">
        <v>27939993</v>
      </c>
      <c r="GV16" s="6">
        <v>30720860</v>
      </c>
      <c r="GW16" s="6">
        <v>29677346</v>
      </c>
      <c r="GX16" s="253" t="s">
        <v>43</v>
      </c>
      <c r="GY16" s="33" t="s">
        <v>43</v>
      </c>
      <c r="GZ16" s="33" t="s">
        <v>43</v>
      </c>
      <c r="HA16" s="33" t="s">
        <v>43</v>
      </c>
      <c r="HB16" s="33" t="s">
        <v>43</v>
      </c>
      <c r="HC16" s="33" t="s">
        <v>43</v>
      </c>
      <c r="HD16" s="33" t="s">
        <v>43</v>
      </c>
      <c r="HE16" s="33" t="s">
        <v>43</v>
      </c>
      <c r="HF16" s="33">
        <v>8288797</v>
      </c>
      <c r="HG16" s="6">
        <v>5622900</v>
      </c>
      <c r="HH16" s="6">
        <v>6472590</v>
      </c>
      <c r="HI16" s="6">
        <v>6587138</v>
      </c>
      <c r="HJ16" s="6">
        <v>5188222</v>
      </c>
      <c r="HK16" s="6">
        <v>6583108</v>
      </c>
      <c r="HL16" s="6">
        <v>6463277</v>
      </c>
      <c r="HM16" s="253" t="s">
        <v>43</v>
      </c>
      <c r="HN16" s="33" t="s">
        <v>43</v>
      </c>
      <c r="HO16" s="33" t="s">
        <v>43</v>
      </c>
      <c r="HP16" s="33" t="s">
        <v>43</v>
      </c>
      <c r="HQ16" s="33" t="s">
        <v>43</v>
      </c>
      <c r="HR16" s="33" t="s">
        <v>43</v>
      </c>
      <c r="HS16" s="33" t="s">
        <v>43</v>
      </c>
      <c r="HT16" s="33" t="s">
        <v>43</v>
      </c>
      <c r="HU16" s="6">
        <v>18630424</v>
      </c>
      <c r="HV16" s="6">
        <v>21019689</v>
      </c>
      <c r="HW16" s="6">
        <v>22202876</v>
      </c>
      <c r="HX16" s="6">
        <v>21938526</v>
      </c>
      <c r="HY16" s="6">
        <v>22751771</v>
      </c>
      <c r="HZ16" s="6">
        <v>24137752</v>
      </c>
      <c r="IA16" s="6">
        <v>23214069</v>
      </c>
    </row>
    <row r="17" spans="1:235" s="2" customFormat="1">
      <c r="A17" s="248" t="s">
        <v>10</v>
      </c>
      <c r="B17" s="316">
        <v>254753944.07087302</v>
      </c>
      <c r="C17" s="104">
        <v>338039460</v>
      </c>
      <c r="D17" s="17">
        <v>388587863</v>
      </c>
      <c r="E17" s="17">
        <v>497191508</v>
      </c>
      <c r="F17" s="6">
        <v>678791503</v>
      </c>
      <c r="G17" s="6">
        <v>777778962</v>
      </c>
      <c r="H17" s="6">
        <v>844272472</v>
      </c>
      <c r="I17" s="6">
        <v>851567006</v>
      </c>
      <c r="J17" s="6">
        <v>1027558905</v>
      </c>
      <c r="K17" s="6">
        <v>1128006883.6564732</v>
      </c>
      <c r="L17" s="6">
        <v>1223753819</v>
      </c>
      <c r="M17" s="6">
        <v>1310806287.146502</v>
      </c>
      <c r="N17" s="6">
        <v>1374451798</v>
      </c>
      <c r="O17" s="6">
        <v>1397295286</v>
      </c>
      <c r="P17" s="6">
        <v>1479700841</v>
      </c>
      <c r="Q17" s="6">
        <v>1479700841</v>
      </c>
      <c r="R17" s="275">
        <v>131782753.11830083</v>
      </c>
      <c r="S17" s="104">
        <v>186188066</v>
      </c>
      <c r="T17" s="104">
        <v>222107740</v>
      </c>
      <c r="U17" s="17">
        <v>273581136</v>
      </c>
      <c r="V17" s="6">
        <v>380650560</v>
      </c>
      <c r="W17" s="6">
        <v>440357736</v>
      </c>
      <c r="X17" s="6">
        <v>473108599</v>
      </c>
      <c r="Y17" s="6">
        <v>480403133</v>
      </c>
      <c r="Z17" s="6">
        <v>576623574</v>
      </c>
      <c r="AA17" s="6">
        <v>632710058</v>
      </c>
      <c r="AB17" s="6">
        <v>695502411</v>
      </c>
      <c r="AC17" s="6">
        <v>739816910.59438443</v>
      </c>
      <c r="AD17" s="6">
        <v>790372710</v>
      </c>
      <c r="AE17" s="6">
        <v>841375364</v>
      </c>
      <c r="AF17" s="6">
        <v>906381581</v>
      </c>
      <c r="AG17" s="6">
        <v>906381581</v>
      </c>
      <c r="AH17" s="24" t="s">
        <v>16</v>
      </c>
      <c r="AI17" s="21" t="s">
        <v>16</v>
      </c>
      <c r="AJ17" s="21" t="s">
        <v>16</v>
      </c>
      <c r="AK17" s="21" t="s">
        <v>16</v>
      </c>
      <c r="AL17" s="21" t="s">
        <v>16</v>
      </c>
      <c r="AM17" s="21" t="s">
        <v>16</v>
      </c>
      <c r="AN17" s="21" t="s">
        <v>16</v>
      </c>
      <c r="AO17" s="21" t="s">
        <v>16</v>
      </c>
      <c r="AP17" s="21" t="s">
        <v>16</v>
      </c>
      <c r="AQ17" s="21" t="s">
        <v>16</v>
      </c>
      <c r="AR17" s="21" t="s">
        <v>16</v>
      </c>
      <c r="AS17" s="21" t="s">
        <v>16</v>
      </c>
      <c r="AT17" s="21" t="s">
        <v>16</v>
      </c>
      <c r="AU17" s="21" t="s">
        <v>16</v>
      </c>
      <c r="AV17" s="21" t="s">
        <v>16</v>
      </c>
      <c r="AW17" s="21" t="s">
        <v>16</v>
      </c>
      <c r="AX17" s="317">
        <v>15242215.586364906</v>
      </c>
      <c r="AY17" s="104">
        <v>19067588</v>
      </c>
      <c r="AZ17" s="104">
        <v>21400000</v>
      </c>
      <c r="BA17" s="17">
        <v>35854524</v>
      </c>
      <c r="BB17" s="17">
        <v>121440628</v>
      </c>
      <c r="BC17" s="17">
        <v>134057824</v>
      </c>
      <c r="BD17" s="6">
        <v>144993494</v>
      </c>
      <c r="BE17" s="6">
        <v>144993494</v>
      </c>
      <c r="BF17" s="6">
        <v>170689869</v>
      </c>
      <c r="BG17" s="6">
        <v>186278925.65647319</v>
      </c>
      <c r="BH17" s="6">
        <v>199881398</v>
      </c>
      <c r="BI17" s="6">
        <v>212565191.16816461</v>
      </c>
      <c r="BJ17" s="6">
        <v>272092025</v>
      </c>
      <c r="BK17" s="6">
        <v>244548337</v>
      </c>
      <c r="BL17" s="6">
        <v>245295461</v>
      </c>
      <c r="BM17" s="6">
        <v>245295461</v>
      </c>
      <c r="BN17" s="275">
        <v>49235919.12422771</v>
      </c>
      <c r="BO17" s="104">
        <v>62728141</v>
      </c>
      <c r="BP17" s="104">
        <v>68882188</v>
      </c>
      <c r="BQ17" s="17">
        <v>92223300</v>
      </c>
      <c r="BR17" s="17">
        <v>21429160</v>
      </c>
      <c r="BS17" s="17">
        <v>25655408</v>
      </c>
      <c r="BT17" s="6">
        <v>28039428</v>
      </c>
      <c r="BU17" s="6">
        <v>28039428</v>
      </c>
      <c r="BV17" s="6">
        <v>34076564</v>
      </c>
      <c r="BW17" s="6">
        <v>37953448</v>
      </c>
      <c r="BX17" s="6">
        <v>42355789</v>
      </c>
      <c r="BY17" s="6">
        <v>44738572.123096488</v>
      </c>
      <c r="BZ17" s="21" t="s">
        <v>16</v>
      </c>
      <c r="CA17" s="21" t="s">
        <v>16</v>
      </c>
      <c r="CB17" s="21" t="s">
        <v>16</v>
      </c>
      <c r="CC17" s="21" t="s">
        <v>16</v>
      </c>
      <c r="CD17" s="275">
        <v>27881520.337001786</v>
      </c>
      <c r="CE17" s="104">
        <v>34727977</v>
      </c>
      <c r="CF17" s="104">
        <v>39462496</v>
      </c>
      <c r="CG17" s="17">
        <v>46116739</v>
      </c>
      <c r="CH17" s="17">
        <v>59958297</v>
      </c>
      <c r="CI17" s="17">
        <v>131801688</v>
      </c>
      <c r="CJ17" s="6">
        <v>146303925</v>
      </c>
      <c r="CK17" s="6">
        <v>146303925</v>
      </c>
      <c r="CL17" s="6">
        <v>153010771</v>
      </c>
      <c r="CM17" s="6">
        <v>166223321</v>
      </c>
      <c r="CN17" s="6">
        <v>177639267</v>
      </c>
      <c r="CO17" s="6">
        <v>192048801.11178491</v>
      </c>
      <c r="CP17" s="6">
        <v>189897736</v>
      </c>
      <c r="CQ17" s="6">
        <v>186580797</v>
      </c>
      <c r="CR17" s="2">
        <v>201272711</v>
      </c>
      <c r="CS17" s="6">
        <v>201272711</v>
      </c>
      <c r="CT17" s="275">
        <v>30541803.459734719</v>
      </c>
      <c r="CU17" s="104">
        <v>35327688</v>
      </c>
      <c r="CV17" s="104">
        <v>40200544</v>
      </c>
      <c r="CW17" s="17">
        <v>49415809</v>
      </c>
      <c r="CX17" s="17">
        <v>95312858</v>
      </c>
      <c r="CY17" s="17">
        <v>45906306</v>
      </c>
      <c r="CZ17" s="6">
        <v>51827026</v>
      </c>
      <c r="DA17" s="6">
        <v>51827026</v>
      </c>
      <c r="DB17" s="6">
        <v>93158127</v>
      </c>
      <c r="DC17" s="6">
        <v>104841131</v>
      </c>
      <c r="DD17" s="6">
        <v>108374954</v>
      </c>
      <c r="DE17" s="6">
        <v>121636812.14907162</v>
      </c>
      <c r="DF17" s="6">
        <v>122089327</v>
      </c>
      <c r="DG17" s="6">
        <v>124790788</v>
      </c>
      <c r="DH17" s="6">
        <v>126751088</v>
      </c>
      <c r="DI17" s="6">
        <v>126751088</v>
      </c>
      <c r="DJ17" s="276">
        <v>73900738</v>
      </c>
      <c r="DK17" s="104">
        <v>133717884</v>
      </c>
      <c r="DL17" s="104">
        <v>148661687</v>
      </c>
      <c r="DM17" s="17">
        <v>207616953</v>
      </c>
      <c r="DN17" s="17">
        <v>206330160</v>
      </c>
      <c r="DO17" s="17">
        <v>228269553</v>
      </c>
      <c r="DP17" s="17">
        <v>244202803</v>
      </c>
      <c r="DQ17" s="17">
        <v>261229178</v>
      </c>
      <c r="DR17" s="17">
        <v>311420688</v>
      </c>
      <c r="DS17" s="17">
        <v>375759862</v>
      </c>
      <c r="DT17" s="6">
        <v>337827305</v>
      </c>
      <c r="DU17" s="6">
        <v>377591793.01639074</v>
      </c>
      <c r="DV17" s="6">
        <v>397223199</v>
      </c>
      <c r="DW17" s="6">
        <v>384328134</v>
      </c>
      <c r="DX17" s="6">
        <v>345765783</v>
      </c>
      <c r="DY17" s="6">
        <v>345765783</v>
      </c>
      <c r="DZ17" s="24" t="s">
        <v>16</v>
      </c>
      <c r="EA17" s="21" t="s">
        <v>16</v>
      </c>
      <c r="EB17" s="21" t="s">
        <v>16</v>
      </c>
      <c r="EC17" s="16">
        <v>4504807</v>
      </c>
      <c r="ED17" s="16">
        <v>5653010</v>
      </c>
      <c r="EE17" s="16">
        <v>6967769</v>
      </c>
      <c r="EF17" s="16">
        <v>6967769</v>
      </c>
      <c r="EG17" s="21" t="s">
        <v>16</v>
      </c>
      <c r="EH17" s="21" t="s">
        <v>16</v>
      </c>
      <c r="EI17" s="21" t="s">
        <v>16</v>
      </c>
      <c r="EJ17" s="21" t="s">
        <v>16</v>
      </c>
      <c r="EK17" s="21" t="s">
        <v>16</v>
      </c>
      <c r="EL17" s="21" t="s">
        <v>16</v>
      </c>
      <c r="EM17" s="21" t="s">
        <v>16</v>
      </c>
      <c r="EN17" s="21" t="s">
        <v>16</v>
      </c>
      <c r="EO17" s="275">
        <v>58813596</v>
      </c>
      <c r="EP17" s="104">
        <v>65867769</v>
      </c>
      <c r="EQ17" s="17">
        <v>92955605</v>
      </c>
      <c r="ER17" s="17">
        <v>92409600</v>
      </c>
      <c r="ES17" s="17">
        <v>97872581</v>
      </c>
      <c r="ET17" s="17">
        <v>105710897</v>
      </c>
      <c r="EU17" s="17">
        <v>123153408</v>
      </c>
      <c r="EV17" s="104">
        <v>144027548</v>
      </c>
      <c r="EW17" s="17">
        <v>170535134</v>
      </c>
      <c r="EX17" s="6">
        <v>195284096</v>
      </c>
      <c r="EY17" s="675">
        <v>259008956</v>
      </c>
      <c r="EZ17" s="6">
        <v>279938774</v>
      </c>
      <c r="FA17" s="6">
        <v>265943621</v>
      </c>
      <c r="FB17" s="6">
        <v>228546836</v>
      </c>
      <c r="FC17" s="6">
        <v>228546836</v>
      </c>
      <c r="FD17" s="275">
        <v>51558484</v>
      </c>
      <c r="FE17" s="104">
        <v>56743981</v>
      </c>
      <c r="FF17" s="17">
        <v>85737776</v>
      </c>
      <c r="FG17" s="17">
        <v>82696729</v>
      </c>
      <c r="FH17" s="17">
        <v>95267089</v>
      </c>
      <c r="FI17" s="17">
        <v>98666888</v>
      </c>
      <c r="FJ17" s="17">
        <v>107214291</v>
      </c>
      <c r="FK17" s="17">
        <v>137086909</v>
      </c>
      <c r="FL17" s="17">
        <v>169719943</v>
      </c>
      <c r="FM17" s="6">
        <v>107098480</v>
      </c>
      <c r="FN17" s="675">
        <v>79654508</v>
      </c>
      <c r="FO17" s="6">
        <v>76452156</v>
      </c>
      <c r="FP17" s="6">
        <v>78482300</v>
      </c>
      <c r="FQ17" s="6">
        <v>79654508</v>
      </c>
      <c r="FR17" s="6">
        <v>79654508</v>
      </c>
      <c r="FS17" s="275">
        <v>23345804</v>
      </c>
      <c r="FT17" s="104">
        <v>26049937</v>
      </c>
      <c r="FU17" s="17">
        <v>28923572</v>
      </c>
      <c r="FV17" s="17">
        <v>26719024</v>
      </c>
      <c r="FW17" s="17">
        <v>29476873</v>
      </c>
      <c r="FX17" s="17">
        <v>32857249</v>
      </c>
      <c r="FY17" s="17">
        <v>23893710</v>
      </c>
      <c r="FZ17" s="17">
        <v>30306231</v>
      </c>
      <c r="GA17" s="104">
        <v>35504785</v>
      </c>
      <c r="GB17" s="6">
        <v>35444729</v>
      </c>
      <c r="GC17" s="6">
        <v>38928329.016390763</v>
      </c>
      <c r="GD17" s="6">
        <v>40832269</v>
      </c>
      <c r="GE17" s="6">
        <v>39902213</v>
      </c>
      <c r="GF17" s="6">
        <v>39744951</v>
      </c>
      <c r="GG17" s="6">
        <v>39744951</v>
      </c>
      <c r="GH17" s="254" t="s">
        <v>16</v>
      </c>
      <c r="GI17" s="33" t="s">
        <v>16</v>
      </c>
      <c r="GJ17" s="33" t="s">
        <v>16</v>
      </c>
      <c r="GK17" s="33" t="s">
        <v>16</v>
      </c>
      <c r="GL17" s="33" t="s">
        <v>16</v>
      </c>
      <c r="GM17" s="33" t="s">
        <v>16</v>
      </c>
      <c r="GN17" s="33" t="s">
        <v>16</v>
      </c>
      <c r="GO17" s="33" t="s">
        <v>16</v>
      </c>
      <c r="GP17" s="33" t="s">
        <v>16</v>
      </c>
      <c r="GQ17" s="33" t="s">
        <v>16</v>
      </c>
      <c r="GR17" s="33" t="s">
        <v>16</v>
      </c>
      <c r="GS17" s="33" t="s">
        <v>16</v>
      </c>
      <c r="GT17" s="33" t="s">
        <v>16</v>
      </c>
      <c r="GU17" s="33" t="s">
        <v>16</v>
      </c>
      <c r="GV17" s="33" t="s">
        <v>16</v>
      </c>
      <c r="GW17" s="33" t="s">
        <v>16</v>
      </c>
      <c r="GX17" s="253" t="s">
        <v>16</v>
      </c>
      <c r="GY17" s="33" t="s">
        <v>16</v>
      </c>
      <c r="GZ17" s="33" t="s">
        <v>16</v>
      </c>
      <c r="HA17" s="33" t="s">
        <v>16</v>
      </c>
      <c r="HB17" s="33" t="s">
        <v>16</v>
      </c>
      <c r="HC17" s="33" t="s">
        <v>16</v>
      </c>
      <c r="HD17" s="33" t="s">
        <v>16</v>
      </c>
      <c r="HE17" s="33" t="s">
        <v>16</v>
      </c>
      <c r="HF17" s="33" t="s">
        <v>16</v>
      </c>
      <c r="HG17" s="33" t="s">
        <v>16</v>
      </c>
      <c r="HH17" s="33" t="s">
        <v>16</v>
      </c>
      <c r="HI17" s="33" t="s">
        <v>16</v>
      </c>
      <c r="HJ17" s="33" t="s">
        <v>16</v>
      </c>
      <c r="HK17" s="33" t="s">
        <v>16</v>
      </c>
      <c r="HL17" s="33" t="s">
        <v>16</v>
      </c>
      <c r="HM17" s="253" t="s">
        <v>16</v>
      </c>
      <c r="HN17" s="33" t="s">
        <v>16</v>
      </c>
      <c r="HO17" s="33" t="s">
        <v>16</v>
      </c>
      <c r="HP17" s="33" t="s">
        <v>16</v>
      </c>
      <c r="HQ17" s="33" t="s">
        <v>16</v>
      </c>
      <c r="HR17" s="33" t="s">
        <v>16</v>
      </c>
      <c r="HS17" s="33" t="s">
        <v>16</v>
      </c>
      <c r="HT17" s="33" t="s">
        <v>16</v>
      </c>
      <c r="HU17" s="33" t="s">
        <v>16</v>
      </c>
      <c r="HV17" s="33" t="s">
        <v>16</v>
      </c>
      <c r="HW17" s="33" t="s">
        <v>16</v>
      </c>
      <c r="HX17" s="33" t="s">
        <v>16</v>
      </c>
      <c r="HY17" s="33" t="s">
        <v>16</v>
      </c>
      <c r="HZ17" s="33" t="s">
        <v>16</v>
      </c>
      <c r="IA17" s="33" t="s">
        <v>16</v>
      </c>
    </row>
    <row r="18" spans="1:235" s="2" customFormat="1">
      <c r="A18" s="248" t="s">
        <v>11</v>
      </c>
      <c r="B18" s="316">
        <v>392980962.06658351</v>
      </c>
      <c r="C18" s="104">
        <v>466541625</v>
      </c>
      <c r="D18" s="104">
        <v>450458678</v>
      </c>
      <c r="E18" s="104">
        <v>494448293</v>
      </c>
      <c r="F18" s="6">
        <v>541279703</v>
      </c>
      <c r="G18" s="6">
        <v>595094130</v>
      </c>
      <c r="H18" s="6">
        <v>619137237</v>
      </c>
      <c r="I18" s="6">
        <v>661900129</v>
      </c>
      <c r="J18" s="6">
        <v>705600668</v>
      </c>
      <c r="K18" s="6">
        <v>771376422</v>
      </c>
      <c r="L18" s="6">
        <v>848092528</v>
      </c>
      <c r="M18" s="6">
        <v>941351447</v>
      </c>
      <c r="N18" s="6">
        <v>998622023</v>
      </c>
      <c r="O18" s="6">
        <v>1035626732</v>
      </c>
      <c r="P18" s="6">
        <v>1080018809</v>
      </c>
      <c r="Q18" s="6">
        <v>1122772737</v>
      </c>
      <c r="R18" s="275">
        <v>120756179.44143847</v>
      </c>
      <c r="S18" s="323">
        <v>137351808</v>
      </c>
      <c r="T18" s="104">
        <v>124131176</v>
      </c>
      <c r="U18" s="104">
        <v>132082472</v>
      </c>
      <c r="V18" s="6">
        <v>141353154</v>
      </c>
      <c r="W18" s="6">
        <v>158888972</v>
      </c>
      <c r="X18" s="6">
        <v>165697600</v>
      </c>
      <c r="Y18" s="6">
        <v>176406500</v>
      </c>
      <c r="Z18" s="6">
        <v>297033948</v>
      </c>
      <c r="AA18" s="6">
        <v>323963948</v>
      </c>
      <c r="AB18" s="6">
        <v>350737648</v>
      </c>
      <c r="AC18" s="6">
        <v>390262867</v>
      </c>
      <c r="AD18" s="6">
        <v>416649205</v>
      </c>
      <c r="AE18" s="6">
        <v>432939200</v>
      </c>
      <c r="AF18" s="6">
        <v>446295643</v>
      </c>
      <c r="AG18" s="6">
        <v>467579418</v>
      </c>
      <c r="AH18" s="275">
        <v>67428281.167324647</v>
      </c>
      <c r="AI18" s="323">
        <v>79148400</v>
      </c>
      <c r="AJ18" s="104">
        <v>72219367</v>
      </c>
      <c r="AK18" s="104">
        <v>81606095</v>
      </c>
      <c r="AL18" s="6">
        <v>89999492</v>
      </c>
      <c r="AM18" s="6">
        <v>96663407</v>
      </c>
      <c r="AN18" s="6">
        <v>98206820</v>
      </c>
      <c r="AO18" s="6">
        <v>102021731</v>
      </c>
      <c r="AP18" s="21" t="s">
        <v>16</v>
      </c>
      <c r="AQ18" s="21" t="s">
        <v>16</v>
      </c>
      <c r="AR18" s="21">
        <v>58755000</v>
      </c>
      <c r="AS18" s="677">
        <v>1576000</v>
      </c>
      <c r="AT18" s="21">
        <v>65496600</v>
      </c>
      <c r="AU18" s="21">
        <v>69406700</v>
      </c>
      <c r="AV18" s="21">
        <v>183333150</v>
      </c>
      <c r="AW18" s="21">
        <v>196777410</v>
      </c>
      <c r="AX18" s="317">
        <v>147222451.52383521</v>
      </c>
      <c r="AY18" s="104">
        <v>179575431</v>
      </c>
      <c r="AZ18" s="104">
        <v>184534106</v>
      </c>
      <c r="BA18" s="104">
        <v>204154526</v>
      </c>
      <c r="BB18" s="104">
        <v>224238625</v>
      </c>
      <c r="BC18" s="104">
        <v>244107609</v>
      </c>
      <c r="BD18" s="6">
        <v>251112725</v>
      </c>
      <c r="BE18" s="6">
        <v>269674635</v>
      </c>
      <c r="BF18" s="6">
        <v>332622157</v>
      </c>
      <c r="BG18" s="6">
        <v>408070474</v>
      </c>
      <c r="BH18" s="6">
        <v>395141880</v>
      </c>
      <c r="BI18" s="6">
        <v>437743080</v>
      </c>
      <c r="BJ18" s="6">
        <v>466473363</v>
      </c>
      <c r="BK18" s="6">
        <v>480414332</v>
      </c>
      <c r="BL18" s="6">
        <v>395805830</v>
      </c>
      <c r="BM18" s="6">
        <v>405987111</v>
      </c>
      <c r="BN18" s="275">
        <v>40124483.459924802</v>
      </c>
      <c r="BO18" s="104">
        <v>49483300</v>
      </c>
      <c r="BP18" s="104">
        <v>49803872</v>
      </c>
      <c r="BQ18" s="104">
        <v>55361000</v>
      </c>
      <c r="BR18" s="104">
        <v>61821660</v>
      </c>
      <c r="BS18" s="104">
        <v>68588040</v>
      </c>
      <c r="BT18" s="6">
        <v>74713500</v>
      </c>
      <c r="BU18" s="6">
        <v>82222700</v>
      </c>
      <c r="BV18" s="6">
        <v>41586000</v>
      </c>
      <c r="BW18" s="21" t="s">
        <v>16</v>
      </c>
      <c r="BX18" s="21" t="s">
        <v>16</v>
      </c>
      <c r="BY18" s="21" t="s">
        <v>16</v>
      </c>
      <c r="BZ18" s="21" t="s">
        <v>16</v>
      </c>
      <c r="CA18" s="21" t="s">
        <v>16</v>
      </c>
      <c r="CB18" s="21" t="s">
        <v>16</v>
      </c>
      <c r="CC18" s="21" t="s">
        <v>16</v>
      </c>
      <c r="CD18" s="275">
        <v>17509928.79827597</v>
      </c>
      <c r="CE18" s="104">
        <v>20982686</v>
      </c>
      <c r="CF18" s="104">
        <v>19770157</v>
      </c>
      <c r="CG18" s="104">
        <v>21244200</v>
      </c>
      <c r="CH18" s="104">
        <v>23866772</v>
      </c>
      <c r="CI18" s="104">
        <v>26846102</v>
      </c>
      <c r="CJ18" s="6">
        <v>29406592</v>
      </c>
      <c r="CK18" s="6">
        <v>31574563</v>
      </c>
      <c r="CL18" s="6">
        <v>34358563</v>
      </c>
      <c r="CM18" s="6">
        <v>39342000</v>
      </c>
      <c r="CN18" s="6">
        <v>43458000</v>
      </c>
      <c r="CO18" s="6">
        <v>47601500</v>
      </c>
      <c r="CP18" s="6">
        <v>50002855</v>
      </c>
      <c r="CQ18" s="6">
        <v>52866500</v>
      </c>
      <c r="CR18" s="2">
        <v>54584186</v>
      </c>
      <c r="CS18" s="6">
        <v>52428798</v>
      </c>
      <c r="CT18" s="253" t="s">
        <v>16</v>
      </c>
      <c r="CU18" s="33" t="s">
        <v>16</v>
      </c>
      <c r="CV18" s="33" t="s">
        <v>16</v>
      </c>
      <c r="CW18" s="33" t="s">
        <v>16</v>
      </c>
      <c r="CX18" s="33" t="s">
        <v>16</v>
      </c>
      <c r="CY18" s="33" t="s">
        <v>16</v>
      </c>
      <c r="CZ18" s="21" t="s">
        <v>16</v>
      </c>
      <c r="DA18" s="21" t="s">
        <v>16</v>
      </c>
      <c r="DB18" s="21" t="s">
        <v>16</v>
      </c>
      <c r="DC18" s="21" t="s">
        <v>16</v>
      </c>
      <c r="DD18" s="21" t="s">
        <v>16</v>
      </c>
      <c r="DE18" s="21" t="s">
        <v>16</v>
      </c>
      <c r="DF18" s="21" t="s">
        <v>16</v>
      </c>
      <c r="DG18" s="21" t="s">
        <v>16</v>
      </c>
      <c r="DH18" s="21" t="s">
        <v>16</v>
      </c>
      <c r="DI18" s="21" t="s">
        <v>16</v>
      </c>
      <c r="DJ18" s="276">
        <v>88301103.31743902</v>
      </c>
      <c r="DK18" s="104">
        <v>104308300</v>
      </c>
      <c r="DL18" s="104">
        <v>107545961</v>
      </c>
      <c r="DM18" s="104">
        <v>126272666</v>
      </c>
      <c r="DN18" s="104">
        <v>137296700</v>
      </c>
      <c r="DO18" s="104">
        <v>147753462</v>
      </c>
      <c r="DP18" s="104">
        <v>156977321</v>
      </c>
      <c r="DQ18" s="104">
        <v>166746960</v>
      </c>
      <c r="DR18" s="104">
        <v>181867205</v>
      </c>
      <c r="DS18" s="104">
        <v>218982075</v>
      </c>
      <c r="DT18" s="6">
        <v>252029920</v>
      </c>
      <c r="DU18" s="6">
        <v>269232750</v>
      </c>
      <c r="DV18" s="6">
        <v>267690500</v>
      </c>
      <c r="DW18" s="6">
        <v>266097480</v>
      </c>
      <c r="DX18" s="6">
        <v>264162460</v>
      </c>
      <c r="DY18" s="6">
        <v>284668207</v>
      </c>
      <c r="DZ18" s="24" t="s">
        <v>16</v>
      </c>
      <c r="EA18" s="21" t="s">
        <v>16</v>
      </c>
      <c r="EB18" s="21" t="s">
        <v>16</v>
      </c>
      <c r="EC18" s="21" t="s">
        <v>16</v>
      </c>
      <c r="ED18" s="21" t="s">
        <v>16</v>
      </c>
      <c r="EE18" s="21" t="s">
        <v>16</v>
      </c>
      <c r="EF18" s="21" t="s">
        <v>16</v>
      </c>
      <c r="EG18" s="21" t="s">
        <v>16</v>
      </c>
      <c r="EH18" s="21" t="s">
        <v>16</v>
      </c>
      <c r="EI18" s="21" t="s">
        <v>16</v>
      </c>
      <c r="EJ18" s="21" t="s">
        <v>16</v>
      </c>
      <c r="EK18" s="21" t="s">
        <v>16</v>
      </c>
      <c r="EL18" s="21" t="s">
        <v>16</v>
      </c>
      <c r="EM18" s="21" t="s">
        <v>16</v>
      </c>
      <c r="EN18" s="21" t="s">
        <v>16</v>
      </c>
      <c r="EO18" s="275">
        <v>41474500</v>
      </c>
      <c r="EP18" s="104">
        <v>42243941</v>
      </c>
      <c r="EQ18" s="104">
        <v>49039600</v>
      </c>
      <c r="ER18" s="104">
        <v>53562500</v>
      </c>
      <c r="ES18" s="104">
        <v>57309000</v>
      </c>
      <c r="ET18" s="104">
        <v>61180400</v>
      </c>
      <c r="EU18" s="104">
        <v>64960800</v>
      </c>
      <c r="EV18" s="104">
        <v>68733640</v>
      </c>
      <c r="EW18" s="104">
        <v>82475500</v>
      </c>
      <c r="EX18" s="6">
        <v>138806520</v>
      </c>
      <c r="EY18" s="6">
        <v>150926250</v>
      </c>
      <c r="EZ18" s="6">
        <v>150798800</v>
      </c>
      <c r="FA18" s="6">
        <v>150225800</v>
      </c>
      <c r="FB18" s="6">
        <v>147448560</v>
      </c>
      <c r="FC18" s="6">
        <v>158569965</v>
      </c>
      <c r="FD18" s="275">
        <v>59701100</v>
      </c>
      <c r="FE18" s="104">
        <v>61990348</v>
      </c>
      <c r="FF18" s="104">
        <v>73039466</v>
      </c>
      <c r="FG18" s="104">
        <v>79248000</v>
      </c>
      <c r="FH18" s="104">
        <v>85866562</v>
      </c>
      <c r="FI18" s="104">
        <v>90771621</v>
      </c>
      <c r="FJ18" s="104">
        <v>96625560</v>
      </c>
      <c r="FK18" s="104">
        <v>107488865</v>
      </c>
      <c r="FL18" s="104">
        <v>129282875</v>
      </c>
      <c r="FM18" s="6">
        <v>113223400</v>
      </c>
      <c r="FN18" s="6">
        <v>118306500</v>
      </c>
      <c r="FO18" s="6">
        <v>116891700</v>
      </c>
      <c r="FP18" s="6">
        <v>115871680</v>
      </c>
      <c r="FQ18" s="6">
        <v>118306500</v>
      </c>
      <c r="FR18" s="6">
        <v>116891700</v>
      </c>
      <c r="FS18" s="275">
        <v>3132700</v>
      </c>
      <c r="FT18" s="104">
        <v>3311672</v>
      </c>
      <c r="FU18" s="104">
        <v>4193600</v>
      </c>
      <c r="FV18" s="104">
        <v>4486200</v>
      </c>
      <c r="FW18" s="104">
        <v>4577900</v>
      </c>
      <c r="FX18" s="104">
        <v>5025300</v>
      </c>
      <c r="FY18" s="104">
        <v>5160600</v>
      </c>
      <c r="FZ18" s="104">
        <v>5644700</v>
      </c>
      <c r="GA18" s="17">
        <v>7223700</v>
      </c>
      <c r="GB18" s="21" t="s">
        <v>16</v>
      </c>
      <c r="GC18" s="21" t="s">
        <v>16</v>
      </c>
      <c r="GD18" s="21" t="s">
        <v>16</v>
      </c>
      <c r="GE18" s="21" t="s">
        <v>16</v>
      </c>
      <c r="GF18" s="21" t="s">
        <v>16</v>
      </c>
      <c r="GG18" s="21" t="s">
        <v>16</v>
      </c>
      <c r="GH18" s="276">
        <v>8238580</v>
      </c>
      <c r="GI18" s="104">
        <v>9659400</v>
      </c>
      <c r="GJ18" s="33">
        <v>10761658</v>
      </c>
      <c r="GK18" s="104">
        <v>11649800</v>
      </c>
      <c r="GL18" s="104">
        <v>12626500</v>
      </c>
      <c r="GM18" s="104">
        <v>13849900</v>
      </c>
      <c r="GN18" s="6">
        <v>16234100</v>
      </c>
      <c r="GO18" s="6">
        <v>17708400</v>
      </c>
      <c r="GP18" s="6">
        <v>19711570</v>
      </c>
      <c r="GQ18" s="6">
        <v>22134578.604621667</v>
      </c>
      <c r="GR18" s="6">
        <v>25112000</v>
      </c>
      <c r="GS18" s="6">
        <v>26862600</v>
      </c>
      <c r="GT18" s="6">
        <v>28534150</v>
      </c>
      <c r="GU18" s="6">
        <v>28790750</v>
      </c>
      <c r="GV18" s="6">
        <v>30606050</v>
      </c>
      <c r="GW18" s="6">
        <v>34261440</v>
      </c>
      <c r="GX18" s="253">
        <v>1117000</v>
      </c>
      <c r="GY18" s="33">
        <v>1133103</v>
      </c>
      <c r="GZ18" s="104">
        <v>1194100</v>
      </c>
      <c r="HA18" s="104"/>
      <c r="HB18" s="104"/>
      <c r="HC18" s="6"/>
      <c r="HD18" s="33" t="s">
        <v>16</v>
      </c>
      <c r="HE18" s="33" t="s">
        <v>16</v>
      </c>
      <c r="HF18" s="33" t="s">
        <v>16</v>
      </c>
      <c r="HG18" s="33" t="s">
        <v>16</v>
      </c>
      <c r="HH18" s="676">
        <v>2210100</v>
      </c>
      <c r="HI18" s="33">
        <v>2368000</v>
      </c>
      <c r="HJ18" s="33">
        <v>2676000</v>
      </c>
      <c r="HK18" s="33">
        <v>2404500</v>
      </c>
      <c r="HL18" s="33">
        <v>2675100</v>
      </c>
      <c r="HM18" s="275">
        <v>8542400</v>
      </c>
      <c r="HN18" s="33">
        <v>9628555</v>
      </c>
      <c r="HO18" s="104">
        <v>10455700</v>
      </c>
      <c r="HP18" s="104">
        <v>12626500</v>
      </c>
      <c r="HQ18" s="104">
        <v>13849900</v>
      </c>
      <c r="HR18" s="6">
        <v>16234100</v>
      </c>
      <c r="HS18" s="6">
        <v>17708400</v>
      </c>
      <c r="HT18" s="6">
        <v>19711570</v>
      </c>
      <c r="HU18" s="6">
        <v>22134578.604621667</v>
      </c>
      <c r="HV18" s="6">
        <v>25112000</v>
      </c>
      <c r="HW18" s="675">
        <v>24652500</v>
      </c>
      <c r="HX18" s="6">
        <v>26166150</v>
      </c>
      <c r="HY18" s="6">
        <v>26114750</v>
      </c>
      <c r="HZ18" s="6">
        <v>28201550</v>
      </c>
      <c r="IA18" s="6">
        <v>31586340</v>
      </c>
    </row>
    <row r="19" spans="1:235" s="2" customFormat="1">
      <c r="A19" s="248" t="s">
        <v>12</v>
      </c>
      <c r="B19" s="275">
        <v>1203987000</v>
      </c>
      <c r="C19" s="104">
        <v>1379656149</v>
      </c>
      <c r="D19" s="104">
        <v>1416263798</v>
      </c>
      <c r="E19" s="104">
        <v>1622993385</v>
      </c>
      <c r="F19" s="6">
        <v>1988315629.4700003</v>
      </c>
      <c r="G19" s="6">
        <v>2394281718.9099998</v>
      </c>
      <c r="H19" s="6">
        <v>2594118630</v>
      </c>
      <c r="I19" s="6">
        <v>2838672995</v>
      </c>
      <c r="J19" s="6">
        <v>3174649293</v>
      </c>
      <c r="K19" s="6">
        <v>3425417474</v>
      </c>
      <c r="L19" s="6">
        <v>3816812746</v>
      </c>
      <c r="M19" s="6">
        <v>3937272717</v>
      </c>
      <c r="N19" s="6">
        <v>3235856947</v>
      </c>
      <c r="O19" s="6">
        <v>3316787289</v>
      </c>
      <c r="P19" s="6">
        <v>3512593600</v>
      </c>
      <c r="Q19" s="6">
        <v>3783316392</v>
      </c>
      <c r="R19" s="275">
        <v>642416000</v>
      </c>
      <c r="S19" s="323">
        <v>764753754</v>
      </c>
      <c r="T19" s="104">
        <v>734123628</v>
      </c>
      <c r="U19" s="104">
        <v>841193570</v>
      </c>
      <c r="V19" s="6">
        <v>1007701346.3000001</v>
      </c>
      <c r="W19" s="6">
        <v>1223352443.25</v>
      </c>
      <c r="X19" s="6">
        <v>1407529399</v>
      </c>
      <c r="Y19" s="6">
        <v>1660230898</v>
      </c>
      <c r="Z19" s="6">
        <v>1850164081</v>
      </c>
      <c r="AA19" s="6">
        <v>2022173826</v>
      </c>
      <c r="AB19" s="6">
        <v>2240901714</v>
      </c>
      <c r="AC19" s="6">
        <v>2263598506</v>
      </c>
      <c r="AD19" s="6">
        <v>1882329164</v>
      </c>
      <c r="AE19" s="6">
        <v>1927524294</v>
      </c>
      <c r="AF19" s="6">
        <v>2016044757</v>
      </c>
      <c r="AG19" s="6">
        <v>2175637861</v>
      </c>
      <c r="AH19" s="275">
        <v>114272000</v>
      </c>
      <c r="AI19" s="323">
        <v>143683752</v>
      </c>
      <c r="AJ19" s="104">
        <v>146397039</v>
      </c>
      <c r="AK19" s="104">
        <v>170177650</v>
      </c>
      <c r="AL19" s="6">
        <v>213966113.02000001</v>
      </c>
      <c r="AM19" s="6">
        <v>253773225.43000001</v>
      </c>
      <c r="AN19" s="6">
        <v>178229459</v>
      </c>
      <c r="AO19" s="21">
        <v>155157314</v>
      </c>
      <c r="AP19" s="21">
        <v>343162918</v>
      </c>
      <c r="AQ19" s="21">
        <v>362778764</v>
      </c>
      <c r="AR19" s="6">
        <v>391169560</v>
      </c>
      <c r="AS19" s="6">
        <v>412329013</v>
      </c>
      <c r="AT19" s="6">
        <v>335296979</v>
      </c>
      <c r="AU19" s="6">
        <v>304687957</v>
      </c>
      <c r="AV19" s="6">
        <v>326172757</v>
      </c>
      <c r="AW19" s="6">
        <v>342303272</v>
      </c>
      <c r="AX19" s="275">
        <v>385688000</v>
      </c>
      <c r="AY19" s="104">
        <v>427951458</v>
      </c>
      <c r="AZ19" s="104">
        <v>484768143</v>
      </c>
      <c r="BA19" s="104">
        <v>550983313</v>
      </c>
      <c r="BB19" s="104">
        <v>692880628.01999998</v>
      </c>
      <c r="BC19" s="104">
        <v>831640111.34000003</v>
      </c>
      <c r="BD19" s="6">
        <v>912556627</v>
      </c>
      <c r="BE19" s="6">
        <v>919003847</v>
      </c>
      <c r="BF19" s="6">
        <v>874511277</v>
      </c>
      <c r="BG19" s="6">
        <v>948286292</v>
      </c>
      <c r="BH19" s="6">
        <v>1096439746</v>
      </c>
      <c r="BI19" s="675">
        <v>1139746087</v>
      </c>
      <c r="BJ19" s="6">
        <v>906181736</v>
      </c>
      <c r="BK19" s="6">
        <v>962385498</v>
      </c>
      <c r="BL19" s="6">
        <v>1043395088</v>
      </c>
      <c r="BM19" s="6">
        <v>1123014008</v>
      </c>
      <c r="BN19" s="275">
        <v>32247000</v>
      </c>
      <c r="BO19" s="104">
        <v>13902778</v>
      </c>
      <c r="BP19" s="104">
        <v>20262568</v>
      </c>
      <c r="BQ19" s="104">
        <v>25028185</v>
      </c>
      <c r="BR19" s="104">
        <v>30727955.879999999</v>
      </c>
      <c r="BS19" s="104">
        <v>33992014.659999996</v>
      </c>
      <c r="BT19" s="6">
        <v>40989615</v>
      </c>
      <c r="BU19" s="6">
        <v>44141760</v>
      </c>
      <c r="BV19" s="6">
        <v>48959188</v>
      </c>
      <c r="BW19" s="6">
        <v>31241681</v>
      </c>
      <c r="BX19" s="6">
        <v>21886791</v>
      </c>
      <c r="BY19" s="675">
        <v>35550506</v>
      </c>
      <c r="BZ19" s="6">
        <v>29396305</v>
      </c>
      <c r="CA19" s="6">
        <v>31398271</v>
      </c>
      <c r="CB19" s="6">
        <v>34019134</v>
      </c>
      <c r="CC19" s="6">
        <v>35482913</v>
      </c>
      <c r="CD19" s="275">
        <v>5141000</v>
      </c>
      <c r="CE19" s="104">
        <v>4756898</v>
      </c>
      <c r="CF19" s="104">
        <v>4647402</v>
      </c>
      <c r="CG19" s="104">
        <v>6014639</v>
      </c>
      <c r="CH19" s="104">
        <v>6878713.8699999992</v>
      </c>
      <c r="CI19" s="104">
        <v>42245484.229999997</v>
      </c>
      <c r="CJ19" s="6">
        <v>44608064</v>
      </c>
      <c r="CK19" s="6">
        <v>49614987</v>
      </c>
      <c r="CL19" s="6">
        <v>46023052</v>
      </c>
      <c r="CM19" s="6">
        <v>47686639</v>
      </c>
      <c r="CN19" s="6">
        <v>51382247</v>
      </c>
      <c r="CO19" s="675">
        <v>69923179</v>
      </c>
      <c r="CP19" s="6">
        <v>67412459</v>
      </c>
      <c r="CQ19" s="6">
        <v>74787843</v>
      </c>
      <c r="CR19" s="2">
        <v>75070155</v>
      </c>
      <c r="CS19" s="6">
        <v>86065777</v>
      </c>
      <c r="CT19" s="275">
        <v>24223000</v>
      </c>
      <c r="CU19" s="104">
        <v>24607509</v>
      </c>
      <c r="CV19" s="104">
        <v>26065018</v>
      </c>
      <c r="CW19" s="104">
        <v>29596028</v>
      </c>
      <c r="CX19" s="104">
        <v>36160872.380000003</v>
      </c>
      <c r="CY19" s="104">
        <v>9278440</v>
      </c>
      <c r="CZ19" s="6">
        <v>10205466</v>
      </c>
      <c r="DA19" s="6">
        <v>10524189</v>
      </c>
      <c r="DB19" s="6">
        <v>11828777</v>
      </c>
      <c r="DC19" s="6">
        <v>13250272</v>
      </c>
      <c r="DD19" s="6">
        <v>15032688</v>
      </c>
      <c r="DE19" s="6">
        <v>16125426</v>
      </c>
      <c r="DF19" s="6">
        <v>15240304</v>
      </c>
      <c r="DG19" s="6">
        <v>16003426</v>
      </c>
      <c r="DH19" s="6">
        <v>17891709</v>
      </c>
      <c r="DI19" s="6">
        <v>20812561</v>
      </c>
      <c r="DJ19" s="276">
        <v>444796000</v>
      </c>
      <c r="DK19" s="104">
        <v>419164936</v>
      </c>
      <c r="DL19" s="104">
        <v>560214377</v>
      </c>
      <c r="DM19" s="104">
        <v>638819163</v>
      </c>
      <c r="DN19" s="104">
        <v>740567542</v>
      </c>
      <c r="DO19" s="104">
        <v>810195593</v>
      </c>
      <c r="DP19" s="104">
        <v>852658741</v>
      </c>
      <c r="DQ19" s="104">
        <v>918295078</v>
      </c>
      <c r="DR19" s="104">
        <v>982744213</v>
      </c>
      <c r="DS19" s="104">
        <v>1085445432</v>
      </c>
      <c r="DT19" s="6">
        <v>1286201067</v>
      </c>
      <c r="DU19" s="675">
        <v>1276532326</v>
      </c>
      <c r="DV19" s="6">
        <v>891243285</v>
      </c>
      <c r="DW19" s="6">
        <v>897435546</v>
      </c>
      <c r="DX19" s="6">
        <v>880634668</v>
      </c>
      <c r="DY19" s="6">
        <v>924583700</v>
      </c>
      <c r="DZ19" s="24" t="s">
        <v>16</v>
      </c>
      <c r="EA19" s="21" t="s">
        <v>16</v>
      </c>
      <c r="EB19" s="21" t="s">
        <v>16</v>
      </c>
      <c r="EC19" s="21" t="s">
        <v>16</v>
      </c>
      <c r="ED19" s="21" t="s">
        <v>16</v>
      </c>
      <c r="EE19" s="21" t="s">
        <v>16</v>
      </c>
      <c r="EF19" s="21" t="s">
        <v>16</v>
      </c>
      <c r="EG19" s="21">
        <v>54141535</v>
      </c>
      <c r="EH19" s="21">
        <v>62200466</v>
      </c>
      <c r="EI19" s="6">
        <v>80026987</v>
      </c>
      <c r="EJ19" s="6">
        <v>90676123</v>
      </c>
      <c r="EK19" s="6">
        <v>38186182</v>
      </c>
      <c r="EL19" s="6">
        <v>40087192</v>
      </c>
      <c r="EM19" s="2">
        <v>39944757</v>
      </c>
      <c r="EN19" s="6">
        <v>40180892</v>
      </c>
      <c r="EO19" s="275">
        <v>246642939</v>
      </c>
      <c r="EP19" s="104">
        <v>326127797</v>
      </c>
      <c r="EQ19" s="104">
        <v>374954815</v>
      </c>
      <c r="ER19" s="104">
        <v>437103846</v>
      </c>
      <c r="ES19" s="104">
        <v>472449586</v>
      </c>
      <c r="ET19" s="104">
        <v>511102320</v>
      </c>
      <c r="EU19" s="104">
        <v>545957376</v>
      </c>
      <c r="EV19" s="104">
        <v>548851158</v>
      </c>
      <c r="EW19" s="104">
        <v>615804697</v>
      </c>
      <c r="EX19" s="6">
        <v>753076677</v>
      </c>
      <c r="EY19" s="675">
        <v>823596865</v>
      </c>
      <c r="EZ19" s="6">
        <v>516258012</v>
      </c>
      <c r="FA19" s="6">
        <v>550799658</v>
      </c>
      <c r="FB19" s="6">
        <v>529329825</v>
      </c>
      <c r="FC19" s="6">
        <v>566505459</v>
      </c>
      <c r="FD19" s="275">
        <v>79696219</v>
      </c>
      <c r="FE19" s="104">
        <v>106597871</v>
      </c>
      <c r="FF19" s="104">
        <v>132036223</v>
      </c>
      <c r="FG19" s="104">
        <v>160355889</v>
      </c>
      <c r="FH19" s="104">
        <v>177663315</v>
      </c>
      <c r="FI19" s="104">
        <v>169290820</v>
      </c>
      <c r="FJ19" s="104">
        <v>184767167</v>
      </c>
      <c r="FK19" s="104">
        <v>179555276</v>
      </c>
      <c r="FL19" s="104">
        <v>185745955</v>
      </c>
      <c r="FM19" s="6">
        <v>200177020</v>
      </c>
      <c r="FN19" s="675">
        <v>223697411</v>
      </c>
      <c r="FO19" s="6">
        <v>199942986</v>
      </c>
      <c r="FP19" s="6">
        <v>163114944</v>
      </c>
      <c r="FQ19" s="6">
        <v>223697411</v>
      </c>
      <c r="FR19" s="6">
        <v>243018948</v>
      </c>
      <c r="FS19" s="275">
        <v>19919606</v>
      </c>
      <c r="FT19" s="104">
        <v>29905062</v>
      </c>
      <c r="FU19" s="104">
        <v>26639718</v>
      </c>
      <c r="FV19" s="104">
        <v>22489946</v>
      </c>
      <c r="FW19" s="104">
        <v>26162531</v>
      </c>
      <c r="FX19" s="104">
        <v>32903516</v>
      </c>
      <c r="FY19" s="104">
        <v>35659876</v>
      </c>
      <c r="FZ19" s="104">
        <v>38225284</v>
      </c>
      <c r="GA19" s="104">
        <v>41428661</v>
      </c>
      <c r="GB19" s="6">
        <v>42326139</v>
      </c>
      <c r="GC19" s="675">
        <v>38718262</v>
      </c>
      <c r="GD19" s="6">
        <v>20675246</v>
      </c>
      <c r="GE19" s="6">
        <v>21007024</v>
      </c>
      <c r="GF19" s="6">
        <v>23578732</v>
      </c>
      <c r="GG19" s="6">
        <v>24023188</v>
      </c>
      <c r="GH19" s="254" t="s">
        <v>16</v>
      </c>
      <c r="GI19" s="33" t="s">
        <v>16</v>
      </c>
      <c r="GJ19" s="33" t="s">
        <v>16</v>
      </c>
      <c r="GK19" s="33" t="s">
        <v>16</v>
      </c>
      <c r="GL19" s="33" t="s">
        <v>16</v>
      </c>
      <c r="GM19" s="33" t="s">
        <v>16</v>
      </c>
      <c r="GN19" s="33" t="s">
        <v>16</v>
      </c>
      <c r="GO19" s="33" t="s">
        <v>16</v>
      </c>
      <c r="GP19" s="33" t="s">
        <v>16</v>
      </c>
      <c r="GQ19" s="33" t="s">
        <v>16</v>
      </c>
      <c r="GR19" s="33" t="s">
        <v>16</v>
      </c>
      <c r="GS19" s="33" t="s">
        <v>16</v>
      </c>
      <c r="GT19" s="33" t="s">
        <v>16</v>
      </c>
      <c r="GU19" s="33" t="s">
        <v>16</v>
      </c>
      <c r="GV19" s="33" t="s">
        <v>16</v>
      </c>
      <c r="GW19" s="33" t="s">
        <v>16</v>
      </c>
      <c r="GX19" s="253" t="s">
        <v>16</v>
      </c>
      <c r="GY19" s="33" t="s">
        <v>16</v>
      </c>
      <c r="GZ19" s="33" t="s">
        <v>16</v>
      </c>
      <c r="HA19" s="33" t="s">
        <v>16</v>
      </c>
      <c r="HB19" s="33" t="s">
        <v>16</v>
      </c>
      <c r="HC19" s="33" t="s">
        <v>16</v>
      </c>
      <c r="HD19" s="33" t="s">
        <v>16</v>
      </c>
      <c r="HE19" s="33" t="s">
        <v>16</v>
      </c>
      <c r="HF19" s="33" t="s">
        <v>16</v>
      </c>
      <c r="HG19" s="33" t="s">
        <v>16</v>
      </c>
      <c r="HH19" s="33" t="s">
        <v>16</v>
      </c>
      <c r="HI19" s="33" t="s">
        <v>16</v>
      </c>
      <c r="HJ19" s="33" t="s">
        <v>16</v>
      </c>
      <c r="HK19" s="33" t="s">
        <v>16</v>
      </c>
      <c r="HL19" s="33" t="s">
        <v>16</v>
      </c>
      <c r="HM19" s="253" t="s">
        <v>16</v>
      </c>
      <c r="HN19" s="33" t="s">
        <v>16</v>
      </c>
      <c r="HO19" s="33" t="s">
        <v>16</v>
      </c>
      <c r="HP19" s="33" t="s">
        <v>16</v>
      </c>
      <c r="HQ19" s="33" t="s">
        <v>16</v>
      </c>
      <c r="HR19" s="33" t="s">
        <v>16</v>
      </c>
      <c r="HS19" s="33" t="s">
        <v>16</v>
      </c>
      <c r="HT19" s="33" t="s">
        <v>16</v>
      </c>
      <c r="HU19" s="33" t="s">
        <v>16</v>
      </c>
      <c r="HV19" s="33" t="s">
        <v>16</v>
      </c>
      <c r="HW19" s="33" t="s">
        <v>16</v>
      </c>
      <c r="HX19" s="33" t="s">
        <v>16</v>
      </c>
      <c r="HY19" s="33" t="s">
        <v>16</v>
      </c>
      <c r="HZ19" s="33" t="s">
        <v>16</v>
      </c>
      <c r="IA19" s="33" t="s">
        <v>16</v>
      </c>
    </row>
    <row r="20" spans="1:235" s="2" customFormat="1">
      <c r="A20" s="248" t="s">
        <v>13</v>
      </c>
      <c r="B20" s="275">
        <v>646466368</v>
      </c>
      <c r="C20" s="104">
        <v>674944958</v>
      </c>
      <c r="D20" s="104">
        <v>761030166</v>
      </c>
      <c r="E20" s="104">
        <v>920968756</v>
      </c>
      <c r="F20" s="6">
        <v>1021654080</v>
      </c>
      <c r="G20" s="6">
        <v>1095360301</v>
      </c>
      <c r="H20" s="6">
        <v>1251173468</v>
      </c>
      <c r="I20" s="6">
        <v>1298227569</v>
      </c>
      <c r="J20" s="6">
        <v>1413338848</v>
      </c>
      <c r="K20" s="6">
        <v>1516942154</v>
      </c>
      <c r="L20" s="6">
        <v>1665619495</v>
      </c>
      <c r="M20" s="6">
        <v>2003340286</v>
      </c>
      <c r="N20" s="6">
        <v>2096146119</v>
      </c>
      <c r="O20" s="6">
        <v>2110068032</v>
      </c>
      <c r="P20" s="6">
        <v>2285858464</v>
      </c>
      <c r="Q20" s="6">
        <v>2365119453</v>
      </c>
      <c r="R20" s="275">
        <v>274750994</v>
      </c>
      <c r="S20" s="323">
        <v>292738566</v>
      </c>
      <c r="T20" s="104">
        <v>320563029</v>
      </c>
      <c r="U20" s="104">
        <v>382843621</v>
      </c>
      <c r="V20" s="6">
        <v>409688094</v>
      </c>
      <c r="W20" s="6">
        <v>426782983</v>
      </c>
      <c r="X20" s="6">
        <v>491744425</v>
      </c>
      <c r="Y20" s="6">
        <v>673008509</v>
      </c>
      <c r="Z20" s="6">
        <v>828435287</v>
      </c>
      <c r="AA20" s="6">
        <v>891573887</v>
      </c>
      <c r="AB20" s="6">
        <v>973836736</v>
      </c>
      <c r="AC20" s="6">
        <v>1153062373</v>
      </c>
      <c r="AD20" s="6">
        <v>1247730767</v>
      </c>
      <c r="AE20" s="6">
        <v>1233434576</v>
      </c>
      <c r="AF20" s="6">
        <v>1692060515</v>
      </c>
      <c r="AG20" s="6">
        <v>1756728875</v>
      </c>
      <c r="AH20" s="275">
        <v>233662795</v>
      </c>
      <c r="AI20" s="323">
        <v>239441741</v>
      </c>
      <c r="AJ20" s="104">
        <v>278236207</v>
      </c>
      <c r="AK20" s="104">
        <v>333649800</v>
      </c>
      <c r="AL20" s="6">
        <v>384541356</v>
      </c>
      <c r="AM20" s="6">
        <v>418229584</v>
      </c>
      <c r="AN20" s="6">
        <v>483951295</v>
      </c>
      <c r="AO20" s="21">
        <v>324458649</v>
      </c>
      <c r="AP20" s="21">
        <v>265658350</v>
      </c>
      <c r="AQ20" s="21">
        <v>288378300</v>
      </c>
      <c r="AR20" s="6">
        <v>320889380</v>
      </c>
      <c r="AS20" s="6">
        <v>434066080</v>
      </c>
      <c r="AT20" s="6">
        <v>425910382</v>
      </c>
      <c r="AU20" s="6">
        <v>426155415</v>
      </c>
      <c r="AV20" s="6">
        <v>130926620</v>
      </c>
      <c r="AW20" s="6">
        <v>136751247</v>
      </c>
      <c r="AX20" s="275">
        <v>68965227</v>
      </c>
      <c r="AY20" s="104">
        <v>71699933</v>
      </c>
      <c r="AZ20" s="104">
        <v>80606394</v>
      </c>
      <c r="BA20" s="104">
        <v>104249662</v>
      </c>
      <c r="BB20" s="104">
        <v>113130270</v>
      </c>
      <c r="BC20" s="104">
        <v>133620134</v>
      </c>
      <c r="BD20" s="6">
        <v>151529011</v>
      </c>
      <c r="BE20" s="6">
        <v>166096259</v>
      </c>
      <c r="BF20" s="6">
        <v>163846376</v>
      </c>
      <c r="BG20" s="6">
        <v>171407199</v>
      </c>
      <c r="BH20" s="6">
        <v>189426898</v>
      </c>
      <c r="BI20" s="6">
        <v>202749518</v>
      </c>
      <c r="BJ20" s="6">
        <v>382004905</v>
      </c>
      <c r="BK20" s="6">
        <v>407692370</v>
      </c>
      <c r="BL20" s="6">
        <v>415929375</v>
      </c>
      <c r="BM20" s="6">
        <v>421303269</v>
      </c>
      <c r="BN20" s="275">
        <v>32762583</v>
      </c>
      <c r="BO20" s="104">
        <v>33617112</v>
      </c>
      <c r="BP20" s="104">
        <v>39632736</v>
      </c>
      <c r="BQ20" s="104">
        <v>61294616</v>
      </c>
      <c r="BR20" s="104">
        <v>66303195</v>
      </c>
      <c r="BS20" s="104">
        <v>67451381</v>
      </c>
      <c r="BT20" s="6">
        <v>70781167</v>
      </c>
      <c r="BU20" s="6">
        <v>77075531</v>
      </c>
      <c r="BV20" s="6">
        <v>72082265</v>
      </c>
      <c r="BW20" s="6">
        <v>77581374</v>
      </c>
      <c r="BX20" s="6">
        <v>84765941</v>
      </c>
      <c r="BY20" s="675">
        <v>133687778</v>
      </c>
      <c r="BZ20" s="21" t="s">
        <v>16</v>
      </c>
      <c r="CA20" s="21" t="s">
        <v>16</v>
      </c>
      <c r="CB20" s="21" t="s">
        <v>16</v>
      </c>
      <c r="CC20" s="21" t="s">
        <v>16</v>
      </c>
      <c r="CD20" s="275">
        <v>8893955</v>
      </c>
      <c r="CE20" s="104">
        <v>9930540</v>
      </c>
      <c r="CF20" s="104">
        <v>20318862</v>
      </c>
      <c r="CG20" s="104">
        <v>12979401</v>
      </c>
      <c r="CH20" s="104">
        <v>43526494</v>
      </c>
      <c r="CI20" s="104">
        <v>44302777</v>
      </c>
      <c r="CJ20" s="6">
        <v>47749520</v>
      </c>
      <c r="CK20" s="6">
        <v>51853421</v>
      </c>
      <c r="CL20" s="6">
        <v>77402370</v>
      </c>
      <c r="CM20" s="6">
        <v>81918931</v>
      </c>
      <c r="CN20" s="6">
        <v>89973214</v>
      </c>
      <c r="CO20" s="675">
        <v>71489898</v>
      </c>
      <c r="CP20" s="6">
        <v>32896824</v>
      </c>
      <c r="CQ20" s="6">
        <v>34794369</v>
      </c>
      <c r="CR20" s="2">
        <v>38246613</v>
      </c>
      <c r="CS20" s="6">
        <v>41396222</v>
      </c>
      <c r="CT20" s="275">
        <v>27430814</v>
      </c>
      <c r="CU20" s="104">
        <v>27517066</v>
      </c>
      <c r="CV20" s="104">
        <v>21672938</v>
      </c>
      <c r="CW20" s="104">
        <v>25951656</v>
      </c>
      <c r="CX20" s="104">
        <v>4464671</v>
      </c>
      <c r="CY20" s="104">
        <v>4973442</v>
      </c>
      <c r="CZ20" s="6">
        <v>5418050</v>
      </c>
      <c r="DA20" s="6">
        <v>5735200</v>
      </c>
      <c r="DB20" s="6">
        <v>5914200</v>
      </c>
      <c r="DC20" s="6">
        <v>6082463</v>
      </c>
      <c r="DD20" s="6">
        <v>6727326</v>
      </c>
      <c r="DE20" s="6">
        <v>8284639</v>
      </c>
      <c r="DF20" s="6">
        <v>7603241</v>
      </c>
      <c r="DG20" s="6">
        <v>7991302</v>
      </c>
      <c r="DH20" s="6">
        <v>8695341</v>
      </c>
      <c r="DI20" s="6">
        <v>8939840</v>
      </c>
      <c r="DJ20" s="276">
        <v>118995546</v>
      </c>
      <c r="DK20" s="104">
        <v>120823021</v>
      </c>
      <c r="DL20" s="104">
        <v>127921569</v>
      </c>
      <c r="DM20" s="104">
        <v>201357242</v>
      </c>
      <c r="DN20" s="104">
        <v>223030722</v>
      </c>
      <c r="DO20" s="104">
        <v>230981426</v>
      </c>
      <c r="DP20" s="104">
        <v>250107125</v>
      </c>
      <c r="DQ20" s="104">
        <v>294374241</v>
      </c>
      <c r="DR20" s="104">
        <v>326288565</v>
      </c>
      <c r="DS20" s="104">
        <v>350007749</v>
      </c>
      <c r="DT20" s="6">
        <v>467519134</v>
      </c>
      <c r="DU20" s="6">
        <v>501025796</v>
      </c>
      <c r="DV20" s="6">
        <v>554200161</v>
      </c>
      <c r="DW20" s="6">
        <v>528748949</v>
      </c>
      <c r="DX20" s="6">
        <v>551312920</v>
      </c>
      <c r="DY20" s="6">
        <v>554802435</v>
      </c>
      <c r="DZ20" s="24" t="s">
        <v>16</v>
      </c>
      <c r="EA20" s="21" t="s">
        <v>16</v>
      </c>
      <c r="EB20" s="21" t="s">
        <v>16</v>
      </c>
      <c r="EC20" s="21" t="s">
        <v>16</v>
      </c>
      <c r="ED20" s="21" t="s">
        <v>16</v>
      </c>
      <c r="EE20" s="21" t="s">
        <v>16</v>
      </c>
      <c r="EF20" s="21" t="s">
        <v>16</v>
      </c>
      <c r="EG20" s="21" t="s">
        <v>16</v>
      </c>
      <c r="EH20" s="21" t="s">
        <v>16</v>
      </c>
      <c r="EI20" s="21" t="s">
        <v>16</v>
      </c>
      <c r="EJ20" s="21" t="s">
        <v>16</v>
      </c>
      <c r="EK20" s="21" t="s">
        <v>16</v>
      </c>
      <c r="EL20" s="21" t="s">
        <v>16</v>
      </c>
      <c r="EM20" s="21" t="s">
        <v>16</v>
      </c>
      <c r="EN20" s="21" t="s">
        <v>16</v>
      </c>
      <c r="EO20" s="253" t="s">
        <v>43</v>
      </c>
      <c r="EP20" s="33" t="s">
        <v>43</v>
      </c>
      <c r="EQ20" s="33" t="s">
        <v>43</v>
      </c>
      <c r="ER20" s="33" t="s">
        <v>43</v>
      </c>
      <c r="ES20" s="33" t="s">
        <v>43</v>
      </c>
      <c r="ET20" s="33" t="s">
        <v>43</v>
      </c>
      <c r="EU20" s="21" t="s">
        <v>43</v>
      </c>
      <c r="EV20" s="21" t="s">
        <v>43</v>
      </c>
      <c r="EW20" s="21" t="s">
        <v>43</v>
      </c>
      <c r="EX20" s="21" t="s">
        <v>43</v>
      </c>
      <c r="EY20" s="21" t="s">
        <v>43</v>
      </c>
      <c r="EZ20" s="21" t="s">
        <v>43</v>
      </c>
      <c r="FA20" s="21" t="s">
        <v>43</v>
      </c>
      <c r="FB20" s="21" t="s">
        <v>43</v>
      </c>
      <c r="FC20" s="21" t="s">
        <v>43</v>
      </c>
      <c r="FD20" s="24" t="s">
        <v>43</v>
      </c>
      <c r="FE20" s="21" t="s">
        <v>43</v>
      </c>
      <c r="FF20" s="21" t="s">
        <v>43</v>
      </c>
      <c r="FG20" s="21" t="s">
        <v>43</v>
      </c>
      <c r="FH20" s="21" t="s">
        <v>43</v>
      </c>
      <c r="FI20" s="21" t="s">
        <v>43</v>
      </c>
      <c r="FJ20" s="21" t="s">
        <v>43</v>
      </c>
      <c r="FK20" s="21" t="s">
        <v>43</v>
      </c>
      <c r="FL20" s="21" t="s">
        <v>43</v>
      </c>
      <c r="FM20" s="21" t="s">
        <v>43</v>
      </c>
      <c r="FN20" s="21" t="s">
        <v>43</v>
      </c>
      <c r="FO20" s="21" t="s">
        <v>43</v>
      </c>
      <c r="FP20" s="21" t="s">
        <v>43</v>
      </c>
      <c r="FQ20" s="21" t="s">
        <v>43</v>
      </c>
      <c r="FR20" s="21" t="s">
        <v>43</v>
      </c>
      <c r="FS20" s="275">
        <v>1649291</v>
      </c>
      <c r="FT20" s="104">
        <v>1756250</v>
      </c>
      <c r="FU20" s="104">
        <v>1930250</v>
      </c>
      <c r="FV20" s="104">
        <v>2373250</v>
      </c>
      <c r="FW20" s="104">
        <v>2583000</v>
      </c>
      <c r="FX20" s="104">
        <v>2637200</v>
      </c>
      <c r="FY20" s="104">
        <v>2710500</v>
      </c>
      <c r="FZ20" s="104">
        <v>3166500</v>
      </c>
      <c r="GA20" s="104">
        <v>3347500</v>
      </c>
      <c r="GB20" s="6">
        <v>4356500</v>
      </c>
      <c r="GC20" s="6">
        <v>4254500</v>
      </c>
      <c r="GD20" s="6">
        <v>3998500</v>
      </c>
      <c r="GE20" s="6">
        <v>4443506</v>
      </c>
      <c r="GF20" s="6">
        <v>4181900</v>
      </c>
      <c r="GG20" s="6">
        <v>4739600</v>
      </c>
      <c r="GH20" s="254" t="s">
        <v>16</v>
      </c>
      <c r="GI20" s="33" t="s">
        <v>16</v>
      </c>
      <c r="GJ20" s="33" t="s">
        <v>16</v>
      </c>
      <c r="GK20" s="33" t="s">
        <v>16</v>
      </c>
      <c r="GL20" s="33" t="s">
        <v>16</v>
      </c>
      <c r="GM20" s="33" t="s">
        <v>16</v>
      </c>
      <c r="GN20" s="33" t="s">
        <v>16</v>
      </c>
      <c r="GO20" s="33" t="s">
        <v>16</v>
      </c>
      <c r="GP20" s="33" t="s">
        <v>16</v>
      </c>
      <c r="GQ20" s="33" t="s">
        <v>16</v>
      </c>
      <c r="GR20" s="33" t="s">
        <v>16</v>
      </c>
      <c r="GS20" s="33" t="s">
        <v>16</v>
      </c>
      <c r="GT20" s="33" t="s">
        <v>16</v>
      </c>
      <c r="GU20" s="33" t="s">
        <v>16</v>
      </c>
      <c r="GV20" s="33" t="s">
        <v>16</v>
      </c>
      <c r="GW20" s="33" t="s">
        <v>16</v>
      </c>
      <c r="GX20" s="253" t="s">
        <v>16</v>
      </c>
      <c r="GY20" s="33" t="s">
        <v>16</v>
      </c>
      <c r="GZ20" s="33" t="s">
        <v>16</v>
      </c>
      <c r="HA20" s="33" t="s">
        <v>16</v>
      </c>
      <c r="HB20" s="33" t="s">
        <v>16</v>
      </c>
      <c r="HC20" s="33" t="s">
        <v>16</v>
      </c>
      <c r="HD20" s="33" t="s">
        <v>16</v>
      </c>
      <c r="HE20" s="33" t="s">
        <v>16</v>
      </c>
      <c r="HF20" s="33" t="s">
        <v>16</v>
      </c>
      <c r="HG20" s="33" t="s">
        <v>16</v>
      </c>
      <c r="HH20" s="33" t="s">
        <v>16</v>
      </c>
      <c r="HI20" s="33" t="s">
        <v>16</v>
      </c>
      <c r="HJ20" s="33" t="s">
        <v>16</v>
      </c>
      <c r="HK20" s="33" t="s">
        <v>16</v>
      </c>
      <c r="HL20" s="33" t="s">
        <v>16</v>
      </c>
      <c r="HM20" s="253" t="s">
        <v>16</v>
      </c>
      <c r="HN20" s="33" t="s">
        <v>16</v>
      </c>
      <c r="HO20" s="33" t="s">
        <v>16</v>
      </c>
      <c r="HP20" s="33" t="s">
        <v>16</v>
      </c>
      <c r="HQ20" s="33" t="s">
        <v>16</v>
      </c>
      <c r="HR20" s="33" t="s">
        <v>16</v>
      </c>
      <c r="HS20" s="33" t="s">
        <v>16</v>
      </c>
      <c r="HT20" s="33" t="s">
        <v>16</v>
      </c>
      <c r="HU20" s="33" t="s">
        <v>16</v>
      </c>
      <c r="HV20" s="33" t="s">
        <v>16</v>
      </c>
      <c r="HW20" s="33" t="s">
        <v>16</v>
      </c>
      <c r="HX20" s="33" t="s">
        <v>16</v>
      </c>
      <c r="HY20" s="33" t="s">
        <v>16</v>
      </c>
      <c r="HZ20" s="33" t="s">
        <v>16</v>
      </c>
      <c r="IA20" s="33" t="s">
        <v>16</v>
      </c>
    </row>
    <row r="21" spans="1:235" s="2" customFormat="1">
      <c r="A21" s="260" t="s">
        <v>14</v>
      </c>
      <c r="B21" s="324">
        <v>186880242.28603879</v>
      </c>
      <c r="C21" s="114">
        <v>184103496</v>
      </c>
      <c r="D21" s="114">
        <v>231925373</v>
      </c>
      <c r="E21" s="114">
        <v>251314368</v>
      </c>
      <c r="F21" s="13">
        <v>286001530</v>
      </c>
      <c r="G21" s="165">
        <v>318529972</v>
      </c>
      <c r="H21" s="165">
        <v>358757453</v>
      </c>
      <c r="I21" s="165">
        <v>378855451</v>
      </c>
      <c r="J21" s="165">
        <v>417504236</v>
      </c>
      <c r="K21" s="165">
        <v>434519844</v>
      </c>
      <c r="L21" s="13">
        <v>456042645</v>
      </c>
      <c r="M21" s="679">
        <v>454041433</v>
      </c>
      <c r="N21" s="13">
        <v>480237277</v>
      </c>
      <c r="O21" s="13">
        <v>506359744</v>
      </c>
      <c r="P21" s="13">
        <v>526747441</v>
      </c>
      <c r="Q21" s="13">
        <v>573286989</v>
      </c>
      <c r="R21" s="280">
        <v>90838135.405006871</v>
      </c>
      <c r="S21" s="114">
        <v>85100088</v>
      </c>
      <c r="T21" s="114">
        <v>112546469</v>
      </c>
      <c r="U21" s="114">
        <v>127720074</v>
      </c>
      <c r="V21" s="13">
        <v>160222167</v>
      </c>
      <c r="W21" s="13">
        <v>179710416</v>
      </c>
      <c r="X21" s="13">
        <v>208321851</v>
      </c>
      <c r="Y21" s="13">
        <v>224238927</v>
      </c>
      <c r="Z21" s="13">
        <v>252565561</v>
      </c>
      <c r="AA21" s="13">
        <v>259411338</v>
      </c>
      <c r="AB21" s="13">
        <v>267827651</v>
      </c>
      <c r="AC21" s="679">
        <v>258550401</v>
      </c>
      <c r="AD21" s="13">
        <v>274842576</v>
      </c>
      <c r="AE21" s="13">
        <v>288649003</v>
      </c>
      <c r="AF21" s="13">
        <v>289161889</v>
      </c>
      <c r="AG21" s="13">
        <v>323440330</v>
      </c>
      <c r="AH21" s="25" t="s">
        <v>16</v>
      </c>
      <c r="AI21" s="26" t="s">
        <v>16</v>
      </c>
      <c r="AJ21" s="26" t="s">
        <v>16</v>
      </c>
      <c r="AK21" s="26" t="s">
        <v>16</v>
      </c>
      <c r="AL21" s="26" t="s">
        <v>16</v>
      </c>
      <c r="AM21" s="26" t="s">
        <v>16</v>
      </c>
      <c r="AN21" s="26" t="s">
        <v>16</v>
      </c>
      <c r="AO21" s="26" t="s">
        <v>16</v>
      </c>
      <c r="AP21" s="26" t="s">
        <v>16</v>
      </c>
      <c r="AQ21" s="26" t="s">
        <v>16</v>
      </c>
      <c r="AR21" s="26" t="s">
        <v>16</v>
      </c>
      <c r="AS21" s="26" t="s">
        <v>16</v>
      </c>
      <c r="AT21" s="26" t="s">
        <v>16</v>
      </c>
      <c r="AU21" s="26" t="s">
        <v>16</v>
      </c>
      <c r="AV21" s="26" t="s">
        <v>16</v>
      </c>
      <c r="AW21" s="26" t="s">
        <v>16</v>
      </c>
      <c r="AX21" s="280">
        <v>36704132.490779899</v>
      </c>
      <c r="AY21" s="114">
        <v>36693789</v>
      </c>
      <c r="AZ21" s="114">
        <v>45973360</v>
      </c>
      <c r="BA21" s="114">
        <v>47686763</v>
      </c>
      <c r="BB21" s="114">
        <v>52296392</v>
      </c>
      <c r="BC21" s="114">
        <v>56514668</v>
      </c>
      <c r="BD21" s="13">
        <v>60794492</v>
      </c>
      <c r="BE21" s="13">
        <v>62349657</v>
      </c>
      <c r="BF21" s="13">
        <v>66086557</v>
      </c>
      <c r="BG21" s="13">
        <v>66424496</v>
      </c>
      <c r="BH21" s="13">
        <v>77118361</v>
      </c>
      <c r="BI21" s="679">
        <v>79942727</v>
      </c>
      <c r="BJ21" s="13">
        <v>84076531</v>
      </c>
      <c r="BK21" s="6">
        <v>89336470</v>
      </c>
      <c r="BL21" s="13">
        <v>99300712</v>
      </c>
      <c r="BM21" s="13">
        <v>104168835</v>
      </c>
      <c r="BN21" s="25" t="s">
        <v>16</v>
      </c>
      <c r="BO21" s="26" t="s">
        <v>16</v>
      </c>
      <c r="BP21" s="26" t="s">
        <v>16</v>
      </c>
      <c r="BQ21" s="26" t="s">
        <v>16</v>
      </c>
      <c r="BR21" s="26" t="s">
        <v>16</v>
      </c>
      <c r="BS21" s="26" t="s">
        <v>16</v>
      </c>
      <c r="BT21" s="26" t="s">
        <v>16</v>
      </c>
      <c r="BU21" s="26" t="s">
        <v>16</v>
      </c>
      <c r="BV21" s="26" t="s">
        <v>16</v>
      </c>
      <c r="BW21" s="26" t="s">
        <v>16</v>
      </c>
      <c r="BX21" s="26" t="s">
        <v>16</v>
      </c>
      <c r="BY21" s="26" t="s">
        <v>16</v>
      </c>
      <c r="BZ21" s="26" t="s">
        <v>16</v>
      </c>
      <c r="CA21" s="26" t="s">
        <v>16</v>
      </c>
      <c r="CB21" s="26" t="s">
        <v>16</v>
      </c>
      <c r="CC21" s="26" t="s">
        <v>16</v>
      </c>
      <c r="CD21" s="265" t="s">
        <v>16</v>
      </c>
      <c r="CE21" s="263" t="s">
        <v>16</v>
      </c>
      <c r="CF21" s="263" t="s">
        <v>16</v>
      </c>
      <c r="CG21" s="263" t="s">
        <v>16</v>
      </c>
      <c r="CH21" s="263" t="s">
        <v>16</v>
      </c>
      <c r="CI21" s="325" t="s">
        <v>16</v>
      </c>
      <c r="CJ21" s="26" t="s">
        <v>16</v>
      </c>
      <c r="CK21" s="26" t="s">
        <v>16</v>
      </c>
      <c r="CL21" s="26">
        <v>18963841</v>
      </c>
      <c r="CM21" s="26">
        <v>45023312</v>
      </c>
      <c r="CN21" s="13">
        <v>43769254</v>
      </c>
      <c r="CO21" s="679">
        <v>47287565</v>
      </c>
      <c r="CP21" s="13">
        <v>48736713</v>
      </c>
      <c r="CQ21" s="13">
        <v>49900498</v>
      </c>
      <c r="CR21" s="13">
        <v>51262373</v>
      </c>
      <c r="CS21" s="13">
        <v>53631436</v>
      </c>
      <c r="CT21" s="280">
        <v>66349000</v>
      </c>
      <c r="CU21" s="114">
        <v>62309619</v>
      </c>
      <c r="CV21" s="114">
        <v>73405544</v>
      </c>
      <c r="CW21" s="114">
        <v>75907531</v>
      </c>
      <c r="CX21" s="114">
        <v>73482971</v>
      </c>
      <c r="CY21" s="114">
        <v>82304888</v>
      </c>
      <c r="CZ21" s="13">
        <v>89641110</v>
      </c>
      <c r="DA21" s="13">
        <v>92266867</v>
      </c>
      <c r="DB21" s="13">
        <v>79888277</v>
      </c>
      <c r="DC21" s="13">
        <v>66424496</v>
      </c>
      <c r="DD21" s="13">
        <v>67327379</v>
      </c>
      <c r="DE21" s="679">
        <v>68260740</v>
      </c>
      <c r="DF21" s="13">
        <v>72581457</v>
      </c>
      <c r="DG21" s="13">
        <v>78473773</v>
      </c>
      <c r="DH21" s="13">
        <v>87022467</v>
      </c>
      <c r="DI21" s="13">
        <v>92046388</v>
      </c>
      <c r="DJ21" s="281">
        <v>10533547.410136839</v>
      </c>
      <c r="DK21" s="114">
        <v>10239819</v>
      </c>
      <c r="DL21" s="114">
        <v>13391352</v>
      </c>
      <c r="DM21" s="114">
        <v>25502487</v>
      </c>
      <c r="DN21" s="114">
        <v>36958491</v>
      </c>
      <c r="DO21" s="114">
        <v>37873680</v>
      </c>
      <c r="DP21" s="114">
        <v>32118805.5</v>
      </c>
      <c r="DQ21" s="114">
        <v>44102094</v>
      </c>
      <c r="DR21" s="114">
        <v>46955964</v>
      </c>
      <c r="DS21" s="114">
        <v>59423747</v>
      </c>
      <c r="DT21" s="13">
        <v>65438268</v>
      </c>
      <c r="DU21" s="679">
        <v>67064038</v>
      </c>
      <c r="DV21" s="13">
        <v>70749974</v>
      </c>
      <c r="DW21" s="13">
        <v>72536042</v>
      </c>
      <c r="DX21" s="13">
        <v>52758778</v>
      </c>
      <c r="DY21" s="13">
        <v>55187986</v>
      </c>
      <c r="DZ21" s="265">
        <v>3353871</v>
      </c>
      <c r="EA21" s="263">
        <v>4518653</v>
      </c>
      <c r="EB21" s="263">
        <v>4843002</v>
      </c>
      <c r="EC21" s="263">
        <v>5486906</v>
      </c>
      <c r="ED21" s="263">
        <v>5574939</v>
      </c>
      <c r="EE21" s="263">
        <v>4112939</v>
      </c>
      <c r="EF21" s="263">
        <v>6127964</v>
      </c>
      <c r="EG21" s="263">
        <v>11193497</v>
      </c>
      <c r="EH21" s="263">
        <v>14365427</v>
      </c>
      <c r="EI21" s="263">
        <v>15365385</v>
      </c>
      <c r="EJ21" s="679">
        <v>14923483</v>
      </c>
      <c r="EK21" s="13">
        <v>16859687</v>
      </c>
      <c r="EL21" s="13">
        <v>17872334</v>
      </c>
      <c r="EM21" s="13">
        <v>6033103</v>
      </c>
      <c r="EN21" s="13">
        <v>6033103</v>
      </c>
      <c r="EO21" s="265" t="s">
        <v>16</v>
      </c>
      <c r="EP21" s="263" t="s">
        <v>16</v>
      </c>
      <c r="EQ21" s="263" t="s">
        <v>16</v>
      </c>
      <c r="ER21" s="263" t="s">
        <v>16</v>
      </c>
      <c r="ES21" s="263" t="s">
        <v>16</v>
      </c>
      <c r="ET21" s="263" t="s">
        <v>16</v>
      </c>
      <c r="EU21" s="26" t="s">
        <v>16</v>
      </c>
      <c r="EV21" s="26" t="s">
        <v>16</v>
      </c>
      <c r="EW21" s="26" t="s">
        <v>16</v>
      </c>
      <c r="EX21" s="26" t="s">
        <v>16</v>
      </c>
      <c r="EY21" s="26" t="s">
        <v>16</v>
      </c>
      <c r="EZ21" s="26" t="s">
        <v>16</v>
      </c>
      <c r="FA21" s="26" t="s">
        <v>16</v>
      </c>
      <c r="FB21" s="26" t="s">
        <v>16</v>
      </c>
      <c r="FC21" s="26" t="s">
        <v>16</v>
      </c>
      <c r="FD21" s="265" t="s">
        <v>16</v>
      </c>
      <c r="FE21" s="263" t="s">
        <v>16</v>
      </c>
      <c r="FF21" s="114">
        <v>6018979</v>
      </c>
      <c r="FG21" s="114">
        <v>7122000</v>
      </c>
      <c r="FH21" s="114">
        <v>6415048</v>
      </c>
      <c r="FI21" s="114">
        <v>3730140</v>
      </c>
      <c r="FJ21" s="114">
        <v>6658643</v>
      </c>
      <c r="FK21" s="26" t="s">
        <v>16</v>
      </c>
      <c r="FL21" s="26" t="s">
        <v>16</v>
      </c>
      <c r="FM21" s="26">
        <v>7104118</v>
      </c>
      <c r="FN21" s="662">
        <v>25072227</v>
      </c>
      <c r="FO21" s="26">
        <v>23823978</v>
      </c>
      <c r="FP21" s="26">
        <v>17986043</v>
      </c>
      <c r="FQ21" s="26">
        <v>25072227</v>
      </c>
      <c r="FR21" s="26">
        <v>26083228</v>
      </c>
      <c r="FS21" s="280">
        <v>6885948</v>
      </c>
      <c r="FT21" s="114">
        <v>8872699</v>
      </c>
      <c r="FU21" s="114">
        <v>14640506</v>
      </c>
      <c r="FV21" s="114">
        <v>24349585</v>
      </c>
      <c r="FW21" s="114">
        <v>25883693</v>
      </c>
      <c r="FX21" s="114">
        <v>24275726.5</v>
      </c>
      <c r="FY21" s="114">
        <v>31315487</v>
      </c>
      <c r="FZ21" s="114">
        <v>35762467</v>
      </c>
      <c r="GA21" s="114">
        <v>45058320</v>
      </c>
      <c r="GB21" s="13">
        <v>42968765</v>
      </c>
      <c r="GC21" s="679">
        <v>27068328</v>
      </c>
      <c r="GD21" s="13">
        <v>30066309</v>
      </c>
      <c r="GE21" s="13">
        <v>36677665</v>
      </c>
      <c r="GF21" s="13">
        <v>31505431</v>
      </c>
      <c r="GG21" s="13">
        <v>33289769</v>
      </c>
      <c r="GH21" s="266" t="s">
        <v>43</v>
      </c>
      <c r="GI21" s="263" t="s">
        <v>43</v>
      </c>
      <c r="GJ21" s="263" t="s">
        <v>43</v>
      </c>
      <c r="GK21" s="263" t="s">
        <v>43</v>
      </c>
      <c r="GL21" s="263" t="s">
        <v>43</v>
      </c>
      <c r="GM21" s="263" t="s">
        <v>43</v>
      </c>
      <c r="GN21" s="263" t="s">
        <v>43</v>
      </c>
      <c r="GO21" s="263" t="s">
        <v>43</v>
      </c>
      <c r="GP21" s="263" t="s">
        <v>43</v>
      </c>
      <c r="GQ21" s="263" t="s">
        <v>43</v>
      </c>
      <c r="GR21" s="263" t="s">
        <v>43</v>
      </c>
      <c r="GS21" s="247" t="s">
        <v>43</v>
      </c>
      <c r="GT21" s="247" t="s">
        <v>43</v>
      </c>
      <c r="GU21" s="247" t="s">
        <v>43</v>
      </c>
      <c r="GV21" s="247" t="s">
        <v>43</v>
      </c>
      <c r="GW21" s="247" t="s">
        <v>43</v>
      </c>
      <c r="GX21" s="265" t="s">
        <v>43</v>
      </c>
      <c r="GY21" s="263" t="s">
        <v>43</v>
      </c>
      <c r="GZ21" s="263" t="s">
        <v>43</v>
      </c>
      <c r="HA21" s="263" t="s">
        <v>43</v>
      </c>
      <c r="HB21" s="263" t="s">
        <v>43</v>
      </c>
      <c r="HC21" s="263" t="s">
        <v>43</v>
      </c>
      <c r="HD21" s="263" t="s">
        <v>43</v>
      </c>
      <c r="HE21" s="263" t="s">
        <v>43</v>
      </c>
      <c r="HF21" s="263" t="s">
        <v>43</v>
      </c>
      <c r="HG21" s="263" t="s">
        <v>43</v>
      </c>
      <c r="HH21" s="263" t="s">
        <v>43</v>
      </c>
      <c r="HI21" s="263" t="s">
        <v>43</v>
      </c>
      <c r="HJ21" s="263" t="s">
        <v>43</v>
      </c>
      <c r="HK21" s="263" t="s">
        <v>43</v>
      </c>
      <c r="HL21" s="263" t="s">
        <v>43</v>
      </c>
      <c r="HM21" s="265" t="s">
        <v>43</v>
      </c>
      <c r="HN21" s="263" t="s">
        <v>43</v>
      </c>
      <c r="HO21" s="263" t="s">
        <v>43</v>
      </c>
      <c r="HP21" s="263" t="s">
        <v>43</v>
      </c>
      <c r="HQ21" s="263" t="s">
        <v>43</v>
      </c>
      <c r="HR21" s="263" t="s">
        <v>43</v>
      </c>
      <c r="HS21" s="263" t="s">
        <v>43</v>
      </c>
      <c r="HT21" s="263" t="s">
        <v>16</v>
      </c>
      <c r="HU21" s="263" t="s">
        <v>16</v>
      </c>
      <c r="HV21" s="263" t="s">
        <v>16</v>
      </c>
      <c r="HW21" s="263" t="s">
        <v>16</v>
      </c>
      <c r="HX21" s="263" t="s">
        <v>16</v>
      </c>
      <c r="HY21" s="263" t="s">
        <v>16</v>
      </c>
      <c r="HZ21" s="263" t="s">
        <v>16</v>
      </c>
      <c r="IA21" s="263" t="s">
        <v>16</v>
      </c>
    </row>
    <row r="22" spans="1:235">
      <c r="A22" s="46"/>
      <c r="B22" s="46" t="s">
        <v>58</v>
      </c>
      <c r="C22" s="46" t="s">
        <v>63</v>
      </c>
      <c r="D22" s="46" t="s">
        <v>88</v>
      </c>
      <c r="E22" s="46" t="s">
        <v>94</v>
      </c>
      <c r="F22" s="46" t="s">
        <v>104</v>
      </c>
      <c r="G22" s="46" t="s">
        <v>108</v>
      </c>
      <c r="H22" s="46" t="s">
        <v>110</v>
      </c>
      <c r="I22" s="46" t="s">
        <v>117</v>
      </c>
      <c r="J22" s="46" t="s">
        <v>123</v>
      </c>
      <c r="K22" s="46" t="s">
        <v>133</v>
      </c>
      <c r="L22" s="46" t="s">
        <v>175</v>
      </c>
      <c r="M22" s="46" t="s">
        <v>175</v>
      </c>
      <c r="N22" s="46" t="s">
        <v>184</v>
      </c>
      <c r="O22" s="46" t="s">
        <v>183</v>
      </c>
      <c r="P22" s="46"/>
      <c r="Q22" s="46"/>
      <c r="R22" s="46" t="s">
        <v>58</v>
      </c>
      <c r="S22" s="46" t="s">
        <v>63</v>
      </c>
      <c r="T22" s="46" t="s">
        <v>88</v>
      </c>
      <c r="U22" s="46" t="s">
        <v>94</v>
      </c>
      <c r="V22" s="46" t="s">
        <v>104</v>
      </c>
      <c r="W22" s="46" t="s">
        <v>108</v>
      </c>
      <c r="X22" s="46" t="s">
        <v>110</v>
      </c>
      <c r="Y22" s="46" t="s">
        <v>117</v>
      </c>
      <c r="Z22" s="46" t="s">
        <v>123</v>
      </c>
      <c r="AA22" s="46" t="s">
        <v>133</v>
      </c>
      <c r="AB22" s="46" t="s">
        <v>175</v>
      </c>
      <c r="AC22" s="46" t="s">
        <v>175</v>
      </c>
      <c r="AD22" s="46" t="s">
        <v>184</v>
      </c>
      <c r="AE22" s="46" t="s">
        <v>183</v>
      </c>
      <c r="AF22" s="46"/>
      <c r="AG22" s="46"/>
      <c r="AH22" s="46" t="s">
        <v>58</v>
      </c>
      <c r="AI22" s="46" t="s">
        <v>63</v>
      </c>
      <c r="AJ22" s="46" t="s">
        <v>88</v>
      </c>
      <c r="AK22" s="46" t="s">
        <v>94</v>
      </c>
      <c r="AL22" s="46" t="s">
        <v>104</v>
      </c>
      <c r="AM22" s="46" t="s">
        <v>108</v>
      </c>
      <c r="AN22" s="46" t="s">
        <v>110</v>
      </c>
      <c r="AO22" s="46" t="s">
        <v>117</v>
      </c>
      <c r="AP22" s="46" t="s">
        <v>123</v>
      </c>
      <c r="AQ22" s="46" t="s">
        <v>133</v>
      </c>
      <c r="AR22" s="46" t="s">
        <v>175</v>
      </c>
      <c r="AS22" s="46" t="s">
        <v>175</v>
      </c>
      <c r="AT22" s="46" t="s">
        <v>184</v>
      </c>
      <c r="AU22" s="46" t="s">
        <v>183</v>
      </c>
      <c r="AV22" s="46"/>
      <c r="AW22" s="46"/>
      <c r="AX22" s="46" t="s">
        <v>58</v>
      </c>
      <c r="AY22" s="46" t="s">
        <v>63</v>
      </c>
      <c r="AZ22" s="46" t="s">
        <v>88</v>
      </c>
      <c r="BA22" s="46" t="s">
        <v>94</v>
      </c>
      <c r="BB22" s="46" t="s">
        <v>104</v>
      </c>
      <c r="BC22" s="46" t="s">
        <v>108</v>
      </c>
      <c r="BD22" s="46" t="s">
        <v>110</v>
      </c>
      <c r="BE22" s="46" t="s">
        <v>117</v>
      </c>
      <c r="BF22" s="46" t="s">
        <v>123</v>
      </c>
      <c r="BG22" s="46" t="s">
        <v>133</v>
      </c>
      <c r="BH22" s="46" t="s">
        <v>175</v>
      </c>
      <c r="BI22" s="46" t="s">
        <v>175</v>
      </c>
      <c r="BJ22" s="46" t="s">
        <v>184</v>
      </c>
      <c r="BK22" s="46" t="s">
        <v>183</v>
      </c>
      <c r="BL22" s="46"/>
      <c r="BM22" s="46"/>
      <c r="BN22" s="46" t="s">
        <v>58</v>
      </c>
      <c r="BO22" s="46" t="s">
        <v>63</v>
      </c>
      <c r="BP22" s="46" t="s">
        <v>88</v>
      </c>
      <c r="BQ22" s="46" t="s">
        <v>94</v>
      </c>
      <c r="BR22" s="46" t="s">
        <v>104</v>
      </c>
      <c r="BS22" s="46" t="s">
        <v>108</v>
      </c>
      <c r="BT22" s="46" t="s">
        <v>110</v>
      </c>
      <c r="BU22" s="46" t="s">
        <v>117</v>
      </c>
      <c r="BV22" s="46" t="s">
        <v>123</v>
      </c>
      <c r="BW22" s="46" t="s">
        <v>133</v>
      </c>
      <c r="BX22" s="46" t="s">
        <v>175</v>
      </c>
      <c r="BY22" s="46" t="s">
        <v>175</v>
      </c>
      <c r="BZ22" s="46" t="s">
        <v>184</v>
      </c>
      <c r="CA22" s="46" t="s">
        <v>183</v>
      </c>
      <c r="CB22" s="46"/>
      <c r="CC22" s="46"/>
      <c r="CD22" s="46" t="s">
        <v>58</v>
      </c>
      <c r="CE22" s="46" t="s">
        <v>63</v>
      </c>
      <c r="CF22" s="46" t="s">
        <v>88</v>
      </c>
      <c r="CG22" s="46" t="s">
        <v>94</v>
      </c>
      <c r="CH22" s="582" t="s">
        <v>104</v>
      </c>
      <c r="CI22" s="46" t="s">
        <v>108</v>
      </c>
      <c r="CJ22" s="46" t="s">
        <v>110</v>
      </c>
      <c r="CK22" s="46" t="s">
        <v>117</v>
      </c>
      <c r="CL22" s="46" t="s">
        <v>123</v>
      </c>
      <c r="CM22" s="46" t="s">
        <v>133</v>
      </c>
      <c r="CN22" s="46" t="s">
        <v>175</v>
      </c>
      <c r="CO22" s="46" t="s">
        <v>175</v>
      </c>
      <c r="CP22" s="46" t="s">
        <v>184</v>
      </c>
      <c r="CQ22" s="46" t="s">
        <v>183</v>
      </c>
      <c r="CR22" s="46"/>
      <c r="CS22" s="46"/>
      <c r="CT22" s="46" t="s">
        <v>58</v>
      </c>
      <c r="CU22" s="46" t="s">
        <v>63</v>
      </c>
      <c r="CV22" s="46" t="s">
        <v>88</v>
      </c>
      <c r="CW22" s="46" t="s">
        <v>94</v>
      </c>
      <c r="CX22" s="582" t="s">
        <v>104</v>
      </c>
      <c r="CY22" s="46" t="s">
        <v>108</v>
      </c>
      <c r="CZ22" s="46" t="s">
        <v>110</v>
      </c>
      <c r="DA22" s="46" t="s">
        <v>117</v>
      </c>
      <c r="DB22" s="46" t="s">
        <v>123</v>
      </c>
      <c r="DC22" s="46" t="s">
        <v>133</v>
      </c>
      <c r="DD22" s="46" t="s">
        <v>175</v>
      </c>
      <c r="DE22" s="46" t="s">
        <v>175</v>
      </c>
      <c r="DF22" s="46" t="s">
        <v>184</v>
      </c>
      <c r="DG22" s="46" t="s">
        <v>183</v>
      </c>
      <c r="DH22" s="46"/>
      <c r="DI22" s="46"/>
      <c r="DJ22" s="46" t="s">
        <v>58</v>
      </c>
      <c r="DK22" s="46" t="s">
        <v>63</v>
      </c>
      <c r="DL22" s="46" t="s">
        <v>88</v>
      </c>
      <c r="DM22" s="46" t="s">
        <v>94</v>
      </c>
      <c r="DN22" s="582" t="s">
        <v>104</v>
      </c>
      <c r="DO22" s="46" t="s">
        <v>108</v>
      </c>
      <c r="DP22" s="46" t="s">
        <v>110</v>
      </c>
      <c r="DQ22" s="46" t="s">
        <v>117</v>
      </c>
      <c r="DR22" s="46" t="s">
        <v>123</v>
      </c>
      <c r="DS22" s="46" t="s">
        <v>133</v>
      </c>
      <c r="DT22" s="46" t="s">
        <v>175</v>
      </c>
      <c r="DU22" s="46" t="s">
        <v>175</v>
      </c>
      <c r="DV22" s="46" t="s">
        <v>184</v>
      </c>
      <c r="DW22" s="46" t="s">
        <v>183</v>
      </c>
      <c r="DX22" s="46"/>
      <c r="DY22" s="46"/>
      <c r="DZ22" s="46" t="s">
        <v>63</v>
      </c>
      <c r="EA22" s="46" t="s">
        <v>88</v>
      </c>
      <c r="EB22" s="46" t="s">
        <v>94</v>
      </c>
      <c r="EC22" s="582" t="s">
        <v>104</v>
      </c>
      <c r="ED22" s="46" t="s">
        <v>108</v>
      </c>
      <c r="EE22" s="46" t="s">
        <v>110</v>
      </c>
      <c r="EF22" s="46" t="s">
        <v>117</v>
      </c>
      <c r="EG22" s="46" t="s">
        <v>123</v>
      </c>
      <c r="EH22" s="46" t="s">
        <v>133</v>
      </c>
      <c r="EI22" s="46" t="s">
        <v>175</v>
      </c>
      <c r="EJ22" s="46" t="s">
        <v>175</v>
      </c>
      <c r="EK22" s="46" t="s">
        <v>184</v>
      </c>
      <c r="EL22" s="46" t="s">
        <v>183</v>
      </c>
      <c r="EM22" s="46"/>
      <c r="EN22" s="46"/>
      <c r="EO22" s="46" t="s">
        <v>63</v>
      </c>
      <c r="EP22" s="46" t="s">
        <v>88</v>
      </c>
      <c r="EQ22" s="46" t="s">
        <v>94</v>
      </c>
      <c r="ER22" s="582" t="s">
        <v>104</v>
      </c>
      <c r="ES22" s="46" t="s">
        <v>108</v>
      </c>
      <c r="ET22" s="46" t="s">
        <v>110</v>
      </c>
      <c r="EU22" s="46" t="s">
        <v>117</v>
      </c>
      <c r="EV22" s="46" t="s">
        <v>123</v>
      </c>
      <c r="EW22" s="46" t="s">
        <v>133</v>
      </c>
      <c r="EX22" s="46" t="s">
        <v>175</v>
      </c>
      <c r="EY22" s="46" t="s">
        <v>175</v>
      </c>
      <c r="EZ22" s="46" t="s">
        <v>184</v>
      </c>
      <c r="FA22" s="46" t="s">
        <v>183</v>
      </c>
      <c r="FB22" s="46"/>
      <c r="FC22" s="46"/>
      <c r="FD22" s="46" t="s">
        <v>63</v>
      </c>
      <c r="FE22" s="46" t="s">
        <v>88</v>
      </c>
      <c r="FF22" s="46" t="s">
        <v>94</v>
      </c>
      <c r="FG22" s="582" t="s">
        <v>104</v>
      </c>
      <c r="FH22" s="46" t="s">
        <v>108</v>
      </c>
      <c r="FI22" s="46" t="s">
        <v>110</v>
      </c>
      <c r="FJ22" s="46" t="s">
        <v>117</v>
      </c>
      <c r="FK22" s="46" t="s">
        <v>123</v>
      </c>
      <c r="FL22" s="46" t="s">
        <v>133</v>
      </c>
      <c r="FM22" s="46" t="s">
        <v>175</v>
      </c>
      <c r="FN22" s="46" t="s">
        <v>175</v>
      </c>
      <c r="FO22" s="46" t="s">
        <v>184</v>
      </c>
      <c r="FP22" s="46" t="s">
        <v>183</v>
      </c>
      <c r="FQ22" s="46"/>
      <c r="FR22" s="46"/>
      <c r="FS22" s="46" t="s">
        <v>63</v>
      </c>
      <c r="FT22" s="46" t="s">
        <v>88</v>
      </c>
      <c r="FU22" s="46" t="s">
        <v>94</v>
      </c>
      <c r="FV22" s="582" t="s">
        <v>104</v>
      </c>
      <c r="FW22" s="46" t="s">
        <v>108</v>
      </c>
      <c r="FX22" s="46" t="s">
        <v>110</v>
      </c>
      <c r="FY22" s="46" t="s">
        <v>117</v>
      </c>
      <c r="FZ22" s="46" t="s">
        <v>123</v>
      </c>
      <c r="GA22" s="46" t="s">
        <v>133</v>
      </c>
      <c r="GB22" s="46" t="s">
        <v>175</v>
      </c>
      <c r="GC22" s="46" t="s">
        <v>175</v>
      </c>
      <c r="GD22" s="46" t="s">
        <v>184</v>
      </c>
      <c r="GE22" s="46" t="s">
        <v>183</v>
      </c>
      <c r="GF22" s="46"/>
      <c r="GG22" s="46"/>
      <c r="GH22" s="46" t="s">
        <v>58</v>
      </c>
      <c r="GI22" s="46" t="s">
        <v>63</v>
      </c>
      <c r="GJ22" s="46" t="s">
        <v>88</v>
      </c>
      <c r="GK22" s="46" t="s">
        <v>94</v>
      </c>
      <c r="GL22" s="582" t="s">
        <v>104</v>
      </c>
      <c r="GM22" s="46" t="s">
        <v>108</v>
      </c>
      <c r="GN22" s="46" t="s">
        <v>110</v>
      </c>
      <c r="GO22" s="46" t="s">
        <v>117</v>
      </c>
      <c r="GP22" s="46" t="s">
        <v>123</v>
      </c>
      <c r="GQ22" s="46" t="s">
        <v>133</v>
      </c>
      <c r="GR22" s="46" t="s">
        <v>175</v>
      </c>
      <c r="GS22" s="46" t="s">
        <v>175</v>
      </c>
      <c r="GT22" s="46" t="s">
        <v>184</v>
      </c>
      <c r="GU22" s="46" t="s">
        <v>183</v>
      </c>
      <c r="GV22" s="46"/>
      <c r="GW22" s="46"/>
      <c r="GX22" s="46" t="s">
        <v>63</v>
      </c>
      <c r="GY22" s="46" t="s">
        <v>88</v>
      </c>
      <c r="GZ22" s="46" t="s">
        <v>94</v>
      </c>
      <c r="HA22" s="582" t="s">
        <v>104</v>
      </c>
      <c r="HB22" s="46" t="s">
        <v>108</v>
      </c>
      <c r="HC22" s="46" t="s">
        <v>110</v>
      </c>
      <c r="HD22" s="46" t="s">
        <v>117</v>
      </c>
      <c r="HE22" s="46" t="s">
        <v>123</v>
      </c>
      <c r="HF22" s="46" t="s">
        <v>133</v>
      </c>
      <c r="HG22" s="46" t="s">
        <v>175</v>
      </c>
      <c r="HH22" s="46" t="s">
        <v>175</v>
      </c>
      <c r="HI22" s="46" t="s">
        <v>184</v>
      </c>
      <c r="HJ22" s="46" t="s">
        <v>183</v>
      </c>
      <c r="HK22" s="46"/>
      <c r="HL22" s="46"/>
      <c r="HM22" s="46" t="s">
        <v>63</v>
      </c>
      <c r="HN22" s="46" t="s">
        <v>88</v>
      </c>
      <c r="HO22" s="46" t="s">
        <v>94</v>
      </c>
      <c r="HP22" s="582" t="s">
        <v>104</v>
      </c>
      <c r="HQ22" s="46" t="s">
        <v>108</v>
      </c>
      <c r="HR22" s="46" t="s">
        <v>110</v>
      </c>
      <c r="HS22" s="46" t="s">
        <v>117</v>
      </c>
      <c r="HT22" s="46" t="s">
        <v>123</v>
      </c>
      <c r="HU22" s="46" t="s">
        <v>133</v>
      </c>
      <c r="HV22" s="46" t="s">
        <v>175</v>
      </c>
      <c r="HW22" s="46" t="s">
        <v>175</v>
      </c>
      <c r="HX22" s="46" t="s">
        <v>184</v>
      </c>
      <c r="HY22" s="46" t="s">
        <v>183</v>
      </c>
      <c r="HZ22" s="46"/>
      <c r="IA22" s="46"/>
    </row>
    <row r="23" spans="1:235">
      <c r="HG23" s="46"/>
      <c r="HH23" s="46"/>
      <c r="HI23" s="46"/>
      <c r="HJ23" s="46"/>
      <c r="HK23" s="46"/>
      <c r="HL23" s="46"/>
      <c r="HN23" s="46"/>
    </row>
    <row r="24" spans="1:235">
      <c r="A24" s="174" t="s">
        <v>120</v>
      </c>
      <c r="DK24" s="14"/>
    </row>
    <row r="25" spans="1:235">
      <c r="DJ25" s="120"/>
      <c r="DK25" s="14"/>
      <c r="DL25" s="14"/>
    </row>
    <row r="26" spans="1:235">
      <c r="DK26" s="14"/>
      <c r="DL26" s="52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33"/>
    <pageSetUpPr fitToPage="1"/>
  </sheetPr>
  <dimension ref="A1:Z34"/>
  <sheetViews>
    <sheetView showGridLines="0" showZeros="0" view="pageBreakPreview" zoomScaleSheetLayoutView="100" workbookViewId="0">
      <selection activeCell="F20" sqref="F20"/>
    </sheetView>
  </sheetViews>
  <sheetFormatPr defaultRowHeight="12.75"/>
  <cols>
    <col min="1" max="1" width="5.88671875" style="35" customWidth="1"/>
    <col min="2" max="2" width="7.77734375" style="35" customWidth="1"/>
    <col min="3" max="3" width="7.109375" style="35" customWidth="1"/>
    <col min="4" max="4" width="12.5546875" style="35" customWidth="1"/>
    <col min="5" max="5" width="5.44140625" style="35" customWidth="1"/>
    <col min="6" max="6" width="8.6640625" style="35" customWidth="1"/>
    <col min="7" max="7" width="5.6640625" style="36" customWidth="1"/>
    <col min="8" max="8" width="8.44140625" style="14" customWidth="1"/>
    <col min="9" max="9" width="7.33203125" style="14" customWidth="1"/>
    <col min="10" max="10" width="7" style="36" customWidth="1"/>
    <col min="11" max="11" width="12" style="35" customWidth="1"/>
    <col min="12" max="12" width="5.44140625" style="35" customWidth="1"/>
    <col min="13" max="13" width="8.6640625" style="35" customWidth="1"/>
    <col min="14" max="14" width="5.6640625" style="35" customWidth="1"/>
    <col min="15" max="15" width="5.6640625" style="15" customWidth="1"/>
    <col min="16" max="17" width="8.88671875" style="35"/>
    <col min="18" max="18" width="14.109375" style="35" bestFit="1" customWidth="1"/>
    <col min="19" max="16384" width="8.88671875" style="35"/>
  </cols>
  <sheetData>
    <row r="1" spans="1:26" ht="12.75" customHeight="1">
      <c r="A1" s="629" t="s">
        <v>236</v>
      </c>
      <c r="B1" s="629"/>
      <c r="C1" s="3"/>
      <c r="D1" s="3"/>
      <c r="E1" s="3"/>
      <c r="F1" s="3"/>
      <c r="G1" s="1"/>
      <c r="H1" s="6"/>
      <c r="I1" s="6"/>
    </row>
    <row r="2" spans="1:26" ht="13.5" customHeight="1">
      <c r="A2" s="819" t="s">
        <v>90</v>
      </c>
      <c r="B2" s="820"/>
      <c r="C2" s="820"/>
      <c r="D2" s="820"/>
      <c r="E2" s="820"/>
      <c r="F2" s="820"/>
      <c r="G2" s="820"/>
      <c r="H2" s="820"/>
      <c r="I2" s="820"/>
    </row>
    <row r="3" spans="1:26" ht="12.75" customHeight="1">
      <c r="A3" s="819" t="s">
        <v>41</v>
      </c>
      <c r="B3" s="820"/>
      <c r="C3" s="820"/>
      <c r="D3" s="820"/>
      <c r="E3" s="820"/>
      <c r="F3" s="820"/>
      <c r="G3" s="820"/>
      <c r="H3" s="820"/>
      <c r="I3" s="820"/>
    </row>
    <row r="4" spans="1:26" ht="12.75" customHeight="1">
      <c r="A4" s="629"/>
      <c r="B4" s="629"/>
      <c r="C4" s="3"/>
      <c r="D4" s="3"/>
      <c r="E4" s="3"/>
      <c r="F4" s="3"/>
      <c r="G4" s="1"/>
      <c r="H4" s="13"/>
      <c r="I4" s="13"/>
      <c r="K4" s="36"/>
      <c r="L4" s="36"/>
      <c r="M4" s="36"/>
      <c r="N4" s="36"/>
      <c r="O4" s="14"/>
    </row>
    <row r="5" spans="1:26" ht="14.25">
      <c r="A5" s="10"/>
      <c r="B5" s="10"/>
      <c r="C5" s="11" t="s">
        <v>192</v>
      </c>
      <c r="D5" s="11"/>
      <c r="E5" s="11"/>
      <c r="F5" s="11"/>
      <c r="G5" s="11"/>
      <c r="H5" s="23" t="s">
        <v>105</v>
      </c>
      <c r="I5" s="20"/>
      <c r="J5" s="573" t="s">
        <v>231</v>
      </c>
      <c r="K5" s="37"/>
      <c r="L5" s="37"/>
      <c r="M5" s="707"/>
      <c r="N5" s="37"/>
      <c r="O5" s="578"/>
    </row>
    <row r="6" spans="1:26">
      <c r="A6" s="17"/>
      <c r="B6" s="17"/>
      <c r="C6" s="7" t="s">
        <v>36</v>
      </c>
      <c r="D6" s="121" t="s">
        <v>36</v>
      </c>
      <c r="E6" s="7"/>
      <c r="F6" s="7" t="s">
        <v>89</v>
      </c>
      <c r="G6" s="7"/>
      <c r="H6" s="23" t="s">
        <v>230</v>
      </c>
      <c r="I6" s="20"/>
      <c r="J6" s="18" t="s">
        <v>36</v>
      </c>
      <c r="K6" s="16" t="s">
        <v>36</v>
      </c>
      <c r="L6" s="16"/>
      <c r="M6" s="16" t="s">
        <v>89</v>
      </c>
      <c r="N6" s="16"/>
      <c r="O6" s="21"/>
    </row>
    <row r="7" spans="1:26" ht="14.25">
      <c r="A7" s="17"/>
      <c r="B7" s="17"/>
      <c r="C7" s="16" t="s">
        <v>47</v>
      </c>
      <c r="D7" s="122" t="s">
        <v>38</v>
      </c>
      <c r="E7" s="16"/>
      <c r="F7" s="16" t="s">
        <v>91</v>
      </c>
      <c r="G7" s="16"/>
      <c r="H7" s="27" t="s">
        <v>46</v>
      </c>
      <c r="I7" s="28"/>
      <c r="J7" s="18" t="s">
        <v>47</v>
      </c>
      <c r="K7" s="16" t="s">
        <v>38</v>
      </c>
      <c r="L7" s="16"/>
      <c r="M7" s="16" t="s">
        <v>91</v>
      </c>
      <c r="N7" s="16"/>
      <c r="O7" s="21"/>
    </row>
    <row r="8" spans="1:26" s="15" customFormat="1">
      <c r="A8" s="13"/>
      <c r="B8" s="13"/>
      <c r="C8" s="26" t="s">
        <v>37</v>
      </c>
      <c r="D8" s="723" t="s">
        <v>49</v>
      </c>
      <c r="E8" s="26" t="s">
        <v>26</v>
      </c>
      <c r="F8" s="26" t="s">
        <v>48</v>
      </c>
      <c r="G8" s="26" t="s">
        <v>24</v>
      </c>
      <c r="H8" s="25" t="s">
        <v>39</v>
      </c>
      <c r="I8" s="26" t="s">
        <v>40</v>
      </c>
      <c r="J8" s="25" t="s">
        <v>37</v>
      </c>
      <c r="K8" s="28" t="s">
        <v>49</v>
      </c>
      <c r="L8" s="26" t="s">
        <v>26</v>
      </c>
      <c r="M8" s="26" t="s">
        <v>48</v>
      </c>
      <c r="N8" s="26" t="s">
        <v>24</v>
      </c>
      <c r="O8" s="21"/>
    </row>
    <row r="9" spans="1:26">
      <c r="A9" s="17"/>
      <c r="B9" s="17"/>
      <c r="C9" s="16"/>
      <c r="D9" s="16"/>
      <c r="E9" s="16"/>
      <c r="F9" s="7"/>
      <c r="G9" s="7"/>
      <c r="H9" s="24"/>
      <c r="I9" s="21"/>
      <c r="J9" s="575"/>
      <c r="P9" s="35" t="s">
        <v>118</v>
      </c>
    </row>
    <row r="10" spans="1:26" s="124" customFormat="1">
      <c r="A10" s="199" t="s">
        <v>20</v>
      </c>
      <c r="B10" s="199"/>
      <c r="C10" s="200">
        <f>+'St Gen Purp per FTE'!EV4</f>
        <v>3278.7480806910594</v>
      </c>
      <c r="D10" s="201">
        <f>+'St Ed Sp Purp per FTE'!DY4</f>
        <v>127.50042070222545</v>
      </c>
      <c r="E10" s="201">
        <f>+'Local per FTE'!Q4</f>
        <v>1403.7236882554928</v>
      </c>
      <c r="F10" s="200">
        <f>+'Tuition per FTE'!DY4</f>
        <v>3039.3865603885629</v>
      </c>
      <c r="G10" s="200">
        <f>+'Total Pub Funding Per FTE'!DY4</f>
        <v>7849.3587500373396</v>
      </c>
      <c r="H10" s="202">
        <f>'Summary Data-2 Yr'!BQ6</f>
        <v>469.608088979483</v>
      </c>
      <c r="I10" s="211">
        <f>'Summary Data-2 Yr'!BR6</f>
        <v>6.3634682328436094</v>
      </c>
      <c r="J10" s="576"/>
      <c r="K10" s="210"/>
      <c r="L10" s="210"/>
      <c r="M10" s="210"/>
      <c r="N10" s="210"/>
      <c r="O10" s="15"/>
      <c r="P10" s="161">
        <f>SUM(C10:F10)</f>
        <v>7849.3587500373396</v>
      </c>
      <c r="Q10" s="643">
        <f>+P10-G10</f>
        <v>0</v>
      </c>
      <c r="R10" s="35"/>
      <c r="S10" s="35"/>
      <c r="T10" s="35"/>
      <c r="U10" s="35"/>
      <c r="V10" s="35"/>
      <c r="W10" s="35"/>
      <c r="X10" s="35"/>
      <c r="Y10" s="35"/>
      <c r="Z10" s="35"/>
    </row>
    <row r="11" spans="1:26" s="15" customFormat="1" ht="3.75" customHeight="1">
      <c r="A11" s="2"/>
      <c r="B11" s="2"/>
      <c r="C11" s="128"/>
      <c r="D11" s="184"/>
      <c r="E11" s="184"/>
      <c r="F11" s="128"/>
      <c r="G11" s="128"/>
      <c r="H11" s="129"/>
      <c r="I11" s="183"/>
      <c r="J11" s="48"/>
      <c r="P11" s="161">
        <f t="shared" ref="P11:P27" si="0">SUM(C11:F11)</f>
        <v>0</v>
      </c>
      <c r="Q11" s="643">
        <f t="shared" ref="Q11:Q27" si="1">+P11-G11</f>
        <v>0</v>
      </c>
      <c r="R11" s="35"/>
      <c r="S11" s="35"/>
      <c r="T11" s="35"/>
      <c r="U11" s="35"/>
      <c r="V11" s="35"/>
      <c r="W11" s="35"/>
      <c r="X11" s="35"/>
      <c r="Y11" s="35"/>
      <c r="Z11" s="35"/>
    </row>
    <row r="12" spans="1:26">
      <c r="A12" s="1" t="s">
        <v>0</v>
      </c>
      <c r="B12" s="1"/>
      <c r="C12" s="16">
        <f>+'St Gen Purp per FTE'!EV6</f>
        <v>4369.3826722882432</v>
      </c>
      <c r="D12" s="16">
        <f>+'St Ed Sp Purp per FTE'!DY6</f>
        <v>395.12278731360573</v>
      </c>
      <c r="E12" s="16">
        <f>+'Local per FTE'!Q6</f>
        <v>39.538223911498683</v>
      </c>
      <c r="F12" s="17">
        <f>+'Tuition per FTE'!DY6</f>
        <v>3988.3744195003883</v>
      </c>
      <c r="G12" s="16">
        <f>+'Total Pub Funding Per FTE'!DY6</f>
        <v>8792.418103013737</v>
      </c>
      <c r="H12" s="29">
        <f>'Summary Data-2 Yr'!BQ8</f>
        <v>654.3572636248764</v>
      </c>
      <c r="I12" s="19">
        <f>'Summary Data-2 Yr'!BR8</f>
        <v>8.040702527778306</v>
      </c>
      <c r="J12" s="575">
        <f>RANK(C12,$C$12:$C$27)</f>
        <v>3</v>
      </c>
      <c r="K12" s="35">
        <f>IF(D12&gt;0,RANK(D12,$D$12:$D$27),"NA")</f>
        <v>3</v>
      </c>
      <c r="L12" s="35">
        <f>IF(E12&gt;0,RANK(E12,$E$12:$E$27),"NA")</f>
        <v>9</v>
      </c>
      <c r="M12" s="35">
        <f>IF(F12&gt;0,RANK(F12,$F$12:$F$27),"NA")</f>
        <v>9</v>
      </c>
      <c r="N12" s="35">
        <f>IF(G12&gt;0,RANK(G12,$G$12:$G$27),"NA")</f>
        <v>5</v>
      </c>
      <c r="P12" s="161">
        <f t="shared" si="0"/>
        <v>8792.418103013737</v>
      </c>
      <c r="Q12" s="643">
        <f t="shared" si="1"/>
        <v>0</v>
      </c>
    </row>
    <row r="13" spans="1:26">
      <c r="A13" s="1" t="s">
        <v>1</v>
      </c>
      <c r="B13" s="1"/>
      <c r="C13" s="16">
        <f>+'St Gen Purp per FTE'!EV7</f>
        <v>4935.6455548546501</v>
      </c>
      <c r="D13" s="16">
        <f>+'St Ed Sp Purp per FTE'!DY7</f>
        <v>61.547958750965613</v>
      </c>
      <c r="E13" s="16">
        <f>+'Local per FTE'!Q7</f>
        <v>496.56633559208143</v>
      </c>
      <c r="F13" s="17">
        <f>+'Tuition per FTE'!DY7</f>
        <v>3905.7325713448827</v>
      </c>
      <c r="G13" s="16">
        <f>+'Total Pub Funding Per FTE'!DY7</f>
        <v>9399.4924205425796</v>
      </c>
      <c r="H13" s="29">
        <f>'Summary Data-2 Yr'!BQ9</f>
        <v>1066.4067757466601</v>
      </c>
      <c r="I13" s="19">
        <f>'Summary Data-2 Yr'!BR9</f>
        <v>12.797261677163247</v>
      </c>
      <c r="J13" s="575">
        <f t="shared" ref="J13:J27" si="2">RANK(C13,$C$12:$C$27)</f>
        <v>2</v>
      </c>
      <c r="K13" s="39">
        <f>IF(D13&gt;0,RANK(D13,$D$12:$D$27),"NA")</f>
        <v>5</v>
      </c>
      <c r="L13" s="39">
        <f t="shared" ref="L13:L26" si="3">IF(E13&gt;0,RANK(E13,$E$12:$E$27),"NA")</f>
        <v>7</v>
      </c>
      <c r="M13" s="35">
        <f t="shared" ref="M13:M27" si="4">IF(F13&gt;0,RANK(F13,$F$12:$F$27),"NA")</f>
        <v>10</v>
      </c>
      <c r="N13" s="35">
        <f t="shared" ref="N13:N27" si="5">IF(G13&gt;0,RANK(G13,$G$12:$G$27),"NA")</f>
        <v>3</v>
      </c>
      <c r="P13" s="161">
        <f t="shared" si="0"/>
        <v>9399.4924205425796</v>
      </c>
      <c r="Q13" s="643">
        <f t="shared" si="1"/>
        <v>0</v>
      </c>
    </row>
    <row r="14" spans="1:26">
      <c r="A14" s="1" t="s">
        <v>19</v>
      </c>
      <c r="B14" s="1"/>
      <c r="C14" s="16">
        <f>+'St Gen Purp per FTE'!EV8</f>
        <v>7216.974291364535</v>
      </c>
      <c r="D14" s="16" t="str">
        <f>IF(+'St Ed Sp Purp per FTE'!DY8=0, "0")</f>
        <v>0</v>
      </c>
      <c r="E14" s="16" t="str">
        <f>IF('Local per FTE'!Q8=0,"0")</f>
        <v>0</v>
      </c>
      <c r="F14" s="17">
        <f>+'Tuition per FTE'!DY8</f>
        <v>5190.9470446055811</v>
      </c>
      <c r="G14" s="16">
        <f>+'Total Pub Funding Per FTE'!DY8</f>
        <v>12407.921335970117</v>
      </c>
      <c r="H14" s="29">
        <f>'Summary Data-2 Yr'!BQ10</f>
        <v>2018.3223859051523</v>
      </c>
      <c r="I14" s="19">
        <f>'Summary Data-2 Yr'!BR10</f>
        <v>19.426374353867931</v>
      </c>
      <c r="J14" s="575">
        <f t="shared" si="2"/>
        <v>1</v>
      </c>
      <c r="M14" s="35">
        <f t="shared" si="4"/>
        <v>1</v>
      </c>
      <c r="N14" s="35">
        <f t="shared" si="5"/>
        <v>1</v>
      </c>
      <c r="P14" s="161">
        <f t="shared" si="0"/>
        <v>12407.921335970117</v>
      </c>
      <c r="Q14" s="643">
        <f t="shared" si="1"/>
        <v>0</v>
      </c>
    </row>
    <row r="15" spans="1:26">
      <c r="A15" s="1" t="s">
        <v>2</v>
      </c>
      <c r="B15" s="1"/>
      <c r="C15" s="16">
        <f>+'St Gen Purp per FTE'!EV9</f>
        <v>3546.6805900028808</v>
      </c>
      <c r="D15" s="16" t="str">
        <f>IF(+'St Ed Sp Purp per FTE'!DY9=0, "0")</f>
        <v>0</v>
      </c>
      <c r="E15" s="16" t="str">
        <f>IF('Local per FTE'!Q9=0,"0")</f>
        <v>0</v>
      </c>
      <c r="F15" s="17">
        <f>+'Tuition per FTE'!DY9</f>
        <v>2467.4762531404963</v>
      </c>
      <c r="G15" s="16">
        <f>+'Total Pub Funding Per FTE'!DY9</f>
        <v>6014.156843143377</v>
      </c>
      <c r="H15" s="29">
        <f>'Summary Data-2 Yr'!BQ11</f>
        <v>286.63784461073465</v>
      </c>
      <c r="I15" s="19">
        <f>'Summary Data-2 Yr'!BR11</f>
        <v>5.0045725677063597</v>
      </c>
      <c r="J15" s="575">
        <f t="shared" si="2"/>
        <v>9</v>
      </c>
      <c r="M15" s="35">
        <f t="shared" si="4"/>
        <v>14</v>
      </c>
      <c r="N15" s="35">
        <f t="shared" si="5"/>
        <v>16</v>
      </c>
      <c r="P15" s="161">
        <f t="shared" si="0"/>
        <v>6014.156843143377</v>
      </c>
      <c r="Q15" s="643">
        <f t="shared" si="1"/>
        <v>0</v>
      </c>
    </row>
    <row r="16" spans="1:26" s="124" customFormat="1">
      <c r="A16" s="199" t="s">
        <v>3</v>
      </c>
      <c r="B16" s="199"/>
      <c r="C16" s="204">
        <f>+'St Gen Purp per FTE'!EV11</f>
        <v>3811.1296407967875</v>
      </c>
      <c r="D16" s="205" t="str">
        <f>IF(+'St Ed Sp Purp per FTE'!DY11=0,"0")</f>
        <v>0</v>
      </c>
      <c r="E16" s="205" t="str">
        <f>IF('Local per FTE'!Q11=0,"0")</f>
        <v>0</v>
      </c>
      <c r="F16" s="205">
        <f>+'Tuition per FTE'!DY11</f>
        <v>3756.831434893566</v>
      </c>
      <c r="G16" s="204">
        <f>+'Total Pub Funding Per FTE'!DY11</f>
        <v>7567.961075690353</v>
      </c>
      <c r="H16" s="206">
        <f>'Summary Data-2 Yr'!BQ12</f>
        <v>704.26791853724717</v>
      </c>
      <c r="I16" s="207">
        <f>'Summary Data-2 Yr'!BR12</f>
        <v>10.260772187977011</v>
      </c>
      <c r="J16" s="576">
        <f t="shared" si="2"/>
        <v>8</v>
      </c>
      <c r="K16" s="212"/>
      <c r="L16" s="212"/>
      <c r="M16" s="210">
        <f t="shared" si="4"/>
        <v>11</v>
      </c>
      <c r="N16" s="210">
        <f t="shared" si="5"/>
        <v>14</v>
      </c>
      <c r="O16" s="15"/>
      <c r="P16" s="161">
        <f t="shared" si="0"/>
        <v>7567.961075690353</v>
      </c>
      <c r="Q16" s="643">
        <f t="shared" si="1"/>
        <v>0</v>
      </c>
      <c r="R16" s="35"/>
      <c r="S16" s="35"/>
      <c r="T16" s="35"/>
      <c r="U16" s="35"/>
      <c r="V16" s="35"/>
      <c r="W16" s="35"/>
      <c r="X16" s="35"/>
      <c r="Y16" s="35"/>
      <c r="Z16" s="35"/>
    </row>
    <row r="17" spans="1:26" s="124" customFormat="1">
      <c r="A17" s="199" t="s">
        <v>4</v>
      </c>
      <c r="B17" s="199"/>
      <c r="C17" s="204">
        <f>+'St Gen Purp per FTE'!EV12</f>
        <v>3261.5405389399984</v>
      </c>
      <c r="D17" s="205" t="str">
        <f>IF('St Ed Sp Purp per FTE'!DY12=0, "0")</f>
        <v>0</v>
      </c>
      <c r="E17" s="205" t="str">
        <f>IF('Local per FTE'!Q12=0,"0")</f>
        <v>0</v>
      </c>
      <c r="F17" s="205">
        <f>+'Tuition per FTE'!DY12</f>
        <v>4594.5499374832025</v>
      </c>
      <c r="G17" s="204">
        <f>+'Total Pub Funding Per FTE'!DY12</f>
        <v>7856.0904764232009</v>
      </c>
      <c r="H17" s="206">
        <f>'Summary Data-2 Yr'!BQ13</f>
        <v>357.49060531411669</v>
      </c>
      <c r="I17" s="207">
        <f>'Summary Data-2 Yr'!BR13</f>
        <v>4.767431406647944</v>
      </c>
      <c r="J17" s="576">
        <f t="shared" si="2"/>
        <v>11</v>
      </c>
      <c r="K17" s="212"/>
      <c r="L17" s="212"/>
      <c r="M17" s="210">
        <f t="shared" si="4"/>
        <v>6</v>
      </c>
      <c r="N17" s="210">
        <f t="shared" si="5"/>
        <v>11</v>
      </c>
      <c r="O17" s="15"/>
      <c r="P17" s="161">
        <f t="shared" si="0"/>
        <v>7856.0904764232009</v>
      </c>
      <c r="Q17" s="643">
        <f t="shared" si="1"/>
        <v>0</v>
      </c>
      <c r="R17" s="35"/>
      <c r="S17" s="35"/>
      <c r="T17" s="35"/>
      <c r="U17" s="35"/>
      <c r="V17" s="35"/>
      <c r="W17" s="35"/>
      <c r="X17" s="35"/>
      <c r="Y17" s="35"/>
      <c r="Z17" s="35"/>
    </row>
    <row r="18" spans="1:26" s="124" customFormat="1">
      <c r="A18" s="199" t="s">
        <v>5</v>
      </c>
      <c r="B18" s="199"/>
      <c r="C18" s="204">
        <f>+'St Gen Purp per FTE'!EV13</f>
        <v>2478.6393651013032</v>
      </c>
      <c r="D18" s="205" t="str">
        <f>IF('St Ed Sp Purp per FTE'!DY13=0, "0")</f>
        <v>0</v>
      </c>
      <c r="E18" s="205" t="str">
        <f>IF('Local per FTE'!Q13=0,"0")</f>
        <v>0</v>
      </c>
      <c r="F18" s="205">
        <f>+'Tuition per FTE'!DY13</f>
        <v>4357.9524280619689</v>
      </c>
      <c r="G18" s="204">
        <f>+'Total Pub Funding Per FTE'!DY13</f>
        <v>6836.5917931632721</v>
      </c>
      <c r="H18" s="206">
        <f>'Summary Data-2 Yr'!BQ14</f>
        <v>1008.1956959360805</v>
      </c>
      <c r="I18" s="207">
        <f>'Summary Data-2 Yr'!BR14</f>
        <v>17.297995522571306</v>
      </c>
      <c r="J18" s="576">
        <f t="shared" si="2"/>
        <v>15</v>
      </c>
      <c r="K18" s="212"/>
      <c r="L18" s="212"/>
      <c r="M18" s="210">
        <f t="shared" si="4"/>
        <v>8</v>
      </c>
      <c r="N18" s="210">
        <f t="shared" si="5"/>
        <v>15</v>
      </c>
      <c r="O18" s="15"/>
      <c r="P18" s="161">
        <f t="shared" si="0"/>
        <v>6836.5917931632721</v>
      </c>
      <c r="Q18" s="643">
        <f t="shared" si="1"/>
        <v>0</v>
      </c>
      <c r="R18" s="35"/>
      <c r="S18" s="35"/>
      <c r="T18" s="35"/>
      <c r="U18" s="35"/>
      <c r="V18" s="35"/>
      <c r="W18" s="35"/>
      <c r="X18" s="35"/>
      <c r="Y18" s="35"/>
      <c r="Z18" s="35"/>
    </row>
    <row r="19" spans="1:26" s="124" customFormat="1">
      <c r="A19" s="199" t="s">
        <v>6</v>
      </c>
      <c r="B19" s="199"/>
      <c r="C19" s="204">
        <f>+'St Gen Purp per FTE'!EV14</f>
        <v>3003.623739306086</v>
      </c>
      <c r="D19" s="205" t="str">
        <f>IF('St Ed Sp Purp per FTE'!DY14=0,"0")</f>
        <v>0</v>
      </c>
      <c r="E19" s="205">
        <f>+'Local per FTE'!Q14</f>
        <v>4175.641526539247</v>
      </c>
      <c r="F19" s="205">
        <f>+'Tuition per FTE'!DY14</f>
        <v>5090.3340339898896</v>
      </c>
      <c r="G19" s="204">
        <f>+'Total Pub Funding Per FTE'!DY14</f>
        <v>12269.599299835223</v>
      </c>
      <c r="H19" s="206">
        <f>'Summary Data-2 Yr'!BQ15</f>
        <v>1685.67954589898</v>
      </c>
      <c r="I19" s="207">
        <f>'Summary Data-2 Yr'!BR15</f>
        <v>15.926798247615803</v>
      </c>
      <c r="J19" s="576">
        <f t="shared" si="2"/>
        <v>12</v>
      </c>
      <c r="K19" s="212"/>
      <c r="L19" s="212">
        <f t="shared" si="3"/>
        <v>1</v>
      </c>
      <c r="M19" s="210">
        <f t="shared" si="4"/>
        <v>2</v>
      </c>
      <c r="N19" s="210">
        <f t="shared" si="5"/>
        <v>2</v>
      </c>
      <c r="O19" s="15"/>
      <c r="P19" s="161">
        <f t="shared" si="0"/>
        <v>12269.599299835223</v>
      </c>
      <c r="Q19" s="643">
        <f t="shared" si="1"/>
        <v>0</v>
      </c>
      <c r="R19" s="35"/>
      <c r="S19" s="35"/>
      <c r="T19" s="35"/>
      <c r="U19" s="35"/>
      <c r="V19" s="35"/>
      <c r="W19" s="35"/>
      <c r="X19" s="35"/>
      <c r="Y19" s="35"/>
      <c r="Z19" s="35"/>
    </row>
    <row r="20" spans="1:26">
      <c r="A20" s="1" t="s">
        <v>7</v>
      </c>
      <c r="B20" s="1"/>
      <c r="C20" s="1">
        <f>+'St Gen Purp per FTE'!EV16</f>
        <v>3908.9239353087814</v>
      </c>
      <c r="D20" s="16">
        <f>+'St Ed Sp Purp per FTE'!DY16</f>
        <v>413.47133813026602</v>
      </c>
      <c r="E20" s="34">
        <f>+'Local per FTE'!Q16</f>
        <v>844.64045376630884</v>
      </c>
      <c r="F20" s="1">
        <f>+'Tuition per FTE'!DY16</f>
        <v>3001.7799393860541</v>
      </c>
      <c r="G20" s="1">
        <f>+'Total Pub Funding Per FTE'!DY16</f>
        <v>8168.8156665914112</v>
      </c>
      <c r="H20" s="29">
        <f>'Summary Data-2 Yr'!BQ16</f>
        <v>173.73073429958094</v>
      </c>
      <c r="I20" s="19">
        <f>'Summary Data-2 Yr'!BR16</f>
        <v>2.1729692150972584</v>
      </c>
      <c r="J20" s="575">
        <f t="shared" si="2"/>
        <v>6</v>
      </c>
      <c r="K20" s="39">
        <f>IF(D20&gt;0,RANK(D20,$D$12:$D$27),"NA")</f>
        <v>2</v>
      </c>
      <c r="L20" s="39">
        <f t="shared" si="3"/>
        <v>6</v>
      </c>
      <c r="M20" s="35">
        <f t="shared" si="4"/>
        <v>13</v>
      </c>
      <c r="N20" s="35">
        <f t="shared" si="5"/>
        <v>8</v>
      </c>
      <c r="P20" s="161">
        <f t="shared" si="0"/>
        <v>8168.8156665914112</v>
      </c>
      <c r="Q20" s="643">
        <f t="shared" si="1"/>
        <v>0</v>
      </c>
    </row>
    <row r="21" spans="1:26">
      <c r="A21" s="1" t="s">
        <v>8</v>
      </c>
      <c r="B21" s="1"/>
      <c r="C21" s="1">
        <f>+'St Gen Purp per FTE'!EV17</f>
        <v>4345.6313308456783</v>
      </c>
      <c r="D21" s="16">
        <f>+'St Ed Sp Purp per FTE'!DY17</f>
        <v>732.91914596228685</v>
      </c>
      <c r="E21" s="34">
        <f>+'Local per FTE'!Q17</f>
        <v>1322.2616731826377</v>
      </c>
      <c r="F21" s="1">
        <f>+'Tuition per FTE'!DY17</f>
        <v>1913.2584675816734</v>
      </c>
      <c r="G21" s="1">
        <f>+'Total Pub Funding Per FTE'!DY17</f>
        <v>8314.0706175722771</v>
      </c>
      <c r="H21" s="29">
        <f>'Summary Data-2 Yr'!BQ17</f>
        <v>736.28156001862044</v>
      </c>
      <c r="I21" s="19">
        <f>'Summary Data-2 Yr'!BR17</f>
        <v>9.7163111090389034</v>
      </c>
      <c r="J21" s="575">
        <f t="shared" si="2"/>
        <v>4</v>
      </c>
      <c r="K21" s="39">
        <f>IF(D21&gt;0,RANK(D21,$D$12:$D$27),"NA")</f>
        <v>1</v>
      </c>
      <c r="L21" s="39">
        <f t="shared" si="3"/>
        <v>3</v>
      </c>
      <c r="M21" s="35">
        <f t="shared" si="4"/>
        <v>16</v>
      </c>
      <c r="N21" s="35">
        <f t="shared" si="5"/>
        <v>7</v>
      </c>
      <c r="P21" s="161">
        <f t="shared" si="0"/>
        <v>8314.0706175722771</v>
      </c>
      <c r="Q21" s="643">
        <f t="shared" si="1"/>
        <v>0</v>
      </c>
    </row>
    <row r="22" spans="1:26">
      <c r="A22" s="1" t="s">
        <v>9</v>
      </c>
      <c r="B22" s="1"/>
      <c r="C22" s="1">
        <f>+'St Gen Purp per FTE'!EV18</f>
        <v>3361.8797731400491</v>
      </c>
      <c r="D22" s="16" t="str">
        <f>IF('St Ed Sp Purp per FTE'!DY18=0, "0")</f>
        <v>0</v>
      </c>
      <c r="E22" s="34">
        <f>+'Local per FTE'!Q18</f>
        <v>962.34109218135427</v>
      </c>
      <c r="F22" s="1">
        <f>+'Tuition per FTE'!DY18</f>
        <v>3683.878881745351</v>
      </c>
      <c r="G22" s="1">
        <f>+'Total Pub Funding Per FTE'!DY18</f>
        <v>8008.0997470667553</v>
      </c>
      <c r="H22" s="29">
        <f>'Summary Data-2 Yr'!BQ18</f>
        <v>508.04527561273426</v>
      </c>
      <c r="I22" s="19">
        <f>'Summary Data-2 Yr'!BR18</f>
        <v>6.7738878103673361</v>
      </c>
      <c r="J22" s="575">
        <f t="shared" si="2"/>
        <v>10</v>
      </c>
      <c r="K22" s="39"/>
      <c r="L22" s="39">
        <f t="shared" si="3"/>
        <v>4</v>
      </c>
      <c r="M22" s="35">
        <f t="shared" si="4"/>
        <v>12</v>
      </c>
      <c r="N22" s="35">
        <f t="shared" si="5"/>
        <v>9</v>
      </c>
      <c r="P22" s="161">
        <f t="shared" si="0"/>
        <v>8008.0997470667553</v>
      </c>
      <c r="Q22" s="643">
        <f t="shared" si="1"/>
        <v>0</v>
      </c>
    </row>
    <row r="23" spans="1:26">
      <c r="A23" s="1" t="s">
        <v>10</v>
      </c>
      <c r="B23" s="1"/>
      <c r="C23" s="1">
        <f>+'St Gen Purp per FTE'!EV19</f>
        <v>1541.5105947699185</v>
      </c>
      <c r="D23" s="16">
        <f>+'St Ed Sp Purp per FTE'!DY19</f>
        <v>365.03104160576055</v>
      </c>
      <c r="E23" s="34">
        <f>+'Local per FTE'!Q19</f>
        <v>942.33301999557921</v>
      </c>
      <c r="F23" s="1">
        <f>+'Tuition per FTE'!DY19</f>
        <v>4823.7283145758583</v>
      </c>
      <c r="G23" s="1">
        <f>+'Total Pub Funding Per FTE'!DY19</f>
        <v>7672.6029709471168</v>
      </c>
      <c r="H23" s="29">
        <f>'Summary Data-2 Yr'!BQ19</f>
        <v>38.50627374609121</v>
      </c>
      <c r="I23" s="19">
        <f>'Summary Data-2 Yr'!BR19</f>
        <v>0.50439855916691756</v>
      </c>
      <c r="J23" s="575">
        <f t="shared" si="2"/>
        <v>16</v>
      </c>
      <c r="K23" s="39">
        <f>IF(D23&gt;0,RANK(D23,$D$12:$D$27),"NA")</f>
        <v>4</v>
      </c>
      <c r="L23" s="39">
        <f t="shared" si="3"/>
        <v>5</v>
      </c>
      <c r="M23" s="35">
        <f t="shared" si="4"/>
        <v>4</v>
      </c>
      <c r="N23" s="35">
        <f t="shared" si="5"/>
        <v>13</v>
      </c>
      <c r="P23" s="161">
        <f t="shared" si="0"/>
        <v>7672.6029709471168</v>
      </c>
      <c r="Q23" s="643">
        <f t="shared" si="1"/>
        <v>0</v>
      </c>
    </row>
    <row r="24" spans="1:26" s="124" customFormat="1">
      <c r="A24" s="199" t="s">
        <v>11</v>
      </c>
      <c r="B24" s="199"/>
      <c r="C24" s="199">
        <f>+'St Gen Purp per FTE'!EV21</f>
        <v>3864.3486600826609</v>
      </c>
      <c r="D24" s="205" t="str">
        <f>IF('St Ed Sp Purp per FTE'!DY21=0,"0")</f>
        <v>0</v>
      </c>
      <c r="E24" s="208" t="str">
        <f>IF(+'Local per FTE'!Q21=0,"0")</f>
        <v>0</v>
      </c>
      <c r="F24" s="199">
        <f>+'Tuition per FTE'!DY21</f>
        <v>4958.0606134144418</v>
      </c>
      <c r="G24" s="199">
        <f>+'Total Pub Funding Per FTE'!DY21</f>
        <v>8822.4092734971018</v>
      </c>
      <c r="H24" s="206">
        <f>'Summary Data-2 Yr'!BQ20</f>
        <v>845.04227525073929</v>
      </c>
      <c r="I24" s="207">
        <f>'Summary Data-2 Yr'!BR20</f>
        <v>10.592997356602774</v>
      </c>
      <c r="J24" s="576">
        <f t="shared" si="2"/>
        <v>7</v>
      </c>
      <c r="K24" s="212"/>
      <c r="L24" s="212"/>
      <c r="M24" s="210">
        <f t="shared" si="4"/>
        <v>3</v>
      </c>
      <c r="N24" s="210">
        <f t="shared" si="5"/>
        <v>4</v>
      </c>
      <c r="O24" s="15"/>
      <c r="P24" s="161">
        <f t="shared" si="0"/>
        <v>8822.4092734971018</v>
      </c>
      <c r="Q24" s="643">
        <f t="shared" si="1"/>
        <v>0</v>
      </c>
      <c r="R24" s="35"/>
      <c r="S24" s="35"/>
      <c r="T24" s="35"/>
      <c r="U24" s="35"/>
      <c r="V24" s="35"/>
      <c r="W24" s="35"/>
      <c r="X24" s="35"/>
      <c r="Y24" s="35"/>
      <c r="Z24" s="35"/>
    </row>
    <row r="25" spans="1:26" s="124" customFormat="1">
      <c r="A25" s="199" t="s">
        <v>12</v>
      </c>
      <c r="B25" s="199"/>
      <c r="C25" s="199">
        <f>+'St Gen Purp per FTE'!EV22</f>
        <v>2563.4676418139611</v>
      </c>
      <c r="D25" s="205" t="str">
        <f>IF('St Ed Sp Purp per FTE'!DY22=0,"0")</f>
        <v>0</v>
      </c>
      <c r="E25" s="208">
        <f>+'Local per FTE'!Q22</f>
        <v>3217.7149494487203</v>
      </c>
      <c r="F25" s="199">
        <f>+'Tuition per FTE'!DY22</f>
        <v>1938.8286335633302</v>
      </c>
      <c r="G25" s="199">
        <f>+'Total Pub Funding Per FTE'!DY22</f>
        <v>7720.0112248260111</v>
      </c>
      <c r="H25" s="206">
        <f>'Summary Data-2 Yr'!BQ21</f>
        <v>221.42651688793012</v>
      </c>
      <c r="I25" s="207">
        <f>'Summary Data-2 Yr'!BR21</f>
        <v>2.952910789332361</v>
      </c>
      <c r="J25" s="576">
        <f t="shared" si="2"/>
        <v>14</v>
      </c>
      <c r="K25" s="212"/>
      <c r="L25" s="212">
        <f t="shared" si="3"/>
        <v>2</v>
      </c>
      <c r="M25" s="210">
        <f t="shared" si="4"/>
        <v>15</v>
      </c>
      <c r="N25" s="210">
        <f t="shared" si="5"/>
        <v>12</v>
      </c>
      <c r="O25" s="15"/>
      <c r="P25" s="161">
        <f t="shared" si="0"/>
        <v>7720.0112248260111</v>
      </c>
      <c r="Q25" s="643">
        <f t="shared" si="1"/>
        <v>0</v>
      </c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24" customFormat="1">
      <c r="A26" s="199" t="s">
        <v>13</v>
      </c>
      <c r="B26" s="199"/>
      <c r="C26" s="199">
        <f>+'St Gen Purp per FTE'!EV23</f>
        <v>2993.9037989473918</v>
      </c>
      <c r="D26" s="205" t="str">
        <f>IF('St Ed Sp Purp per FTE'!DY23=0,"0")</f>
        <v>0</v>
      </c>
      <c r="E26" s="208">
        <f>+'Local per FTE'!Q23</f>
        <v>88.601303938205731</v>
      </c>
      <c r="F26" s="199">
        <f>+'Tuition per FTE'!DY23</f>
        <v>4813.7612840111033</v>
      </c>
      <c r="G26" s="199">
        <f>+'Total Pub Funding Per FTE'!DY23</f>
        <v>7896.2663868967011</v>
      </c>
      <c r="H26" s="206">
        <f>'Summary Data-2 Yr'!BQ22</f>
        <v>547.76538768908176</v>
      </c>
      <c r="I26" s="207">
        <f>'Summary Data-2 Yr'!BR22</f>
        <v>7.4541105423833613</v>
      </c>
      <c r="J26" s="576">
        <f t="shared" si="2"/>
        <v>13</v>
      </c>
      <c r="K26" s="212"/>
      <c r="L26" s="212">
        <f t="shared" si="3"/>
        <v>8</v>
      </c>
      <c r="M26" s="210">
        <f t="shared" si="4"/>
        <v>5</v>
      </c>
      <c r="N26" s="210">
        <f t="shared" si="5"/>
        <v>10</v>
      </c>
      <c r="O26" s="15"/>
      <c r="P26" s="161">
        <f t="shared" si="0"/>
        <v>7896.2663868967011</v>
      </c>
      <c r="Q26" s="643">
        <f t="shared" si="1"/>
        <v>0</v>
      </c>
      <c r="R26" s="35"/>
      <c r="S26" s="35"/>
      <c r="T26" s="35"/>
      <c r="U26" s="35"/>
      <c r="V26" s="35"/>
      <c r="W26" s="35"/>
      <c r="X26" s="35"/>
      <c r="Y26" s="35"/>
      <c r="Z26" s="35"/>
    </row>
    <row r="27" spans="1:26" s="124" customFormat="1">
      <c r="A27" s="204" t="s">
        <v>14</v>
      </c>
      <c r="B27" s="204"/>
      <c r="C27" s="199">
        <f>+'St Gen Purp per FTE'!EV24</f>
        <v>4142.0978503754577</v>
      </c>
      <c r="D27" s="205" t="str">
        <f>IF('St Ed Sp Purp per FTE'!DY24=0,"0")</f>
        <v>0</v>
      </c>
      <c r="E27" s="208" t="str">
        <f>IF(+'Local per FTE'!Q24=0,"0")</f>
        <v>0</v>
      </c>
      <c r="F27" s="199">
        <f>+'Tuition per FTE'!DY24</f>
        <v>4545.5170374567897</v>
      </c>
      <c r="G27" s="199">
        <f>+'Total Pub Funding Per FTE'!DY24</f>
        <v>8687.6148878322474</v>
      </c>
      <c r="H27" s="206">
        <f>'Summary Data-2 Yr'!BQ23</f>
        <v>547.02725400525742</v>
      </c>
      <c r="I27" s="207">
        <f>'Summary Data-2 Yr'!BR23</f>
        <v>6.7197514308692874</v>
      </c>
      <c r="J27" s="576">
        <f t="shared" si="2"/>
        <v>5</v>
      </c>
      <c r="K27" s="212"/>
      <c r="L27" s="212"/>
      <c r="M27" s="210">
        <f t="shared" si="4"/>
        <v>7</v>
      </c>
      <c r="N27" s="210">
        <f t="shared" si="5"/>
        <v>6</v>
      </c>
      <c r="O27" s="15"/>
      <c r="P27" s="161">
        <f t="shared" si="0"/>
        <v>8687.6148878322474</v>
      </c>
      <c r="Q27" s="643">
        <f t="shared" si="1"/>
        <v>0</v>
      </c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 customHeight="1">
      <c r="A28" s="8"/>
      <c r="B28" s="8"/>
      <c r="C28" s="9"/>
      <c r="D28" s="9"/>
      <c r="E28" s="9"/>
      <c r="F28" s="9"/>
      <c r="G28" s="9"/>
      <c r="H28" s="26"/>
      <c r="I28" s="26"/>
      <c r="J28" s="38"/>
      <c r="K28" s="38"/>
      <c r="L28" s="38"/>
      <c r="M28" s="38"/>
      <c r="N28" s="38"/>
      <c r="O28" s="14"/>
    </row>
    <row r="29" spans="1:26" s="36" customFormat="1" ht="76.5" customHeight="1">
      <c r="A29" s="815" t="s">
        <v>189</v>
      </c>
      <c r="B29" s="821"/>
      <c r="C29" s="821"/>
      <c r="D29" s="821"/>
      <c r="E29" s="821"/>
      <c r="F29" s="821"/>
      <c r="G29" s="821"/>
      <c r="H29" s="821"/>
      <c r="I29" s="821"/>
      <c r="J29" s="822"/>
      <c r="K29" s="822"/>
      <c r="L29" s="822"/>
      <c r="M29" s="822"/>
      <c r="N29" s="822"/>
      <c r="O29" s="132"/>
    </row>
    <row r="30" spans="1:26" s="36" customFormat="1" ht="51" customHeight="1">
      <c r="A30" s="817" t="s">
        <v>238</v>
      </c>
      <c r="B30" s="823"/>
      <c r="C30" s="823"/>
      <c r="D30" s="823"/>
      <c r="E30" s="823"/>
      <c r="F30" s="823"/>
      <c r="G30" s="823"/>
      <c r="H30" s="823"/>
      <c r="I30" s="823"/>
      <c r="J30" s="824"/>
      <c r="K30" s="824"/>
      <c r="L30" s="824"/>
      <c r="M30" s="824"/>
      <c r="N30" s="824"/>
      <c r="O30" s="132"/>
    </row>
    <row r="31" spans="1:26" s="36" customFormat="1" ht="27.75" customHeight="1">
      <c r="A31" s="817" t="s">
        <v>232</v>
      </c>
      <c r="B31" s="817"/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817"/>
      <c r="O31" s="579"/>
    </row>
    <row r="32" spans="1:26" ht="27" customHeight="1">
      <c r="A32" s="817" t="s">
        <v>190</v>
      </c>
      <c r="B32" s="817"/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579"/>
    </row>
    <row r="33" spans="1:14">
      <c r="A33" s="5" t="s">
        <v>17</v>
      </c>
      <c r="B33" s="5" t="s">
        <v>18</v>
      </c>
      <c r="C33" s="5"/>
      <c r="D33" s="3"/>
      <c r="E33" s="3"/>
      <c r="F33" s="3"/>
      <c r="G33" s="4"/>
      <c r="H33" s="22"/>
      <c r="I33" s="22"/>
    </row>
    <row r="34" spans="1:14">
      <c r="N34" s="39" t="s">
        <v>234</v>
      </c>
    </row>
  </sheetData>
  <mergeCells count="6">
    <mergeCell ref="A32:N32"/>
    <mergeCell ref="A2:I2"/>
    <mergeCell ref="A3:I3"/>
    <mergeCell ref="A29:N29"/>
    <mergeCell ref="A30:N30"/>
    <mergeCell ref="A31:N31"/>
  </mergeCells>
  <conditionalFormatting sqref="P10:P27">
    <cfRule type="cellIs" dxfId="1" priority="1" stopIfTrue="1" operator="notEqual">
      <formula>G10</formula>
    </cfRule>
  </conditionalFormatting>
  <pageMargins left="0.75" right="0.75" top="0.65" bottom="0.55000000000000004" header="0.5" footer="0.4"/>
  <pageSetup scale="69" orientation="portrait" r:id="rId1"/>
  <headerFooter alignWithMargins="0">
    <oddFooter>&amp;L&amp;10SREB Fact Book&amp;R&amp;10&amp;D</oddFooter>
  </headerFooter>
  <rowBreaks count="1" manualBreakCount="1">
    <brk id="4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33"/>
  </sheetPr>
  <dimension ref="A1:N53"/>
  <sheetViews>
    <sheetView showGridLines="0" tabSelected="1" view="pageBreakPreview" topLeftCell="A7" zoomScale="90" zoomScaleSheetLayoutView="90" workbookViewId="0">
      <selection activeCell="A31" sqref="A31:I31"/>
    </sheetView>
  </sheetViews>
  <sheetFormatPr defaultRowHeight="12.75"/>
  <cols>
    <col min="1" max="1" width="5.77734375" style="809" customWidth="1"/>
    <col min="2" max="2" width="5.5546875" style="809" customWidth="1"/>
    <col min="3" max="3" width="8.88671875" style="809"/>
    <col min="4" max="4" width="11.33203125" style="809" customWidth="1"/>
    <col min="5" max="5" width="7.109375" style="809" customWidth="1"/>
    <col min="6" max="6" width="8.88671875" style="809"/>
    <col min="7" max="7" width="7.5546875" style="810" customWidth="1"/>
    <col min="8" max="8" width="10" style="799" customWidth="1"/>
    <col min="9" max="9" width="10.109375" style="799" customWidth="1"/>
    <col min="10" max="10" width="4.21875" style="799" customWidth="1"/>
    <col min="11" max="11" width="7.21875" style="799" customWidth="1"/>
    <col min="12" max="12" width="4.21875" style="799" customWidth="1"/>
    <col min="13" max="13" width="10.44140625" style="744" customWidth="1"/>
    <col min="14" max="14" width="14.109375" style="745" customWidth="1"/>
    <col min="15" max="16384" width="8.88671875" style="744"/>
  </cols>
  <sheetData>
    <row r="1" spans="1:14" ht="12.75" customHeight="1">
      <c r="A1" s="739" t="s">
        <v>246</v>
      </c>
      <c r="B1" s="740"/>
      <c r="C1" s="741"/>
      <c r="D1" s="741"/>
      <c r="E1" s="741"/>
      <c r="F1" s="741"/>
      <c r="G1" s="742"/>
      <c r="H1" s="743"/>
      <c r="I1" s="743"/>
      <c r="J1" s="743"/>
      <c r="K1" s="743"/>
      <c r="L1" s="743"/>
    </row>
    <row r="2" spans="1:14" ht="13.5" customHeight="1">
      <c r="A2" s="826" t="s">
        <v>239</v>
      </c>
      <c r="B2" s="827"/>
      <c r="C2" s="827"/>
      <c r="D2" s="827"/>
      <c r="E2" s="827"/>
      <c r="F2" s="827"/>
      <c r="G2" s="827"/>
      <c r="H2" s="827"/>
      <c r="I2" s="827"/>
      <c r="J2" s="745"/>
      <c r="K2" s="746"/>
      <c r="L2" s="745"/>
    </row>
    <row r="3" spans="1:14" ht="12.75" customHeight="1">
      <c r="A3" s="826" t="s">
        <v>44</v>
      </c>
      <c r="B3" s="827"/>
      <c r="C3" s="827"/>
      <c r="D3" s="827"/>
      <c r="E3" s="827"/>
      <c r="F3" s="827"/>
      <c r="G3" s="827"/>
      <c r="H3" s="827"/>
      <c r="I3" s="827"/>
      <c r="J3" s="745"/>
      <c r="K3" s="746"/>
      <c r="L3" s="745"/>
    </row>
    <row r="4" spans="1:14" ht="12.75" customHeight="1">
      <c r="A4" s="740"/>
      <c r="B4" s="740"/>
      <c r="C4" s="741"/>
      <c r="D4" s="741"/>
      <c r="E4" s="741"/>
      <c r="F4" s="741"/>
      <c r="G4" s="742"/>
      <c r="H4" s="747"/>
      <c r="I4" s="747"/>
      <c r="J4" s="743"/>
      <c r="K4" s="743"/>
      <c r="L4" s="743"/>
    </row>
    <row r="5" spans="1:14" ht="12.75" customHeight="1">
      <c r="A5" s="748"/>
      <c r="B5" s="748"/>
      <c r="C5" s="749" t="s">
        <v>192</v>
      </c>
      <c r="D5" s="750"/>
      <c r="E5" s="750"/>
      <c r="F5" s="750"/>
      <c r="G5" s="750"/>
      <c r="H5" s="751" t="s">
        <v>105</v>
      </c>
      <c r="I5" s="752"/>
      <c r="J5" s="752" t="s">
        <v>45</v>
      </c>
      <c r="K5" s="752"/>
      <c r="L5" s="752"/>
      <c r="M5" s="753"/>
      <c r="N5" s="754"/>
    </row>
    <row r="6" spans="1:14" ht="12.75" customHeight="1">
      <c r="A6" s="755"/>
      <c r="B6" s="755"/>
      <c r="C6" s="756" t="s">
        <v>36</v>
      </c>
      <c r="D6" s="756" t="s">
        <v>36</v>
      </c>
      <c r="E6" s="756"/>
      <c r="F6" s="756" t="s">
        <v>89</v>
      </c>
      <c r="G6" s="756"/>
      <c r="H6" s="751" t="s">
        <v>230</v>
      </c>
      <c r="I6" s="752"/>
      <c r="J6" s="752" t="s">
        <v>45</v>
      </c>
      <c r="K6" s="752"/>
      <c r="L6" s="752"/>
      <c r="M6" s="757"/>
      <c r="N6" s="828" t="s">
        <v>129</v>
      </c>
    </row>
    <row r="7" spans="1:14" ht="16.5" customHeight="1">
      <c r="A7" s="755"/>
      <c r="B7" s="755"/>
      <c r="C7" s="758" t="s">
        <v>47</v>
      </c>
      <c r="D7" s="758" t="s">
        <v>38</v>
      </c>
      <c r="E7" s="758"/>
      <c r="F7" s="758" t="s">
        <v>91</v>
      </c>
      <c r="G7" s="758"/>
      <c r="H7" s="759" t="s">
        <v>240</v>
      </c>
      <c r="I7" s="760"/>
      <c r="J7" s="752" t="s">
        <v>45</v>
      </c>
      <c r="K7" s="752"/>
      <c r="L7" s="752"/>
      <c r="M7" s="761"/>
      <c r="N7" s="829"/>
    </row>
    <row r="8" spans="1:14" ht="16.5" customHeight="1">
      <c r="A8" s="747"/>
      <c r="B8" s="747"/>
      <c r="C8" s="762" t="s">
        <v>37</v>
      </c>
      <c r="D8" s="760" t="s">
        <v>49</v>
      </c>
      <c r="E8" s="760" t="s">
        <v>26</v>
      </c>
      <c r="F8" s="762" t="s">
        <v>48</v>
      </c>
      <c r="G8" s="762" t="s">
        <v>24</v>
      </c>
      <c r="H8" s="763" t="s">
        <v>39</v>
      </c>
      <c r="I8" s="762" t="s">
        <v>40</v>
      </c>
      <c r="J8" s="764"/>
      <c r="K8" s="764"/>
      <c r="L8" s="764"/>
      <c r="M8" s="765"/>
      <c r="N8" s="754"/>
    </row>
    <row r="9" spans="1:14" ht="12.75" customHeight="1">
      <c r="A9" s="755"/>
      <c r="B9" s="755"/>
      <c r="C9" s="758"/>
      <c r="D9" s="758"/>
      <c r="E9" s="758"/>
      <c r="F9" s="756"/>
      <c r="G9" s="756"/>
      <c r="H9" s="766"/>
      <c r="I9" s="764"/>
      <c r="J9" s="764"/>
      <c r="K9" s="764" t="s">
        <v>119</v>
      </c>
      <c r="L9" s="764"/>
      <c r="M9" s="767"/>
      <c r="N9" s="768" t="s">
        <v>235</v>
      </c>
    </row>
    <row r="10" spans="1:14" ht="12.75" customHeight="1">
      <c r="A10" s="769" t="s">
        <v>20</v>
      </c>
      <c r="B10" s="769"/>
      <c r="C10" s="770">
        <f>+'St Gen Purp per FTE'!HU4</f>
        <v>4315.1734485216366</v>
      </c>
      <c r="D10" s="770">
        <f>+'St Ed Sp Purp per FTE'!GW4</f>
        <v>24.123040529504923</v>
      </c>
      <c r="E10" s="777">
        <f>+'Local per FTE'!CO4</f>
        <v>0</v>
      </c>
      <c r="F10" s="770">
        <f>+'Tuition per FTE'!GW4</f>
        <v>3017.7532602097931</v>
      </c>
      <c r="G10" s="770">
        <f>+'Total Pub Funding Per FTE'!GW4</f>
        <v>7357.0497492609338</v>
      </c>
      <c r="H10" s="771">
        <f>+G10-N10</f>
        <v>146.84869985474324</v>
      </c>
      <c r="I10" s="772">
        <f>(H10/N10)*100</f>
        <v>2.0366796826953562</v>
      </c>
      <c r="J10" s="773"/>
      <c r="K10" s="774">
        <f>SUM(C10:F10)</f>
        <v>7357.0497492609338</v>
      </c>
      <c r="L10" s="773"/>
      <c r="M10" s="775" t="s">
        <v>20</v>
      </c>
      <c r="N10" s="776">
        <f>+'Total Pub Funding Per FTE'!GT4*(313.3/293.2)</f>
        <v>7210.2010494061906</v>
      </c>
    </row>
    <row r="11" spans="1:14" ht="16.5" customHeight="1">
      <c r="A11" s="769"/>
      <c r="B11" s="769"/>
      <c r="C11" s="770"/>
      <c r="D11" s="770"/>
      <c r="E11" s="777"/>
      <c r="F11" s="770"/>
      <c r="G11" s="770"/>
      <c r="H11" s="771"/>
      <c r="I11" s="772"/>
      <c r="J11" s="773"/>
      <c r="K11" s="774"/>
      <c r="L11" s="773"/>
      <c r="M11" s="778"/>
      <c r="N11" s="776"/>
    </row>
    <row r="12" spans="1:14" s="779" customFormat="1" ht="12.75" customHeight="1">
      <c r="A12" s="779" t="s">
        <v>0</v>
      </c>
      <c r="C12" s="780">
        <f>+'St Gen Purp per FTE'!HU6</f>
        <v>8278.0855780210914</v>
      </c>
      <c r="D12" s="780">
        <f>+'St Ed Sp Purp per FTE'!GW6</f>
        <v>942.2358433532612</v>
      </c>
      <c r="E12" s="780">
        <f>+'Local per FTE'!CO6</f>
        <v>0</v>
      </c>
      <c r="F12" s="780">
        <f>+'Tuition per FTE'!GW6</f>
        <v>4097.8605494726944</v>
      </c>
      <c r="G12" s="780">
        <f>+'Total Pub Funding Per FTE'!GW6</f>
        <v>13318.181970847047</v>
      </c>
      <c r="H12" s="766">
        <f>+G12-N12</f>
        <v>765.88836345629716</v>
      </c>
      <c r="I12" s="781">
        <f>(H12/N12)*100</f>
        <v>6.101581013093452</v>
      </c>
      <c r="J12" s="781"/>
      <c r="K12" s="774">
        <f>SUM(C12:F12)</f>
        <v>13318.181970847047</v>
      </c>
      <c r="L12" s="781"/>
      <c r="M12" s="778" t="s">
        <v>0</v>
      </c>
      <c r="N12" s="776">
        <f>+'Total Pub Funding Per FTE'!GT6*(313.3/293.2)</f>
        <v>12552.293607390749</v>
      </c>
    </row>
    <row r="13" spans="1:14" s="779" customFormat="1" ht="12.75" customHeight="1">
      <c r="A13" s="779" t="s">
        <v>1</v>
      </c>
      <c r="C13" s="782" t="s">
        <v>43</v>
      </c>
      <c r="D13" s="782" t="s">
        <v>43</v>
      </c>
      <c r="E13" s="782" t="s">
        <v>43</v>
      </c>
      <c r="F13" s="782" t="s">
        <v>43</v>
      </c>
      <c r="G13" s="782" t="s">
        <v>43</v>
      </c>
      <c r="H13" s="783" t="s">
        <v>43</v>
      </c>
      <c r="I13" s="782" t="s">
        <v>43</v>
      </c>
      <c r="J13" s="782"/>
      <c r="K13" s="774"/>
      <c r="L13" s="782"/>
      <c r="M13" s="778" t="s">
        <v>1</v>
      </c>
      <c r="N13" s="776">
        <f>+'Total Pub Funding Per FTE'!GT7*(313.3/293.2)</f>
        <v>0</v>
      </c>
    </row>
    <row r="14" spans="1:14" s="779" customFormat="1" ht="12.75" customHeight="1">
      <c r="A14" s="779" t="s">
        <v>19</v>
      </c>
      <c r="C14" s="764" t="s">
        <v>16</v>
      </c>
      <c r="D14" s="764" t="s">
        <v>16</v>
      </c>
      <c r="E14" s="764" t="s">
        <v>16</v>
      </c>
      <c r="F14" s="764" t="s">
        <v>16</v>
      </c>
      <c r="G14" s="784" t="s">
        <v>16</v>
      </c>
      <c r="H14" s="764" t="s">
        <v>16</v>
      </c>
      <c r="I14" s="764" t="s">
        <v>16</v>
      </c>
      <c r="J14" s="764"/>
      <c r="K14" s="774"/>
      <c r="L14" s="764"/>
      <c r="M14" s="785" t="s">
        <v>19</v>
      </c>
      <c r="N14" s="776">
        <f>+'Total Pub Funding Per FTE'!GT8*(313.3/293.2)</f>
        <v>0</v>
      </c>
    </row>
    <row r="15" spans="1:14" s="779" customFormat="1" ht="12.75" customHeight="1">
      <c r="A15" s="779" t="s">
        <v>2</v>
      </c>
      <c r="C15" s="782" t="s">
        <v>43</v>
      </c>
      <c r="D15" s="782" t="s">
        <v>43</v>
      </c>
      <c r="E15" s="782" t="s">
        <v>43</v>
      </c>
      <c r="F15" s="782" t="s">
        <v>43</v>
      </c>
      <c r="G15" s="786" t="s">
        <v>43</v>
      </c>
      <c r="H15" s="782" t="s">
        <v>43</v>
      </c>
      <c r="I15" s="782" t="s">
        <v>43</v>
      </c>
      <c r="J15" s="782"/>
      <c r="K15" s="774"/>
      <c r="L15" s="782"/>
      <c r="M15" s="787" t="s">
        <v>2</v>
      </c>
      <c r="N15" s="776">
        <f>+'Total Pub Funding Per FTE'!GT9*(313.3/293.2)</f>
        <v>0</v>
      </c>
    </row>
    <row r="16" spans="1:14" s="779" customFormat="1" ht="12.75" customHeight="1">
      <c r="A16" s="769" t="s">
        <v>3</v>
      </c>
      <c r="B16" s="769"/>
      <c r="C16" s="788">
        <f>+'St Gen Purp per FTE'!HU11</f>
        <v>4124.9154226251703</v>
      </c>
      <c r="D16" s="788">
        <f>+'St Ed Sp Purp per FTE'!GW11</f>
        <v>0</v>
      </c>
      <c r="E16" s="788">
        <f>+'Local per FTE'!CO11</f>
        <v>0</v>
      </c>
      <c r="F16" s="788">
        <f>+'Tuition per FTE'!GW11</f>
        <v>3296.7261091444889</v>
      </c>
      <c r="G16" s="788">
        <f>+'Total Pub Funding Per FTE'!GW11</f>
        <v>7421.6415317696592</v>
      </c>
      <c r="H16" s="789">
        <f>+G16-N16</f>
        <v>102.08587184880071</v>
      </c>
      <c r="I16" s="772">
        <f>(H16/N16)*100</f>
        <v>1.3947003970170573</v>
      </c>
      <c r="J16" s="773"/>
      <c r="K16" s="774">
        <f>SUM(C16:F16)</f>
        <v>7421.6415317696592</v>
      </c>
      <c r="L16" s="773"/>
      <c r="M16" s="785" t="s">
        <v>3</v>
      </c>
      <c r="N16" s="776">
        <f>+'Total Pub Funding Per FTE'!GT11*(313.3/293.2)</f>
        <v>7319.5556599208585</v>
      </c>
    </row>
    <row r="17" spans="1:14" s="779" customFormat="1" ht="12.75" customHeight="1">
      <c r="A17" s="769" t="s">
        <v>4</v>
      </c>
      <c r="B17" s="769"/>
      <c r="C17" s="788">
        <f>+'St Gen Purp per FTE'!HU12</f>
        <v>3026.6341375397301</v>
      </c>
      <c r="D17" s="788">
        <f>+'St Ed Sp Purp per FTE'!GW12</f>
        <v>0</v>
      </c>
      <c r="E17" s="788">
        <f>+'Local per FTE'!CO12</f>
        <v>0</v>
      </c>
      <c r="F17" s="788">
        <f>+'Tuition per FTE'!GW12</f>
        <v>4410.3945944842508</v>
      </c>
      <c r="G17" s="788">
        <f>+'Total Pub Funding Per FTE'!GW12</f>
        <v>7437.0287320239804</v>
      </c>
      <c r="H17" s="789">
        <f>+G17-N17</f>
        <v>-541.17443513049966</v>
      </c>
      <c r="I17" s="772">
        <f>(H17/N17)*100</f>
        <v>-6.7831618698112939</v>
      </c>
      <c r="J17" s="773"/>
      <c r="K17" s="774">
        <f>SUM(C17:F17)</f>
        <v>7437.0287320239804</v>
      </c>
      <c r="L17" s="773"/>
      <c r="M17" s="778" t="s">
        <v>4</v>
      </c>
      <c r="N17" s="776">
        <f>+'Total Pub Funding Per FTE'!GT12*(313.3/293.2)</f>
        <v>7978.2031671544801</v>
      </c>
    </row>
    <row r="18" spans="1:14" s="779" customFormat="1" ht="12.75" customHeight="1">
      <c r="A18" s="769" t="s">
        <v>5</v>
      </c>
      <c r="B18" s="769"/>
      <c r="C18" s="788">
        <f>+'St Gen Purp per FTE'!HU13</f>
        <v>3225.9852745063067</v>
      </c>
      <c r="D18" s="788">
        <f>+'St Ed Sp Purp per FTE'!GW13</f>
        <v>0</v>
      </c>
      <c r="E18" s="788">
        <f>+'Local per FTE'!CO13</f>
        <v>0</v>
      </c>
      <c r="F18" s="788">
        <f>+'Tuition per FTE'!GW13</f>
        <v>3120.7091689547897</v>
      </c>
      <c r="G18" s="788">
        <f>+'Total Pub Funding Per FTE'!GW13</f>
        <v>6346.6944434610959</v>
      </c>
      <c r="H18" s="789">
        <f>+G18-N18</f>
        <v>1297.4493536191767</v>
      </c>
      <c r="I18" s="772">
        <f>(H18/N18)*100</f>
        <v>25.695907616554159</v>
      </c>
      <c r="J18" s="773"/>
      <c r="K18" s="774">
        <f>SUM(C18:F18)</f>
        <v>6346.6944434610959</v>
      </c>
      <c r="L18" s="773"/>
      <c r="M18" s="778" t="s">
        <v>5</v>
      </c>
      <c r="N18" s="776">
        <f>+'Total Pub Funding Per FTE'!GT13*(313.3/293.2)</f>
        <v>5049.2450898419193</v>
      </c>
    </row>
    <row r="19" spans="1:14" s="779" customFormat="1" ht="12.75" customHeight="1">
      <c r="A19" s="769" t="s">
        <v>6</v>
      </c>
      <c r="B19" s="769"/>
      <c r="C19" s="814" t="s">
        <v>16</v>
      </c>
      <c r="D19" s="777" t="s">
        <v>16</v>
      </c>
      <c r="E19" s="777" t="s">
        <v>16</v>
      </c>
      <c r="F19" s="777" t="s">
        <v>16</v>
      </c>
      <c r="G19" s="790" t="s">
        <v>16</v>
      </c>
      <c r="H19" s="777" t="s">
        <v>16</v>
      </c>
      <c r="I19" s="777" t="s">
        <v>16</v>
      </c>
      <c r="J19" s="764"/>
      <c r="K19" s="774"/>
      <c r="L19" s="764"/>
      <c r="M19" s="778" t="s">
        <v>6</v>
      </c>
      <c r="N19" s="776">
        <f>+'Total Pub Funding Per FTE'!GT14*(313.3/293.2)</f>
        <v>0</v>
      </c>
    </row>
    <row r="20" spans="1:14" s="779" customFormat="1" ht="12.75" customHeight="1">
      <c r="A20" s="779" t="s">
        <v>7</v>
      </c>
      <c r="C20" s="764" t="s">
        <v>16</v>
      </c>
      <c r="D20" s="764" t="s">
        <v>16</v>
      </c>
      <c r="E20" s="764" t="s">
        <v>16</v>
      </c>
      <c r="F20" s="764" t="s">
        <v>16</v>
      </c>
      <c r="G20" s="784" t="s">
        <v>16</v>
      </c>
      <c r="H20" s="764" t="s">
        <v>16</v>
      </c>
      <c r="I20" s="764" t="s">
        <v>16</v>
      </c>
      <c r="J20" s="764"/>
      <c r="K20" s="774"/>
      <c r="L20" s="764"/>
      <c r="M20" s="787" t="s">
        <v>7</v>
      </c>
      <c r="N20" s="776">
        <f>+'Total Pub Funding Per FTE'!GT16*(313.3/293.2)</f>
        <v>0</v>
      </c>
    </row>
    <row r="21" spans="1:14" s="779" customFormat="1" ht="12.75" customHeight="1">
      <c r="A21" s="779" t="s">
        <v>8</v>
      </c>
      <c r="C21" s="764" t="s">
        <v>16</v>
      </c>
      <c r="D21" s="764" t="s">
        <v>16</v>
      </c>
      <c r="E21" s="764" t="s">
        <v>16</v>
      </c>
      <c r="F21" s="764" t="s">
        <v>16</v>
      </c>
      <c r="G21" s="784" t="s">
        <v>16</v>
      </c>
      <c r="H21" s="764" t="s">
        <v>16</v>
      </c>
      <c r="I21" s="764" t="s">
        <v>16</v>
      </c>
      <c r="J21" s="764"/>
      <c r="K21" s="774"/>
      <c r="L21" s="764"/>
      <c r="M21" s="787" t="s">
        <v>8</v>
      </c>
      <c r="N21" s="776">
        <f>+'Total Pub Funding Per FTE'!GT17*(313.3/293.2)</f>
        <v>0</v>
      </c>
    </row>
    <row r="22" spans="1:14" s="779" customFormat="1" ht="12.75" customHeight="1">
      <c r="A22" s="779" t="s">
        <v>9</v>
      </c>
      <c r="C22" s="780">
        <f>+'St Gen Purp per FTE'!HU18</f>
        <v>4504.8203738487391</v>
      </c>
      <c r="D22" s="780">
        <f>+'St Ed Sp Purp per FTE'!GW18</f>
        <v>0</v>
      </c>
      <c r="E22" s="780">
        <f>+'Local per FTE'!CO18</f>
        <v>0</v>
      </c>
      <c r="F22" s="780">
        <f>+'Tuition per FTE'!GW18</f>
        <v>1526.3097801787242</v>
      </c>
      <c r="G22" s="780">
        <f>+'Total Pub Funding Per FTE'!GW18</f>
        <v>6031.1301540274635</v>
      </c>
      <c r="H22" s="783" t="s">
        <v>43</v>
      </c>
      <c r="I22" s="782" t="s">
        <v>43</v>
      </c>
      <c r="J22" s="782"/>
      <c r="K22" s="774">
        <f t="shared" ref="K22" si="0">SUM(C22:F22)</f>
        <v>6031.1301540274635</v>
      </c>
      <c r="L22" s="782"/>
      <c r="M22" s="787" t="s">
        <v>9</v>
      </c>
      <c r="N22" s="776">
        <f>+'Total Pub Funding Per FTE'!GT18*(313.3/293.2)</f>
        <v>6854.6445546026953</v>
      </c>
    </row>
    <row r="23" spans="1:14" s="779" customFormat="1" ht="12.75" customHeight="1">
      <c r="A23" s="779" t="s">
        <v>10</v>
      </c>
      <c r="C23" s="764" t="s">
        <v>16</v>
      </c>
      <c r="D23" s="764" t="s">
        <v>16</v>
      </c>
      <c r="E23" s="764" t="s">
        <v>16</v>
      </c>
      <c r="F23" s="764" t="s">
        <v>16</v>
      </c>
      <c r="G23" s="784" t="s">
        <v>16</v>
      </c>
      <c r="H23" s="764" t="s">
        <v>16</v>
      </c>
      <c r="I23" s="764" t="s">
        <v>16</v>
      </c>
      <c r="J23" s="764"/>
      <c r="K23" s="774"/>
      <c r="L23" s="764"/>
      <c r="M23" s="785" t="s">
        <v>10</v>
      </c>
      <c r="N23" s="776">
        <f>+'Total Pub Funding Per FTE'!GT19*(313.3/293.2)</f>
        <v>0</v>
      </c>
    </row>
    <row r="24" spans="1:14" s="779" customFormat="1" ht="12.75" customHeight="1">
      <c r="A24" s="769" t="s">
        <v>11</v>
      </c>
      <c r="B24" s="769"/>
      <c r="C24" s="788">
        <f>+'St Gen Purp per FTE'!HU21</f>
        <v>4852.3898086403287</v>
      </c>
      <c r="D24" s="788">
        <f>+'St Ed Sp Purp per FTE'!GW21</f>
        <v>0</v>
      </c>
      <c r="E24" s="788">
        <f>+'Local per FTE'!CO21</f>
        <v>0</v>
      </c>
      <c r="F24" s="788">
        <f>+'Tuition per FTE'!GW21</f>
        <v>2941.9755631846992</v>
      </c>
      <c r="G24" s="788">
        <f>+'Total Pub Funding Per FTE'!GW21</f>
        <v>7794.365371825028</v>
      </c>
      <c r="H24" s="789">
        <f>+G24-N24</f>
        <v>-46.9216209373526</v>
      </c>
      <c r="I24" s="791">
        <f>(H24/N24)*100</f>
        <v>-0.59839183262469442</v>
      </c>
      <c r="J24" s="781"/>
      <c r="K24" s="774">
        <f>SUM(C24:F24)</f>
        <v>7794.365371825028</v>
      </c>
      <c r="L24" s="781"/>
      <c r="M24" s="787" t="s">
        <v>11</v>
      </c>
      <c r="N24" s="776">
        <f>+'Total Pub Funding Per FTE'!GT21*(313.3/293.2)</f>
        <v>7841.2869927623806</v>
      </c>
    </row>
    <row r="25" spans="1:14" s="779" customFormat="1" ht="12.75" customHeight="1">
      <c r="A25" s="769" t="s">
        <v>12</v>
      </c>
      <c r="B25" s="769"/>
      <c r="C25" s="777" t="s">
        <v>16</v>
      </c>
      <c r="D25" s="777" t="s">
        <v>16</v>
      </c>
      <c r="E25" s="777" t="s">
        <v>16</v>
      </c>
      <c r="F25" s="777" t="s">
        <v>16</v>
      </c>
      <c r="G25" s="790" t="s">
        <v>16</v>
      </c>
      <c r="H25" s="777" t="s">
        <v>16</v>
      </c>
      <c r="I25" s="777" t="s">
        <v>16</v>
      </c>
      <c r="J25" s="764"/>
      <c r="K25" s="774"/>
      <c r="L25" s="764"/>
      <c r="M25" s="778" t="s">
        <v>12</v>
      </c>
      <c r="N25" s="776">
        <f>+'Total Pub Funding Per FTE'!GT22*(313.3/293.2)</f>
        <v>0</v>
      </c>
    </row>
    <row r="26" spans="1:14" s="779" customFormat="1" ht="12.75" customHeight="1">
      <c r="A26" s="769" t="s">
        <v>13</v>
      </c>
      <c r="B26" s="769"/>
      <c r="C26" s="777" t="s">
        <v>16</v>
      </c>
      <c r="D26" s="777" t="s">
        <v>16</v>
      </c>
      <c r="E26" s="777" t="s">
        <v>16</v>
      </c>
      <c r="F26" s="777" t="s">
        <v>16</v>
      </c>
      <c r="G26" s="790" t="s">
        <v>16</v>
      </c>
      <c r="H26" s="777" t="s">
        <v>16</v>
      </c>
      <c r="I26" s="777" t="s">
        <v>16</v>
      </c>
      <c r="J26" s="764"/>
      <c r="K26" s="774"/>
      <c r="L26" s="764"/>
      <c r="M26" s="787" t="s">
        <v>13</v>
      </c>
      <c r="N26" s="776">
        <f>+'Total Pub Funding Per FTE'!GT23*(313.3/293.2)</f>
        <v>0</v>
      </c>
    </row>
    <row r="27" spans="1:14" s="779" customFormat="1" ht="12.75" customHeight="1">
      <c r="A27" s="792" t="s">
        <v>14</v>
      </c>
      <c r="B27" s="792"/>
      <c r="C27" s="793" t="s">
        <v>43</v>
      </c>
      <c r="D27" s="793" t="s">
        <v>43</v>
      </c>
      <c r="E27" s="793" t="s">
        <v>43</v>
      </c>
      <c r="F27" s="793" t="s">
        <v>43</v>
      </c>
      <c r="G27" s="793" t="s">
        <v>43</v>
      </c>
      <c r="H27" s="794" t="s">
        <v>43</v>
      </c>
      <c r="I27" s="793" t="s">
        <v>43</v>
      </c>
      <c r="J27" s="782"/>
      <c r="K27" s="774"/>
      <c r="L27" s="782"/>
      <c r="M27" s="795" t="s">
        <v>14</v>
      </c>
      <c r="N27" s="776">
        <f>+'Total Pub Funding Per FTE'!GT24*(313.3/293.2)</f>
        <v>0</v>
      </c>
    </row>
    <row r="28" spans="1:14" ht="12.75" customHeight="1">
      <c r="A28" s="796"/>
      <c r="B28" s="796"/>
      <c r="C28" s="797"/>
      <c r="D28" s="797"/>
      <c r="E28" s="797"/>
      <c r="F28" s="797"/>
      <c r="G28" s="797"/>
      <c r="H28" s="763"/>
      <c r="I28" s="762"/>
      <c r="J28" s="764"/>
      <c r="K28" s="764"/>
      <c r="L28" s="764"/>
      <c r="M28" s="764"/>
      <c r="N28" s="764"/>
    </row>
    <row r="29" spans="1:14" ht="18" customHeight="1">
      <c r="A29" s="798" t="s">
        <v>50</v>
      </c>
      <c r="B29" s="755"/>
      <c r="C29" s="758"/>
      <c r="D29" s="758"/>
      <c r="E29" s="758"/>
      <c r="F29" s="758"/>
      <c r="G29" s="758"/>
      <c r="H29" s="764"/>
      <c r="I29" s="764"/>
      <c r="J29" s="764"/>
      <c r="K29" s="764"/>
      <c r="L29" s="764"/>
    </row>
    <row r="30" spans="1:14" ht="18" customHeight="1">
      <c r="A30" s="755" t="s">
        <v>130</v>
      </c>
      <c r="B30" s="755"/>
      <c r="C30" s="758"/>
      <c r="D30" s="758"/>
      <c r="E30" s="758"/>
      <c r="F30" s="758"/>
      <c r="G30" s="758"/>
      <c r="H30" s="764"/>
      <c r="I30" s="764"/>
      <c r="J30" s="764"/>
      <c r="K30" s="764"/>
      <c r="L30" s="764"/>
      <c r="M30" s="799"/>
    </row>
    <row r="31" spans="1:14" ht="99" customHeight="1">
      <c r="A31" s="825" t="s">
        <v>241</v>
      </c>
      <c r="B31" s="830"/>
      <c r="C31" s="830"/>
      <c r="D31" s="830"/>
      <c r="E31" s="830"/>
      <c r="F31" s="830"/>
      <c r="G31" s="830"/>
      <c r="H31" s="830"/>
      <c r="I31" s="830"/>
      <c r="J31" s="800"/>
      <c r="K31" s="801"/>
      <c r="L31" s="800"/>
      <c r="M31" s="799"/>
      <c r="N31" s="802"/>
    </row>
    <row r="32" spans="1:14" ht="78.75" customHeight="1">
      <c r="A32" s="825" t="s">
        <v>242</v>
      </c>
      <c r="B32" s="825"/>
      <c r="C32" s="825"/>
      <c r="D32" s="825"/>
      <c r="E32" s="825"/>
      <c r="F32" s="825"/>
      <c r="G32" s="825"/>
      <c r="H32" s="825"/>
      <c r="I32" s="825"/>
      <c r="J32" s="803"/>
      <c r="K32" s="804"/>
      <c r="L32" s="803"/>
      <c r="M32" s="799"/>
      <c r="N32" s="799"/>
    </row>
    <row r="33" spans="1:14" ht="38.25" customHeight="1">
      <c r="A33" s="825" t="s">
        <v>243</v>
      </c>
      <c r="B33" s="825"/>
      <c r="C33" s="825"/>
      <c r="D33" s="825"/>
      <c r="E33" s="825"/>
      <c r="F33" s="825"/>
      <c r="G33" s="825"/>
      <c r="H33" s="825"/>
      <c r="I33" s="825"/>
      <c r="J33" s="805"/>
      <c r="K33" s="805"/>
      <c r="L33" s="805"/>
      <c r="M33" s="805"/>
      <c r="N33" s="805"/>
    </row>
    <row r="34" spans="1:14">
      <c r="A34" s="806" t="s">
        <v>17</v>
      </c>
      <c r="B34" s="806" t="s">
        <v>18</v>
      </c>
      <c r="C34" s="806"/>
      <c r="D34" s="741"/>
      <c r="E34" s="741"/>
      <c r="F34" s="741"/>
      <c r="G34" s="807"/>
      <c r="H34" s="808"/>
      <c r="I34" s="808"/>
      <c r="J34" s="808"/>
      <c r="K34" s="808"/>
      <c r="L34" s="808"/>
      <c r="M34" s="799"/>
      <c r="N34" s="799"/>
    </row>
    <row r="35" spans="1:14">
      <c r="I35" s="811" t="s">
        <v>234</v>
      </c>
      <c r="J35" s="812"/>
      <c r="K35" s="813"/>
      <c r="L35" s="812"/>
      <c r="M35" s="799"/>
      <c r="N35" s="799"/>
    </row>
    <row r="36" spans="1:14">
      <c r="M36" s="799"/>
      <c r="N36" s="799"/>
    </row>
    <row r="37" spans="1:14">
      <c r="M37" s="799"/>
      <c r="N37" s="799"/>
    </row>
    <row r="38" spans="1:14">
      <c r="M38" s="799"/>
      <c r="N38" s="799"/>
    </row>
    <row r="39" spans="1:14">
      <c r="M39" s="799"/>
      <c r="N39" s="799"/>
    </row>
    <row r="40" spans="1:14">
      <c r="M40" s="799"/>
      <c r="N40" s="799"/>
    </row>
    <row r="41" spans="1:14">
      <c r="M41" s="799"/>
      <c r="N41" s="799"/>
    </row>
    <row r="42" spans="1:14">
      <c r="M42" s="799"/>
      <c r="N42" s="799"/>
    </row>
    <row r="43" spans="1:14">
      <c r="M43" s="799"/>
      <c r="N43" s="799"/>
    </row>
    <row r="44" spans="1:14">
      <c r="M44" s="799"/>
      <c r="N44" s="799"/>
    </row>
    <row r="45" spans="1:14">
      <c r="M45" s="799"/>
      <c r="N45" s="799"/>
    </row>
    <row r="46" spans="1:14">
      <c r="M46" s="799"/>
      <c r="N46" s="799"/>
    </row>
    <row r="47" spans="1:14">
      <c r="M47" s="799"/>
      <c r="N47" s="799"/>
    </row>
    <row r="48" spans="1:14">
      <c r="M48" s="799"/>
      <c r="N48" s="799"/>
    </row>
    <row r="49" spans="13:14">
      <c r="M49" s="799"/>
      <c r="N49" s="799"/>
    </row>
    <row r="50" spans="13:14">
      <c r="M50" s="799"/>
      <c r="N50" s="799"/>
    </row>
    <row r="51" spans="13:14">
      <c r="M51" s="799"/>
      <c r="N51" s="799"/>
    </row>
    <row r="52" spans="13:14">
      <c r="M52" s="799"/>
      <c r="N52" s="799"/>
    </row>
    <row r="53" spans="13:14">
      <c r="M53" s="799"/>
      <c r="N53" s="799"/>
    </row>
  </sheetData>
  <mergeCells count="6">
    <mergeCell ref="A33:I33"/>
    <mergeCell ref="A2:I2"/>
    <mergeCell ref="A3:I3"/>
    <mergeCell ref="N6:N7"/>
    <mergeCell ref="A31:I31"/>
    <mergeCell ref="A32:I32"/>
  </mergeCells>
  <conditionalFormatting sqref="K10:K27">
    <cfRule type="cellIs" dxfId="0" priority="1" stopIfTrue="1" operator="notEqual">
      <formula>G10</formula>
    </cfRule>
  </conditionalFormatting>
  <pageMargins left="0.5" right="0.5" top="1" bottom="1" header="0.5" footer="0.5"/>
  <pageSetup orientation="portrait" r:id="rId1"/>
  <headerFooter alignWithMargins="0">
    <oddFooter>&amp;LSREB Fact Book&amp;R&amp;D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</sheetPr>
  <dimension ref="A1:GP41"/>
  <sheetViews>
    <sheetView zoomScale="90" zoomScaleNormal="90" workbookViewId="0">
      <pane xSplit="1" ySplit="5" topLeftCell="FM6" activePane="bottomRight" state="frozen"/>
      <selection pane="topRight" activeCell="B1" sqref="B1"/>
      <selection pane="bottomLeft" activeCell="A6" sqref="A6"/>
      <selection pane="bottomRight" activeCell="FE23" sqref="FE23"/>
    </sheetView>
  </sheetViews>
  <sheetFormatPr defaultRowHeight="12.75"/>
  <cols>
    <col min="1" max="1" width="11.109375" style="35" customWidth="1"/>
    <col min="2" max="5" width="8.88671875" style="35"/>
    <col min="6" max="8" width="9" style="35" customWidth="1"/>
    <col min="9" max="9" width="9.5546875" style="154" customWidth="1"/>
    <col min="10" max="18" width="8.33203125" style="154" customWidth="1"/>
    <col min="19" max="19" width="6.77734375" style="154" customWidth="1"/>
    <col min="20" max="20" width="9.88671875" style="447" bestFit="1" customWidth="1"/>
    <col min="21" max="21" width="6.77734375" style="35" customWidth="1"/>
    <col min="22" max="22" width="6.77734375" style="452" customWidth="1"/>
    <col min="23" max="28" width="12.77734375" style="35" customWidth="1"/>
    <col min="29" max="36" width="12.77734375" style="152" customWidth="1"/>
    <col min="37" max="38" width="11.44140625" style="154" bestFit="1" customWidth="1"/>
    <col min="39" max="39" width="10.5546875" style="35" customWidth="1"/>
    <col min="40" max="40" width="4.77734375" style="452" customWidth="1"/>
    <col min="41" max="41" width="10.5546875" style="35" customWidth="1"/>
    <col min="42" max="42" width="6.109375" style="452" customWidth="1"/>
    <col min="43" max="43" width="6.77734375" style="35" customWidth="1"/>
    <col min="44" max="44" width="7" style="35" customWidth="1"/>
    <col min="45" max="45" width="7.88671875" style="35" customWidth="1"/>
    <col min="46" max="48" width="6.5546875" style="35" customWidth="1"/>
    <col min="49" max="56" width="6.5546875" style="152" customWidth="1"/>
    <col min="57" max="58" width="8.33203125" style="154" customWidth="1"/>
    <col min="59" max="59" width="6.88671875" style="35" customWidth="1"/>
    <col min="60" max="60" width="6.88671875" style="452" customWidth="1"/>
    <col min="61" max="61" width="6.88671875" style="35" customWidth="1"/>
    <col min="62" max="64" width="6.88671875" style="452" customWidth="1"/>
    <col min="65" max="66" width="6.88671875" style="35" customWidth="1"/>
    <col min="67" max="67" width="7.6640625" style="35" customWidth="1"/>
    <col min="68" max="68" width="7.6640625" style="452" customWidth="1"/>
    <col min="69" max="69" width="7.6640625" style="35" customWidth="1"/>
    <col min="70" max="70" width="7.6640625" style="452" customWidth="1"/>
    <col min="71" max="71" width="11.77734375" style="35" customWidth="1"/>
    <col min="72" max="76" width="11.77734375" style="35" bestFit="1" customWidth="1"/>
    <col min="77" max="78" width="11.77734375" style="152" bestFit="1" customWidth="1"/>
    <col min="79" max="84" width="11.77734375" style="152" customWidth="1"/>
    <col min="85" max="86" width="11.44140625" style="154" bestFit="1" customWidth="1"/>
    <col min="87" max="87" width="11.77734375" style="35" customWidth="1"/>
    <col min="88" max="88" width="6.77734375" style="452" customWidth="1"/>
    <col min="89" max="89" width="10.88671875" style="35" customWidth="1"/>
    <col min="90" max="90" width="6.5546875" style="452" customWidth="1"/>
    <col min="91" max="96" width="7" style="35" customWidth="1"/>
    <col min="97" max="104" width="7" style="152" customWidth="1"/>
    <col min="105" max="106" width="8.33203125" style="154" customWidth="1"/>
    <col min="107" max="107" width="6.88671875" style="35" customWidth="1"/>
    <col min="108" max="108" width="6.88671875" style="452" customWidth="1"/>
    <col min="109" max="109" width="6.88671875" style="35" customWidth="1"/>
    <col min="110" max="112" width="6.88671875" style="452" customWidth="1"/>
    <col min="113" max="114" width="6.88671875" style="35" customWidth="1"/>
    <col min="115" max="115" width="7.6640625" style="35" customWidth="1"/>
    <col min="116" max="116" width="7.6640625" style="452" customWidth="1"/>
    <col min="117" max="117" width="7.6640625" style="35" customWidth="1"/>
    <col min="118" max="118" width="7.6640625" style="452" customWidth="1"/>
    <col min="119" max="119" width="12.44140625" style="35" customWidth="1"/>
    <col min="120" max="120" width="11.44140625" style="35" customWidth="1"/>
    <col min="121" max="121" width="12.21875" style="35" customWidth="1"/>
    <col min="122" max="124" width="12.6640625" style="35" customWidth="1"/>
    <col min="125" max="132" width="12.6640625" style="152" customWidth="1"/>
    <col min="133" max="134" width="11.44140625" style="154" bestFit="1" customWidth="1"/>
    <col min="135" max="135" width="12.21875" style="152" customWidth="1"/>
    <col min="136" max="136" width="7" style="152" customWidth="1"/>
    <col min="137" max="137" width="11.44140625" style="35" customWidth="1"/>
    <col min="138" max="138" width="5.33203125" style="452" customWidth="1"/>
    <col min="139" max="141" width="6.77734375" style="35" customWidth="1"/>
    <col min="142" max="142" width="6" style="35" customWidth="1"/>
    <col min="143" max="144" width="7.21875" style="35" customWidth="1"/>
    <col min="145" max="152" width="7.21875" style="152" customWidth="1"/>
    <col min="153" max="154" width="8.33203125" style="154" customWidth="1"/>
    <col min="155" max="155" width="6.88671875" style="35" customWidth="1"/>
    <col min="156" max="156" width="6.88671875" style="452" customWidth="1"/>
    <col min="157" max="157" width="6.88671875" style="35" customWidth="1"/>
    <col min="158" max="158" width="6.88671875" style="452" customWidth="1"/>
    <col min="159" max="159" width="6.33203125" style="452" customWidth="1"/>
    <col min="160" max="160" width="7.44140625" style="452" customWidth="1"/>
    <col min="161" max="161" width="8.109375" style="35" customWidth="1"/>
    <col min="162" max="163" width="6.88671875" style="35" customWidth="1"/>
    <col min="164" max="164" width="6.88671875" style="452" customWidth="1"/>
    <col min="165" max="165" width="6.88671875" style="35" customWidth="1"/>
    <col min="166" max="166" width="7" style="452" customWidth="1"/>
    <col min="167" max="176" width="6.5546875" style="476" customWidth="1"/>
    <col min="177" max="180" width="8" style="476" customWidth="1"/>
    <col min="181" max="182" width="8.33203125" style="154" customWidth="1"/>
    <col min="183" max="185" width="6.5546875" style="476" customWidth="1"/>
    <col min="186" max="193" width="6.5546875" style="468" customWidth="1"/>
    <col min="194" max="194" width="7.77734375" style="35" bestFit="1" customWidth="1"/>
    <col min="195" max="196" width="8.88671875" style="35"/>
    <col min="197" max="198" width="8.33203125" style="154" customWidth="1"/>
    <col min="199" max="16384" width="8.88671875" style="35"/>
  </cols>
  <sheetData>
    <row r="1" spans="1:198">
      <c r="A1" s="72"/>
      <c r="B1" s="72" t="s">
        <v>83</v>
      </c>
      <c r="C1" s="72"/>
      <c r="D1" s="38"/>
      <c r="E1" s="38"/>
      <c r="F1" s="38"/>
      <c r="G1" s="38"/>
      <c r="H1" s="38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440"/>
      <c r="U1" s="373"/>
      <c r="V1" s="449"/>
      <c r="W1" s="38"/>
      <c r="X1" s="38"/>
      <c r="Y1" s="38"/>
      <c r="Z1" s="38"/>
      <c r="AA1" s="38"/>
      <c r="AB1" s="38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76"/>
      <c r="AN1" s="449"/>
      <c r="AO1" s="76"/>
      <c r="AP1" s="449"/>
      <c r="AQ1" s="38"/>
      <c r="AR1" s="38"/>
      <c r="AS1" s="373"/>
      <c r="AT1" s="38"/>
      <c r="AU1" s="38"/>
      <c r="AV1" s="38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38"/>
      <c r="BH1" s="449"/>
      <c r="BI1" s="38"/>
      <c r="BJ1" s="449"/>
      <c r="BK1" s="449"/>
      <c r="BL1" s="449"/>
      <c r="BM1" s="36"/>
      <c r="BN1" s="36"/>
      <c r="BO1" s="36"/>
      <c r="BP1" s="448"/>
      <c r="BQ1" s="36"/>
      <c r="BR1" s="448"/>
      <c r="BS1" s="373"/>
      <c r="BT1" s="38"/>
      <c r="BU1" s="38"/>
      <c r="BV1" s="38"/>
      <c r="BW1" s="38"/>
      <c r="BX1" s="38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76"/>
      <c r="CJ1" s="449"/>
      <c r="CK1" s="38"/>
      <c r="CL1" s="449"/>
      <c r="CM1" s="38"/>
      <c r="CN1" s="38"/>
      <c r="CO1" s="38"/>
      <c r="CP1" s="38"/>
      <c r="CQ1" s="38"/>
      <c r="CR1" s="38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373"/>
      <c r="DD1" s="449"/>
      <c r="DE1" s="38"/>
      <c r="DF1" s="449"/>
      <c r="DG1" s="449"/>
      <c r="DH1" s="449"/>
      <c r="DI1" s="36"/>
      <c r="DJ1" s="36"/>
      <c r="DK1" s="36"/>
      <c r="DL1" s="448"/>
      <c r="DM1" s="36"/>
      <c r="DN1" s="448"/>
      <c r="DO1" s="373"/>
      <c r="DP1" s="38"/>
      <c r="DQ1" s="38"/>
      <c r="DR1" s="38"/>
      <c r="DS1" s="38"/>
      <c r="DT1" s="38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38"/>
      <c r="EH1" s="449"/>
      <c r="EI1" s="38"/>
      <c r="EJ1" s="38"/>
      <c r="EK1" s="38"/>
      <c r="EL1" s="38"/>
      <c r="EM1" s="38"/>
      <c r="EN1" s="38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38"/>
      <c r="EZ1" s="449"/>
      <c r="FA1" s="38"/>
      <c r="FB1" s="449"/>
      <c r="FC1" s="449"/>
      <c r="FD1" s="449"/>
      <c r="FE1" s="38"/>
      <c r="FF1" s="38"/>
      <c r="FG1" s="38"/>
      <c r="FH1" s="449"/>
      <c r="FI1" s="38"/>
      <c r="FJ1" s="449"/>
      <c r="FK1" s="467"/>
      <c r="FL1" s="467"/>
      <c r="FM1" s="467"/>
      <c r="FN1" s="467"/>
      <c r="FO1" s="467"/>
      <c r="FP1" s="467"/>
      <c r="FQ1" s="467"/>
      <c r="FR1" s="467"/>
      <c r="FS1" s="467"/>
      <c r="FT1" s="467"/>
      <c r="FU1" s="467"/>
      <c r="FV1" s="467"/>
      <c r="FW1" s="467"/>
      <c r="FX1" s="467"/>
      <c r="FY1" s="149"/>
      <c r="FZ1" s="149"/>
      <c r="GA1" s="467"/>
      <c r="GB1" s="467"/>
      <c r="GC1" s="467"/>
      <c r="GD1" s="467"/>
      <c r="GE1" s="467"/>
      <c r="GL1" s="38"/>
      <c r="GM1" s="38"/>
      <c r="GN1" s="38"/>
      <c r="GO1" s="149"/>
      <c r="GP1" s="149"/>
    </row>
    <row r="2" spans="1:198" ht="13.5" customHeight="1">
      <c r="A2" s="36"/>
      <c r="B2" s="724" t="s">
        <v>61</v>
      </c>
      <c r="C2" s="68"/>
      <c r="D2" s="70"/>
      <c r="E2" s="70"/>
      <c r="F2" s="70"/>
      <c r="G2" s="70"/>
      <c r="H2" s="7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441"/>
      <c r="U2" s="70"/>
      <c r="V2" s="450"/>
      <c r="W2" s="175" t="s">
        <v>92</v>
      </c>
      <c r="X2" s="72"/>
      <c r="Y2" s="72"/>
      <c r="Z2" s="38"/>
      <c r="AA2" s="38"/>
      <c r="AB2" s="38"/>
      <c r="AC2" s="149"/>
      <c r="AD2" s="149"/>
      <c r="AE2" s="149"/>
      <c r="AF2" s="149"/>
      <c r="AG2" s="149"/>
      <c r="AH2" s="149"/>
      <c r="AI2" s="149"/>
      <c r="AJ2" s="149"/>
      <c r="AK2" s="150"/>
      <c r="AL2" s="150"/>
      <c r="AM2" s="341"/>
      <c r="AN2" s="453"/>
      <c r="AO2" s="341"/>
      <c r="AP2" s="453"/>
      <c r="AQ2" s="38"/>
      <c r="AR2" s="38"/>
      <c r="AS2" s="38"/>
      <c r="AT2" s="38"/>
      <c r="AU2" s="38"/>
      <c r="AV2" s="38"/>
      <c r="AW2" s="149"/>
      <c r="AX2" s="149"/>
      <c r="AY2" s="149"/>
      <c r="AZ2" s="149"/>
      <c r="BA2" s="149"/>
      <c r="BB2" s="149"/>
      <c r="BC2" s="149"/>
      <c r="BD2" s="149"/>
      <c r="BE2" s="150"/>
      <c r="BF2" s="150"/>
      <c r="BG2" s="38"/>
      <c r="BH2" s="449"/>
      <c r="BI2" s="38"/>
      <c r="BJ2" s="449"/>
      <c r="BK2" s="449"/>
      <c r="BL2" s="449"/>
      <c r="BM2" s="482"/>
      <c r="BN2" s="73"/>
      <c r="BO2" s="73"/>
      <c r="BP2" s="464"/>
      <c r="BQ2" s="73"/>
      <c r="BR2" s="465"/>
      <c r="BS2" s="66" t="s">
        <v>84</v>
      </c>
      <c r="BT2" s="72"/>
      <c r="BU2" s="72"/>
      <c r="BV2" s="38"/>
      <c r="BW2" s="38"/>
      <c r="BX2" s="38"/>
      <c r="BY2" s="149"/>
      <c r="BZ2" s="149"/>
      <c r="CA2" s="149"/>
      <c r="CB2" s="149"/>
      <c r="CC2" s="149"/>
      <c r="CD2" s="149"/>
      <c r="CE2" s="149"/>
      <c r="CF2" s="149"/>
      <c r="CG2" s="150"/>
      <c r="CH2" s="150"/>
      <c r="CI2" s="341"/>
      <c r="CJ2" s="453"/>
      <c r="CK2" s="341"/>
      <c r="CL2" s="453"/>
      <c r="CM2" s="38"/>
      <c r="CN2" s="38"/>
      <c r="CO2" s="38"/>
      <c r="CP2" s="38"/>
      <c r="CQ2" s="38"/>
      <c r="CR2" s="38"/>
      <c r="CS2" s="149"/>
      <c r="CT2" s="149"/>
      <c r="CU2" s="149"/>
      <c r="CV2" s="149"/>
      <c r="CW2" s="149"/>
      <c r="CX2" s="149"/>
      <c r="CY2" s="149"/>
      <c r="CZ2" s="149"/>
      <c r="DA2" s="150"/>
      <c r="DB2" s="150"/>
      <c r="DC2" s="38"/>
      <c r="DD2" s="449"/>
      <c r="DE2" s="38"/>
      <c r="DF2" s="449"/>
      <c r="DG2" s="449"/>
      <c r="DH2" s="449"/>
      <c r="DI2" s="482"/>
      <c r="DJ2" s="73"/>
      <c r="DK2" s="73"/>
      <c r="DL2" s="464"/>
      <c r="DM2" s="73"/>
      <c r="DN2" s="464"/>
      <c r="DO2" s="585" t="s">
        <v>85</v>
      </c>
      <c r="DP2" s="72"/>
      <c r="DQ2" s="72"/>
      <c r="DR2" s="38"/>
      <c r="DS2" s="38"/>
      <c r="DT2" s="38"/>
      <c r="DU2" s="149"/>
      <c r="DV2" s="149"/>
      <c r="DW2" s="149"/>
      <c r="DX2" s="149"/>
      <c r="DY2" s="149"/>
      <c r="DZ2" s="149"/>
      <c r="EA2" s="149"/>
      <c r="EB2" s="149"/>
      <c r="EC2" s="150"/>
      <c r="ED2" s="150"/>
      <c r="EE2" s="149"/>
      <c r="EF2" s="149"/>
      <c r="EG2" s="341"/>
      <c r="EH2" s="453"/>
      <c r="EI2" s="38"/>
      <c r="EJ2" s="38"/>
      <c r="EK2" s="38"/>
      <c r="EL2" s="38"/>
      <c r="EM2" s="38"/>
      <c r="EN2" s="38"/>
      <c r="EO2" s="149"/>
      <c r="EP2" s="149"/>
      <c r="EQ2" s="149"/>
      <c r="ER2" s="149"/>
      <c r="ES2" s="149"/>
      <c r="ET2" s="149"/>
      <c r="EU2" s="149"/>
      <c r="EV2" s="149"/>
      <c r="EW2" s="150"/>
      <c r="EX2" s="150"/>
      <c r="EY2" s="38"/>
      <c r="EZ2" s="449"/>
      <c r="FA2" s="38"/>
      <c r="FB2" s="449"/>
      <c r="FC2" s="449"/>
      <c r="FD2" s="449"/>
      <c r="FE2" s="340"/>
      <c r="FF2" s="36"/>
      <c r="FG2" s="36"/>
      <c r="FH2" s="448"/>
      <c r="FI2" s="36"/>
      <c r="FJ2" s="449"/>
      <c r="FK2" s="469"/>
      <c r="FL2" s="468"/>
      <c r="FM2" s="468"/>
      <c r="FN2" s="468"/>
      <c r="FO2" s="468"/>
      <c r="FP2" s="468"/>
      <c r="FQ2" s="468"/>
      <c r="FR2" s="468"/>
      <c r="FS2" s="468"/>
      <c r="FT2" s="468"/>
      <c r="FU2" s="468"/>
      <c r="FV2" s="468"/>
      <c r="FW2" s="468"/>
      <c r="FX2" s="468"/>
      <c r="FY2" s="151"/>
      <c r="FZ2" s="151"/>
      <c r="GA2" s="468"/>
      <c r="GB2" s="468"/>
      <c r="GC2" s="468"/>
      <c r="GD2" s="470"/>
      <c r="GE2" s="470"/>
      <c r="GF2" s="470"/>
      <c r="GG2" s="470"/>
      <c r="GH2" s="470"/>
      <c r="GI2" s="470"/>
      <c r="GJ2" s="470"/>
      <c r="GK2" s="470"/>
      <c r="GL2" s="36"/>
      <c r="GO2" s="151"/>
      <c r="GP2" s="151"/>
    </row>
    <row r="3" spans="1:198" ht="28.5" customHeight="1">
      <c r="A3" s="36"/>
      <c r="B3" s="342"/>
      <c r="C3" s="71"/>
      <c r="D3" s="71"/>
      <c r="E3" s="71"/>
      <c r="F3" s="71"/>
      <c r="G3" s="71"/>
      <c r="H3" s="71"/>
      <c r="I3" s="151"/>
      <c r="J3" s="151"/>
      <c r="K3" s="368"/>
      <c r="L3" s="151"/>
      <c r="M3" s="151"/>
      <c r="N3" s="151"/>
      <c r="O3" s="151"/>
      <c r="P3" s="151"/>
      <c r="Q3" s="151"/>
      <c r="R3" s="151"/>
      <c r="S3" s="367" t="s">
        <v>125</v>
      </c>
      <c r="T3" s="442"/>
      <c r="U3" s="354" t="s">
        <v>157</v>
      </c>
      <c r="V3" s="451"/>
      <c r="W3" s="69"/>
      <c r="X3" s="36"/>
      <c r="Y3" s="36"/>
      <c r="Z3" s="36"/>
      <c r="AA3" s="36"/>
      <c r="AB3" s="36"/>
      <c r="AC3" s="154"/>
      <c r="AD3" s="154"/>
      <c r="AE3" s="154"/>
      <c r="AF3" s="154"/>
      <c r="AG3" s="154"/>
      <c r="AH3" s="154"/>
      <c r="AI3" s="154"/>
      <c r="AJ3" s="154"/>
      <c r="AK3" s="151"/>
      <c r="AL3" s="151"/>
      <c r="AM3" s="367" t="s">
        <v>125</v>
      </c>
      <c r="AN3" s="442"/>
      <c r="AO3" s="354" t="s">
        <v>157</v>
      </c>
      <c r="AP3" s="451"/>
      <c r="AQ3" s="343" t="s">
        <v>81</v>
      </c>
      <c r="AR3" s="343"/>
      <c r="AS3" s="343"/>
      <c r="AT3" s="37"/>
      <c r="AU3" s="37"/>
      <c r="AV3" s="37"/>
      <c r="AW3" s="155"/>
      <c r="AX3" s="155"/>
      <c r="AY3" s="155"/>
      <c r="AZ3" s="155"/>
      <c r="BA3" s="155"/>
      <c r="BB3" s="155"/>
      <c r="BC3" s="155"/>
      <c r="BD3" s="155"/>
      <c r="BE3" s="155"/>
      <c r="BF3" s="708"/>
      <c r="BG3" s="354" t="s">
        <v>125</v>
      </c>
      <c r="BH3" s="442"/>
      <c r="BI3" s="354" t="s">
        <v>157</v>
      </c>
      <c r="BJ3" s="442"/>
      <c r="BK3" s="481" t="s">
        <v>45</v>
      </c>
      <c r="BL3" s="480"/>
      <c r="BM3" s="498" t="s">
        <v>227</v>
      </c>
      <c r="BN3" s="499"/>
      <c r="BO3" s="483"/>
      <c r="BP3" s="484"/>
      <c r="BQ3" s="485"/>
      <c r="BR3" s="484"/>
      <c r="BS3" s="69"/>
      <c r="BT3" s="36"/>
      <c r="BU3" s="36"/>
      <c r="BV3" s="36"/>
      <c r="BW3" s="36"/>
      <c r="BX3" s="36"/>
      <c r="BY3" s="154"/>
      <c r="BZ3" s="154"/>
      <c r="CA3" s="154"/>
      <c r="CB3" s="154"/>
      <c r="CC3" s="154"/>
      <c r="CD3" s="154"/>
      <c r="CE3" s="154"/>
      <c r="CF3" s="154"/>
      <c r="CG3" s="151"/>
      <c r="CH3" s="151"/>
      <c r="CI3" s="367" t="s">
        <v>125</v>
      </c>
      <c r="CJ3" s="442"/>
      <c r="CK3" s="354" t="s">
        <v>157</v>
      </c>
      <c r="CL3" s="442"/>
      <c r="CM3" s="535" t="s">
        <v>81</v>
      </c>
      <c r="CN3" s="343"/>
      <c r="CO3" s="343"/>
      <c r="CP3" s="37"/>
      <c r="CQ3" s="37"/>
      <c r="CR3" s="37"/>
      <c r="CS3" s="155"/>
      <c r="CT3" s="155"/>
      <c r="CU3" s="155"/>
      <c r="CV3" s="155"/>
      <c r="CW3" s="155"/>
      <c r="CX3" s="155"/>
      <c r="CY3" s="155"/>
      <c r="CZ3" s="155"/>
      <c r="DA3" s="155"/>
      <c r="DB3" s="709"/>
      <c r="DC3" s="367" t="s">
        <v>125</v>
      </c>
      <c r="DD3" s="442"/>
      <c r="DE3" s="354" t="s">
        <v>157</v>
      </c>
      <c r="DF3" s="442"/>
      <c r="DG3" s="481" t="s">
        <v>45</v>
      </c>
      <c r="DH3" s="480"/>
      <c r="DI3" s="485" t="s">
        <v>227</v>
      </c>
      <c r="DJ3" s="499"/>
      <c r="DK3" s="483"/>
      <c r="DL3" s="484"/>
      <c r="DM3" s="485"/>
      <c r="DN3" s="484"/>
      <c r="DO3" s="586"/>
      <c r="DP3" s="36"/>
      <c r="DQ3" s="36"/>
      <c r="DR3" s="36"/>
      <c r="DS3" s="36"/>
      <c r="DT3" s="36"/>
      <c r="DU3" s="154"/>
      <c r="DV3" s="154"/>
      <c r="DW3" s="154"/>
      <c r="DX3" s="154"/>
      <c r="DY3" s="154"/>
      <c r="DZ3" s="154"/>
      <c r="EA3" s="154"/>
      <c r="EB3" s="154"/>
      <c r="EC3" s="151"/>
      <c r="ED3" s="151"/>
      <c r="EE3" s="367" t="s">
        <v>125</v>
      </c>
      <c r="EF3" s="442"/>
      <c r="EG3" s="354" t="s">
        <v>157</v>
      </c>
      <c r="EH3" s="442"/>
      <c r="EI3" s="592" t="s">
        <v>81</v>
      </c>
      <c r="EJ3" s="343"/>
      <c r="EK3" s="343"/>
      <c r="EL3" s="37"/>
      <c r="EM3" s="37"/>
      <c r="EN3" s="37"/>
      <c r="EO3" s="155"/>
      <c r="EP3" s="155"/>
      <c r="EQ3" s="155"/>
      <c r="ER3" s="155"/>
      <c r="ES3" s="155"/>
      <c r="ET3" s="155"/>
      <c r="EU3" s="155"/>
      <c r="EV3" s="155"/>
      <c r="EW3" s="151"/>
      <c r="EX3" s="151"/>
      <c r="EY3" s="367" t="s">
        <v>125</v>
      </c>
      <c r="EZ3" s="442"/>
      <c r="FA3" s="354" t="s">
        <v>157</v>
      </c>
      <c r="FB3" s="442"/>
      <c r="FC3" s="481" t="s">
        <v>45</v>
      </c>
      <c r="FD3" s="480"/>
      <c r="FE3" s="485" t="s">
        <v>227</v>
      </c>
      <c r="FF3" s="499"/>
      <c r="FG3" s="483"/>
      <c r="FH3" s="484"/>
      <c r="FI3" s="485"/>
      <c r="FJ3" s="484"/>
      <c r="FK3" s="471" t="s">
        <v>101</v>
      </c>
      <c r="FL3" s="472"/>
      <c r="FM3" s="472"/>
      <c r="FN3" s="472"/>
      <c r="FO3" s="472"/>
      <c r="FP3" s="472"/>
      <c r="FQ3" s="472"/>
      <c r="FR3" s="472"/>
      <c r="FS3" s="472"/>
      <c r="FT3" s="472"/>
      <c r="FU3" s="472"/>
      <c r="FV3" s="472"/>
      <c r="FW3" s="472"/>
      <c r="FX3" s="472"/>
      <c r="FY3" s="150"/>
      <c r="FZ3" s="150"/>
      <c r="GA3" s="467"/>
      <c r="GB3" s="467"/>
      <c r="GC3" s="467"/>
      <c r="GD3" s="467"/>
      <c r="GE3" s="467"/>
      <c r="GK3" s="467"/>
      <c r="GL3" s="38"/>
      <c r="GM3" s="38"/>
      <c r="GN3" s="38"/>
      <c r="GO3" s="150"/>
      <c r="GP3" s="150"/>
    </row>
    <row r="4" spans="1:198" ht="55.5" customHeight="1">
      <c r="A4" s="41"/>
      <c r="B4" s="68"/>
      <c r="C4" s="70"/>
      <c r="D4" s="70"/>
      <c r="E4" s="70"/>
      <c r="F4" s="70"/>
      <c r="G4" s="70"/>
      <c r="H4" s="7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687" t="s">
        <v>225</v>
      </c>
      <c r="T4" s="695"/>
      <c r="U4" s="688" t="s">
        <v>226</v>
      </c>
      <c r="V4" s="695"/>
      <c r="W4" s="345" t="s">
        <v>39</v>
      </c>
      <c r="X4" s="341"/>
      <c r="Y4" s="341"/>
      <c r="Z4" s="92"/>
      <c r="AA4" s="92"/>
      <c r="AB4" s="92"/>
      <c r="AC4" s="153"/>
      <c r="AD4" s="153"/>
      <c r="AE4" s="153"/>
      <c r="AF4" s="153"/>
      <c r="AG4" s="153"/>
      <c r="AH4" s="153"/>
      <c r="AI4" s="153"/>
      <c r="AJ4" s="153"/>
      <c r="AK4" s="150"/>
      <c r="AL4" s="150"/>
      <c r="AM4" s="687" t="s">
        <v>225</v>
      </c>
      <c r="AN4" s="695"/>
      <c r="AO4" s="688" t="s">
        <v>226</v>
      </c>
      <c r="AP4" s="695"/>
      <c r="AQ4" s="535" t="s">
        <v>45</v>
      </c>
      <c r="AR4" s="343"/>
      <c r="AS4" s="343"/>
      <c r="AT4" s="537"/>
      <c r="AU4" s="37"/>
      <c r="AV4" s="37"/>
      <c r="AW4" s="538"/>
      <c r="AX4" s="539"/>
      <c r="AY4" s="539"/>
      <c r="AZ4" s="538"/>
      <c r="BA4" s="92"/>
      <c r="BB4" s="92"/>
      <c r="BC4" s="92"/>
      <c r="BD4" s="92"/>
      <c r="BE4" s="150"/>
      <c r="BF4" s="150"/>
      <c r="BG4" s="687" t="s">
        <v>225</v>
      </c>
      <c r="BH4" s="695"/>
      <c r="BI4" s="688" t="s">
        <v>226</v>
      </c>
      <c r="BJ4" s="695"/>
      <c r="BK4" s="694" t="s">
        <v>82</v>
      </c>
      <c r="BL4" s="696"/>
      <c r="BM4" s="706"/>
      <c r="BN4" s="703"/>
      <c r="BO4" s="688" t="s">
        <v>228</v>
      </c>
      <c r="BP4" s="704"/>
      <c r="BQ4" s="688" t="s">
        <v>229</v>
      </c>
      <c r="BR4" s="705"/>
      <c r="BS4" s="345" t="s">
        <v>39</v>
      </c>
      <c r="BT4" s="341"/>
      <c r="BU4" s="341"/>
      <c r="BV4" s="70"/>
      <c r="BW4" s="70"/>
      <c r="BX4" s="70"/>
      <c r="BY4" s="153"/>
      <c r="BZ4" s="153"/>
      <c r="CA4" s="153"/>
      <c r="CB4" s="153"/>
      <c r="CC4" s="153"/>
      <c r="CD4" s="153"/>
      <c r="CE4" s="153"/>
      <c r="CF4" s="153"/>
      <c r="CG4" s="150"/>
      <c r="CH4" s="150"/>
      <c r="CI4" s="687" t="s">
        <v>225</v>
      </c>
      <c r="CJ4" s="695"/>
      <c r="CK4" s="688" t="s">
        <v>226</v>
      </c>
      <c r="CL4" s="695"/>
      <c r="CM4" s="535" t="s">
        <v>45</v>
      </c>
      <c r="CN4" s="343"/>
      <c r="CO4" s="343"/>
      <c r="CP4" s="537"/>
      <c r="CQ4" s="37"/>
      <c r="CR4" s="37"/>
      <c r="CS4" s="540"/>
      <c r="CT4" s="541"/>
      <c r="CU4" s="541"/>
      <c r="CV4" s="540"/>
      <c r="CW4" s="153"/>
      <c r="CX4" s="153"/>
      <c r="CY4" s="153"/>
      <c r="CZ4" s="153"/>
      <c r="DA4" s="150"/>
      <c r="DB4" s="150"/>
      <c r="DC4" s="687" t="s">
        <v>225</v>
      </c>
      <c r="DD4" s="695"/>
      <c r="DE4" s="688" t="s">
        <v>226</v>
      </c>
      <c r="DF4" s="695"/>
      <c r="DG4" s="694" t="s">
        <v>82</v>
      </c>
      <c r="DH4" s="696"/>
      <c r="DI4" s="702"/>
      <c r="DJ4" s="703"/>
      <c r="DK4" s="688" t="s">
        <v>187</v>
      </c>
      <c r="DL4" s="704"/>
      <c r="DM4" s="688" t="s">
        <v>188</v>
      </c>
      <c r="DN4" s="704"/>
      <c r="DO4" s="587" t="s">
        <v>39</v>
      </c>
      <c r="DP4" s="341"/>
      <c r="DQ4" s="341"/>
      <c r="DR4" s="70"/>
      <c r="DS4" s="70"/>
      <c r="DT4" s="70"/>
      <c r="DU4" s="153"/>
      <c r="DV4" s="153"/>
      <c r="DW4" s="153"/>
      <c r="DX4" s="153"/>
      <c r="DY4" s="153"/>
      <c r="DZ4" s="153"/>
      <c r="EA4" s="153"/>
      <c r="EB4" s="153"/>
      <c r="EC4" s="150"/>
      <c r="ED4" s="150"/>
      <c r="EE4" s="687" t="s">
        <v>225</v>
      </c>
      <c r="EF4" s="695"/>
      <c r="EG4" s="688" t="s">
        <v>226</v>
      </c>
      <c r="EH4" s="695"/>
      <c r="EI4" s="592" t="s">
        <v>45</v>
      </c>
      <c r="EJ4" s="343"/>
      <c r="EK4" s="343"/>
      <c r="EL4" s="537"/>
      <c r="EM4" s="37"/>
      <c r="EN4" s="37"/>
      <c r="EO4" s="540"/>
      <c r="EP4" s="541"/>
      <c r="EQ4" s="540"/>
      <c r="ER4" s="153"/>
      <c r="ES4" s="153"/>
      <c r="ET4" s="153"/>
      <c r="EU4" s="153"/>
      <c r="EV4" s="153"/>
      <c r="EW4" s="155"/>
      <c r="EX4" s="708"/>
      <c r="EY4" s="687" t="s">
        <v>225</v>
      </c>
      <c r="EZ4" s="695"/>
      <c r="FA4" s="688" t="s">
        <v>226</v>
      </c>
      <c r="FB4" s="695"/>
      <c r="FC4" s="456" t="s">
        <v>82</v>
      </c>
      <c r="FD4" s="461"/>
      <c r="FE4" s="726"/>
      <c r="FF4" s="727"/>
      <c r="FG4" s="688" t="s">
        <v>187</v>
      </c>
      <c r="FH4" s="704"/>
      <c r="FI4" s="688" t="s">
        <v>188</v>
      </c>
      <c r="FJ4" s="704"/>
      <c r="FK4" s="471" t="s">
        <v>36</v>
      </c>
      <c r="FL4" s="472"/>
      <c r="FM4" s="472"/>
      <c r="FN4" s="472"/>
      <c r="FO4" s="472"/>
      <c r="FP4" s="472"/>
      <c r="FQ4" s="472"/>
      <c r="FR4" s="472"/>
      <c r="FS4" s="472"/>
      <c r="FT4" s="472"/>
      <c r="FU4" s="472"/>
      <c r="FV4" s="472"/>
      <c r="FW4" s="472"/>
      <c r="FX4" s="472"/>
      <c r="FY4" s="150"/>
      <c r="FZ4" s="150"/>
      <c r="GA4" s="471" t="s">
        <v>89</v>
      </c>
      <c r="GB4" s="467"/>
      <c r="GC4" s="467"/>
      <c r="GD4" s="467"/>
      <c r="GE4" s="467"/>
      <c r="GF4" s="473"/>
      <c r="GG4" s="473"/>
      <c r="GH4" s="473"/>
      <c r="GI4" s="473"/>
      <c r="GJ4" s="473"/>
      <c r="GK4" s="467"/>
      <c r="GL4" s="38"/>
      <c r="GM4" s="38"/>
      <c r="GN4" s="38"/>
      <c r="GO4" s="150"/>
      <c r="GP4" s="150"/>
    </row>
    <row r="5" spans="1:198" ht="23.25" customHeight="1">
      <c r="A5" s="60"/>
      <c r="B5" s="398" t="s">
        <v>70</v>
      </c>
      <c r="C5" s="398" t="s">
        <v>22</v>
      </c>
      <c r="D5" s="398" t="s">
        <v>23</v>
      </c>
      <c r="E5" s="398" t="s">
        <v>62</v>
      </c>
      <c r="F5" s="399" t="s">
        <v>87</v>
      </c>
      <c r="G5" s="399" t="s">
        <v>93</v>
      </c>
      <c r="H5" s="399" t="s">
        <v>103</v>
      </c>
      <c r="I5" s="399" t="s">
        <v>107</v>
      </c>
      <c r="J5" s="399" t="s">
        <v>109</v>
      </c>
      <c r="K5" s="399" t="s">
        <v>114</v>
      </c>
      <c r="L5" s="399" t="s">
        <v>121</v>
      </c>
      <c r="M5" s="399" t="s">
        <v>131</v>
      </c>
      <c r="N5" s="399" t="s">
        <v>158</v>
      </c>
      <c r="O5" s="684" t="s">
        <v>176</v>
      </c>
      <c r="P5" s="684" t="s">
        <v>177</v>
      </c>
      <c r="Q5" s="684" t="s">
        <v>191</v>
      </c>
      <c r="R5" s="684" t="s">
        <v>192</v>
      </c>
      <c r="S5" s="365" t="s">
        <v>115</v>
      </c>
      <c r="T5" s="444" t="s">
        <v>116</v>
      </c>
      <c r="U5" s="366" t="s">
        <v>115</v>
      </c>
      <c r="V5" s="444" t="s">
        <v>116</v>
      </c>
      <c r="W5" s="397" t="s">
        <v>22</v>
      </c>
      <c r="X5" s="398" t="s">
        <v>23</v>
      </c>
      <c r="Y5" s="398" t="s">
        <v>62</v>
      </c>
      <c r="Z5" s="398" t="s">
        <v>87</v>
      </c>
      <c r="AA5" s="398" t="s">
        <v>93</v>
      </c>
      <c r="AB5" s="398" t="s">
        <v>103</v>
      </c>
      <c r="AC5" s="398" t="s">
        <v>107</v>
      </c>
      <c r="AD5" s="398" t="s">
        <v>109</v>
      </c>
      <c r="AE5" s="398" t="s">
        <v>114</v>
      </c>
      <c r="AF5" s="398" t="s">
        <v>121</v>
      </c>
      <c r="AG5" s="398" t="s">
        <v>131</v>
      </c>
      <c r="AH5" s="398" t="s">
        <v>158</v>
      </c>
      <c r="AI5" s="685" t="s">
        <v>176</v>
      </c>
      <c r="AJ5" s="685" t="s">
        <v>177</v>
      </c>
      <c r="AK5" s="684" t="s">
        <v>191</v>
      </c>
      <c r="AL5" s="684" t="s">
        <v>192</v>
      </c>
      <c r="AM5" s="366" t="s">
        <v>124</v>
      </c>
      <c r="AN5" s="444" t="s">
        <v>116</v>
      </c>
      <c r="AO5" s="366" t="s">
        <v>124</v>
      </c>
      <c r="AP5" s="477" t="s">
        <v>116</v>
      </c>
      <c r="AQ5" s="217" t="s">
        <v>22</v>
      </c>
      <c r="AR5" s="217" t="s">
        <v>23</v>
      </c>
      <c r="AS5" s="217" t="s">
        <v>62</v>
      </c>
      <c r="AT5" s="217" t="s">
        <v>87</v>
      </c>
      <c r="AU5" s="217" t="s">
        <v>93</v>
      </c>
      <c r="AV5" s="217" t="s">
        <v>103</v>
      </c>
      <c r="AW5" s="217" t="s">
        <v>107</v>
      </c>
      <c r="AX5" s="217" t="s">
        <v>109</v>
      </c>
      <c r="AY5" s="217" t="s">
        <v>114</v>
      </c>
      <c r="AZ5" s="217" t="s">
        <v>121</v>
      </c>
      <c r="BA5" s="217" t="s">
        <v>131</v>
      </c>
      <c r="BB5" s="217" t="s">
        <v>158</v>
      </c>
      <c r="BC5" s="686" t="s">
        <v>176</v>
      </c>
      <c r="BD5" s="686" t="s">
        <v>177</v>
      </c>
      <c r="BE5" s="684" t="s">
        <v>191</v>
      </c>
      <c r="BF5" s="684" t="s">
        <v>192</v>
      </c>
      <c r="BG5" s="366" t="s">
        <v>124</v>
      </c>
      <c r="BH5" s="444" t="s">
        <v>116</v>
      </c>
      <c r="BI5" s="366" t="s">
        <v>124</v>
      </c>
      <c r="BJ5" s="444" t="s">
        <v>116</v>
      </c>
      <c r="BK5" s="457" t="s">
        <v>176</v>
      </c>
      <c r="BL5" s="462" t="s">
        <v>192</v>
      </c>
      <c r="BM5" s="500" t="s">
        <v>176</v>
      </c>
      <c r="BN5" s="501" t="s">
        <v>191</v>
      </c>
      <c r="BO5" s="486" t="s">
        <v>124</v>
      </c>
      <c r="BP5" s="487" t="s">
        <v>116</v>
      </c>
      <c r="BQ5" s="486" t="s">
        <v>124</v>
      </c>
      <c r="BR5" s="488" t="s">
        <v>116</v>
      </c>
      <c r="BS5" s="217" t="s">
        <v>22</v>
      </c>
      <c r="BT5" s="217" t="s">
        <v>23</v>
      </c>
      <c r="BU5" s="217" t="s">
        <v>62</v>
      </c>
      <c r="BV5" s="217" t="s">
        <v>87</v>
      </c>
      <c r="BW5" s="310" t="s">
        <v>93</v>
      </c>
      <c r="BX5" s="310" t="s">
        <v>103</v>
      </c>
      <c r="BY5" s="217" t="s">
        <v>107</v>
      </c>
      <c r="BZ5" s="217" t="s">
        <v>109</v>
      </c>
      <c r="CA5" s="217" t="s">
        <v>114</v>
      </c>
      <c r="CB5" s="217" t="s">
        <v>121</v>
      </c>
      <c r="CC5" s="217" t="s">
        <v>131</v>
      </c>
      <c r="CD5" s="217" t="s">
        <v>158</v>
      </c>
      <c r="CE5" s="686" t="s">
        <v>176</v>
      </c>
      <c r="CF5" s="686" t="s">
        <v>177</v>
      </c>
      <c r="CG5" s="684" t="s">
        <v>191</v>
      </c>
      <c r="CH5" s="684" t="s">
        <v>192</v>
      </c>
      <c r="CI5" s="366" t="s">
        <v>124</v>
      </c>
      <c r="CJ5" s="444" t="s">
        <v>116</v>
      </c>
      <c r="CK5" s="366" t="s">
        <v>124</v>
      </c>
      <c r="CL5" s="444" t="s">
        <v>116</v>
      </c>
      <c r="CM5" s="536" t="s">
        <v>22</v>
      </c>
      <c r="CN5" s="217" t="s">
        <v>23</v>
      </c>
      <c r="CO5" s="217" t="s">
        <v>62</v>
      </c>
      <c r="CP5" s="217" t="s">
        <v>87</v>
      </c>
      <c r="CQ5" s="217" t="s">
        <v>93</v>
      </c>
      <c r="CR5" s="217" t="s">
        <v>103</v>
      </c>
      <c r="CS5" s="217" t="s">
        <v>107</v>
      </c>
      <c r="CT5" s="217" t="s">
        <v>109</v>
      </c>
      <c r="CU5" s="217" t="s">
        <v>114</v>
      </c>
      <c r="CV5" s="217" t="s">
        <v>121</v>
      </c>
      <c r="CW5" s="217" t="s">
        <v>131</v>
      </c>
      <c r="CX5" s="217" t="s">
        <v>158</v>
      </c>
      <c r="CY5" s="686" t="s">
        <v>176</v>
      </c>
      <c r="CZ5" s="686" t="s">
        <v>177</v>
      </c>
      <c r="DA5" s="684" t="s">
        <v>191</v>
      </c>
      <c r="DB5" s="684" t="s">
        <v>192</v>
      </c>
      <c r="DC5" s="366" t="s">
        <v>124</v>
      </c>
      <c r="DD5" s="444" t="s">
        <v>116</v>
      </c>
      <c r="DE5" s="366" t="s">
        <v>124</v>
      </c>
      <c r="DF5" s="444" t="s">
        <v>116</v>
      </c>
      <c r="DG5" s="457" t="s">
        <v>176</v>
      </c>
      <c r="DH5" s="462" t="s">
        <v>192</v>
      </c>
      <c r="DI5" s="557" t="s">
        <v>176</v>
      </c>
      <c r="DJ5" s="501" t="s">
        <v>191</v>
      </c>
      <c r="DK5" s="486" t="s">
        <v>124</v>
      </c>
      <c r="DL5" s="487" t="s">
        <v>116</v>
      </c>
      <c r="DM5" s="486" t="s">
        <v>124</v>
      </c>
      <c r="DN5" s="544" t="s">
        <v>116</v>
      </c>
      <c r="DO5" s="588" t="s">
        <v>22</v>
      </c>
      <c r="DP5" s="217" t="s">
        <v>23</v>
      </c>
      <c r="DQ5" s="217" t="s">
        <v>62</v>
      </c>
      <c r="DR5" s="310" t="s">
        <v>87</v>
      </c>
      <c r="DS5" s="310" t="s">
        <v>93</v>
      </c>
      <c r="DT5" s="310" t="s">
        <v>103</v>
      </c>
      <c r="DU5" s="217" t="s">
        <v>107</v>
      </c>
      <c r="DV5" s="217" t="s">
        <v>109</v>
      </c>
      <c r="DW5" s="217" t="s">
        <v>114</v>
      </c>
      <c r="DX5" s="217" t="s">
        <v>121</v>
      </c>
      <c r="DY5" s="217" t="s">
        <v>131</v>
      </c>
      <c r="DZ5" s="217" t="s">
        <v>158</v>
      </c>
      <c r="EA5" s="686" t="s">
        <v>176</v>
      </c>
      <c r="EB5" s="686" t="s">
        <v>177</v>
      </c>
      <c r="EC5" s="684" t="s">
        <v>191</v>
      </c>
      <c r="ED5" s="684" t="s">
        <v>192</v>
      </c>
      <c r="EE5" s="357" t="s">
        <v>124</v>
      </c>
      <c r="EF5" s="466" t="s">
        <v>116</v>
      </c>
      <c r="EG5" s="357" t="s">
        <v>124</v>
      </c>
      <c r="EH5" s="466" t="s">
        <v>116</v>
      </c>
      <c r="EI5" s="588" t="s">
        <v>22</v>
      </c>
      <c r="EJ5" s="217" t="s">
        <v>23</v>
      </c>
      <c r="EK5" s="217" t="s">
        <v>62</v>
      </c>
      <c r="EL5" s="217" t="s">
        <v>87</v>
      </c>
      <c r="EM5" s="217" t="s">
        <v>93</v>
      </c>
      <c r="EN5" s="217" t="s">
        <v>103</v>
      </c>
      <c r="EO5" s="217" t="s">
        <v>107</v>
      </c>
      <c r="EP5" s="217" t="s">
        <v>109</v>
      </c>
      <c r="EQ5" s="217" t="s">
        <v>114</v>
      </c>
      <c r="ER5" s="217" t="s">
        <v>121</v>
      </c>
      <c r="ES5" s="217" t="s">
        <v>131</v>
      </c>
      <c r="ET5" s="217" t="s">
        <v>158</v>
      </c>
      <c r="EU5" s="686" t="s">
        <v>176</v>
      </c>
      <c r="EV5" s="686" t="s">
        <v>177</v>
      </c>
      <c r="EW5" s="684" t="s">
        <v>191</v>
      </c>
      <c r="EX5" s="684" t="s">
        <v>192</v>
      </c>
      <c r="EY5" s="366" t="s">
        <v>124</v>
      </c>
      <c r="EZ5" s="444" t="s">
        <v>116</v>
      </c>
      <c r="FA5" s="366" t="s">
        <v>124</v>
      </c>
      <c r="FB5" s="444" t="s">
        <v>116</v>
      </c>
      <c r="FC5" s="697" t="s">
        <v>176</v>
      </c>
      <c r="FD5" s="698" t="s">
        <v>192</v>
      </c>
      <c r="FE5" s="557" t="s">
        <v>176</v>
      </c>
      <c r="FF5" s="501" t="s">
        <v>191</v>
      </c>
      <c r="FG5" s="486" t="s">
        <v>124</v>
      </c>
      <c r="FH5" s="487" t="s">
        <v>116</v>
      </c>
      <c r="FI5" s="486" t="s">
        <v>124</v>
      </c>
      <c r="FJ5" s="544" t="s">
        <v>116</v>
      </c>
      <c r="FK5" s="474" t="s">
        <v>22</v>
      </c>
      <c r="FL5" s="475" t="s">
        <v>23</v>
      </c>
      <c r="FM5" s="475" t="s">
        <v>62</v>
      </c>
      <c r="FN5" s="475" t="s">
        <v>87</v>
      </c>
      <c r="FO5" s="475" t="s">
        <v>93</v>
      </c>
      <c r="FP5" s="475" t="s">
        <v>103</v>
      </c>
      <c r="FQ5" s="475" t="s">
        <v>107</v>
      </c>
      <c r="FR5" s="475" t="s">
        <v>109</v>
      </c>
      <c r="FS5" s="475" t="s">
        <v>114</v>
      </c>
      <c r="FT5" s="475" t="s">
        <v>121</v>
      </c>
      <c r="FU5" s="640" t="s">
        <v>131</v>
      </c>
      <c r="FV5" s="640" t="s">
        <v>158</v>
      </c>
      <c r="FW5" s="689" t="s">
        <v>176</v>
      </c>
      <c r="FX5" s="689" t="s">
        <v>177</v>
      </c>
      <c r="FY5" s="684" t="s">
        <v>191</v>
      </c>
      <c r="FZ5" s="684" t="s">
        <v>192</v>
      </c>
      <c r="GA5" s="474" t="s">
        <v>22</v>
      </c>
      <c r="GB5" s="475" t="s">
        <v>23</v>
      </c>
      <c r="GC5" s="475" t="s">
        <v>62</v>
      </c>
      <c r="GD5" s="475" t="s">
        <v>87</v>
      </c>
      <c r="GE5" s="475" t="s">
        <v>93</v>
      </c>
      <c r="GF5" s="475" t="s">
        <v>103</v>
      </c>
      <c r="GG5" s="475" t="s">
        <v>107</v>
      </c>
      <c r="GH5" s="475" t="s">
        <v>109</v>
      </c>
      <c r="GI5" s="475" t="s">
        <v>114</v>
      </c>
      <c r="GJ5" s="475" t="s">
        <v>121</v>
      </c>
      <c r="GK5" s="475" t="s">
        <v>131</v>
      </c>
      <c r="GL5" s="475" t="s">
        <v>158</v>
      </c>
      <c r="GM5" s="673" t="s">
        <v>176</v>
      </c>
      <c r="GN5" s="673" t="s">
        <v>177</v>
      </c>
      <c r="GO5" s="684" t="s">
        <v>191</v>
      </c>
      <c r="GP5" s="684" t="s">
        <v>192</v>
      </c>
    </row>
    <row r="6" spans="1:198" s="439" customFormat="1" ht="15" customHeight="1">
      <c r="A6" s="431" t="s">
        <v>20</v>
      </c>
      <c r="B6" s="645">
        <f>+'[1]FTE Enrollment Data'!AK3</f>
        <v>1527366</v>
      </c>
      <c r="C6" s="645">
        <f>+'[1]FTE Enrollment Data'!AU3</f>
        <v>1806397.8291666666</v>
      </c>
      <c r="D6" s="645">
        <f>+'[1]FTE Enrollment Data'!AV3</f>
        <v>1868970.6149999998</v>
      </c>
      <c r="E6" s="645">
        <f>+'[1]FTE Enrollment Data'!AW3</f>
        <v>1948174.4041666666</v>
      </c>
      <c r="F6" s="645">
        <f>+'[1]FTE Enrollment Data'!AX3</f>
        <v>2011073.8750000002</v>
      </c>
      <c r="G6" s="645">
        <f>+'[1]FTE Enrollment Data'!AY3</f>
        <v>2043902.7875000003</v>
      </c>
      <c r="H6" s="645">
        <f>+'[1]FTE Enrollment Data'!AZ3</f>
        <v>2073339.8820000002</v>
      </c>
      <c r="I6" s="645">
        <f>+'[1]FTE Enrollment Data'!BA3</f>
        <v>2102562.8283333336</v>
      </c>
      <c r="J6" s="645">
        <f>+'[1]FTE Enrollment Data'!BB3</f>
        <v>2130624.1669444442</v>
      </c>
      <c r="K6" s="645">
        <f>+'[1]FTE Enrollment Data'!BC3</f>
        <v>2181548.2019444443</v>
      </c>
      <c r="L6" s="645">
        <f>+'[1]FTE Enrollment Data'!BD3</f>
        <v>2241442.6561111114</v>
      </c>
      <c r="M6" s="645">
        <f>+'[1]FTE Enrollment Data'!BE3</f>
        <v>2319134.382777778</v>
      </c>
      <c r="N6" s="645">
        <f>+'[1]FTE Enrollment Data'!BF3</f>
        <v>2372085.9733333332</v>
      </c>
      <c r="O6" s="645">
        <f>+'[1]FTE Enrollment Data'!BG3</f>
        <v>2389652.5295000002</v>
      </c>
      <c r="P6" s="645">
        <f>+'[1]FTE Enrollment Data'!BH3</f>
        <v>2394517.4749999996</v>
      </c>
      <c r="Q6" s="645">
        <f>+'[1]FTE Enrollment Data'!BI3</f>
        <v>2398074.2683333326</v>
      </c>
      <c r="R6" s="645">
        <f>+'[1]FTE Enrollment Data'!BJ3</f>
        <v>2423869.8609166658</v>
      </c>
      <c r="S6" s="434">
        <f>R6-Q6</f>
        <v>25795.592583333142</v>
      </c>
      <c r="T6" s="445">
        <f>((R6-Q6)/Q6)*100</f>
        <v>1.0756794701467332</v>
      </c>
      <c r="U6" s="434">
        <f>R6-O6</f>
        <v>34217.331416665576</v>
      </c>
      <c r="V6" s="445">
        <f>((R6-O6)/O6)*100</f>
        <v>1.4318956833370688</v>
      </c>
      <c r="W6" s="654">
        <f>+Total!B4</f>
        <v>18986440373.067894</v>
      </c>
      <c r="X6" s="435">
        <f>+Total!C4</f>
        <v>20057190857</v>
      </c>
      <c r="Y6" s="435">
        <f>+Total!D4</f>
        <v>20707706117.580002</v>
      </c>
      <c r="Z6" s="435">
        <f>+Total!E4</f>
        <v>21786579194.510002</v>
      </c>
      <c r="AA6" s="435">
        <f>+Total!F4</f>
        <v>23490603753.949997</v>
      </c>
      <c r="AB6" s="435">
        <f>+Total!G4</f>
        <v>25637683542.341331</v>
      </c>
      <c r="AC6" s="435">
        <f>+Total!H4</f>
        <v>27883714356.5</v>
      </c>
      <c r="AD6" s="435">
        <f>+Total!I4</f>
        <v>29984777376.419998</v>
      </c>
      <c r="AE6" s="435">
        <f>+Total!J4</f>
        <v>31091811538.48</v>
      </c>
      <c r="AF6" s="435">
        <f>Total!K4</f>
        <v>31010771289.976471</v>
      </c>
      <c r="AG6" s="435">
        <f>Total!L4</f>
        <v>32396489759.374325</v>
      </c>
      <c r="AH6" s="435">
        <f>Total!M4</f>
        <v>33782286270.315125</v>
      </c>
      <c r="AI6" s="435">
        <f>Total!N4</f>
        <v>34085476896.148193</v>
      </c>
      <c r="AJ6" s="435">
        <f>Total!O4</f>
        <v>35636839682.232025</v>
      </c>
      <c r="AK6" s="435">
        <f>Total!P4</f>
        <v>37193205059.367165</v>
      </c>
      <c r="AL6" s="435">
        <f>Total!Q4</f>
        <v>39017093674.304184</v>
      </c>
      <c r="AM6" s="400">
        <f>+AL6-AK6</f>
        <v>1823888614.9370193</v>
      </c>
      <c r="AN6" s="358">
        <f>(AM6/AK6)*100</f>
        <v>4.9038221148883485</v>
      </c>
      <c r="AO6" s="400">
        <f>+AL6-AI6</f>
        <v>4931616778.1559906</v>
      </c>
      <c r="AP6" s="478">
        <f>(AO6/AI6)*100</f>
        <v>14.468381337839768</v>
      </c>
      <c r="AQ6" s="584">
        <f t="shared" ref="AQ6:BC6" si="0">+W6/C6</f>
        <v>10510.663856270676</v>
      </c>
      <c r="AR6" s="435">
        <f t="shared" si="0"/>
        <v>10731.678013567915</v>
      </c>
      <c r="AS6" s="435">
        <f t="shared" si="0"/>
        <v>10629.287641440778</v>
      </c>
      <c r="AT6" s="435">
        <f t="shared" si="0"/>
        <v>10833.306257588374</v>
      </c>
      <c r="AU6" s="435">
        <f t="shared" si="0"/>
        <v>11493.014196963119</v>
      </c>
      <c r="AV6" s="435">
        <f t="shared" si="0"/>
        <v>12365.403166609867</v>
      </c>
      <c r="AW6" s="435">
        <f t="shared" si="0"/>
        <v>13261.774621309631</v>
      </c>
      <c r="AX6" s="435">
        <f t="shared" si="0"/>
        <v>14073.236303998916</v>
      </c>
      <c r="AY6" s="435">
        <f t="shared" si="0"/>
        <v>14252.177197261759</v>
      </c>
      <c r="AZ6" s="435">
        <f t="shared" si="0"/>
        <v>13835.183873844875</v>
      </c>
      <c r="BA6" s="435">
        <f t="shared" si="0"/>
        <v>13969.216273086748</v>
      </c>
      <c r="BB6" s="435">
        <f t="shared" si="0"/>
        <v>14241.594381523679</v>
      </c>
      <c r="BC6" s="435">
        <f t="shared" si="0"/>
        <v>14263.779555967529</v>
      </c>
      <c r="BD6" s="435">
        <f t="shared" ref="BD6" si="1">+AJ6/P6</f>
        <v>14882.680980322364</v>
      </c>
      <c r="BE6" s="435">
        <f t="shared" ref="BE6" si="2">+AK6/Q6</f>
        <v>15509.613505513544</v>
      </c>
      <c r="BF6" s="435">
        <f t="shared" ref="BF6" si="3">+AL6/R6</f>
        <v>16097.024969627946</v>
      </c>
      <c r="BG6" s="352">
        <f>+BF6-BE6</f>
        <v>587.41146411440241</v>
      </c>
      <c r="BH6" s="355">
        <f>(BG6/BE6)*100</f>
        <v>3.7874023353682049</v>
      </c>
      <c r="BI6" s="352">
        <f>+BF6-BC6</f>
        <v>1833.2454136604174</v>
      </c>
      <c r="BJ6" s="355">
        <f>(BI6/BC6)*100</f>
        <v>12.85245194983011</v>
      </c>
      <c r="BK6" s="458">
        <f>(BC6/$BC$6)*100</f>
        <v>100</v>
      </c>
      <c r="BL6" s="358">
        <f>(BF6/$BF$6)*100</f>
        <v>100</v>
      </c>
      <c r="BM6" s="502">
        <f>+BC6*(313.3/293.2)</f>
        <v>15241.617103972125</v>
      </c>
      <c r="BN6" s="503">
        <f>+BE6*(313.3/306.7)</f>
        <v>15843.371083395479</v>
      </c>
      <c r="BO6" s="489">
        <f>+BF6-BN6</f>
        <v>253.6538862324669</v>
      </c>
      <c r="BP6" s="490">
        <f>(BO6/BN6)*100</f>
        <v>1.6010095635411008</v>
      </c>
      <c r="BQ6" s="489">
        <f>+BF6-BM6</f>
        <v>855.4078656558213</v>
      </c>
      <c r="BR6" s="491">
        <f>(BQ6/BM6)*100</f>
        <v>5.6123169859246307</v>
      </c>
      <c r="BS6" s="436">
        <f>+'State General Purpose'!R4+'State Ed Special Purpose'!B4</f>
        <v>12556697279</v>
      </c>
      <c r="BT6" s="437">
        <f>+'State General Purpose'!S4+'State Ed Special Purpose'!C4</f>
        <v>12882419013</v>
      </c>
      <c r="BU6" s="437">
        <f>+'State General Purpose'!T4+'State Ed Special Purpose'!D4</f>
        <v>12762970771.58</v>
      </c>
      <c r="BV6" s="437">
        <f>+'State General Purpose'!U4+'State Ed Special Purpose'!E4</f>
        <v>12685530982.51</v>
      </c>
      <c r="BW6" s="437">
        <f>+'State General Purpose'!V4+'State Ed Special Purpose'!F4</f>
        <v>13141474603.49</v>
      </c>
      <c r="BX6" s="437">
        <f>+'State General Purpose'!W4+'State Ed Special Purpose'!G4</f>
        <v>14128552103.431334</v>
      </c>
      <c r="BY6" s="437">
        <f>+'State General Purpose'!X4+'State Ed Special Purpose'!H4</f>
        <v>15460261862.5</v>
      </c>
      <c r="BZ6" s="437">
        <f>+'State General Purpose'!Y4+'State Ed Special Purpose'!I4</f>
        <v>16740471346</v>
      </c>
      <c r="CA6" s="437">
        <f>+'State General Purpose'!Z4+'State Ed Special Purpose'!J4</f>
        <v>16457442315.48</v>
      </c>
      <c r="CB6" s="437">
        <f>+'State General Purpose'!AA4+'State Ed Special Purpose'!K4</f>
        <v>15164960373.35</v>
      </c>
      <c r="CC6" s="437">
        <f>+'State General Purpose'!AB4+'State Ed Special Purpose'!L4</f>
        <v>15062715836.064327</v>
      </c>
      <c r="CD6" s="437">
        <f>+'State General Purpose'!AC4+'State Ed Special Purpose'!M4</f>
        <v>14604415345.954126</v>
      </c>
      <c r="CE6" s="437">
        <f>+'State General Purpose'!AD4+'State Ed Special Purpose'!N4</f>
        <v>14484354430.879784</v>
      </c>
      <c r="CF6" s="437">
        <f>+'State General Purpose'!AE4+'State Ed Special Purpose'!O4</f>
        <v>15147915915.256626</v>
      </c>
      <c r="CG6" s="437">
        <f>+'State General Purpose'!AF4+'State Ed Special Purpose'!P4</f>
        <v>15584571590.894796</v>
      </c>
      <c r="CH6" s="437">
        <f>+'State General Purpose'!AG4+'State Ed Special Purpose'!Q4</f>
        <v>16349033522.016216</v>
      </c>
      <c r="CI6" s="400">
        <f>+CH6-CG6</f>
        <v>764461931.12141991</v>
      </c>
      <c r="CJ6" s="358">
        <f>(CI6/CG6)*100</f>
        <v>4.905248287787729</v>
      </c>
      <c r="CK6" s="352">
        <f>+CH6-CE6</f>
        <v>1864679091.1364326</v>
      </c>
      <c r="CL6" s="358">
        <f>(CK6/CE6)*100</f>
        <v>12.873746634928013</v>
      </c>
      <c r="CM6" s="532">
        <f t="shared" ref="CM6:CY6" si="4">+BS6/C6</f>
        <v>6951.2358109911465</v>
      </c>
      <c r="CN6" s="437">
        <f t="shared" si="4"/>
        <v>6892.7884203251651</v>
      </c>
      <c r="CO6" s="437">
        <f t="shared" si="4"/>
        <v>6551.2465127778805</v>
      </c>
      <c r="CP6" s="437">
        <f t="shared" si="4"/>
        <v>6307.8393788542444</v>
      </c>
      <c r="CQ6" s="438">
        <f t="shared" si="4"/>
        <v>6429.5986501217085</v>
      </c>
      <c r="CR6" s="438">
        <f t="shared" si="4"/>
        <v>6814.3926743947777</v>
      </c>
      <c r="CS6" s="438">
        <f t="shared" si="4"/>
        <v>7353.055829848895</v>
      </c>
      <c r="CT6" s="438">
        <f t="shared" si="4"/>
        <v>7857.0738123222018</v>
      </c>
      <c r="CU6" s="438">
        <f t="shared" si="4"/>
        <v>7543.9278860816603</v>
      </c>
      <c r="CV6" s="438">
        <f t="shared" si="4"/>
        <v>6765.7141850156049</v>
      </c>
      <c r="CW6" s="438">
        <f t="shared" si="4"/>
        <v>6494.9732744778394</v>
      </c>
      <c r="CX6" s="438">
        <f t="shared" si="4"/>
        <v>6156.7816302338833</v>
      </c>
      <c r="CY6" s="438">
        <f t="shared" si="4"/>
        <v>6061.2805636267221</v>
      </c>
      <c r="CZ6" s="438">
        <f t="shared" ref="CZ6" si="5">+CF6/P6</f>
        <v>6326.0828427475262</v>
      </c>
      <c r="DA6" s="438">
        <f t="shared" ref="DA6" si="6">+CG6/Q6</f>
        <v>6498.7860454072224</v>
      </c>
      <c r="DB6" s="438">
        <f t="shared" ref="DB6" si="7">+CH6/R6</f>
        <v>6745.012917415168</v>
      </c>
      <c r="DC6" s="352">
        <f>+DB6-DA6</f>
        <v>246.22687200794553</v>
      </c>
      <c r="DD6" s="355">
        <f>(DC6/DA6)*100</f>
        <v>3.7888133304828107</v>
      </c>
      <c r="DE6" s="352">
        <f>+DB6-CY6</f>
        <v>683.73235378844583</v>
      </c>
      <c r="DF6" s="355">
        <f>(DE6/CY6)*100</f>
        <v>11.280328415936907</v>
      </c>
      <c r="DG6" s="458">
        <f>(CY6/$CY$6)*100</f>
        <v>100</v>
      </c>
      <c r="DH6" s="358">
        <f>(DB6/$DB$6)*100</f>
        <v>100</v>
      </c>
      <c r="DI6" s="489">
        <f>+CY6*(313.3/293.2)</f>
        <v>6476.804913316003</v>
      </c>
      <c r="DJ6" s="503">
        <f>+DA6*(313.3/306.7)</f>
        <v>6638.6360222565472</v>
      </c>
      <c r="DK6" s="489">
        <f>+DB6-DJ6</f>
        <v>106.37689515862075</v>
      </c>
      <c r="DL6" s="490">
        <f t="shared" ref="DL6:DL23" si="8">(DK6/DJ6)*100</f>
        <v>1.6023908345326341</v>
      </c>
      <c r="DM6" s="489">
        <f>+DB6-DI6</f>
        <v>268.20800409916501</v>
      </c>
      <c r="DN6" s="545">
        <f>(DM6/DI6)*100</f>
        <v>4.1410542341292711</v>
      </c>
      <c r="DO6" s="589">
        <f>+'Tuition Revenues'!B4</f>
        <v>6429743094.0678949</v>
      </c>
      <c r="DP6" s="437">
        <f>+'Tuition Revenues'!C4</f>
        <v>7174771844</v>
      </c>
      <c r="DQ6" s="437">
        <f>+'Tuition Revenues'!D4</f>
        <v>7944735346</v>
      </c>
      <c r="DR6" s="437">
        <f>+'Tuition Revenues'!E4</f>
        <v>9101048212</v>
      </c>
      <c r="DS6" s="437">
        <f>+'Tuition Revenues'!F4</f>
        <v>10349129150.459999</v>
      </c>
      <c r="DT6" s="437">
        <f>+'Tuition Revenues'!G4</f>
        <v>11509131438.91</v>
      </c>
      <c r="DU6" s="437">
        <f>+'Tuition Revenues'!H4</f>
        <v>12423452494</v>
      </c>
      <c r="DV6" s="437">
        <f>+'Tuition Revenues'!I4</f>
        <v>13244306030.42</v>
      </c>
      <c r="DW6" s="437">
        <f>+'Tuition Revenues'!J4</f>
        <v>14634369223</v>
      </c>
      <c r="DX6" s="437">
        <f>+'Tuition Revenues'!K4</f>
        <v>15845810916.626472</v>
      </c>
      <c r="DY6" s="437">
        <f>+'Tuition Revenues'!L4</f>
        <v>17333773923.309998</v>
      </c>
      <c r="DZ6" s="437">
        <f>+'Tuition Revenues'!M4</f>
        <v>19177870924.361</v>
      </c>
      <c r="EA6" s="437">
        <f>+'Tuition Revenues'!N4</f>
        <v>19601122465.26841</v>
      </c>
      <c r="EB6" s="437">
        <f>+'Tuition Revenues'!O4</f>
        <v>20488923766.975403</v>
      </c>
      <c r="EC6" s="437">
        <f>+'Tuition Revenues'!P4</f>
        <v>21608633468.472366</v>
      </c>
      <c r="ED6" s="437">
        <f>+'Tuition Revenues'!Q4</f>
        <v>22668060152.287968</v>
      </c>
      <c r="EE6" s="352">
        <f>+ED6-EC6</f>
        <v>1059426683.8156013</v>
      </c>
      <c r="EF6" s="358">
        <f>(EE6/EC6)*100</f>
        <v>4.9027935309344581</v>
      </c>
      <c r="EG6" s="352">
        <f>+ED6-EA6</f>
        <v>3066937687.019558</v>
      </c>
      <c r="EH6" s="358">
        <f>(EG6/EA6)*100</f>
        <v>15.646745192546607</v>
      </c>
      <c r="EI6" s="589">
        <f t="shared" ref="EI6:EU6" si="9">+DO6/C6</f>
        <v>3559.4280452795301</v>
      </c>
      <c r="EJ6" s="437">
        <f t="shared" si="9"/>
        <v>3838.8895932427495</v>
      </c>
      <c r="EK6" s="437">
        <f t="shared" si="9"/>
        <v>4078.0411286628973</v>
      </c>
      <c r="EL6" s="438">
        <f t="shared" si="9"/>
        <v>4525.4668787341288</v>
      </c>
      <c r="EM6" s="438">
        <f t="shared" si="9"/>
        <v>5063.415546841411</v>
      </c>
      <c r="EN6" s="438">
        <f t="shared" si="9"/>
        <v>5551.0104922150913</v>
      </c>
      <c r="EO6" s="438">
        <f t="shared" si="9"/>
        <v>5908.7187914607348</v>
      </c>
      <c r="EP6" s="438">
        <f t="shared" si="9"/>
        <v>6216.1624916767141</v>
      </c>
      <c r="EQ6" s="438">
        <f t="shared" si="9"/>
        <v>6708.2493111800977</v>
      </c>
      <c r="ER6" s="438">
        <f t="shared" si="9"/>
        <v>7069.469688829271</v>
      </c>
      <c r="ES6" s="438">
        <f t="shared" si="9"/>
        <v>7474.2429986089073</v>
      </c>
      <c r="ET6" s="438">
        <f t="shared" si="9"/>
        <v>8084.8127512897963</v>
      </c>
      <c r="EU6" s="438">
        <f t="shared" si="9"/>
        <v>8202.4989923408066</v>
      </c>
      <c r="EV6" s="438">
        <f t="shared" ref="EV6" si="10">+EB6/P6</f>
        <v>8556.5981375748397</v>
      </c>
      <c r="EW6" s="438">
        <f t="shared" ref="EW6" si="11">+EC6/Q6</f>
        <v>9010.8274601063204</v>
      </c>
      <c r="EX6" s="438">
        <f t="shared" ref="EX6" si="12">+ED6/R6</f>
        <v>9352.0120522127781</v>
      </c>
      <c r="EY6" s="352">
        <f>+EX6-EW6</f>
        <v>341.18459210645779</v>
      </c>
      <c r="EZ6" s="355">
        <f>(EY6/EW6)*100</f>
        <v>3.7863846979313056</v>
      </c>
      <c r="FA6" s="352">
        <f>+EX6-EU6</f>
        <v>1149.5130598719716</v>
      </c>
      <c r="FB6" s="355">
        <f>(FA6/EU6)*100</f>
        <v>14.014181055619085</v>
      </c>
      <c r="FC6" s="458">
        <f>(EU6/$EU$6)*100</f>
        <v>100</v>
      </c>
      <c r="FD6" s="463">
        <f>(EX6/$EX$6)*100</f>
        <v>100</v>
      </c>
      <c r="FE6" s="489">
        <f>+EU6*(313.3/293.2)</f>
        <v>8764.8121906561209</v>
      </c>
      <c r="FF6" s="503">
        <f>+EW6*(313.3/306.7)</f>
        <v>9204.735061138932</v>
      </c>
      <c r="FG6" s="489">
        <f>+EX6-FF6</f>
        <v>147.27699107384615</v>
      </c>
      <c r="FH6" s="490">
        <f>(FG6/FF6)*100</f>
        <v>1.6000133637265501</v>
      </c>
      <c r="FI6" s="489">
        <f>+EX6-FE6</f>
        <v>587.1998615566572</v>
      </c>
      <c r="FJ6" s="545">
        <f>(FI6/FE6)*100</f>
        <v>6.6995144765640475</v>
      </c>
      <c r="FK6" s="95">
        <f t="shared" ref="FK6:FW6" si="13">+BS6/W6</f>
        <v>0.66135078678631987</v>
      </c>
      <c r="FL6" s="93">
        <f t="shared" si="13"/>
        <v>0.64228431114041129</v>
      </c>
      <c r="FM6" s="93">
        <f t="shared" si="13"/>
        <v>0.61633918789028763</v>
      </c>
      <c r="FN6" s="94">
        <f t="shared" si="13"/>
        <v>0.58226355176064659</v>
      </c>
      <c r="FO6" s="94">
        <f t="shared" si="13"/>
        <v>0.55943537003727428</v>
      </c>
      <c r="FP6" s="94">
        <f t="shared" si="13"/>
        <v>0.5510853615186273</v>
      </c>
      <c r="FQ6" s="94">
        <f t="shared" si="13"/>
        <v>0.55445489309052698</v>
      </c>
      <c r="FR6" s="94">
        <f t="shared" si="13"/>
        <v>0.55829900405279287</v>
      </c>
      <c r="FS6" s="94">
        <f t="shared" si="13"/>
        <v>0.52931757595120699</v>
      </c>
      <c r="FT6" s="94">
        <f t="shared" si="13"/>
        <v>0.4890223539280924</v>
      </c>
      <c r="FU6" s="94">
        <f t="shared" si="13"/>
        <v>0.46494900984467752</v>
      </c>
      <c r="FV6" s="94">
        <f t="shared" si="13"/>
        <v>0.43230985697931257</v>
      </c>
      <c r="FW6" s="94">
        <f t="shared" si="13"/>
        <v>0.42494210877585165</v>
      </c>
      <c r="FX6" s="94">
        <f t="shared" ref="FX6" si="14">+CF6/AJ6</f>
        <v>0.42506339087102446</v>
      </c>
      <c r="FY6" s="94">
        <f t="shared" ref="FY6" si="15">+CG6/AK6</f>
        <v>0.4190166339797543</v>
      </c>
      <c r="FZ6" s="94">
        <f t="shared" ref="FZ6" si="16">+CH6/AL6</f>
        <v>0.41902233053261312</v>
      </c>
      <c r="GA6" s="95">
        <f t="shared" ref="GA6:GM6" si="17">+DO6/W6</f>
        <v>0.33864921321368019</v>
      </c>
      <c r="GB6" s="93">
        <f t="shared" si="17"/>
        <v>0.35771568885958877</v>
      </c>
      <c r="GC6" s="93">
        <f t="shared" si="17"/>
        <v>0.38366081210971226</v>
      </c>
      <c r="GD6" s="94">
        <f t="shared" si="17"/>
        <v>0.41773644823935335</v>
      </c>
      <c r="GE6" s="94">
        <f t="shared" si="17"/>
        <v>0.44056462996272583</v>
      </c>
      <c r="GF6" s="94">
        <f t="shared" si="17"/>
        <v>0.44891463848137281</v>
      </c>
      <c r="GG6" s="94">
        <f t="shared" si="17"/>
        <v>0.44554510690947302</v>
      </c>
      <c r="GH6" s="94">
        <f t="shared" si="17"/>
        <v>0.44170099594720719</v>
      </c>
      <c r="GI6" s="94">
        <f t="shared" si="17"/>
        <v>0.47068242404879307</v>
      </c>
      <c r="GJ6" s="94">
        <f t="shared" si="17"/>
        <v>0.51097764607190765</v>
      </c>
      <c r="GK6" s="94">
        <f t="shared" si="17"/>
        <v>0.53505099015532254</v>
      </c>
      <c r="GL6" s="94">
        <f t="shared" si="17"/>
        <v>0.56769014302068743</v>
      </c>
      <c r="GM6" s="94">
        <f t="shared" si="17"/>
        <v>0.57505789122414841</v>
      </c>
      <c r="GN6" s="94">
        <f t="shared" ref="GN6" si="18">+EB6/AJ6</f>
        <v>0.57493660912897571</v>
      </c>
      <c r="GO6" s="94">
        <f t="shared" ref="GO6" si="19">+EC6/AK6</f>
        <v>0.5809833660202457</v>
      </c>
      <c r="GP6" s="94">
        <f t="shared" ref="GP6" si="20">+ED6/AL6</f>
        <v>0.58097766946738683</v>
      </c>
    </row>
    <row r="7" spans="1:198" s="439" customFormat="1" ht="15" customHeight="1">
      <c r="A7" s="431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362"/>
      <c r="T7" s="725"/>
      <c r="U7" s="692"/>
      <c r="V7" s="725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401"/>
      <c r="AN7" s="454"/>
      <c r="AO7" s="401"/>
      <c r="AP7" s="47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353"/>
      <c r="BH7" s="454"/>
      <c r="BI7" s="353"/>
      <c r="BJ7" s="454"/>
      <c r="BK7" s="459"/>
      <c r="BL7" s="359"/>
      <c r="BM7" s="504"/>
      <c r="BN7" s="505"/>
      <c r="BO7" s="492"/>
      <c r="BP7" s="493"/>
      <c r="BQ7" s="494"/>
      <c r="BR7" s="495"/>
      <c r="BS7" s="187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401"/>
      <c r="CJ7" s="359"/>
      <c r="CK7" s="353"/>
      <c r="CL7" s="359"/>
      <c r="CM7" s="532"/>
      <c r="CN7" s="188"/>
      <c r="CO7" s="188"/>
      <c r="CP7" s="188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353"/>
      <c r="DD7" s="454"/>
      <c r="DE7" s="353"/>
      <c r="DF7" s="454"/>
      <c r="DG7" s="459"/>
      <c r="DH7" s="359"/>
      <c r="DI7" s="492"/>
      <c r="DJ7" s="505"/>
      <c r="DK7" s="492"/>
      <c r="DL7" s="493"/>
      <c r="DM7" s="494"/>
      <c r="DN7" s="546"/>
      <c r="DO7" s="590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353"/>
      <c r="EF7" s="359"/>
      <c r="EG7" s="353"/>
      <c r="EH7" s="359"/>
      <c r="EI7" s="590"/>
      <c r="EJ7" s="188"/>
      <c r="EK7" s="18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353"/>
      <c r="EZ7" s="454"/>
      <c r="FA7" s="353"/>
      <c r="FB7" s="454"/>
      <c r="FC7" s="459"/>
      <c r="FD7" s="359"/>
      <c r="FE7" s="492"/>
      <c r="FF7" s="505"/>
      <c r="FG7" s="492"/>
      <c r="FH7" s="493"/>
      <c r="FI7" s="494"/>
      <c r="FJ7" s="546"/>
      <c r="FK7" s="95"/>
      <c r="FL7" s="93"/>
      <c r="FM7" s="93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5"/>
      <c r="GB7" s="93"/>
      <c r="GC7" s="93"/>
      <c r="GD7" s="94"/>
      <c r="GE7" s="94"/>
      <c r="GF7" s="94"/>
      <c r="GG7" s="94"/>
      <c r="GH7" s="94"/>
      <c r="GI7" s="94"/>
      <c r="GJ7" s="94"/>
      <c r="GK7" s="94"/>
      <c r="GL7" s="94"/>
    </row>
    <row r="8" spans="1:198" s="1" customFormat="1" ht="15" customHeight="1">
      <c r="A8" s="432" t="s">
        <v>0</v>
      </c>
      <c r="B8" s="646">
        <f>+'[1]FTE Enrollment Data'!AK5</f>
        <v>97429</v>
      </c>
      <c r="C8" s="646">
        <f>+'[1]FTE Enrollment Data'!AU5</f>
        <v>109175.41666666666</v>
      </c>
      <c r="D8" s="646">
        <f>+'[1]FTE Enrollment Data'!AV5</f>
        <v>106909.68333333332</v>
      </c>
      <c r="E8" s="646">
        <f>+'[1]FTE Enrollment Data'!AW5</f>
        <v>109825.875</v>
      </c>
      <c r="F8" s="646">
        <f>+'[1]FTE Enrollment Data'!AX5</f>
        <v>113902.15833333333</v>
      </c>
      <c r="G8" s="646">
        <f>+'[1]FTE Enrollment Data'!AY5</f>
        <v>115515.47499999999</v>
      </c>
      <c r="H8" s="646">
        <f>+'[1]FTE Enrollment Data'!AZ5</f>
        <v>115872.76666666666</v>
      </c>
      <c r="I8" s="646">
        <f>+'[1]FTE Enrollment Data'!BA5</f>
        <v>117523.04166666667</v>
      </c>
      <c r="J8" s="646">
        <f>+'[1]FTE Enrollment Data'!BB5</f>
        <v>120300.45</v>
      </c>
      <c r="K8" s="646">
        <f>+'[1]FTE Enrollment Data'!BC5</f>
        <v>123079.50000000001</v>
      </c>
      <c r="L8" s="646">
        <f>+'[1]FTE Enrollment Data'!BD5</f>
        <v>126106.02499999999</v>
      </c>
      <c r="M8" s="646">
        <f>+'[1]FTE Enrollment Data'!BE5</f>
        <v>130408.09166666667</v>
      </c>
      <c r="N8" s="646">
        <f>+'[1]FTE Enrollment Data'!BF5</f>
        <v>133098.68333333335</v>
      </c>
      <c r="O8" s="646">
        <f>+'[1]FTE Enrollment Data'!BG5</f>
        <v>129153.88333333333</v>
      </c>
      <c r="P8" s="646">
        <f>+'[1]FTE Enrollment Data'!BH5</f>
        <v>128550.20833333331</v>
      </c>
      <c r="Q8" s="646">
        <f>+'[1]FTE Enrollment Data'!BI5</f>
        <v>128503.29999999997</v>
      </c>
      <c r="R8" s="646">
        <f>+'[1]FTE Enrollment Data'!BJ5</f>
        <v>131015.60833333332</v>
      </c>
      <c r="S8" s="362">
        <f>R8-Q8</f>
        <v>2512.3083333333489</v>
      </c>
      <c r="T8" s="446">
        <f>((R8-Q8)/Q8)*100</f>
        <v>1.9550535537479188</v>
      </c>
      <c r="U8" s="362">
        <f>R8-O8</f>
        <v>1861.7249999999913</v>
      </c>
      <c r="V8" s="446">
        <f>((R8-O8)/O8)*100</f>
        <v>1.4414781437078932</v>
      </c>
      <c r="W8" s="186">
        <f>+Total!B6</f>
        <v>1094782162</v>
      </c>
      <c r="X8" s="109">
        <f>+Total!C6</f>
        <v>1114820387</v>
      </c>
      <c r="Y8" s="109">
        <f>+Total!D6</f>
        <v>1174659893</v>
      </c>
      <c r="Z8" s="109">
        <f>+Total!E6</f>
        <v>1218019777</v>
      </c>
      <c r="AA8" s="109">
        <f>+Total!F6</f>
        <v>1309575418</v>
      </c>
      <c r="AB8" s="109">
        <f>+Total!G6</f>
        <v>1432361164</v>
      </c>
      <c r="AC8" s="109">
        <f>+Total!H6</f>
        <v>1603231291.5</v>
      </c>
      <c r="AD8" s="109">
        <f>+Total!I6</f>
        <v>1763430100</v>
      </c>
      <c r="AE8" s="109">
        <f>+Total!J6</f>
        <v>1712544895</v>
      </c>
      <c r="AF8" s="109">
        <f>Total!K6</f>
        <v>1776568882</v>
      </c>
      <c r="AG8" s="109">
        <f>Total!L6</f>
        <v>1899443515</v>
      </c>
      <c r="AH8" s="109">
        <f>Total!M6</f>
        <v>2050100447</v>
      </c>
      <c r="AI8" s="109">
        <f>Total!N6</f>
        <v>2136711177</v>
      </c>
      <c r="AJ8" s="109">
        <f>Total!O6</f>
        <v>2239454437</v>
      </c>
      <c r="AK8" s="109">
        <f>Total!P6</f>
        <v>2348491567</v>
      </c>
      <c r="AL8" s="109">
        <f>Total!Q6</f>
        <v>2301072639</v>
      </c>
      <c r="AM8" s="401">
        <f>+AL8-AK8</f>
        <v>-47418928</v>
      </c>
      <c r="AN8" s="359">
        <f>(AM8/AK8)*100</f>
        <v>-2.0191227708164048</v>
      </c>
      <c r="AO8" s="401">
        <f>+AL8-AI8</f>
        <v>164361462</v>
      </c>
      <c r="AP8" s="479">
        <f>(AO8/AI8)*100</f>
        <v>7.6922638758677682</v>
      </c>
      <c r="AQ8" s="109">
        <f t="shared" ref="AQ8:AQ23" si="21">+W8/C8</f>
        <v>10027.735138786587</v>
      </c>
      <c r="AR8" s="109">
        <f t="shared" ref="AR8:AR23" si="22">+X8/D8</f>
        <v>10427.683931343296</v>
      </c>
      <c r="AS8" s="109">
        <f t="shared" ref="AS8:AS23" si="23">+Y8/E8</f>
        <v>10695.657038926391</v>
      </c>
      <c r="AT8" s="109">
        <f t="shared" ref="AT8:AT23" si="24">+Z8/F8</f>
        <v>10693.561867681905</v>
      </c>
      <c r="AU8" s="109">
        <f t="shared" ref="AU8:AU23" si="25">+AA8/G8</f>
        <v>11336.796372953495</v>
      </c>
      <c r="AV8" s="109">
        <f t="shared" ref="AV8:AV23" si="26">+AB8/H8</f>
        <v>12361.4996448691</v>
      </c>
      <c r="AW8" s="109">
        <f t="shared" ref="AW8:AW23" si="27">+AC8/I8</f>
        <v>13641.846473368874</v>
      </c>
      <c r="AX8" s="109">
        <f t="shared" ref="AX8:AX23" si="28">+AD8/J8</f>
        <v>14658.549490047628</v>
      </c>
      <c r="AY8" s="109">
        <f t="shared" ref="AY8:AY23" si="29">+AE8/K8</f>
        <v>13914.135944653657</v>
      </c>
      <c r="AZ8" s="1">
        <f t="shared" ref="AZ8:AZ23" si="30">+AF8/L8</f>
        <v>14087.898512382735</v>
      </c>
      <c r="BA8" s="1">
        <f t="shared" ref="BA8:BA23" si="31">+AG8/M8</f>
        <v>14565.380803632392</v>
      </c>
      <c r="BB8" s="1">
        <f t="shared" ref="BB8:BB23" si="32">+AH8/N8</f>
        <v>15402.860461554777</v>
      </c>
      <c r="BC8" s="1">
        <f t="shared" ref="BC8:BC23" si="33">+AI8/O8</f>
        <v>16543.917394147265</v>
      </c>
      <c r="BD8" s="1">
        <f t="shared" ref="BD8:BD23" si="34">+AJ8/P8</f>
        <v>17420.854201908791</v>
      </c>
      <c r="BE8" s="1">
        <f t="shared" ref="BE8:BE23" si="35">+AK8/Q8</f>
        <v>18275.729627176894</v>
      </c>
      <c r="BF8" s="1">
        <f t="shared" ref="BF8:BF23" si="36">+AL8/R8</f>
        <v>17563.347361984161</v>
      </c>
      <c r="BG8" s="353">
        <f>+BF8-BE8</f>
        <v>-712.38226519273303</v>
      </c>
      <c r="BH8" s="454">
        <f t="shared" ref="BH8:BH23" si="37">(BG8/BE8)*100</f>
        <v>-3.8979689441968226</v>
      </c>
      <c r="BI8" s="353">
        <f>+BF8-BC8</f>
        <v>1019.4299678368952</v>
      </c>
      <c r="BJ8" s="454">
        <f t="shared" ref="BJ8:BJ23" si="38">(BI8/BC8)*100</f>
        <v>6.1619623910691095</v>
      </c>
      <c r="BK8" s="460">
        <f>(BC8/$BC$6)*100</f>
        <v>115.98550951543412</v>
      </c>
      <c r="BL8" s="463">
        <f>(BF8/$BF$6)*100</f>
        <v>109.10927575202803</v>
      </c>
      <c r="BM8" s="504">
        <f t="shared" ref="BM8:BM23" si="39">+BC8*(313.3/293.2)</f>
        <v>17678.067256433624</v>
      </c>
      <c r="BN8" s="505">
        <f t="shared" ref="BN8:BN23" si="40">+BE8*(313.3/306.7)</f>
        <v>18669.012364507733</v>
      </c>
      <c r="BO8" s="492">
        <f>+BF8-BN8</f>
        <v>-1105.6650025235722</v>
      </c>
      <c r="BP8" s="493">
        <f t="shared" ref="BP8:BP23" si="41">(BO8/BN8)*100</f>
        <v>-5.9224611400739544</v>
      </c>
      <c r="BQ8" s="492">
        <f t="shared" ref="BQ8:BQ23" si="42">+BF8-BM8</f>
        <v>-114.71989444946303</v>
      </c>
      <c r="BR8" s="495">
        <f t="shared" ref="BR8:BR23" si="43">(BQ8/BM8)*100</f>
        <v>-0.64893912205087201</v>
      </c>
      <c r="BS8" s="187">
        <f>+'State General Purpose'!R6+'State Ed Special Purpose'!B6</f>
        <v>585689069</v>
      </c>
      <c r="BT8" s="188">
        <f>+'State General Purpose'!S6+'State Ed Special Purpose'!C6</f>
        <v>596759974</v>
      </c>
      <c r="BU8" s="188">
        <f>+'State General Purpose'!T6+'State Ed Special Purpose'!D6</f>
        <v>613919416</v>
      </c>
      <c r="BV8" s="188">
        <f>+'State General Purpose'!U6+'State Ed Special Purpose'!E6</f>
        <v>613282476</v>
      </c>
      <c r="BW8" s="188">
        <f>+'State General Purpose'!V6+'State Ed Special Purpose'!F6</f>
        <v>641938735</v>
      </c>
      <c r="BX8" s="188">
        <f>+'State General Purpose'!W6+'State Ed Special Purpose'!G6</f>
        <v>726323495</v>
      </c>
      <c r="BY8" s="188">
        <f>+'State General Purpose'!X6+'State Ed Special Purpose'!H6</f>
        <v>851806442.5</v>
      </c>
      <c r="BZ8" s="188">
        <f>+'State General Purpose'!Y6+'State Ed Special Purpose'!I6</f>
        <v>961817704</v>
      </c>
      <c r="CA8" s="188">
        <f>+'State General Purpose'!Z6+'State Ed Special Purpose'!J6</f>
        <v>769755214</v>
      </c>
      <c r="CB8" s="188">
        <f>+'State General Purpose'!AA6+'State Ed Special Purpose'!K6</f>
        <v>690466367</v>
      </c>
      <c r="CC8" s="188">
        <f>+'State General Purpose'!AB6+'State Ed Special Purpose'!L6</f>
        <v>689713177</v>
      </c>
      <c r="CD8" s="188">
        <f>+'State General Purpose'!AC6+'State Ed Special Purpose'!M6</f>
        <v>719445080</v>
      </c>
      <c r="CE8" s="188">
        <f>+'State General Purpose'!AD6+'State Ed Special Purpose'!N6</f>
        <v>694742010</v>
      </c>
      <c r="CF8" s="188">
        <f>+'State General Purpose'!AE6+'State Ed Special Purpose'!O6</f>
        <v>686705028</v>
      </c>
      <c r="CG8" s="188">
        <f>+'State General Purpose'!AF6+'State Ed Special Purpose'!P6</f>
        <v>707766171</v>
      </c>
      <c r="CH8" s="188">
        <f>+'State General Purpose'!AG6+'State Ed Special Purpose'!Q6</f>
        <v>719211359</v>
      </c>
      <c r="CI8" s="401">
        <f>+CH8-CG8</f>
        <v>11445188</v>
      </c>
      <c r="CJ8" s="359">
        <f t="shared" ref="CJ8:CJ23" si="44">(CI8/CG8)*100</f>
        <v>1.6170860474765472</v>
      </c>
      <c r="CK8" s="353">
        <f>+CH8-CE8</f>
        <v>24469349</v>
      </c>
      <c r="CL8" s="359">
        <f t="shared" ref="CL8:CL23" si="45">(CK8/CE8)*100</f>
        <v>3.5220770657009783</v>
      </c>
      <c r="CM8" s="532">
        <f t="shared" ref="CM8:CM23" si="46">+BS8/C8</f>
        <v>5364.6607165074556</v>
      </c>
      <c r="CN8" s="188">
        <f t="shared" ref="CN8:CN23" si="47">+BT8/D8</f>
        <v>5581.9076008238117</v>
      </c>
      <c r="CO8" s="188">
        <f t="shared" ref="CO8:CO23" si="48">+BU8/E8</f>
        <v>5589.9342117693122</v>
      </c>
      <c r="CP8" s="188">
        <f t="shared" ref="CP8:CP23" si="49">+BV8/F8</f>
        <v>5384.2919657873035</v>
      </c>
      <c r="CQ8" s="108">
        <f t="shared" ref="CQ8:CQ23" si="50">+BW8/G8</f>
        <v>5557.1665614498843</v>
      </c>
      <c r="CR8" s="108">
        <f t="shared" ref="CR8:CR23" si="51">+BX8/H8</f>
        <v>6268.2847393247139</v>
      </c>
      <c r="CS8" s="108">
        <f t="shared" ref="CS8:CS23" si="52">+BY8/I8</f>
        <v>7247.995205195577</v>
      </c>
      <c r="CT8" s="108">
        <f t="shared" ref="CT8:CT23" si="53">+BZ8/J8</f>
        <v>7995.1297272786596</v>
      </c>
      <c r="CU8" s="108">
        <f t="shared" ref="CU8:CU23" si="54">+CA8/K8</f>
        <v>6254.1301678996088</v>
      </c>
      <c r="CV8" s="108">
        <f t="shared" ref="CV8:CV23" si="55">+CB8/L8</f>
        <v>5475.2845234793504</v>
      </c>
      <c r="CW8" s="108">
        <f t="shared" ref="CW8:CW23" si="56">+CC8/M8</f>
        <v>5288.8832907927299</v>
      </c>
      <c r="CX8" s="108">
        <f t="shared" ref="CX8:CX23" si="57">+CD8/N8</f>
        <v>5405.3508418127349</v>
      </c>
      <c r="CY8" s="108">
        <f t="shared" ref="CY8:CY23" si="58">+CE8/O8</f>
        <v>5379.1801846711796</v>
      </c>
      <c r="CZ8" s="108">
        <f t="shared" ref="CZ8:CZ23" si="59">+CF8/P8</f>
        <v>5341.9207709050133</v>
      </c>
      <c r="DA8" s="108">
        <f t="shared" ref="DA8:DA23" si="60">+CG8/Q8</f>
        <v>5507.7665009381089</v>
      </c>
      <c r="DB8" s="108">
        <f t="shared" ref="DB8:DB23" si="61">+CH8/R8</f>
        <v>5489.5089840758801</v>
      </c>
      <c r="DC8" s="353">
        <f t="shared" ref="DC8:DC23" si="62">+DB8-DA8</f>
        <v>-18.25751686222884</v>
      </c>
      <c r="DD8" s="454">
        <f>(DC8/DA8)*100</f>
        <v>-0.33148676254011733</v>
      </c>
      <c r="DE8" s="353">
        <f>+DB8-CY8</f>
        <v>110.32879940470048</v>
      </c>
      <c r="DF8" s="454">
        <f>(DE8/CY8)*100</f>
        <v>2.0510337192105919</v>
      </c>
      <c r="DG8" s="460">
        <f>(CY8/$CY$6)*100</f>
        <v>88.746596172287838</v>
      </c>
      <c r="DH8" s="463">
        <f>(DB8/$DB$6)*100</f>
        <v>81.38618934149612</v>
      </c>
      <c r="DI8" s="492">
        <f t="shared" ref="DI8:DI23" si="63">+CY8*(313.3/293.2)</f>
        <v>5747.9439012874509</v>
      </c>
      <c r="DJ8" s="505">
        <f t="shared" ref="DJ8:DJ23" si="64">+DA8*(313.3/306.7)</f>
        <v>5626.2903317375603</v>
      </c>
      <c r="DK8" s="492">
        <f t="shared" ref="DK8:DK23" si="65">+DB8-DJ8</f>
        <v>-136.78134766168023</v>
      </c>
      <c r="DL8" s="493">
        <f t="shared" si="8"/>
        <v>-2.431110724771969</v>
      </c>
      <c r="DM8" s="492">
        <f t="shared" ref="DM8:DM23" si="66">+DB8-DI8</f>
        <v>-258.43491721157079</v>
      </c>
      <c r="DN8" s="546">
        <f t="shared" ref="DN8:DN23" si="67">(DM8/DI8)*100</f>
        <v>-4.4961280355169322</v>
      </c>
      <c r="DO8" s="590">
        <f>+'Tuition Revenues'!B6</f>
        <v>509093093</v>
      </c>
      <c r="DP8" s="188">
        <f>+'Tuition Revenues'!C6</f>
        <v>518060413</v>
      </c>
      <c r="DQ8" s="188">
        <f>+'Tuition Revenues'!D6</f>
        <v>560740477</v>
      </c>
      <c r="DR8" s="188">
        <f>+'Tuition Revenues'!E6</f>
        <v>604737301</v>
      </c>
      <c r="DS8" s="188">
        <f>+'Tuition Revenues'!F6</f>
        <v>667636683</v>
      </c>
      <c r="DT8" s="188">
        <f>+'Tuition Revenues'!G6</f>
        <v>706037669</v>
      </c>
      <c r="DU8" s="188">
        <f>+'Tuition Revenues'!H6</f>
        <v>751424849</v>
      </c>
      <c r="DV8" s="188">
        <f>+'Tuition Revenues'!I6</f>
        <v>801612396</v>
      </c>
      <c r="DW8" s="188">
        <f>+'Tuition Revenues'!J6</f>
        <v>942789681</v>
      </c>
      <c r="DX8" s="188">
        <f>+'Tuition Revenues'!K6</f>
        <v>1086102515</v>
      </c>
      <c r="DY8" s="188">
        <f>+'Tuition Revenues'!L6</f>
        <v>1209730338</v>
      </c>
      <c r="DZ8" s="188">
        <f>+'Tuition Revenues'!M6</f>
        <v>1330655367</v>
      </c>
      <c r="EA8" s="188">
        <f>+'Tuition Revenues'!N6</f>
        <v>1441969167</v>
      </c>
      <c r="EB8" s="188">
        <f>+'Tuition Revenues'!O6</f>
        <v>1552749409</v>
      </c>
      <c r="EC8" s="188">
        <f>+'Tuition Revenues'!P6</f>
        <v>1640725396</v>
      </c>
      <c r="ED8" s="188">
        <f>+'Tuition Revenues'!Q6</f>
        <v>1581861280</v>
      </c>
      <c r="EE8" s="353">
        <f t="shared" ref="EE8:EE23" si="68">+ED8-EC8</f>
        <v>-58864116</v>
      </c>
      <c r="EF8" s="359">
        <f t="shared" ref="EF8:EF23" si="69">(EE8/EC8)*100</f>
        <v>-3.5876884787367551</v>
      </c>
      <c r="EG8" s="353">
        <f t="shared" ref="EG8:EG23" si="70">+ED8-EA8</f>
        <v>139892113</v>
      </c>
      <c r="EH8" s="359">
        <f t="shared" ref="EH8:EH23" si="71">(EG8/EA8)*100</f>
        <v>9.7014635403781835</v>
      </c>
      <c r="EI8" s="590">
        <f t="shared" ref="EI8:EI23" si="72">+DO8/C8</f>
        <v>4663.0744222791309</v>
      </c>
      <c r="EJ8" s="188">
        <f t="shared" ref="EJ8:EJ23" si="73">+DP8/D8</f>
        <v>4845.776330519484</v>
      </c>
      <c r="EK8" s="188">
        <f t="shared" ref="EK8:EK23" si="74">+DQ8/E8</f>
        <v>5105.7228271570793</v>
      </c>
      <c r="EL8" s="188">
        <f t="shared" ref="EL8:EL23" si="75">+DR8/F8</f>
        <v>5309.2699018946014</v>
      </c>
      <c r="EM8" s="188">
        <f t="shared" ref="EM8:EM23" si="76">+DS8/G8</f>
        <v>5779.6298115036107</v>
      </c>
      <c r="EN8" s="188">
        <f t="shared" ref="EN8:EN23" si="77">+DT8/H8</f>
        <v>6093.2149055443861</v>
      </c>
      <c r="EO8" s="188">
        <f t="shared" ref="EO8:EO23" si="78">+DU8/I8</f>
        <v>6393.8512681732973</v>
      </c>
      <c r="EP8" s="188">
        <f t="shared" ref="EP8:EP23" si="79">+DV8/J8</f>
        <v>6663.4197627689673</v>
      </c>
      <c r="EQ8" s="188">
        <f t="shared" ref="EQ8:EQ23" si="80">+DW8/K8</f>
        <v>7660.0057767540484</v>
      </c>
      <c r="ER8" s="188">
        <f t="shared" ref="ER8:ER23" si="81">+DX8/L8</f>
        <v>8612.6139889033857</v>
      </c>
      <c r="ES8" s="188">
        <f t="shared" ref="ES8:ES23" si="82">+DY8/M8</f>
        <v>9276.4975128396618</v>
      </c>
      <c r="ET8" s="188">
        <f t="shared" ref="ET8:ET23" si="83">+DZ8/N8</f>
        <v>9997.5096197420426</v>
      </c>
      <c r="EU8" s="188">
        <f t="shared" ref="EU8:EU23" si="84">+EA8/O8</f>
        <v>11164.737209476087</v>
      </c>
      <c r="EV8" s="188">
        <f t="shared" ref="EV8:EV23" si="85">+EB8/P8</f>
        <v>12078.933431003776</v>
      </c>
      <c r="EW8" s="188">
        <f t="shared" ref="EW8:EW23" si="86">+EC8/Q8</f>
        <v>12767.963126238785</v>
      </c>
      <c r="EX8" s="188">
        <f t="shared" ref="EX8:EX23" si="87">+ED8/R8</f>
        <v>12073.838377908281</v>
      </c>
      <c r="EY8" s="353">
        <f>+EX8-EW8</f>
        <v>-694.12474833050328</v>
      </c>
      <c r="EZ8" s="454">
        <f t="shared" ref="EZ8:EZ23" si="88">(EY8/EW8)*100</f>
        <v>-5.4364563984684704</v>
      </c>
      <c r="FA8" s="353">
        <f>+EX8-EU8</f>
        <v>909.10116843219475</v>
      </c>
      <c r="FB8" s="454">
        <f t="shared" ref="FB8:FB23" si="89">(FA8/EU8)*100</f>
        <v>8.1426114325431129</v>
      </c>
      <c r="FC8" s="460">
        <f>(EU8/$EU$6)*100</f>
        <v>136.1138504241367</v>
      </c>
      <c r="FD8" s="463">
        <f>(EX8/$EX$6)*100</f>
        <v>129.10417897773658</v>
      </c>
      <c r="FE8" s="492">
        <f>+EU8*(313.3/293.2)</f>
        <v>11930.123355146174</v>
      </c>
      <c r="FF8" s="505">
        <f>+EW8*(313.3/306.7)</f>
        <v>13042.722032770171</v>
      </c>
      <c r="FG8" s="492">
        <f t="shared" ref="FG8:FG23" si="90">+EX8-FF8</f>
        <v>-968.88365486188923</v>
      </c>
      <c r="FH8" s="493">
        <f t="shared" ref="FH8:FH23" si="91">(FG8/FF8)*100</f>
        <v>-7.4285387086188326</v>
      </c>
      <c r="FI8" s="492">
        <f t="shared" ref="FI8:FI23" si="92">+EX8-FE8</f>
        <v>143.71502276210776</v>
      </c>
      <c r="FJ8" s="546">
        <f t="shared" ref="FJ8:FJ23" si="93">(FI8/FE8)*100</f>
        <v>1.204639872395912</v>
      </c>
      <c r="FK8" s="95">
        <f t="shared" ref="FK8:FK23" si="94">+BS8/W8</f>
        <v>0.53498229084225801</v>
      </c>
      <c r="FL8" s="93">
        <f t="shared" ref="FL8:FL23" si="95">+BT8/X8</f>
        <v>0.5352969688739645</v>
      </c>
      <c r="FM8" s="93">
        <f t="shared" ref="FM8:FM23" si="96">+BU8/Y8</f>
        <v>0.52263588776500436</v>
      </c>
      <c r="FN8" s="94">
        <f t="shared" ref="FN8:FN23" si="97">+BV8/Z8</f>
        <v>0.50350781455332638</v>
      </c>
      <c r="FO8" s="94">
        <f t="shared" ref="FO8:FO23" si="98">+BW8/AA8</f>
        <v>0.49018844289271779</v>
      </c>
      <c r="FP8" s="94">
        <f t="shared" ref="FP8:FP23" si="99">+BX8/AB8</f>
        <v>0.50708125384499747</v>
      </c>
      <c r="FQ8" s="94">
        <f t="shared" ref="FQ8:FQ23" si="100">+BY8/AC8</f>
        <v>0.53130602366364799</v>
      </c>
      <c r="FR8" s="94">
        <f t="shared" ref="FR8:FR23" si="101">+BZ8/AD8</f>
        <v>0.54542434315939148</v>
      </c>
      <c r="FS8" s="94">
        <f t="shared" ref="FS8:FS23" si="102">+CA8/AE8</f>
        <v>0.44948031216431261</v>
      </c>
      <c r="FT8" s="94">
        <f t="shared" ref="FT8:FT23" si="103">+CB8/AF8</f>
        <v>0.38865161604243387</v>
      </c>
      <c r="FU8" s="94">
        <f t="shared" ref="FU8:FU23" si="104">+CC8/AG8</f>
        <v>0.36311328636692836</v>
      </c>
      <c r="FV8" s="94">
        <f t="shared" ref="FV8:FV23" si="105">+CD8/AH8</f>
        <v>0.35093162437615916</v>
      </c>
      <c r="FW8" s="94">
        <f t="shared" ref="FW8:FW23" si="106">+CE8/AI8</f>
        <v>0.32514549344728777</v>
      </c>
      <c r="FX8" s="94">
        <f t="shared" ref="FX8:FX23" si="107">+CF8/AJ8</f>
        <v>0.30663942818140932</v>
      </c>
      <c r="FY8" s="94">
        <f t="shared" ref="FY8:FY23" si="108">+CG8/AK8</f>
        <v>0.30137053968820998</v>
      </c>
      <c r="FZ8" s="94">
        <f t="shared" ref="FZ8:FZ23" si="109">+CH8/AL8</f>
        <v>0.31255482630594172</v>
      </c>
      <c r="GA8" s="95">
        <f t="shared" ref="GA8:GA23" si="110">+DO8/W8</f>
        <v>0.46501770915774199</v>
      </c>
      <c r="GB8" s="93">
        <f t="shared" ref="GB8:GB23" si="111">+DP8/X8</f>
        <v>0.46470303112603556</v>
      </c>
      <c r="GC8" s="93">
        <f t="shared" ref="GC8:GC23" si="112">+DQ8/Y8</f>
        <v>0.47736411223499564</v>
      </c>
      <c r="GD8" s="94">
        <f t="shared" ref="GD8:GD23" si="113">+DR8/Z8</f>
        <v>0.49649218544667356</v>
      </c>
      <c r="GE8" s="94">
        <f t="shared" ref="GE8:GE23" si="114">+DS8/AA8</f>
        <v>0.50981155710728221</v>
      </c>
      <c r="GF8" s="94">
        <f t="shared" ref="GF8:GF23" si="115">+DT8/AB8</f>
        <v>0.49291874615500259</v>
      </c>
      <c r="GG8" s="94">
        <f t="shared" ref="GG8:GG23" si="116">+DU8/AC8</f>
        <v>0.46869397633635196</v>
      </c>
      <c r="GH8" s="94">
        <f t="shared" ref="GH8:GH23" si="117">+DV8/AD8</f>
        <v>0.45457565684060852</v>
      </c>
      <c r="GI8" s="94">
        <f t="shared" ref="GI8:GI23" si="118">+DW8/AE8</f>
        <v>0.55051968783568739</v>
      </c>
      <c r="GJ8" s="94">
        <f t="shared" ref="GJ8:GJ23" si="119">+DX8/AF8</f>
        <v>0.61134838395756619</v>
      </c>
      <c r="GK8" s="94">
        <f t="shared" ref="GK8:GK23" si="120">+DY8/AG8</f>
        <v>0.63688671363307159</v>
      </c>
      <c r="GL8" s="94">
        <f t="shared" ref="GL8:GL23" si="121">+DZ8/AH8</f>
        <v>0.64906837562384079</v>
      </c>
      <c r="GM8" s="94">
        <f t="shared" ref="GM8:GM23" si="122">+EA8/AI8</f>
        <v>0.67485450655271229</v>
      </c>
      <c r="GN8" s="94">
        <f t="shared" ref="GN8:GN23" si="123">+EB8/AJ8</f>
        <v>0.69336057181859068</v>
      </c>
      <c r="GO8" s="94">
        <f t="shared" ref="GO8:GO23" si="124">+EC8/AK8</f>
        <v>0.69862946031178996</v>
      </c>
      <c r="GP8" s="94">
        <f t="shared" ref="GP8:GP23" si="125">+ED8/AL8</f>
        <v>0.68744517369405822</v>
      </c>
    </row>
    <row r="9" spans="1:198" s="1" customFormat="1" ht="15" customHeight="1">
      <c r="A9" s="432" t="s">
        <v>1</v>
      </c>
      <c r="B9" s="646">
        <f>+'[1]FTE Enrollment Data'!AK6</f>
        <v>48905</v>
      </c>
      <c r="C9" s="646">
        <f>+'[1]FTE Enrollment Data'!AU6</f>
        <v>55016.816666666666</v>
      </c>
      <c r="D9" s="646">
        <f>+'[1]FTE Enrollment Data'!AV6</f>
        <v>56273.883333333331</v>
      </c>
      <c r="E9" s="646">
        <f>+'[1]FTE Enrollment Data'!AW6</f>
        <v>57635.258333333324</v>
      </c>
      <c r="F9" s="646">
        <f>+'[1]FTE Enrollment Data'!AX6</f>
        <v>59072.674999999996</v>
      </c>
      <c r="G9" s="646">
        <f>+'[1]FTE Enrollment Data'!AY6</f>
        <v>60794.133333333331</v>
      </c>
      <c r="H9" s="646">
        <f>+'[1]FTE Enrollment Data'!AZ6</f>
        <v>62160.76666666667</v>
      </c>
      <c r="I9" s="646">
        <f>+'[1]FTE Enrollment Data'!BA6</f>
        <v>63587.299999999996</v>
      </c>
      <c r="J9" s="646">
        <f>+'[1]FTE Enrollment Data'!BB6</f>
        <v>70011.15833333334</v>
      </c>
      <c r="K9" s="646">
        <f>+'[1]FTE Enrollment Data'!BC6</f>
        <v>71726.983333333323</v>
      </c>
      <c r="L9" s="646">
        <f>+'[1]FTE Enrollment Data'!BD6</f>
        <v>73298.05</v>
      </c>
      <c r="M9" s="646">
        <f>+'[1]FTE Enrollment Data'!BE6</f>
        <v>77295.408333333355</v>
      </c>
      <c r="N9" s="646">
        <f>+'[1]FTE Enrollment Data'!BF6</f>
        <v>79984.641666666663</v>
      </c>
      <c r="O9" s="646">
        <f>+'[1]FTE Enrollment Data'!BG6</f>
        <v>80386.45</v>
      </c>
      <c r="P9" s="646">
        <f>+'[1]FTE Enrollment Data'!BH6</f>
        <v>80978.508333333331</v>
      </c>
      <c r="Q9" s="646">
        <f>+'[1]FTE Enrollment Data'!BI6</f>
        <v>80969.450000000012</v>
      </c>
      <c r="R9" s="646">
        <f>+'[1]FTE Enrollment Data'!BJ6</f>
        <v>81500.674999999988</v>
      </c>
      <c r="S9" s="362">
        <f t="shared" ref="S9:S23" si="126">R9-Q9</f>
        <v>531.22499999997672</v>
      </c>
      <c r="T9" s="446">
        <f t="shared" ref="T9:T23" si="127">((R9-Q9)/Q9)*100</f>
        <v>0.65608078108468892</v>
      </c>
      <c r="U9" s="362">
        <f t="shared" ref="U9:U23" si="128">R9-O9</f>
        <v>1114.2249999999913</v>
      </c>
      <c r="V9" s="446">
        <f t="shared" ref="V9:V23" si="129">((R9-O9)/O9)*100</f>
        <v>1.3860855902953686</v>
      </c>
      <c r="W9" s="186">
        <f>+Total!B7</f>
        <v>569820815</v>
      </c>
      <c r="X9" s="109">
        <f>+Total!C7</f>
        <v>597642953</v>
      </c>
      <c r="Y9" s="109">
        <f>+Total!D7</f>
        <v>606515467</v>
      </c>
      <c r="Z9" s="109">
        <f>+Total!E7</f>
        <v>659144764</v>
      </c>
      <c r="AA9" s="109">
        <f>+Total!F7</f>
        <v>702403907</v>
      </c>
      <c r="AB9" s="109">
        <f>+Total!G7</f>
        <v>771584031</v>
      </c>
      <c r="AC9" s="109">
        <f>+Total!H7</f>
        <v>811121344</v>
      </c>
      <c r="AD9" s="109">
        <f>+Total!I7</f>
        <v>921453981.41999996</v>
      </c>
      <c r="AE9" s="109">
        <f>+Total!J7</f>
        <v>967712184</v>
      </c>
      <c r="AF9" s="109">
        <f>Total!K7</f>
        <v>988965905.37</v>
      </c>
      <c r="AG9" s="109">
        <f>Total!L7</f>
        <v>1043114327</v>
      </c>
      <c r="AH9" s="109">
        <f>Total!M7</f>
        <v>1102454532.9941258</v>
      </c>
      <c r="AI9" s="109">
        <f>Total!N7</f>
        <v>1121152655</v>
      </c>
      <c r="AJ9" s="109">
        <f>Total!O7</f>
        <v>1166010855</v>
      </c>
      <c r="AK9" s="109">
        <f>Total!P7</f>
        <v>1214446265.3</v>
      </c>
      <c r="AL9" s="109">
        <f>Total!Q7</f>
        <v>1252635469.8199999</v>
      </c>
      <c r="AM9" s="401">
        <f t="shared" ref="AM9:AM23" si="130">+AL9-AK9</f>
        <v>38189204.519999981</v>
      </c>
      <c r="AN9" s="359">
        <f t="shared" ref="AN9:AN23" si="131">(AM9/AK9)*100</f>
        <v>3.1445775421415001</v>
      </c>
      <c r="AO9" s="401">
        <f t="shared" ref="AO9:AO23" si="132">+AL9-AI9</f>
        <v>131482814.81999993</v>
      </c>
      <c r="AP9" s="479">
        <f t="shared" ref="AP9:AP23" si="133">(AO9/AI9)*100</f>
        <v>11.727467640880709</v>
      </c>
      <c r="AQ9" s="109">
        <f t="shared" si="21"/>
        <v>10357.211658617109</v>
      </c>
      <c r="AR9" s="109">
        <f t="shared" si="22"/>
        <v>10620.254327569954</v>
      </c>
      <c r="AS9" s="109">
        <f t="shared" si="23"/>
        <v>10523.340825371508</v>
      </c>
      <c r="AT9" s="109">
        <f t="shared" si="24"/>
        <v>11158.200707856891</v>
      </c>
      <c r="AU9" s="109">
        <f t="shared" si="25"/>
        <v>11553.810680197212</v>
      </c>
      <c r="AV9" s="109">
        <f t="shared" si="26"/>
        <v>12412.717416076484</v>
      </c>
      <c r="AW9" s="109">
        <f t="shared" si="27"/>
        <v>12756.027445732088</v>
      </c>
      <c r="AX9" s="109">
        <f t="shared" si="28"/>
        <v>13161.530295396959</v>
      </c>
      <c r="AY9" s="109">
        <f t="shared" si="29"/>
        <v>13491.60579502972</v>
      </c>
      <c r="AZ9" s="109">
        <f t="shared" si="30"/>
        <v>13492.39038923955</v>
      </c>
      <c r="BA9" s="109">
        <f t="shared" si="31"/>
        <v>13495.165489023762</v>
      </c>
      <c r="BB9" s="109">
        <f t="shared" si="32"/>
        <v>13783.32777420656</v>
      </c>
      <c r="BC9" s="109">
        <f t="shared" si="33"/>
        <v>13947.035290151513</v>
      </c>
      <c r="BD9" s="109">
        <f t="shared" si="34"/>
        <v>14399.016220456024</v>
      </c>
      <c r="BE9" s="109">
        <f t="shared" si="35"/>
        <v>14998.82073176982</v>
      </c>
      <c r="BF9" s="109">
        <f t="shared" si="36"/>
        <v>15369.633071382539</v>
      </c>
      <c r="BG9" s="353">
        <f t="shared" ref="BG9:BG23" si="134">+BF9-BE9</f>
        <v>370.81233961271937</v>
      </c>
      <c r="BH9" s="454">
        <f t="shared" si="37"/>
        <v>2.4722766292371343</v>
      </c>
      <c r="BI9" s="353">
        <f t="shared" ref="BI9:BI23" si="135">+BF9-BC9</f>
        <v>1422.5977812310266</v>
      </c>
      <c r="BJ9" s="454">
        <f t="shared" si="38"/>
        <v>10.200001302323889</v>
      </c>
      <c r="BK9" s="460">
        <f t="shared" ref="BK9:BK23" si="136">(BC9/$BC$6)*100</f>
        <v>97.779380531133484</v>
      </c>
      <c r="BL9" s="463">
        <f t="shared" ref="BL9:BL23" si="137">(BF9/$BF$6)*100</f>
        <v>95.481202895455169</v>
      </c>
      <c r="BM9" s="504">
        <f t="shared" si="39"/>
        <v>14903.158787191231</v>
      </c>
      <c r="BN9" s="505">
        <f t="shared" si="40"/>
        <v>15321.586355603145</v>
      </c>
      <c r="BO9" s="492">
        <f t="shared" ref="BO9:BO23" si="138">+BF9-BN9</f>
        <v>48.046715779393708</v>
      </c>
      <c r="BP9" s="493">
        <f t="shared" si="41"/>
        <v>0.31358838872335759</v>
      </c>
      <c r="BQ9" s="492">
        <f t="shared" si="42"/>
        <v>466.47428419130847</v>
      </c>
      <c r="BR9" s="495">
        <f t="shared" si="43"/>
        <v>3.1300363288904065</v>
      </c>
      <c r="BS9" s="187">
        <f>+'State General Purpose'!R7+'State Ed Special Purpose'!B7</f>
        <v>377116813</v>
      </c>
      <c r="BT9" s="188">
        <f>+'State General Purpose'!S7+'State Ed Special Purpose'!C7</f>
        <v>382953762</v>
      </c>
      <c r="BU9" s="188">
        <f>+'State General Purpose'!T7+'State Ed Special Purpose'!D7</f>
        <v>369963145</v>
      </c>
      <c r="BV9" s="188">
        <f>+'State General Purpose'!U7+'State Ed Special Purpose'!E7</f>
        <v>398032283</v>
      </c>
      <c r="BW9" s="188">
        <f>+'State General Purpose'!V7+'State Ed Special Purpose'!F7</f>
        <v>408975196</v>
      </c>
      <c r="BX9" s="188">
        <f>+'State General Purpose'!W7+'State Ed Special Purpose'!G7</f>
        <v>436845466</v>
      </c>
      <c r="BY9" s="188">
        <f>+'State General Purpose'!X7+'State Ed Special Purpose'!H7</f>
        <v>461129199</v>
      </c>
      <c r="BZ9" s="188">
        <f>+'State General Purpose'!Y7+'State Ed Special Purpose'!I7</f>
        <v>525581638</v>
      </c>
      <c r="CA9" s="188">
        <f>+'State General Purpose'!Z7+'State Ed Special Purpose'!J7</f>
        <v>522160649</v>
      </c>
      <c r="CB9" s="188">
        <f>+'State General Purpose'!AA7+'State Ed Special Purpose'!K7</f>
        <v>512587892</v>
      </c>
      <c r="CC9" s="188">
        <f>+'State General Purpose'!AB7+'State Ed Special Purpose'!L7</f>
        <v>522135950</v>
      </c>
      <c r="CD9" s="188">
        <f>+'State General Purpose'!AC7+'State Ed Special Purpose'!M7</f>
        <v>528709533.99412572</v>
      </c>
      <c r="CE9" s="188">
        <f>+'State General Purpose'!AD7+'State Ed Special Purpose'!N7</f>
        <v>527633725</v>
      </c>
      <c r="CF9" s="188">
        <f>+'State General Purpose'!AE7+'State Ed Special Purpose'!O7</f>
        <v>534257159</v>
      </c>
      <c r="CG9" s="188">
        <f>+'State General Purpose'!AF7+'State Ed Special Purpose'!P7</f>
        <v>538896484</v>
      </c>
      <c r="CH9" s="188">
        <f>+'State General Purpose'!AG7+'State Ed Special Purpose'!Q7</f>
        <v>539493259</v>
      </c>
      <c r="CI9" s="401">
        <f t="shared" ref="CI9:CI23" si="139">+CH9-CG9</f>
        <v>596775</v>
      </c>
      <c r="CJ9" s="359">
        <f t="shared" si="44"/>
        <v>0.11074019180277303</v>
      </c>
      <c r="CK9" s="353">
        <f t="shared" ref="CK9:CK23" si="140">+CH9-CE9</f>
        <v>11859534</v>
      </c>
      <c r="CL9" s="359">
        <f t="shared" si="45"/>
        <v>2.2476830873538267</v>
      </c>
      <c r="CM9" s="532">
        <f t="shared" si="46"/>
        <v>6854.5734894997258</v>
      </c>
      <c r="CN9" s="188">
        <f t="shared" si="47"/>
        <v>6805.1774520625768</v>
      </c>
      <c r="CO9" s="188">
        <f t="shared" si="48"/>
        <v>6419.042018694865</v>
      </c>
      <c r="CP9" s="188">
        <f t="shared" si="49"/>
        <v>6738.0101375128188</v>
      </c>
      <c r="CQ9" s="108">
        <f t="shared" si="50"/>
        <v>6727.2148409057017</v>
      </c>
      <c r="CR9" s="108">
        <f t="shared" si="51"/>
        <v>7027.6717843999131</v>
      </c>
      <c r="CS9" s="108">
        <f t="shared" si="52"/>
        <v>7251.9072047405698</v>
      </c>
      <c r="CT9" s="108">
        <f t="shared" si="53"/>
        <v>7507.1124448138553</v>
      </c>
      <c r="CU9" s="108">
        <f t="shared" si="54"/>
        <v>7279.8356313604909</v>
      </c>
      <c r="CV9" s="108">
        <f t="shared" si="55"/>
        <v>6993.199573522078</v>
      </c>
      <c r="CW9" s="108">
        <f t="shared" si="56"/>
        <v>6755.0707248781146</v>
      </c>
      <c r="CX9" s="108">
        <f t="shared" si="57"/>
        <v>6610.1381837466388</v>
      </c>
      <c r="CY9" s="108">
        <f t="shared" si="58"/>
        <v>6563.7147180899274</v>
      </c>
      <c r="CZ9" s="108">
        <f t="shared" si="59"/>
        <v>6597.5179093300576</v>
      </c>
      <c r="DA9" s="108">
        <f t="shared" si="60"/>
        <v>6655.5532240863677</v>
      </c>
      <c r="DB9" s="108">
        <f t="shared" si="61"/>
        <v>6619.494366150956</v>
      </c>
      <c r="DC9" s="353">
        <f t="shared" si="62"/>
        <v>-36.058857935411652</v>
      </c>
      <c r="DD9" s="454">
        <f t="shared" ref="DD9:DD23" si="141">(DC9/DA9)*100</f>
        <v>-0.54178603523017554</v>
      </c>
      <c r="DE9" s="353">
        <f t="shared" ref="DE9:DE23" si="142">+DB9-CY9</f>
        <v>55.779648061028638</v>
      </c>
      <c r="DF9" s="454">
        <f t="shared" ref="DF9:DF23" si="143">(DE9/CY9)*100</f>
        <v>0.84981828822171568</v>
      </c>
      <c r="DG9" s="460">
        <f t="shared" ref="DG9:DG23" si="144">(CY9/$CY$6)*100</f>
        <v>108.28924101415589</v>
      </c>
      <c r="DH9" s="463">
        <f t="shared" ref="DH9:DH23" si="145">(DB9/$DB$6)*100</f>
        <v>98.139091017303599</v>
      </c>
      <c r="DI9" s="492">
        <f t="shared" si="63"/>
        <v>7013.6828825974562</v>
      </c>
      <c r="DJ9" s="505">
        <f t="shared" si="64"/>
        <v>6798.7767365707832</v>
      </c>
      <c r="DK9" s="492">
        <f t="shared" si="65"/>
        <v>-179.2823704198272</v>
      </c>
      <c r="DL9" s="493">
        <f t="shared" si="8"/>
        <v>-2.6369798180820241</v>
      </c>
      <c r="DM9" s="492">
        <f t="shared" si="66"/>
        <v>-394.18851644650022</v>
      </c>
      <c r="DN9" s="546">
        <f t="shared" si="67"/>
        <v>-5.6202785761040275</v>
      </c>
      <c r="DO9" s="590">
        <f>+'Tuition Revenues'!B7</f>
        <v>192704002</v>
      </c>
      <c r="DP9" s="188">
        <f>+'Tuition Revenues'!C7</f>
        <v>214689191</v>
      </c>
      <c r="DQ9" s="188">
        <f>+'Tuition Revenues'!D7</f>
        <v>236552322</v>
      </c>
      <c r="DR9" s="188">
        <f>+'Tuition Revenues'!E7</f>
        <v>261112481</v>
      </c>
      <c r="DS9" s="188">
        <f>+'Tuition Revenues'!F7</f>
        <v>293428711</v>
      </c>
      <c r="DT9" s="188">
        <f>+'Tuition Revenues'!G7</f>
        <v>334738565</v>
      </c>
      <c r="DU9" s="188">
        <f>+'Tuition Revenues'!H7</f>
        <v>349992145</v>
      </c>
      <c r="DV9" s="188">
        <f>+'Tuition Revenues'!I7</f>
        <v>395872343.41999996</v>
      </c>
      <c r="DW9" s="188">
        <f>+'Tuition Revenues'!J7</f>
        <v>445551535</v>
      </c>
      <c r="DX9" s="188">
        <f>+'Tuition Revenues'!K7</f>
        <v>476378013.37</v>
      </c>
      <c r="DY9" s="188">
        <f>+'Tuition Revenues'!L7</f>
        <v>520978377</v>
      </c>
      <c r="DZ9" s="188">
        <f>+'Tuition Revenues'!M7</f>
        <v>573744999</v>
      </c>
      <c r="EA9" s="188">
        <f>+'Tuition Revenues'!N7</f>
        <v>593518930</v>
      </c>
      <c r="EB9" s="188">
        <f>+'Tuition Revenues'!O7</f>
        <v>631753696</v>
      </c>
      <c r="EC9" s="188">
        <f>+'Tuition Revenues'!P7</f>
        <v>675549781.29999995</v>
      </c>
      <c r="ED9" s="188">
        <f>+'Tuition Revenues'!Q7</f>
        <v>713142210.81999993</v>
      </c>
      <c r="EE9" s="353">
        <f t="shared" si="68"/>
        <v>37592429.519999981</v>
      </c>
      <c r="EF9" s="359">
        <f t="shared" si="69"/>
        <v>5.5647164073769178</v>
      </c>
      <c r="EG9" s="353">
        <f t="shared" si="70"/>
        <v>119623280.81999993</v>
      </c>
      <c r="EH9" s="359">
        <f t="shared" si="71"/>
        <v>20.154922576774414</v>
      </c>
      <c r="EI9" s="590">
        <f t="shared" si="72"/>
        <v>3502.6381691173819</v>
      </c>
      <c r="EJ9" s="188">
        <f t="shared" si="73"/>
        <v>3815.0768755073773</v>
      </c>
      <c r="EK9" s="188">
        <f t="shared" si="74"/>
        <v>4104.2988066766429</v>
      </c>
      <c r="EL9" s="188">
        <f t="shared" si="75"/>
        <v>4420.1905703440725</v>
      </c>
      <c r="EM9" s="188">
        <f t="shared" si="76"/>
        <v>4826.5958392915109</v>
      </c>
      <c r="EN9" s="188">
        <f t="shared" si="77"/>
        <v>5385.0456316765712</v>
      </c>
      <c r="EO9" s="188">
        <f t="shared" si="78"/>
        <v>5504.1202409915195</v>
      </c>
      <c r="EP9" s="188">
        <f t="shared" si="79"/>
        <v>5654.4178505831023</v>
      </c>
      <c r="EQ9" s="188">
        <f t="shared" si="80"/>
        <v>6211.7701636692291</v>
      </c>
      <c r="ER9" s="188">
        <f t="shared" si="81"/>
        <v>6499.1908157174712</v>
      </c>
      <c r="ES9" s="188">
        <f t="shared" si="82"/>
        <v>6740.0947641456478</v>
      </c>
      <c r="ET9" s="188">
        <f t="shared" si="83"/>
        <v>7173.1895904599187</v>
      </c>
      <c r="EU9" s="188">
        <f t="shared" si="84"/>
        <v>7383.3205720615852</v>
      </c>
      <c r="EV9" s="188">
        <f t="shared" si="85"/>
        <v>7801.4983111259662</v>
      </c>
      <c r="EW9" s="188">
        <f t="shared" si="86"/>
        <v>8343.2675076834512</v>
      </c>
      <c r="EX9" s="188">
        <f t="shared" si="87"/>
        <v>8750.1387052315822</v>
      </c>
      <c r="EY9" s="353">
        <f t="shared" ref="EY9:EY23" si="146">+EX9-EW9</f>
        <v>406.87119754813102</v>
      </c>
      <c r="EZ9" s="454">
        <f t="shared" si="88"/>
        <v>4.8766409224376028</v>
      </c>
      <c r="FA9" s="353">
        <f t="shared" ref="FA9:FA23" si="147">+EX9-EU9</f>
        <v>1366.8181331699971</v>
      </c>
      <c r="FB9" s="454">
        <f t="shared" si="89"/>
        <v>18.512241474954021</v>
      </c>
      <c r="FC9" s="460">
        <f t="shared" ref="FC9:FC23" si="148">(EU9/$EU$6)*100</f>
        <v>90.013062835556084</v>
      </c>
      <c r="FD9" s="463">
        <f t="shared" ref="FD9:FD23" si="149">(EX9/$EX$6)*100</f>
        <v>93.564236833518763</v>
      </c>
      <c r="FE9" s="492">
        <f t="shared" ref="FE9:FE23" si="150">+EU9*(313.3/293.2)</f>
        <v>7889.4759045937744</v>
      </c>
      <c r="FF9" s="505">
        <f t="shared" ref="FF9:FF23" si="151">+EW9*(313.3/306.7)</f>
        <v>8522.8096190323613</v>
      </c>
      <c r="FG9" s="492">
        <f t="shared" si="90"/>
        <v>227.32908619922091</v>
      </c>
      <c r="FH9" s="493">
        <f t="shared" si="91"/>
        <v>2.6673021733533777</v>
      </c>
      <c r="FI9" s="492">
        <f t="shared" si="92"/>
        <v>860.66280063780778</v>
      </c>
      <c r="FJ9" s="546">
        <f t="shared" si="93"/>
        <v>10.908998405542668</v>
      </c>
      <c r="FK9" s="95">
        <f t="shared" si="94"/>
        <v>0.66181649225993966</v>
      </c>
      <c r="FL9" s="93">
        <f t="shared" si="95"/>
        <v>0.6407734920619067</v>
      </c>
      <c r="FM9" s="93">
        <f t="shared" si="96"/>
        <v>0.60998138568492599</v>
      </c>
      <c r="FN9" s="94">
        <f t="shared" si="97"/>
        <v>0.60386170798741257</v>
      </c>
      <c r="FO9" s="94">
        <f t="shared" si="98"/>
        <v>0.58225074195095561</v>
      </c>
      <c r="FP9" s="94">
        <f t="shared" si="99"/>
        <v>0.56616706469913969</v>
      </c>
      <c r="FQ9" s="94">
        <f t="shared" si="100"/>
        <v>0.5685082785837775</v>
      </c>
      <c r="FR9" s="94">
        <f t="shared" si="101"/>
        <v>0.57038294759989672</v>
      </c>
      <c r="FS9" s="94">
        <f t="shared" si="102"/>
        <v>0.53958259246222329</v>
      </c>
      <c r="FT9" s="94">
        <f t="shared" si="103"/>
        <v>0.51830693982137477</v>
      </c>
      <c r="FU9" s="94">
        <f t="shared" si="104"/>
        <v>0.50055486391569814</v>
      </c>
      <c r="FV9" s="94">
        <f t="shared" si="105"/>
        <v>0.47957491050285594</v>
      </c>
      <c r="FW9" s="94">
        <f t="shared" si="106"/>
        <v>0.47061720154424463</v>
      </c>
      <c r="FX9" s="94">
        <f t="shared" si="107"/>
        <v>0.45819226871605756</v>
      </c>
      <c r="FY9" s="94">
        <f t="shared" si="108"/>
        <v>0.44373843404827673</v>
      </c>
      <c r="FZ9" s="94">
        <f t="shared" si="109"/>
        <v>0.43068655805948369</v>
      </c>
      <c r="GA9" s="95">
        <f t="shared" si="110"/>
        <v>0.33818350774006034</v>
      </c>
      <c r="GB9" s="93">
        <f t="shared" si="111"/>
        <v>0.35922650793809324</v>
      </c>
      <c r="GC9" s="93">
        <f t="shared" si="112"/>
        <v>0.39001861431507401</v>
      </c>
      <c r="GD9" s="94">
        <f t="shared" si="113"/>
        <v>0.39613829201258738</v>
      </c>
      <c r="GE9" s="94">
        <f t="shared" si="114"/>
        <v>0.41774925804904445</v>
      </c>
      <c r="GF9" s="94">
        <f t="shared" si="115"/>
        <v>0.43383293530086031</v>
      </c>
      <c r="GG9" s="94">
        <f t="shared" si="116"/>
        <v>0.43149172141622255</v>
      </c>
      <c r="GH9" s="94">
        <f t="shared" si="117"/>
        <v>0.42961705240010334</v>
      </c>
      <c r="GI9" s="94">
        <f t="shared" si="118"/>
        <v>0.46041740753777677</v>
      </c>
      <c r="GJ9" s="94">
        <f t="shared" si="119"/>
        <v>0.48169306017862523</v>
      </c>
      <c r="GK9" s="94">
        <f t="shared" si="120"/>
        <v>0.49944513608430191</v>
      </c>
      <c r="GL9" s="94">
        <f t="shared" si="121"/>
        <v>0.52042508949714394</v>
      </c>
      <c r="GM9" s="94">
        <f t="shared" si="122"/>
        <v>0.52938279845575531</v>
      </c>
      <c r="GN9" s="94">
        <f t="shared" si="123"/>
        <v>0.54180773128394244</v>
      </c>
      <c r="GO9" s="94">
        <f t="shared" si="124"/>
        <v>0.55626156595172327</v>
      </c>
      <c r="GP9" s="94">
        <f t="shared" si="125"/>
        <v>0.56931344194051636</v>
      </c>
    </row>
    <row r="10" spans="1:198" s="1" customFormat="1" ht="15" customHeight="1">
      <c r="A10" s="432" t="s">
        <v>19</v>
      </c>
      <c r="B10" s="646" t="str">
        <f>+'[1]FTE Enrollment Data'!AK7</f>
        <v>—</v>
      </c>
      <c r="C10" s="646">
        <f>+'[1]FTE Enrollment Data'!AU7</f>
        <v>21604.891666666663</v>
      </c>
      <c r="D10" s="646">
        <f>+'[1]FTE Enrollment Data'!AV7</f>
        <v>21443</v>
      </c>
      <c r="E10" s="646">
        <f>+'[1]FTE Enrollment Data'!AW7</f>
        <v>21993.883333333331</v>
      </c>
      <c r="F10" s="646">
        <f>+'[1]FTE Enrollment Data'!AX7</f>
        <v>22229.508333333331</v>
      </c>
      <c r="G10" s="646">
        <f>+'[1]FTE Enrollment Data'!AY7</f>
        <v>22103.083333333336</v>
      </c>
      <c r="H10" s="646">
        <f>+'[1]FTE Enrollment Data'!AZ7</f>
        <v>22353.190333333336</v>
      </c>
      <c r="I10" s="646">
        <f>+'[1]FTE Enrollment Data'!BA7</f>
        <v>22684.958333333332</v>
      </c>
      <c r="J10" s="646">
        <f>+'[1]FTE Enrollment Data'!BB7</f>
        <v>21776.416666666668</v>
      </c>
      <c r="K10" s="646">
        <f>+'[1]FTE Enrollment Data'!BC7</f>
        <v>22419.283333333333</v>
      </c>
      <c r="L10" s="646">
        <f>+'[1]FTE Enrollment Data'!BD7</f>
        <v>22686.474999999999</v>
      </c>
      <c r="M10" s="646">
        <f>+'[1]FTE Enrollment Data'!BE7</f>
        <v>23198.133333333335</v>
      </c>
      <c r="N10" s="646">
        <f>+'[1]FTE Enrollment Data'!BF7</f>
        <v>23455.125</v>
      </c>
      <c r="O10" s="646">
        <f>+'[1]FTE Enrollment Data'!BG7</f>
        <v>23940.275000000001</v>
      </c>
      <c r="P10" s="646">
        <f>+'[1]FTE Enrollment Data'!BH7</f>
        <v>24173.499999999996</v>
      </c>
      <c r="Q10" s="646">
        <f>+'[1]FTE Enrollment Data'!BI7</f>
        <v>24564.749999999996</v>
      </c>
      <c r="R10" s="646">
        <f>+'[1]FTE Enrollment Data'!BJ7</f>
        <v>25458.833333333328</v>
      </c>
      <c r="S10" s="362">
        <f t="shared" si="126"/>
        <v>894.08333333333212</v>
      </c>
      <c r="T10" s="446">
        <f t="shared" si="127"/>
        <v>3.6397005193756589</v>
      </c>
      <c r="U10" s="362">
        <f t="shared" si="128"/>
        <v>1518.558333333327</v>
      </c>
      <c r="V10" s="446">
        <f t="shared" si="129"/>
        <v>6.3431114861183797</v>
      </c>
      <c r="W10" s="186">
        <f>+Total!B8</f>
        <v>338345880</v>
      </c>
      <c r="X10" s="109">
        <f>+Total!C8</f>
        <v>354763600</v>
      </c>
      <c r="Y10" s="109">
        <f>+Total!D8</f>
        <v>369280400</v>
      </c>
      <c r="Z10" s="109">
        <f>+Total!E8</f>
        <v>391218400</v>
      </c>
      <c r="AA10" s="109">
        <f>+Total!F8</f>
        <v>414392737</v>
      </c>
      <c r="AB10" s="109">
        <f>+Total!G8</f>
        <v>453619864</v>
      </c>
      <c r="AC10" s="109">
        <f>+Total!H8</f>
        <v>482464746</v>
      </c>
      <c r="AD10" s="109">
        <f>+Total!I8</f>
        <v>499473446</v>
      </c>
      <c r="AE10" s="109">
        <f>+Total!J8</f>
        <v>529396984</v>
      </c>
      <c r="AF10" s="109">
        <f>Total!K8</f>
        <v>567592036</v>
      </c>
      <c r="AG10" s="109">
        <f>Total!L8</f>
        <v>600775504</v>
      </c>
      <c r="AH10" s="109">
        <f>Total!M8</f>
        <v>659729103</v>
      </c>
      <c r="AI10" s="109">
        <f>Total!N8</f>
        <v>681928227</v>
      </c>
      <c r="AJ10" s="109">
        <f>Total!O8</f>
        <v>715986852</v>
      </c>
      <c r="AK10" s="109">
        <f>Total!P8</f>
        <v>738007030</v>
      </c>
      <c r="AL10" s="109">
        <f>Total!Q8</f>
        <v>761692919</v>
      </c>
      <c r="AM10" s="401">
        <f t="shared" si="130"/>
        <v>23685889</v>
      </c>
      <c r="AN10" s="359">
        <f t="shared" si="131"/>
        <v>3.2094394818976184</v>
      </c>
      <c r="AO10" s="401">
        <f t="shared" si="132"/>
        <v>79764692</v>
      </c>
      <c r="AP10" s="479">
        <f t="shared" si="133"/>
        <v>11.696933612926982</v>
      </c>
      <c r="AQ10" s="109">
        <f t="shared" si="21"/>
        <v>15660.61451361131</v>
      </c>
      <c r="AR10" s="109">
        <f t="shared" si="22"/>
        <v>16544.494706897356</v>
      </c>
      <c r="AS10" s="109">
        <f t="shared" si="23"/>
        <v>16790.140895233752</v>
      </c>
      <c r="AT10" s="109">
        <f t="shared" si="24"/>
        <v>17599.057708953678</v>
      </c>
      <c r="AU10" s="109">
        <f t="shared" si="25"/>
        <v>18748.186881920694</v>
      </c>
      <c r="AV10" s="109">
        <f t="shared" si="26"/>
        <v>20293.294032555023</v>
      </c>
      <c r="AW10" s="109">
        <f t="shared" si="27"/>
        <v>21268.046381688309</v>
      </c>
      <c r="AX10" s="109">
        <f t="shared" si="28"/>
        <v>22936.438700888193</v>
      </c>
      <c r="AY10" s="109">
        <f t="shared" si="29"/>
        <v>23613.465967169632</v>
      </c>
      <c r="AZ10" s="109">
        <f t="shared" si="30"/>
        <v>25018.961121108503</v>
      </c>
      <c r="BA10" s="109">
        <f t="shared" si="31"/>
        <v>25897.57957536813</v>
      </c>
      <c r="BB10" s="109">
        <f t="shared" si="32"/>
        <v>28127.290005915551</v>
      </c>
      <c r="BC10" s="109">
        <f t="shared" si="33"/>
        <v>28484.561142259223</v>
      </c>
      <c r="BD10" s="109">
        <f t="shared" si="34"/>
        <v>29618.667218234848</v>
      </c>
      <c r="BE10" s="109">
        <f t="shared" si="35"/>
        <v>30043.33567408584</v>
      </c>
      <c r="BF10" s="109">
        <f t="shared" si="36"/>
        <v>29918.610528107474</v>
      </c>
      <c r="BG10" s="353">
        <f t="shared" si="134"/>
        <v>-124.72514597836562</v>
      </c>
      <c r="BH10" s="454">
        <f t="shared" si="37"/>
        <v>-0.41515079194734178</v>
      </c>
      <c r="BI10" s="353">
        <f t="shared" si="135"/>
        <v>1434.0493858482514</v>
      </c>
      <c r="BJ10" s="454">
        <f t="shared" si="38"/>
        <v>5.0344794806078985</v>
      </c>
      <c r="BK10" s="460">
        <f t="shared" si="136"/>
        <v>199.69855135865552</v>
      </c>
      <c r="BL10" s="463">
        <f t="shared" si="137"/>
        <v>185.86422388334648</v>
      </c>
      <c r="BM10" s="504">
        <f t="shared" si="39"/>
        <v>30437.288560265399</v>
      </c>
      <c r="BN10" s="505">
        <f t="shared" si="40"/>
        <v>30689.850233749898</v>
      </c>
      <c r="BO10" s="492">
        <f t="shared" si="138"/>
        <v>-771.23970564242336</v>
      </c>
      <c r="BP10" s="493">
        <f t="shared" si="41"/>
        <v>-2.5130122818073719</v>
      </c>
      <c r="BQ10" s="492">
        <f t="shared" si="42"/>
        <v>-518.67803215792446</v>
      </c>
      <c r="BR10" s="495">
        <f t="shared" si="43"/>
        <v>-1.7040875080937297</v>
      </c>
      <c r="BS10" s="187">
        <f>+'State General Purpose'!R8+'State Ed Special Purpose'!B8</f>
        <v>129877500</v>
      </c>
      <c r="BT10" s="188">
        <f>+'State General Purpose'!S8+'State Ed Special Purpose'!C8</f>
        <v>134945500</v>
      </c>
      <c r="BU10" s="188">
        <f>+'State General Purpose'!T8+'State Ed Special Purpose'!D8</f>
        <v>132935100</v>
      </c>
      <c r="BV10" s="188">
        <f>+'State General Purpose'!U8+'State Ed Special Purpose'!E8</f>
        <v>134449500</v>
      </c>
      <c r="BW10" s="188">
        <f>+'State General Purpose'!V8+'State Ed Special Purpose'!F8</f>
        <v>142650600</v>
      </c>
      <c r="BX10" s="188">
        <f>+'State General Purpose'!W8+'State Ed Special Purpose'!G8</f>
        <v>151343600</v>
      </c>
      <c r="BY10" s="188">
        <f>+'State General Purpose'!X8+'State Ed Special Purpose'!H8</f>
        <v>159150300</v>
      </c>
      <c r="BZ10" s="188">
        <f>+'State General Purpose'!Y8+'State Ed Special Purpose'!I8</f>
        <v>167145600</v>
      </c>
      <c r="CA10" s="188">
        <f>+'State General Purpose'!Z8+'State Ed Special Purpose'!J8</f>
        <v>173307300</v>
      </c>
      <c r="CB10" s="188">
        <f>+'State General Purpose'!AA8+'State Ed Special Purpose'!K8</f>
        <v>167471500</v>
      </c>
      <c r="CC10" s="188">
        <f>+'State General Purpose'!AB8+'State Ed Special Purpose'!L8</f>
        <v>156899900</v>
      </c>
      <c r="CD10" s="188">
        <f>+'State General Purpose'!AC8+'State Ed Special Purpose'!M8</f>
        <v>153375900</v>
      </c>
      <c r="CE10" s="188">
        <f>+'State General Purpose'!AD8+'State Ed Special Purpose'!N8</f>
        <v>155805400</v>
      </c>
      <c r="CF10" s="188">
        <f>+'State General Purpose'!AE8+'State Ed Special Purpose'!O8</f>
        <v>156618561</v>
      </c>
      <c r="CG10" s="188">
        <f>+'State General Purpose'!AF8+'State Ed Special Purpose'!P8</f>
        <v>154771056</v>
      </c>
      <c r="CH10" s="188">
        <f>+'State General Purpose'!AG8+'State Ed Special Purpose'!Q8</f>
        <v>157801786</v>
      </c>
      <c r="CI10" s="401">
        <f t="shared" si="139"/>
        <v>3030730</v>
      </c>
      <c r="CJ10" s="359">
        <f t="shared" si="44"/>
        <v>1.9582020555574682</v>
      </c>
      <c r="CK10" s="353">
        <f t="shared" si="140"/>
        <v>1996386</v>
      </c>
      <c r="CL10" s="359">
        <f t="shared" si="45"/>
        <v>1.2813329961605953</v>
      </c>
      <c r="CM10" s="532">
        <f t="shared" si="46"/>
        <v>6011.485824776566</v>
      </c>
      <c r="CN10" s="188">
        <f t="shared" si="47"/>
        <v>6293.2192323835288</v>
      </c>
      <c r="CO10" s="188">
        <f t="shared" si="48"/>
        <v>6044.1850120450163</v>
      </c>
      <c r="CP10" s="188">
        <f t="shared" si="49"/>
        <v>6048.2444318569051</v>
      </c>
      <c r="CQ10" s="108">
        <f t="shared" si="50"/>
        <v>6453.8778526374517</v>
      </c>
      <c r="CR10" s="108">
        <f t="shared" si="51"/>
        <v>6770.5592688626048</v>
      </c>
      <c r="CS10" s="108">
        <f t="shared" si="52"/>
        <v>7015.67521797667</v>
      </c>
      <c r="CT10" s="108">
        <f t="shared" si="53"/>
        <v>7675.5327820233661</v>
      </c>
      <c r="CU10" s="108">
        <f t="shared" si="54"/>
        <v>7730.2783243889007</v>
      </c>
      <c r="CV10" s="108">
        <f t="shared" si="55"/>
        <v>7381.9974235750597</v>
      </c>
      <c r="CW10" s="108">
        <f t="shared" si="56"/>
        <v>6763.4709114526449</v>
      </c>
      <c r="CX10" s="108">
        <f t="shared" si="57"/>
        <v>6539.1209810222708</v>
      </c>
      <c r="CY10" s="108">
        <f t="shared" si="58"/>
        <v>6508.0873131156595</v>
      </c>
      <c r="CZ10" s="108">
        <f t="shared" si="59"/>
        <v>6478.9360663536527</v>
      </c>
      <c r="DA10" s="108">
        <f t="shared" si="60"/>
        <v>6300.5345464537613</v>
      </c>
      <c r="DB10" s="108">
        <f t="shared" si="61"/>
        <v>6198.3117581978759</v>
      </c>
      <c r="DC10" s="353">
        <f t="shared" si="62"/>
        <v>-102.22278825588546</v>
      </c>
      <c r="DD10" s="454">
        <f t="shared" si="141"/>
        <v>-1.6224462782038276</v>
      </c>
      <c r="DE10" s="353">
        <f t="shared" si="142"/>
        <v>-309.77555491778367</v>
      </c>
      <c r="DF10" s="454">
        <f t="shared" si="143"/>
        <v>-4.7598555460910488</v>
      </c>
      <c r="DG10" s="460">
        <f t="shared" si="144"/>
        <v>107.37149097123452</v>
      </c>
      <c r="DH10" s="463">
        <f t="shared" si="145"/>
        <v>91.89473517825671</v>
      </c>
      <c r="DI10" s="492">
        <f t="shared" si="63"/>
        <v>6954.2420027255666</v>
      </c>
      <c r="DJ10" s="505">
        <f t="shared" si="64"/>
        <v>6436.1182699835781</v>
      </c>
      <c r="DK10" s="492">
        <f t="shared" si="65"/>
        <v>-237.80651178570224</v>
      </c>
      <c r="DL10" s="493">
        <f t="shared" si="8"/>
        <v>-3.6948747958031074</v>
      </c>
      <c r="DM10" s="492">
        <f t="shared" si="66"/>
        <v>-755.93024452769077</v>
      </c>
      <c r="DN10" s="546">
        <f t="shared" si="67"/>
        <v>-10.87005951520554</v>
      </c>
      <c r="DO10" s="590">
        <f>+'Tuition Revenues'!B8</f>
        <v>208468380</v>
      </c>
      <c r="DP10" s="188">
        <f>+'Tuition Revenues'!C8</f>
        <v>219818100</v>
      </c>
      <c r="DQ10" s="188">
        <f>+'Tuition Revenues'!D8</f>
        <v>236345300</v>
      </c>
      <c r="DR10" s="188">
        <f>+'Tuition Revenues'!E8</f>
        <v>256768900</v>
      </c>
      <c r="DS10" s="188">
        <f>+'Tuition Revenues'!F8</f>
        <v>271742137</v>
      </c>
      <c r="DT10" s="188">
        <f>+'Tuition Revenues'!G8</f>
        <v>302276264</v>
      </c>
      <c r="DU10" s="188">
        <f>+'Tuition Revenues'!H8</f>
        <v>323314446</v>
      </c>
      <c r="DV10" s="188">
        <f>+'Tuition Revenues'!I8</f>
        <v>332327846</v>
      </c>
      <c r="DW10" s="188">
        <f>+'Tuition Revenues'!J8</f>
        <v>356089684</v>
      </c>
      <c r="DX10" s="188">
        <f>+'Tuition Revenues'!K8</f>
        <v>400120536</v>
      </c>
      <c r="DY10" s="188">
        <f>+'Tuition Revenues'!L8</f>
        <v>443875604</v>
      </c>
      <c r="DZ10" s="188">
        <f>+'Tuition Revenues'!M8</f>
        <v>506353203</v>
      </c>
      <c r="EA10" s="188">
        <f>+'Tuition Revenues'!N8</f>
        <v>526122827</v>
      </c>
      <c r="EB10" s="188">
        <f>+'Tuition Revenues'!O8</f>
        <v>559368291</v>
      </c>
      <c r="EC10" s="188">
        <f>+'Tuition Revenues'!P8</f>
        <v>583235974</v>
      </c>
      <c r="ED10" s="188">
        <f>+'Tuition Revenues'!Q8</f>
        <v>603891133</v>
      </c>
      <c r="EE10" s="353">
        <f t="shared" si="68"/>
        <v>20655159</v>
      </c>
      <c r="EF10" s="359">
        <f t="shared" si="69"/>
        <v>3.5414754783284339</v>
      </c>
      <c r="EG10" s="353">
        <f t="shared" si="70"/>
        <v>77768306</v>
      </c>
      <c r="EH10" s="359">
        <f t="shared" si="71"/>
        <v>14.781397424521936</v>
      </c>
      <c r="EI10" s="590">
        <f t="shared" si="72"/>
        <v>9649.128688834744</v>
      </c>
      <c r="EJ10" s="188">
        <f t="shared" si="73"/>
        <v>10251.275474513828</v>
      </c>
      <c r="EK10" s="188">
        <f t="shared" si="74"/>
        <v>10745.955883188735</v>
      </c>
      <c r="EL10" s="188">
        <f t="shared" si="75"/>
        <v>11550.813277096773</v>
      </c>
      <c r="EM10" s="188">
        <f t="shared" si="76"/>
        <v>12294.309029283244</v>
      </c>
      <c r="EN10" s="188">
        <f t="shared" si="77"/>
        <v>13522.734763692417</v>
      </c>
      <c r="EO10" s="188">
        <f t="shared" si="78"/>
        <v>14252.371163711638</v>
      </c>
      <c r="EP10" s="188">
        <f t="shared" si="79"/>
        <v>15260.905918864826</v>
      </c>
      <c r="EQ10" s="188">
        <f t="shared" si="80"/>
        <v>15883.187642780731</v>
      </c>
      <c r="ER10" s="188">
        <f t="shared" si="81"/>
        <v>17636.963697533443</v>
      </c>
      <c r="ES10" s="188">
        <f t="shared" si="82"/>
        <v>19134.108663915486</v>
      </c>
      <c r="ET10" s="188">
        <f t="shared" si="83"/>
        <v>21588.169024893279</v>
      </c>
      <c r="EU10" s="188">
        <f t="shared" si="84"/>
        <v>21976.473829143564</v>
      </c>
      <c r="EV10" s="188">
        <f t="shared" si="85"/>
        <v>23139.731151881195</v>
      </c>
      <c r="EW10" s="188">
        <f t="shared" si="86"/>
        <v>23742.801127632079</v>
      </c>
      <c r="EX10" s="188">
        <f t="shared" si="87"/>
        <v>23720.298769909597</v>
      </c>
      <c r="EY10" s="353">
        <f t="shared" si="146"/>
        <v>-22.502357722481975</v>
      </c>
      <c r="EZ10" s="454">
        <f t="shared" si="88"/>
        <v>-9.4775496798031697E-2</v>
      </c>
      <c r="FA10" s="353">
        <f t="shared" si="147"/>
        <v>1743.8249407660333</v>
      </c>
      <c r="FB10" s="454">
        <f t="shared" si="89"/>
        <v>7.9349624253801005</v>
      </c>
      <c r="FC10" s="460">
        <f t="shared" si="148"/>
        <v>267.92412714301327</v>
      </c>
      <c r="FD10" s="463">
        <f t="shared" si="149"/>
        <v>253.63845381590525</v>
      </c>
      <c r="FE10" s="492">
        <f t="shared" si="150"/>
        <v>23483.04655753983</v>
      </c>
      <c r="FF10" s="505">
        <f t="shared" si="151"/>
        <v>24253.73196376632</v>
      </c>
      <c r="FG10" s="492">
        <f t="shared" si="90"/>
        <v>-533.43319385672294</v>
      </c>
      <c r="FH10" s="493">
        <f t="shared" si="91"/>
        <v>-2.1993860353270227</v>
      </c>
      <c r="FI10" s="492">
        <f t="shared" si="92"/>
        <v>237.25221236976722</v>
      </c>
      <c r="FJ10" s="546">
        <f t="shared" si="93"/>
        <v>1.0103127453605092</v>
      </c>
      <c r="FK10" s="95">
        <f t="shared" si="94"/>
        <v>0.38386014926500656</v>
      </c>
      <c r="FL10" s="339">
        <f t="shared" si="95"/>
        <v>0.38038147092881008</v>
      </c>
      <c r="FM10" s="93">
        <f t="shared" si="96"/>
        <v>0.35998417462719384</v>
      </c>
      <c r="FN10" s="94">
        <f t="shared" si="97"/>
        <v>0.34366865157671522</v>
      </c>
      <c r="FO10" s="94">
        <f t="shared" si="98"/>
        <v>0.34424010669858818</v>
      </c>
      <c r="FP10" s="94">
        <f t="shared" si="99"/>
        <v>0.3336353012971231</v>
      </c>
      <c r="FQ10" s="94">
        <f t="shared" si="100"/>
        <v>0.32986928334034171</v>
      </c>
      <c r="FR10" s="94">
        <f t="shared" si="101"/>
        <v>0.33464361586902058</v>
      </c>
      <c r="FS10" s="94">
        <f t="shared" si="102"/>
        <v>0.32736737313939818</v>
      </c>
      <c r="FT10" s="94">
        <f t="shared" si="103"/>
        <v>0.29505611315518881</v>
      </c>
      <c r="FU10" s="94">
        <f t="shared" si="104"/>
        <v>0.26116227934619651</v>
      </c>
      <c r="FV10" s="94">
        <f t="shared" si="105"/>
        <v>0.23248314998163724</v>
      </c>
      <c r="FW10" s="94">
        <f t="shared" si="106"/>
        <v>0.2284777104555902</v>
      </c>
      <c r="FX10" s="94">
        <f t="shared" si="107"/>
        <v>0.21874502382621966</v>
      </c>
      <c r="FY10" s="94">
        <f t="shared" si="108"/>
        <v>0.2097148803582535</v>
      </c>
      <c r="FZ10" s="94">
        <f t="shared" si="109"/>
        <v>0.20717244714204833</v>
      </c>
      <c r="GA10" s="95">
        <f t="shared" si="110"/>
        <v>0.61613985073499344</v>
      </c>
      <c r="GB10" s="93">
        <f t="shared" si="111"/>
        <v>0.61961852907118997</v>
      </c>
      <c r="GC10" s="93">
        <f t="shared" si="112"/>
        <v>0.6400158253728061</v>
      </c>
      <c r="GD10" s="94">
        <f t="shared" si="113"/>
        <v>0.65633134842328478</v>
      </c>
      <c r="GE10" s="94">
        <f t="shared" si="114"/>
        <v>0.65575989330141182</v>
      </c>
      <c r="GF10" s="94">
        <f t="shared" si="115"/>
        <v>0.66636469870287696</v>
      </c>
      <c r="GG10" s="94">
        <f t="shared" si="116"/>
        <v>0.67013071665965829</v>
      </c>
      <c r="GH10" s="94">
        <f t="shared" si="117"/>
        <v>0.66535638413097942</v>
      </c>
      <c r="GI10" s="94">
        <f t="shared" si="118"/>
        <v>0.67263262686060188</v>
      </c>
      <c r="GJ10" s="94">
        <f t="shared" si="119"/>
        <v>0.70494388684481124</v>
      </c>
      <c r="GK10" s="94">
        <f t="shared" si="120"/>
        <v>0.73883772065380349</v>
      </c>
      <c r="GL10" s="94">
        <f t="shared" si="121"/>
        <v>0.76751685001836278</v>
      </c>
      <c r="GM10" s="94">
        <f t="shared" si="122"/>
        <v>0.77152228954440982</v>
      </c>
      <c r="GN10" s="94">
        <f t="shared" si="123"/>
        <v>0.78125497617378037</v>
      </c>
      <c r="GO10" s="94">
        <f t="shared" si="124"/>
        <v>0.79028511964174653</v>
      </c>
      <c r="GP10" s="94">
        <f t="shared" si="125"/>
        <v>0.7928275528579517</v>
      </c>
    </row>
    <row r="11" spans="1:198" s="1" customFormat="1" ht="15" customHeight="1">
      <c r="A11" s="432" t="s">
        <v>2</v>
      </c>
      <c r="B11" s="646">
        <f>+'[1]FTE Enrollment Data'!AK8</f>
        <v>118499</v>
      </c>
      <c r="C11" s="646">
        <f>+'[1]FTE Enrollment Data'!AU8</f>
        <v>193346.55833333335</v>
      </c>
      <c r="D11" s="646">
        <f>+'[1]FTE Enrollment Data'!AV8</f>
        <v>205958.32083333333</v>
      </c>
      <c r="E11" s="646">
        <f>+'[1]FTE Enrollment Data'!AW8</f>
        <v>215445.61666666664</v>
      </c>
      <c r="F11" s="646">
        <f>+'[1]FTE Enrollment Data'!AX8</f>
        <v>225438.67916666664</v>
      </c>
      <c r="G11" s="646">
        <f>+'[1]FTE Enrollment Data'!AY8</f>
        <v>232590.76666666669</v>
      </c>
      <c r="H11" s="646">
        <f>+'[1]FTE Enrollment Data'!AZ8</f>
        <v>241403.61666666667</v>
      </c>
      <c r="I11" s="646">
        <f>+'[1]FTE Enrollment Data'!BA8</f>
        <v>249824.78750000003</v>
      </c>
      <c r="J11" s="646">
        <f>+'[1]FTE Enrollment Data'!BB8</f>
        <v>254492.76249999998</v>
      </c>
      <c r="K11" s="646">
        <f>+'[1]FTE Enrollment Data'!BC8</f>
        <v>269529.0083333333</v>
      </c>
      <c r="L11" s="646">
        <f>+'[1]FTE Enrollment Data'!BD8</f>
        <v>275268.54166666669</v>
      </c>
      <c r="M11" s="646">
        <f>+'[1]FTE Enrollment Data'!BE8</f>
        <v>284915.64166666666</v>
      </c>
      <c r="N11" s="646">
        <f>+'[1]FTE Enrollment Data'!BF8</f>
        <v>293118.36666666664</v>
      </c>
      <c r="O11" s="646">
        <f>+'[1]FTE Enrollment Data'!BG8</f>
        <v>295499.88750000001</v>
      </c>
      <c r="P11" s="646">
        <f>+'[1]FTE Enrollment Data'!BH8</f>
        <v>292548.64166666666</v>
      </c>
      <c r="Q11" s="646">
        <f>+'[1]FTE Enrollment Data'!BI8</f>
        <v>298281.27916666662</v>
      </c>
      <c r="R11" s="646">
        <f>+'[1]FTE Enrollment Data'!BJ8</f>
        <v>296820.33333333337</v>
      </c>
      <c r="S11" s="362">
        <f t="shared" si="126"/>
        <v>-1460.9458333332441</v>
      </c>
      <c r="T11" s="446">
        <f t="shared" si="127"/>
        <v>-0.48978797375913458</v>
      </c>
      <c r="U11" s="362">
        <f t="shared" si="128"/>
        <v>1320.4458333333605</v>
      </c>
      <c r="V11" s="446">
        <f t="shared" si="129"/>
        <v>0.44685155195984988</v>
      </c>
      <c r="W11" s="186">
        <f>+Total!B9</f>
        <v>2108437410</v>
      </c>
      <c r="X11" s="109">
        <f>+Total!C9</f>
        <v>2073879283</v>
      </c>
      <c r="Y11" s="109">
        <f>+Total!D9</f>
        <v>2263303790</v>
      </c>
      <c r="Z11" s="109">
        <f>+Total!E9</f>
        <v>2390772272</v>
      </c>
      <c r="AA11" s="109">
        <f>+Total!F9</f>
        <v>2633691104</v>
      </c>
      <c r="AB11" s="109">
        <f>+Total!G9</f>
        <v>2841954754</v>
      </c>
      <c r="AC11" s="109">
        <f>+Total!H9</f>
        <v>3116045105</v>
      </c>
      <c r="AD11" s="109">
        <f>+Total!I9</f>
        <v>3215245297</v>
      </c>
      <c r="AE11" s="109">
        <f>+Total!J9</f>
        <v>3173655261</v>
      </c>
      <c r="AF11" s="109">
        <f>Total!K9</f>
        <v>2959710721</v>
      </c>
      <c r="AG11" s="109">
        <f>Total!L9</f>
        <v>3124681231</v>
      </c>
      <c r="AH11" s="109">
        <f>Total!M9</f>
        <v>3087372981</v>
      </c>
      <c r="AI11" s="109">
        <f>Total!N9</f>
        <v>3069255200</v>
      </c>
      <c r="AJ11" s="109">
        <f>Total!O9</f>
        <v>3644711401.9299998</v>
      </c>
      <c r="AK11" s="109">
        <f>Total!P9</f>
        <v>3903475976.6300001</v>
      </c>
      <c r="AL11" s="109">
        <f>Total!Q9</f>
        <v>4060691440</v>
      </c>
      <c r="AM11" s="401">
        <f t="shared" si="130"/>
        <v>157215463.36999989</v>
      </c>
      <c r="AN11" s="359">
        <f t="shared" si="131"/>
        <v>4.0275760453309921</v>
      </c>
      <c r="AO11" s="401">
        <f t="shared" si="132"/>
        <v>991436240</v>
      </c>
      <c r="AP11" s="479">
        <f t="shared" si="133"/>
        <v>32.302176762623063</v>
      </c>
      <c r="AQ11" s="109">
        <f t="shared" si="21"/>
        <v>10904.964785382999</v>
      </c>
      <c r="AR11" s="109">
        <f t="shared" si="22"/>
        <v>10069.412464661893</v>
      </c>
      <c r="AS11" s="109">
        <f t="shared" si="23"/>
        <v>10505.220876699203</v>
      </c>
      <c r="AT11" s="109">
        <f t="shared" si="24"/>
        <v>10604.978173388356</v>
      </c>
      <c r="AU11" s="109">
        <f t="shared" si="25"/>
        <v>11323.283128321373</v>
      </c>
      <c r="AV11" s="109">
        <f t="shared" si="26"/>
        <v>11772.627076769148</v>
      </c>
      <c r="AW11" s="109">
        <f t="shared" si="27"/>
        <v>12472.922067430958</v>
      </c>
      <c r="AX11" s="109">
        <f t="shared" si="28"/>
        <v>12633.936090815158</v>
      </c>
      <c r="AY11" s="109">
        <f t="shared" si="29"/>
        <v>11774.818898435826</v>
      </c>
      <c r="AZ11" s="109">
        <f t="shared" si="30"/>
        <v>10752.084866217761</v>
      </c>
      <c r="BA11" s="109">
        <f t="shared" si="31"/>
        <v>10967.039972679633</v>
      </c>
      <c r="BB11" s="109">
        <f t="shared" si="32"/>
        <v>10532.85406885114</v>
      </c>
      <c r="BC11" s="109">
        <f t="shared" si="33"/>
        <v>10386.654377321885</v>
      </c>
      <c r="BD11" s="109">
        <f t="shared" si="34"/>
        <v>12458.480002388207</v>
      </c>
      <c r="BE11" s="109">
        <f t="shared" si="35"/>
        <v>13086.560402099212</v>
      </c>
      <c r="BF11" s="109">
        <f t="shared" si="36"/>
        <v>13680.637692161699</v>
      </c>
      <c r="BG11" s="353">
        <f t="shared" si="134"/>
        <v>594.07729006248701</v>
      </c>
      <c r="BH11" s="454">
        <f t="shared" si="37"/>
        <v>4.5395984262388094</v>
      </c>
      <c r="BI11" s="353">
        <f t="shared" si="135"/>
        <v>3293.9833148398138</v>
      </c>
      <c r="BJ11" s="454">
        <f t="shared" si="38"/>
        <v>31.713612441286802</v>
      </c>
      <c r="BK11" s="460">
        <f t="shared" si="136"/>
        <v>72.818388257945472</v>
      </c>
      <c r="BL11" s="463">
        <f t="shared" si="137"/>
        <v>84.988609497559239</v>
      </c>
      <c r="BM11" s="504">
        <f t="shared" si="39"/>
        <v>11098.699919559846</v>
      </c>
      <c r="BN11" s="505">
        <f t="shared" si="40"/>
        <v>13368.175330869526</v>
      </c>
      <c r="BO11" s="492">
        <f t="shared" si="138"/>
        <v>312.46236129217323</v>
      </c>
      <c r="BP11" s="493">
        <f t="shared" si="41"/>
        <v>2.3373598382618552</v>
      </c>
      <c r="BQ11" s="492">
        <f t="shared" si="42"/>
        <v>2581.9377726018538</v>
      </c>
      <c r="BR11" s="495">
        <f t="shared" si="43"/>
        <v>23.263425367970925</v>
      </c>
      <c r="BS11" s="187">
        <f>+'State General Purpose'!R9+'State Ed Special Purpose'!B9</f>
        <v>1647815802</v>
      </c>
      <c r="BT11" s="188">
        <f>+'State General Purpose'!S9+'State Ed Special Purpose'!C9</f>
        <v>1545383306</v>
      </c>
      <c r="BU11" s="188">
        <f>+'State General Purpose'!T9+'State Ed Special Purpose'!D9</f>
        <v>1695821217</v>
      </c>
      <c r="BV11" s="188">
        <f>+'State General Purpose'!U9+'State Ed Special Purpose'!E9</f>
        <v>1756784276</v>
      </c>
      <c r="BW11" s="188">
        <f>+'State General Purpose'!V9+'State Ed Special Purpose'!F9</f>
        <v>1883955090</v>
      </c>
      <c r="BX11" s="188">
        <f>+'State General Purpose'!W9+'State Ed Special Purpose'!G9</f>
        <v>1996993696</v>
      </c>
      <c r="BY11" s="188">
        <f>+'State General Purpose'!X9+'State Ed Special Purpose'!H9</f>
        <v>2219666291</v>
      </c>
      <c r="BZ11" s="188">
        <f>+'State General Purpose'!Y9+'State Ed Special Purpose'!I9</f>
        <v>2301941874</v>
      </c>
      <c r="CA11" s="188">
        <f>+'State General Purpose'!Z9+'State Ed Special Purpose'!J9</f>
        <v>2203012701</v>
      </c>
      <c r="CB11" s="188">
        <f>+'State General Purpose'!AA9+'State Ed Special Purpose'!K9</f>
        <v>1872129243</v>
      </c>
      <c r="CC11" s="188">
        <f>+'State General Purpose'!AB9+'State Ed Special Purpose'!L9</f>
        <v>1932443174</v>
      </c>
      <c r="CD11" s="188">
        <f>+'State General Purpose'!AC9+'State Ed Special Purpose'!M9</f>
        <v>1764305049</v>
      </c>
      <c r="CE11" s="188">
        <f>+'State General Purpose'!AD9+'State Ed Special Purpose'!N9</f>
        <v>1464820219</v>
      </c>
      <c r="CF11" s="188">
        <f>+'State General Purpose'!AE9+'State Ed Special Purpose'!O9</f>
        <v>1998015182</v>
      </c>
      <c r="CG11" s="188">
        <f>+'State General Purpose'!AF9+'State Ed Special Purpose'!P9</f>
        <v>2210350337</v>
      </c>
      <c r="CH11" s="188">
        <f>+'State General Purpose'!AG9+'State Ed Special Purpose'!Q9</f>
        <v>2310459559</v>
      </c>
      <c r="CI11" s="401">
        <f t="shared" si="139"/>
        <v>100109222</v>
      </c>
      <c r="CJ11" s="359">
        <f t="shared" si="44"/>
        <v>4.5291110791003986</v>
      </c>
      <c r="CK11" s="353">
        <f t="shared" si="140"/>
        <v>845639340</v>
      </c>
      <c r="CL11" s="359">
        <f t="shared" si="45"/>
        <v>57.729906307362356</v>
      </c>
      <c r="CM11" s="532">
        <f t="shared" si="46"/>
        <v>8522.6021926862159</v>
      </c>
      <c r="CN11" s="188">
        <f t="shared" si="47"/>
        <v>7503.3788377531155</v>
      </c>
      <c r="CO11" s="188">
        <f t="shared" si="48"/>
        <v>7871.2263597534329</v>
      </c>
      <c r="CP11" s="188">
        <f t="shared" si="49"/>
        <v>7792.736732196744</v>
      </c>
      <c r="CQ11" s="108">
        <f t="shared" si="50"/>
        <v>8099.8705021681135</v>
      </c>
      <c r="CR11" s="108">
        <f t="shared" si="51"/>
        <v>8272.4265840535245</v>
      </c>
      <c r="CS11" s="108">
        <f t="shared" si="52"/>
        <v>8884.8921406567788</v>
      </c>
      <c r="CT11" s="108">
        <f t="shared" si="53"/>
        <v>9045.2154764126153</v>
      </c>
      <c r="CU11" s="108">
        <f t="shared" si="54"/>
        <v>8173.5643766977346</v>
      </c>
      <c r="CV11" s="108">
        <f t="shared" si="55"/>
        <v>6801.1013233289605</v>
      </c>
      <c r="CW11" s="108">
        <f t="shared" si="56"/>
        <v>6782.5099481931447</v>
      </c>
      <c r="CX11" s="108">
        <f t="shared" si="57"/>
        <v>6019.0873368449229</v>
      </c>
      <c r="CY11" s="108">
        <f t="shared" si="58"/>
        <v>4957.0923068456323</v>
      </c>
      <c r="CZ11" s="108">
        <f t="shared" si="59"/>
        <v>6829.6853836585642</v>
      </c>
      <c r="DA11" s="108">
        <f t="shared" si="60"/>
        <v>7410.2885141677034</v>
      </c>
      <c r="DB11" s="108">
        <f t="shared" si="61"/>
        <v>7784.0339745367837</v>
      </c>
      <c r="DC11" s="353">
        <f t="shared" si="62"/>
        <v>373.74546036908032</v>
      </c>
      <c r="DD11" s="454">
        <f t="shared" si="141"/>
        <v>5.0436020089436155</v>
      </c>
      <c r="DE11" s="353">
        <f t="shared" si="142"/>
        <v>2826.9416676911515</v>
      </c>
      <c r="DF11" s="454">
        <f t="shared" si="143"/>
        <v>57.028223254733611</v>
      </c>
      <c r="DG11" s="460">
        <f t="shared" si="144"/>
        <v>81.782921196434316</v>
      </c>
      <c r="DH11" s="463">
        <f t="shared" si="145"/>
        <v>115.40428565287004</v>
      </c>
      <c r="DI11" s="492">
        <f t="shared" si="63"/>
        <v>5296.9202583040133</v>
      </c>
      <c r="DJ11" s="505">
        <f t="shared" si="64"/>
        <v>7569.7534773027119</v>
      </c>
      <c r="DK11" s="492">
        <f t="shared" si="65"/>
        <v>214.28049723407185</v>
      </c>
      <c r="DL11" s="493">
        <f t="shared" si="8"/>
        <v>2.8307460457804132</v>
      </c>
      <c r="DM11" s="492">
        <f t="shared" si="66"/>
        <v>2487.1137162327705</v>
      </c>
      <c r="DN11" s="546">
        <f t="shared" si="67"/>
        <v>46.953958053903257</v>
      </c>
      <c r="DO11" s="590">
        <f>+'Tuition Revenues'!B9</f>
        <v>460621608</v>
      </c>
      <c r="DP11" s="188">
        <f>+'Tuition Revenues'!C9</f>
        <v>528495977</v>
      </c>
      <c r="DQ11" s="188">
        <f>+'Tuition Revenues'!D9</f>
        <v>567482573</v>
      </c>
      <c r="DR11" s="188">
        <f>+'Tuition Revenues'!E9</f>
        <v>633987996</v>
      </c>
      <c r="DS11" s="188">
        <f>+'Tuition Revenues'!F9</f>
        <v>749736014</v>
      </c>
      <c r="DT11" s="188">
        <f>+'Tuition Revenues'!G9</f>
        <v>844961058</v>
      </c>
      <c r="DU11" s="188">
        <f>+'Tuition Revenues'!H9</f>
        <v>896378814</v>
      </c>
      <c r="DV11" s="188">
        <f>+'Tuition Revenues'!I9</f>
        <v>913303423</v>
      </c>
      <c r="DW11" s="188">
        <f>+'Tuition Revenues'!J9</f>
        <v>970642560</v>
      </c>
      <c r="DX11" s="188">
        <f>+'Tuition Revenues'!K9</f>
        <v>1087581478</v>
      </c>
      <c r="DY11" s="188">
        <f>+'Tuition Revenues'!L9</f>
        <v>1192238057</v>
      </c>
      <c r="DZ11" s="188">
        <f>+'Tuition Revenues'!M9</f>
        <v>1323067932</v>
      </c>
      <c r="EA11" s="188">
        <f>+'Tuition Revenues'!N9</f>
        <v>1604434980.9999998</v>
      </c>
      <c r="EB11" s="188">
        <f>+'Tuition Revenues'!O9</f>
        <v>1646696219.9299998</v>
      </c>
      <c r="EC11" s="188">
        <f>+'Tuition Revenues'!P9</f>
        <v>1693125639.6300001</v>
      </c>
      <c r="ED11" s="188">
        <f>+'Tuition Revenues'!Q9</f>
        <v>1750231881</v>
      </c>
      <c r="EE11" s="353">
        <f t="shared" si="68"/>
        <v>57106241.369999886</v>
      </c>
      <c r="EF11" s="359">
        <f t="shared" si="69"/>
        <v>3.372829519165474</v>
      </c>
      <c r="EG11" s="353">
        <f t="shared" si="70"/>
        <v>145796900.00000024</v>
      </c>
      <c r="EH11" s="359">
        <f t="shared" si="71"/>
        <v>9.0871180026958189</v>
      </c>
      <c r="EI11" s="590">
        <f t="shared" si="72"/>
        <v>2382.3625926967838</v>
      </c>
      <c r="EJ11" s="188">
        <f t="shared" si="73"/>
        <v>2566.0336269087775</v>
      </c>
      <c r="EK11" s="188">
        <f t="shared" si="74"/>
        <v>2633.9945169457692</v>
      </c>
      <c r="EL11" s="188">
        <f t="shared" si="75"/>
        <v>2812.241441191612</v>
      </c>
      <c r="EM11" s="188">
        <f t="shared" si="76"/>
        <v>3223.4126261532592</v>
      </c>
      <c r="EN11" s="188">
        <f t="shared" si="77"/>
        <v>3500.2004927156227</v>
      </c>
      <c r="EO11" s="188">
        <f t="shared" si="78"/>
        <v>3588.0299267741793</v>
      </c>
      <c r="EP11" s="188">
        <f t="shared" si="79"/>
        <v>3588.7206144025413</v>
      </c>
      <c r="EQ11" s="188">
        <f t="shared" si="80"/>
        <v>3601.2545217380903</v>
      </c>
      <c r="ER11" s="188">
        <f t="shared" si="81"/>
        <v>3950.9835428888</v>
      </c>
      <c r="ES11" s="188">
        <f t="shared" si="82"/>
        <v>4184.5300244864875</v>
      </c>
      <c r="ET11" s="188">
        <f t="shared" si="83"/>
        <v>4513.7667320062174</v>
      </c>
      <c r="EU11" s="188">
        <f t="shared" si="84"/>
        <v>5429.5620704762523</v>
      </c>
      <c r="EV11" s="188">
        <f t="shared" si="85"/>
        <v>5628.7946187296429</v>
      </c>
      <c r="EW11" s="188">
        <f t="shared" si="86"/>
        <v>5676.2718879315089</v>
      </c>
      <c r="EX11" s="188">
        <f t="shared" si="87"/>
        <v>5896.6037176249147</v>
      </c>
      <c r="EY11" s="353">
        <f t="shared" si="146"/>
        <v>220.33182969340578</v>
      </c>
      <c r="EZ11" s="454">
        <f t="shared" si="88"/>
        <v>3.8816292461582025</v>
      </c>
      <c r="FA11" s="353">
        <f t="shared" si="147"/>
        <v>467.04164714866238</v>
      </c>
      <c r="FB11" s="454">
        <f t="shared" si="89"/>
        <v>8.601829044155231</v>
      </c>
      <c r="FC11" s="460">
        <f t="shared" si="148"/>
        <v>66.19399862829826</v>
      </c>
      <c r="FD11" s="463">
        <f t="shared" si="149"/>
        <v>63.051712131077927</v>
      </c>
      <c r="FE11" s="492">
        <f t="shared" si="150"/>
        <v>5801.7796612558313</v>
      </c>
      <c r="FF11" s="505">
        <f t="shared" si="151"/>
        <v>5798.4218535668142</v>
      </c>
      <c r="FG11" s="492">
        <f t="shared" si="90"/>
        <v>98.181864058100473</v>
      </c>
      <c r="FH11" s="493">
        <f t="shared" si="91"/>
        <v>1.6932514835516037</v>
      </c>
      <c r="FI11" s="492">
        <f t="shared" si="92"/>
        <v>94.824056369083337</v>
      </c>
      <c r="FJ11" s="546">
        <f t="shared" si="93"/>
        <v>1.6343960285551085</v>
      </c>
      <c r="FK11" s="95">
        <f t="shared" si="94"/>
        <v>0.7815341324265348</v>
      </c>
      <c r="FL11" s="93">
        <f t="shared" si="95"/>
        <v>0.74516550633771872</v>
      </c>
      <c r="FM11" s="93">
        <f t="shared" si="96"/>
        <v>0.74926804987146689</v>
      </c>
      <c r="FN11" s="94">
        <f t="shared" si="97"/>
        <v>0.73481874312117668</v>
      </c>
      <c r="FO11" s="94">
        <f t="shared" si="98"/>
        <v>0.71532879734403354</v>
      </c>
      <c r="FP11" s="94">
        <f t="shared" si="99"/>
        <v>0.70268314201317505</v>
      </c>
      <c r="FQ11" s="94">
        <f t="shared" si="100"/>
        <v>0.71233445479923496</v>
      </c>
      <c r="FR11" s="94">
        <f t="shared" si="101"/>
        <v>0.71594595788627324</v>
      </c>
      <c r="FS11" s="94">
        <f t="shared" si="102"/>
        <v>0.694156270869144</v>
      </c>
      <c r="FT11" s="94">
        <f t="shared" si="103"/>
        <v>0.63253791315370922</v>
      </c>
      <c r="FU11" s="94">
        <f t="shared" si="104"/>
        <v>0.61844490082002868</v>
      </c>
      <c r="FV11" s="94">
        <f t="shared" si="105"/>
        <v>0.57145834334163981</v>
      </c>
      <c r="FW11" s="94">
        <f t="shared" si="106"/>
        <v>0.4772559215669</v>
      </c>
      <c r="FX11" s="94">
        <f t="shared" si="107"/>
        <v>0.54819571748314078</v>
      </c>
      <c r="FY11" s="94">
        <f t="shared" si="108"/>
        <v>0.56625180998507607</v>
      </c>
      <c r="FZ11" s="94">
        <f t="shared" si="109"/>
        <v>0.56898180842817248</v>
      </c>
      <c r="GA11" s="95">
        <f t="shared" si="110"/>
        <v>0.21846586757346523</v>
      </c>
      <c r="GB11" s="93">
        <f t="shared" si="111"/>
        <v>0.25483449366228128</v>
      </c>
      <c r="GC11" s="93">
        <f t="shared" si="112"/>
        <v>0.25073195012853311</v>
      </c>
      <c r="GD11" s="94">
        <f t="shared" si="113"/>
        <v>0.26518125687882327</v>
      </c>
      <c r="GE11" s="94">
        <f t="shared" si="114"/>
        <v>0.28467120265596646</v>
      </c>
      <c r="GF11" s="94">
        <f t="shared" si="115"/>
        <v>0.29731685798682495</v>
      </c>
      <c r="GG11" s="94">
        <f t="shared" si="116"/>
        <v>0.28766554520076498</v>
      </c>
      <c r="GH11" s="94">
        <f t="shared" si="117"/>
        <v>0.28405404211372681</v>
      </c>
      <c r="GI11" s="94">
        <f t="shared" si="118"/>
        <v>0.30584372913085595</v>
      </c>
      <c r="GJ11" s="94">
        <f t="shared" si="119"/>
        <v>0.36746208684629084</v>
      </c>
      <c r="GK11" s="94">
        <f t="shared" si="120"/>
        <v>0.38155509917997138</v>
      </c>
      <c r="GL11" s="94">
        <f t="shared" si="121"/>
        <v>0.42854165665836019</v>
      </c>
      <c r="GM11" s="94">
        <f t="shared" si="122"/>
        <v>0.52274407843309989</v>
      </c>
      <c r="GN11" s="94">
        <f t="shared" si="123"/>
        <v>0.45180428251685928</v>
      </c>
      <c r="GO11" s="94">
        <f t="shared" si="124"/>
        <v>0.43374819001492393</v>
      </c>
      <c r="GP11" s="94">
        <f t="shared" si="125"/>
        <v>0.43101819157182747</v>
      </c>
    </row>
    <row r="12" spans="1:198" s="1" customFormat="1" ht="15" customHeight="1">
      <c r="A12" s="432" t="s">
        <v>3</v>
      </c>
      <c r="B12" s="646">
        <f>+'[1]FTE Enrollment Data'!AK9</f>
        <v>116117</v>
      </c>
      <c r="C12" s="646">
        <f>+'[1]FTE Enrollment Data'!AU9</f>
        <v>138642.25833333333</v>
      </c>
      <c r="D12" s="646">
        <f>+'[1]FTE Enrollment Data'!AV9</f>
        <v>143516.9375</v>
      </c>
      <c r="E12" s="646">
        <f>+'[1]FTE Enrollment Data'!AW9</f>
        <v>153872.53333333333</v>
      </c>
      <c r="F12" s="646">
        <f>+'[1]FTE Enrollment Data'!AX9</f>
        <v>163130.10416666666</v>
      </c>
      <c r="G12" s="646">
        <f>+'[1]FTE Enrollment Data'!AY9</f>
        <v>166617.19166666665</v>
      </c>
      <c r="H12" s="646">
        <f>+'[1]FTE Enrollment Data'!AZ9</f>
        <v>171853.32666666669</v>
      </c>
      <c r="I12" s="646">
        <f>+'[1]FTE Enrollment Data'!BA9</f>
        <v>176429.90916666665</v>
      </c>
      <c r="J12" s="646">
        <f>+'[1]FTE Enrollment Data'!BB9</f>
        <v>182818.11916666664</v>
      </c>
      <c r="K12" s="646">
        <f>+'[1]FTE Enrollment Data'!BC9</f>
        <v>188927.9025</v>
      </c>
      <c r="L12" s="646">
        <f>+'[1]FTE Enrollment Data'!BD9</f>
        <v>198471.62500000003</v>
      </c>
      <c r="M12" s="646">
        <f>+'[1]FTE Enrollment Data'!BE9</f>
        <v>211017.74416666664</v>
      </c>
      <c r="N12" s="646">
        <f>+'[1]FTE Enrollment Data'!BF9</f>
        <v>214846.54166666666</v>
      </c>
      <c r="O12" s="646">
        <f>+'[1]FTE Enrollment Data'!BG9</f>
        <v>228526.42583333331</v>
      </c>
      <c r="P12" s="646">
        <f>+'[1]FTE Enrollment Data'!BH9</f>
        <v>228769.05000000002</v>
      </c>
      <c r="Q12" s="646">
        <f>+'[1]FTE Enrollment Data'!BI9</f>
        <v>234339.21249999997</v>
      </c>
      <c r="R12" s="646">
        <f>+'[1]FTE Enrollment Data'!BJ9</f>
        <v>239171.7555</v>
      </c>
      <c r="S12" s="362">
        <f t="shared" si="126"/>
        <v>4832.5430000000342</v>
      </c>
      <c r="T12" s="446">
        <f t="shared" si="127"/>
        <v>2.0621998975096987</v>
      </c>
      <c r="U12" s="362">
        <f t="shared" si="128"/>
        <v>10645.329666666687</v>
      </c>
      <c r="V12" s="446">
        <f t="shared" si="129"/>
        <v>4.6582488777164155</v>
      </c>
      <c r="W12" s="186">
        <f>+Total!B10</f>
        <v>1597061412.6444001</v>
      </c>
      <c r="X12" s="109">
        <f>+Total!C10</f>
        <v>1686575563</v>
      </c>
      <c r="Y12" s="109">
        <f>+Total!D10</f>
        <v>1772448470</v>
      </c>
      <c r="Z12" s="109">
        <f>+Total!E10</f>
        <v>1842327326</v>
      </c>
      <c r="AA12" s="109">
        <f>+Total!F10</f>
        <v>1817332194.99</v>
      </c>
      <c r="AB12" s="109">
        <f>+Total!G10</f>
        <v>1972753752</v>
      </c>
      <c r="AC12" s="109">
        <f>+Total!H10</f>
        <v>2141489334</v>
      </c>
      <c r="AD12" s="109">
        <f>+Total!I10</f>
        <v>2323001999</v>
      </c>
      <c r="AE12" s="109">
        <f>+Total!J10</f>
        <v>2374442240</v>
      </c>
      <c r="AF12" s="109">
        <f>Total!K10</f>
        <v>2291436188</v>
      </c>
      <c r="AG12" s="109">
        <f>Total!L10</f>
        <v>2620699840</v>
      </c>
      <c r="AH12" s="109">
        <f>Total!M10</f>
        <v>2754693967</v>
      </c>
      <c r="AI12" s="109">
        <f>Total!N10</f>
        <v>2971253378</v>
      </c>
      <c r="AJ12" s="109">
        <f>Total!O10</f>
        <v>3113015755</v>
      </c>
      <c r="AK12" s="109">
        <f>Total!P10</f>
        <v>3211508027</v>
      </c>
      <c r="AL12" s="109">
        <f>Total!Q10</f>
        <v>3467475272.1999998</v>
      </c>
      <c r="AM12" s="401">
        <f t="shared" si="130"/>
        <v>255967245.19999981</v>
      </c>
      <c r="AN12" s="359">
        <f t="shared" si="131"/>
        <v>7.9703131067403623</v>
      </c>
      <c r="AO12" s="401">
        <f t="shared" si="132"/>
        <v>496221894.19999981</v>
      </c>
      <c r="AP12" s="479">
        <f t="shared" si="133"/>
        <v>16.700759951142739</v>
      </c>
      <c r="AQ12" s="109">
        <f t="shared" si="21"/>
        <v>11519.297448290508</v>
      </c>
      <c r="AR12" s="109">
        <f t="shared" si="22"/>
        <v>11751.75273650192</v>
      </c>
      <c r="AS12" s="109">
        <f t="shared" si="23"/>
        <v>11518.939940764823</v>
      </c>
      <c r="AT12" s="109">
        <f t="shared" si="24"/>
        <v>11293.607243196095</v>
      </c>
      <c r="AU12" s="109">
        <f t="shared" si="25"/>
        <v>10907.230981456847</v>
      </c>
      <c r="AV12" s="109">
        <f t="shared" si="26"/>
        <v>11479.28754283837</v>
      </c>
      <c r="AW12" s="109">
        <f t="shared" si="27"/>
        <v>12137.90419161309</v>
      </c>
      <c r="AX12" s="109">
        <f t="shared" si="28"/>
        <v>12706.628913965737</v>
      </c>
      <c r="AY12" s="109">
        <f t="shared" si="29"/>
        <v>12567.980740695515</v>
      </c>
      <c r="AZ12" s="109">
        <f t="shared" si="30"/>
        <v>11545.409516347738</v>
      </c>
      <c r="BA12" s="109">
        <f t="shared" si="31"/>
        <v>12419.333977573522</v>
      </c>
      <c r="BB12" s="109">
        <f t="shared" si="32"/>
        <v>12821.681678608977</v>
      </c>
      <c r="BC12" s="109">
        <f t="shared" si="33"/>
        <v>13001.793412578752</v>
      </c>
      <c r="BD12" s="109">
        <f t="shared" si="34"/>
        <v>13607.678814070347</v>
      </c>
      <c r="BE12" s="109">
        <f t="shared" si="35"/>
        <v>13704.526838418049</v>
      </c>
      <c r="BF12" s="109">
        <f t="shared" si="36"/>
        <v>14497.845972452211</v>
      </c>
      <c r="BG12" s="353">
        <f t="shared" si="134"/>
        <v>793.31913403416183</v>
      </c>
      <c r="BH12" s="454">
        <f t="shared" si="37"/>
        <v>5.7887378629537336</v>
      </c>
      <c r="BI12" s="353">
        <f t="shared" si="135"/>
        <v>1496.0525598734584</v>
      </c>
      <c r="BJ12" s="454">
        <f t="shared" si="38"/>
        <v>11.506509236072642</v>
      </c>
      <c r="BK12" s="460">
        <f t="shared" si="136"/>
        <v>91.15251228864652</v>
      </c>
      <c r="BL12" s="463">
        <f t="shared" si="137"/>
        <v>90.065375433081059</v>
      </c>
      <c r="BM12" s="504">
        <f t="shared" si="39"/>
        <v>13893.116903686641</v>
      </c>
      <c r="BN12" s="505">
        <f t="shared" si="40"/>
        <v>13999.440034158379</v>
      </c>
      <c r="BO12" s="492">
        <f t="shared" si="138"/>
        <v>498.40593829383215</v>
      </c>
      <c r="BP12" s="493">
        <f t="shared" si="41"/>
        <v>3.5601848150906807</v>
      </c>
      <c r="BQ12" s="492">
        <f t="shared" si="42"/>
        <v>604.72906876556954</v>
      </c>
      <c r="BR12" s="495">
        <f t="shared" si="43"/>
        <v>4.3527242515687767</v>
      </c>
      <c r="BS12" s="187">
        <f>+'State General Purpose'!R10+'State Ed Special Purpose'!B10</f>
        <v>1159574609</v>
      </c>
      <c r="BT12" s="188">
        <f>+'State General Purpose'!S10+'State Ed Special Purpose'!C10</f>
        <v>1190003808</v>
      </c>
      <c r="BU12" s="188">
        <f>+'State General Purpose'!T10+'State Ed Special Purpose'!D10</f>
        <v>1223300202</v>
      </c>
      <c r="BV12" s="188">
        <f>+'State General Purpose'!U10+'State Ed Special Purpose'!E10</f>
        <v>1189287210</v>
      </c>
      <c r="BW12" s="188">
        <f>+'State General Purpose'!V10+'State Ed Special Purpose'!F10</f>
        <v>1207410844</v>
      </c>
      <c r="BX12" s="188">
        <f>+'State General Purpose'!W10+'State Ed Special Purpose'!G10</f>
        <v>1312776894</v>
      </c>
      <c r="BY12" s="188">
        <f>+'State General Purpose'!X10+'State Ed Special Purpose'!H10</f>
        <v>1404536926</v>
      </c>
      <c r="BZ12" s="188">
        <f>+'State General Purpose'!Y10+'State Ed Special Purpose'!I10</f>
        <v>1515058374</v>
      </c>
      <c r="CA12" s="188">
        <f>+'State General Purpose'!Z10+'State Ed Special Purpose'!J10</f>
        <v>1471302450</v>
      </c>
      <c r="CB12" s="188">
        <f>+'State General Purpose'!AA10+'State Ed Special Purpose'!K10</f>
        <v>1180251891</v>
      </c>
      <c r="CC12" s="188">
        <f>+'State General Purpose'!AB10+'State Ed Special Purpose'!L10</f>
        <v>1297349392</v>
      </c>
      <c r="CD12" s="188">
        <f>+'State General Purpose'!AC10+'State Ed Special Purpose'!M10</f>
        <v>1214084283</v>
      </c>
      <c r="CE12" s="188">
        <f>+'State General Purpose'!AD10+'State Ed Special Purpose'!N10</f>
        <v>1295334790</v>
      </c>
      <c r="CF12" s="188">
        <f>+'State General Purpose'!AE10+'State Ed Special Purpose'!O10</f>
        <v>1387926219</v>
      </c>
      <c r="CG12" s="188">
        <f>+'State General Purpose'!AF10+'State Ed Special Purpose'!P10</f>
        <v>1428101290</v>
      </c>
      <c r="CH12" s="188">
        <f>+'State General Purpose'!AG10+'State Ed Special Purpose'!Q10</f>
        <v>1513192777</v>
      </c>
      <c r="CI12" s="401">
        <f t="shared" si="139"/>
        <v>85091487</v>
      </c>
      <c r="CJ12" s="359">
        <f t="shared" si="44"/>
        <v>5.958364970036544</v>
      </c>
      <c r="CK12" s="353">
        <f t="shared" si="140"/>
        <v>217857987</v>
      </c>
      <c r="CL12" s="359">
        <f t="shared" si="45"/>
        <v>16.818662532795862</v>
      </c>
      <c r="CM12" s="532">
        <f t="shared" si="46"/>
        <v>8363.7890996558235</v>
      </c>
      <c r="CN12" s="188">
        <f t="shared" si="47"/>
        <v>8291.7307791632611</v>
      </c>
      <c r="CO12" s="188">
        <f t="shared" si="48"/>
        <v>7950.0881378872909</v>
      </c>
      <c r="CP12" s="188">
        <f t="shared" si="49"/>
        <v>7290.4214465830892</v>
      </c>
      <c r="CQ12" s="108">
        <f t="shared" si="50"/>
        <v>7246.6162220255092</v>
      </c>
      <c r="CR12" s="108">
        <f t="shared" si="51"/>
        <v>7638.9379214422333</v>
      </c>
      <c r="CS12" s="108">
        <f t="shared" si="52"/>
        <v>7960.8776801737577</v>
      </c>
      <c r="CT12" s="108">
        <f t="shared" si="53"/>
        <v>8287.2440702597578</v>
      </c>
      <c r="CU12" s="108">
        <f t="shared" si="54"/>
        <v>7787.6397849703544</v>
      </c>
      <c r="CV12" s="108">
        <f t="shared" si="55"/>
        <v>5946.7034191915336</v>
      </c>
      <c r="CW12" s="108">
        <f t="shared" si="56"/>
        <v>6148.0582930283044</v>
      </c>
      <c r="CX12" s="108">
        <f t="shared" si="57"/>
        <v>5650.9370529391426</v>
      </c>
      <c r="CY12" s="108">
        <f t="shared" si="58"/>
        <v>5668.2057021479914</v>
      </c>
      <c r="CZ12" s="108">
        <f t="shared" si="59"/>
        <v>6066.9317768290766</v>
      </c>
      <c r="DA12" s="108">
        <f t="shared" si="60"/>
        <v>6094.1627086845319</v>
      </c>
      <c r="DB12" s="108">
        <f t="shared" si="61"/>
        <v>6326.8038227866755</v>
      </c>
      <c r="DC12" s="353">
        <f t="shared" si="62"/>
        <v>232.64111410214355</v>
      </c>
      <c r="DD12" s="454">
        <f t="shared" si="141"/>
        <v>3.8174417918086858</v>
      </c>
      <c r="DE12" s="353">
        <f t="shared" si="142"/>
        <v>658.59812063868412</v>
      </c>
      <c r="DF12" s="454">
        <f t="shared" si="143"/>
        <v>11.619164074957714</v>
      </c>
      <c r="DG12" s="460">
        <f t="shared" si="144"/>
        <v>93.514986522195613</v>
      </c>
      <c r="DH12" s="463">
        <f t="shared" si="145"/>
        <v>93.799728781116116</v>
      </c>
      <c r="DI12" s="492">
        <f t="shared" si="63"/>
        <v>6056.7832417563632</v>
      </c>
      <c r="DJ12" s="505">
        <f t="shared" si="64"/>
        <v>6225.3054340752005</v>
      </c>
      <c r="DK12" s="492">
        <f t="shared" si="65"/>
        <v>101.49838871147495</v>
      </c>
      <c r="DL12" s="493">
        <f t="shared" si="8"/>
        <v>1.6304162066636498</v>
      </c>
      <c r="DM12" s="492">
        <f t="shared" si="66"/>
        <v>270.02058103031231</v>
      </c>
      <c r="DN12" s="546">
        <f t="shared" si="67"/>
        <v>4.4581516335065503</v>
      </c>
      <c r="DO12" s="590">
        <f>+'Tuition Revenues'!B10</f>
        <v>437486803.64440006</v>
      </c>
      <c r="DP12" s="188">
        <f>+'Tuition Revenues'!C10</f>
        <v>496571755</v>
      </c>
      <c r="DQ12" s="188">
        <f>+'Tuition Revenues'!D10</f>
        <v>549148268</v>
      </c>
      <c r="DR12" s="188">
        <f>+'Tuition Revenues'!E10</f>
        <v>653040116</v>
      </c>
      <c r="DS12" s="188">
        <f>+'Tuition Revenues'!F10</f>
        <v>609921350.99000001</v>
      </c>
      <c r="DT12" s="188">
        <f>+'Tuition Revenues'!G10</f>
        <v>659976858</v>
      </c>
      <c r="DU12" s="188">
        <f>+'Tuition Revenues'!H10</f>
        <v>736952408</v>
      </c>
      <c r="DV12" s="188">
        <f>+'Tuition Revenues'!I10</f>
        <v>807943625</v>
      </c>
      <c r="DW12" s="188">
        <f>+'Tuition Revenues'!J10</f>
        <v>903139790</v>
      </c>
      <c r="DX12" s="188">
        <f>+'Tuition Revenues'!K10</f>
        <v>1111184297</v>
      </c>
      <c r="DY12" s="188">
        <f>+'Tuition Revenues'!L10</f>
        <v>1323350448</v>
      </c>
      <c r="DZ12" s="188">
        <f>+'Tuition Revenues'!M10</f>
        <v>1540609684</v>
      </c>
      <c r="EA12" s="188">
        <f>+'Tuition Revenues'!N10</f>
        <v>1675918588</v>
      </c>
      <c r="EB12" s="188">
        <f>+'Tuition Revenues'!O10</f>
        <v>1725089536</v>
      </c>
      <c r="EC12" s="188">
        <f>+'Tuition Revenues'!P10</f>
        <v>1783406737</v>
      </c>
      <c r="ED12" s="188">
        <f>+'Tuition Revenues'!Q10</f>
        <v>1954282495.1999998</v>
      </c>
      <c r="EE12" s="353">
        <f t="shared" si="68"/>
        <v>170875758.19999981</v>
      </c>
      <c r="EF12" s="359">
        <f t="shared" si="69"/>
        <v>9.581423836462708</v>
      </c>
      <c r="EG12" s="353">
        <f t="shared" si="70"/>
        <v>278363907.19999981</v>
      </c>
      <c r="EH12" s="359">
        <f t="shared" si="71"/>
        <v>16.609631827772279</v>
      </c>
      <c r="EI12" s="590">
        <f t="shared" si="72"/>
        <v>3155.5083486346848</v>
      </c>
      <c r="EJ12" s="188">
        <f t="shared" si="73"/>
        <v>3460.0219573386589</v>
      </c>
      <c r="EK12" s="188">
        <f t="shared" si="74"/>
        <v>3568.8518028775334</v>
      </c>
      <c r="EL12" s="188">
        <f t="shared" si="75"/>
        <v>4003.1857966130056</v>
      </c>
      <c r="EM12" s="188">
        <f t="shared" si="76"/>
        <v>3660.6147594313375</v>
      </c>
      <c r="EN12" s="188">
        <f t="shared" si="77"/>
        <v>3840.3496213961366</v>
      </c>
      <c r="EO12" s="188">
        <f t="shared" si="78"/>
        <v>4177.0265114393333</v>
      </c>
      <c r="EP12" s="188">
        <f t="shared" si="79"/>
        <v>4419.3848437059787</v>
      </c>
      <c r="EQ12" s="188">
        <f t="shared" si="80"/>
        <v>4780.3409557251607</v>
      </c>
      <c r="ER12" s="188">
        <f t="shared" si="81"/>
        <v>5598.706097156205</v>
      </c>
      <c r="ES12" s="188">
        <f t="shared" si="82"/>
        <v>6271.2756845452177</v>
      </c>
      <c r="ET12" s="188">
        <f t="shared" si="83"/>
        <v>7170.744625669834</v>
      </c>
      <c r="EU12" s="188">
        <f t="shared" si="84"/>
        <v>7333.587710430761</v>
      </c>
      <c r="EV12" s="188">
        <f t="shared" si="85"/>
        <v>7540.7470372412699</v>
      </c>
      <c r="EW12" s="188">
        <f t="shared" si="86"/>
        <v>7610.3641297335171</v>
      </c>
      <c r="EX12" s="188">
        <f t="shared" si="87"/>
        <v>8171.0421496655354</v>
      </c>
      <c r="EY12" s="353">
        <f t="shared" si="146"/>
        <v>560.67801993201829</v>
      </c>
      <c r="EZ12" s="454">
        <f t="shared" si="88"/>
        <v>7.3672955771125617</v>
      </c>
      <c r="FA12" s="353">
        <f t="shared" si="147"/>
        <v>837.45443923477433</v>
      </c>
      <c r="FB12" s="454">
        <f t="shared" si="89"/>
        <v>11.419437147300224</v>
      </c>
      <c r="FC12" s="460">
        <f t="shared" si="148"/>
        <v>89.406749300165671</v>
      </c>
      <c r="FD12" s="463">
        <f t="shared" si="149"/>
        <v>87.372023304142203</v>
      </c>
      <c r="FE12" s="492">
        <f t="shared" si="150"/>
        <v>7836.3336619302781</v>
      </c>
      <c r="FF12" s="505">
        <f t="shared" si="151"/>
        <v>7774.1346000831791</v>
      </c>
      <c r="FG12" s="492">
        <f t="shared" si="90"/>
        <v>396.9075495823563</v>
      </c>
      <c r="FH12" s="493">
        <f t="shared" si="91"/>
        <v>5.10548852058864</v>
      </c>
      <c r="FI12" s="492">
        <f t="shared" si="92"/>
        <v>334.70848773525722</v>
      </c>
      <c r="FJ12" s="546">
        <f t="shared" si="93"/>
        <v>4.2712383389352828</v>
      </c>
      <c r="FK12" s="95">
        <f t="shared" si="94"/>
        <v>0.72606763886429804</v>
      </c>
      <c r="FL12" s="93">
        <f t="shared" si="95"/>
        <v>0.70557396543993445</v>
      </c>
      <c r="FM12" s="93">
        <f t="shared" si="96"/>
        <v>0.69017532678961324</v>
      </c>
      <c r="FN12" s="94">
        <f t="shared" si="97"/>
        <v>0.64553523861698392</v>
      </c>
      <c r="FO12" s="94">
        <f t="shared" si="98"/>
        <v>0.66438642716426644</v>
      </c>
      <c r="FP12" s="94">
        <f t="shared" si="99"/>
        <v>0.66545400948754596</v>
      </c>
      <c r="FQ12" s="94">
        <f t="shared" si="100"/>
        <v>0.65586921386926689</v>
      </c>
      <c r="FR12" s="94">
        <f t="shared" si="101"/>
        <v>0.65219848052313278</v>
      </c>
      <c r="FS12" s="94">
        <f t="shared" si="102"/>
        <v>0.61964128889486059</v>
      </c>
      <c r="FT12" s="94">
        <f t="shared" si="103"/>
        <v>0.51507080894543333</v>
      </c>
      <c r="FU12" s="94">
        <f t="shared" si="104"/>
        <v>0.49503929148940612</v>
      </c>
      <c r="FV12" s="94">
        <f t="shared" si="105"/>
        <v>0.4407329080994789</v>
      </c>
      <c r="FW12" s="94">
        <f t="shared" si="106"/>
        <v>0.43595568105736959</v>
      </c>
      <c r="FX12" s="94">
        <f t="shared" si="107"/>
        <v>0.44584619167788309</v>
      </c>
      <c r="FY12" s="94">
        <f t="shared" si="108"/>
        <v>0.44468246007594364</v>
      </c>
      <c r="FZ12" s="94">
        <f t="shared" si="109"/>
        <v>0.43639612634928138</v>
      </c>
      <c r="GA12" s="95">
        <f t="shared" si="110"/>
        <v>0.27393236113570191</v>
      </c>
      <c r="GB12" s="93">
        <f t="shared" si="111"/>
        <v>0.29442603456006555</v>
      </c>
      <c r="GC12" s="93">
        <f t="shared" si="112"/>
        <v>0.30982467321038676</v>
      </c>
      <c r="GD12" s="94">
        <f t="shared" si="113"/>
        <v>0.35446476138301602</v>
      </c>
      <c r="GE12" s="94">
        <f t="shared" si="114"/>
        <v>0.33561357283573362</v>
      </c>
      <c r="GF12" s="94">
        <f t="shared" si="115"/>
        <v>0.33454599051245398</v>
      </c>
      <c r="GG12" s="94">
        <f t="shared" si="116"/>
        <v>0.34413078613073306</v>
      </c>
      <c r="GH12" s="94">
        <f t="shared" si="117"/>
        <v>0.34780151947686722</v>
      </c>
      <c r="GI12" s="94">
        <f t="shared" si="118"/>
        <v>0.38035871110513936</v>
      </c>
      <c r="GJ12" s="94">
        <f t="shared" si="119"/>
        <v>0.48492919105456667</v>
      </c>
      <c r="GK12" s="94">
        <f t="shared" si="120"/>
        <v>0.50496070851059383</v>
      </c>
      <c r="GL12" s="94">
        <f t="shared" si="121"/>
        <v>0.55926709190052104</v>
      </c>
      <c r="GM12" s="94">
        <f t="shared" si="122"/>
        <v>0.56404431894263041</v>
      </c>
      <c r="GN12" s="94">
        <f t="shared" si="123"/>
        <v>0.55415380832211691</v>
      </c>
      <c r="GO12" s="94">
        <f t="shared" si="124"/>
        <v>0.55531753992405641</v>
      </c>
      <c r="GP12" s="94">
        <f t="shared" si="125"/>
        <v>0.56360387365071862</v>
      </c>
    </row>
    <row r="13" spans="1:198" s="1" customFormat="1" ht="15" customHeight="1">
      <c r="A13" s="432" t="s">
        <v>4</v>
      </c>
      <c r="B13" s="646">
        <f>+'[1]FTE Enrollment Data'!AK10</f>
        <v>79841</v>
      </c>
      <c r="C13" s="646">
        <f>+'[1]FTE Enrollment Data'!AU10</f>
        <v>74598.616666666669</v>
      </c>
      <c r="D13" s="646">
        <f>+'[1]FTE Enrollment Data'!AV10</f>
        <v>87480.05833333332</v>
      </c>
      <c r="E13" s="646">
        <f>+'[1]FTE Enrollment Data'!AW10</f>
        <v>90818.34583333334</v>
      </c>
      <c r="F13" s="646">
        <f>+'[1]FTE Enrollment Data'!AX10</f>
        <v>94579.633333333346</v>
      </c>
      <c r="G13" s="646">
        <f>+'[1]FTE Enrollment Data'!AY10</f>
        <v>96059.8</v>
      </c>
      <c r="H13" s="646">
        <f>+'[1]FTE Enrollment Data'!AZ10</f>
        <v>96201.274999999994</v>
      </c>
      <c r="I13" s="646">
        <f>+'[1]FTE Enrollment Data'!BA10</f>
        <v>96527.241666666683</v>
      </c>
      <c r="J13" s="646">
        <f>+'[1]FTE Enrollment Data'!BB10</f>
        <v>96765.475000000006</v>
      </c>
      <c r="K13" s="646">
        <f>+'[1]FTE Enrollment Data'!BC10</f>
        <v>97522.916666666672</v>
      </c>
      <c r="L13" s="646">
        <f>+'[1]FTE Enrollment Data'!BD10</f>
        <v>98711.024999999994</v>
      </c>
      <c r="M13" s="646">
        <f>+'[1]FTE Enrollment Data'!BE10</f>
        <v>100647.37916666668</v>
      </c>
      <c r="N13" s="646">
        <f>+'[1]FTE Enrollment Data'!BF10</f>
        <v>100902.69166666668</v>
      </c>
      <c r="O13" s="646">
        <f>+'[1]FTE Enrollment Data'!BG10</f>
        <v>101030.05</v>
      </c>
      <c r="P13" s="646">
        <f>+'[1]FTE Enrollment Data'!BH10</f>
        <v>101137.72500000001</v>
      </c>
      <c r="Q13" s="646">
        <f>+'[1]FTE Enrollment Data'!BI10</f>
        <v>100802.6</v>
      </c>
      <c r="R13" s="646">
        <f>+'[1]FTE Enrollment Data'!BJ10</f>
        <v>101092.26666666668</v>
      </c>
      <c r="S13" s="362">
        <f t="shared" si="126"/>
        <v>289.66666666667152</v>
      </c>
      <c r="T13" s="446">
        <f t="shared" si="127"/>
        <v>0.28736031279616941</v>
      </c>
      <c r="U13" s="362">
        <f t="shared" si="128"/>
        <v>62.216666666674428</v>
      </c>
      <c r="V13" s="446">
        <f t="shared" si="129"/>
        <v>6.1582337796204624E-2</v>
      </c>
      <c r="W13" s="186">
        <f>+Total!B11</f>
        <v>986054535</v>
      </c>
      <c r="X13" s="109">
        <f>+Total!C11</f>
        <v>1070881600</v>
      </c>
      <c r="Y13" s="109">
        <f>+Total!D11</f>
        <v>1075028800</v>
      </c>
      <c r="Z13" s="109">
        <f>+Total!E11</f>
        <v>1140140900</v>
      </c>
      <c r="AA13" s="109">
        <f>+Total!F11</f>
        <v>1235842700</v>
      </c>
      <c r="AB13" s="109">
        <f>+Total!G11</f>
        <v>1374555700</v>
      </c>
      <c r="AC13" s="109">
        <f>+Total!H11</f>
        <v>1390824042</v>
      </c>
      <c r="AD13" s="109">
        <f>+Total!I11</f>
        <v>1567082051</v>
      </c>
      <c r="AE13" s="109">
        <f>+Total!J11</f>
        <v>1624946599</v>
      </c>
      <c r="AF13" s="109">
        <f>Total!K11</f>
        <v>1607951208</v>
      </c>
      <c r="AG13" s="109">
        <f>Total!L11</f>
        <v>1742385651</v>
      </c>
      <c r="AH13" s="109">
        <f>Total!M11</f>
        <v>1813916447.2145011</v>
      </c>
      <c r="AI13" s="109">
        <f>Total!N11</f>
        <v>1859245627.4384091</v>
      </c>
      <c r="AJ13" s="109">
        <f>Total!O11</f>
        <v>1915946344.0454025</v>
      </c>
      <c r="AK13" s="109">
        <f>Total!P11</f>
        <v>1974286008.4523659</v>
      </c>
      <c r="AL13" s="109">
        <f>Total!Q11</f>
        <v>2013866651.267967</v>
      </c>
      <c r="AM13" s="401">
        <f t="shared" si="130"/>
        <v>39580642.81560111</v>
      </c>
      <c r="AN13" s="359">
        <f t="shared" si="131"/>
        <v>2.0048079480960412</v>
      </c>
      <c r="AO13" s="401">
        <f t="shared" si="132"/>
        <v>154621023.8295579</v>
      </c>
      <c r="AP13" s="479">
        <f t="shared" si="133"/>
        <v>8.3163311801135329</v>
      </c>
      <c r="AQ13" s="109">
        <f t="shared" si="21"/>
        <v>13218.1343175041</v>
      </c>
      <c r="AR13" s="109">
        <f t="shared" si="22"/>
        <v>12241.436738868202</v>
      </c>
      <c r="AS13" s="109">
        <f t="shared" si="23"/>
        <v>11837.132576416392</v>
      </c>
      <c r="AT13" s="109">
        <f t="shared" si="24"/>
        <v>12054.824699750368</v>
      </c>
      <c r="AU13" s="109">
        <f t="shared" si="25"/>
        <v>12865.347419003579</v>
      </c>
      <c r="AV13" s="109">
        <f t="shared" si="26"/>
        <v>14288.331417644933</v>
      </c>
      <c r="AW13" s="109">
        <f t="shared" si="27"/>
        <v>14408.616862821711</v>
      </c>
      <c r="AX13" s="109">
        <f t="shared" si="28"/>
        <v>16194.640195792972</v>
      </c>
      <c r="AY13" s="109">
        <f t="shared" si="29"/>
        <v>16662.202634423531</v>
      </c>
      <c r="AZ13" s="109">
        <f t="shared" si="30"/>
        <v>16289.479397058232</v>
      </c>
      <c r="BA13" s="109">
        <f t="shared" si="31"/>
        <v>17311.783629404821</v>
      </c>
      <c r="BB13" s="109">
        <f t="shared" si="32"/>
        <v>17976.888596855246</v>
      </c>
      <c r="BC13" s="109">
        <f t="shared" si="33"/>
        <v>18402.897231451523</v>
      </c>
      <c r="BD13" s="109">
        <f t="shared" si="34"/>
        <v>18943.933572219488</v>
      </c>
      <c r="BE13" s="109">
        <f t="shared" si="35"/>
        <v>19585.665532956151</v>
      </c>
      <c r="BF13" s="109">
        <f t="shared" si="36"/>
        <v>19921.075248103054</v>
      </c>
      <c r="BG13" s="353">
        <f t="shared" si="134"/>
        <v>335.40971514690318</v>
      </c>
      <c r="BH13" s="454">
        <f t="shared" si="37"/>
        <v>1.7125265137532364</v>
      </c>
      <c r="BI13" s="353">
        <f t="shared" si="135"/>
        <v>1518.1780166515309</v>
      </c>
      <c r="BJ13" s="454">
        <f t="shared" si="38"/>
        <v>8.2496685035923836</v>
      </c>
      <c r="BK13" s="460">
        <f t="shared" si="136"/>
        <v>129.01837945015291</v>
      </c>
      <c r="BL13" s="463">
        <f t="shared" si="137"/>
        <v>123.75625487125956</v>
      </c>
      <c r="BM13" s="504">
        <f t="shared" si="39"/>
        <v>19664.487389542162</v>
      </c>
      <c r="BN13" s="505">
        <f t="shared" si="40"/>
        <v>20007.137305103235</v>
      </c>
      <c r="BO13" s="492">
        <f t="shared" si="138"/>
        <v>-86.062057000181085</v>
      </c>
      <c r="BP13" s="493">
        <f t="shared" si="41"/>
        <v>-0.43015677699292426</v>
      </c>
      <c r="BQ13" s="492">
        <f t="shared" si="42"/>
        <v>256.58785856089162</v>
      </c>
      <c r="BR13" s="495">
        <f t="shared" si="43"/>
        <v>1.3048286155547004</v>
      </c>
      <c r="BS13" s="187">
        <f>+'State General Purpose'!R11+'State Ed Special Purpose'!B11</f>
        <v>614315900</v>
      </c>
      <c r="BT13" s="188">
        <f>+'State General Purpose'!S11+'State Ed Special Purpose'!C11</f>
        <v>642410800</v>
      </c>
      <c r="BU13" s="188">
        <f>+'State General Purpose'!T11+'State Ed Special Purpose'!D11</f>
        <v>628102900</v>
      </c>
      <c r="BV13" s="188">
        <f>+'State General Purpose'!U11+'State Ed Special Purpose'!E11</f>
        <v>627040800</v>
      </c>
      <c r="BW13" s="188">
        <f>+'State General Purpose'!V11+'State Ed Special Purpose'!F11</f>
        <v>624249800</v>
      </c>
      <c r="BX13" s="188">
        <f>+'State General Purpose'!W11+'State Ed Special Purpose'!G11</f>
        <v>681517700</v>
      </c>
      <c r="BY13" s="188">
        <f>+'State General Purpose'!X11+'State Ed Special Purpose'!H11</f>
        <v>697527000</v>
      </c>
      <c r="BZ13" s="188">
        <f>+'State General Purpose'!Y11+'State Ed Special Purpose'!I11</f>
        <v>708652000</v>
      </c>
      <c r="CA13" s="188">
        <f>+'State General Purpose'!Z11+'State Ed Special Purpose'!J11</f>
        <v>707833000</v>
      </c>
      <c r="CB13" s="188">
        <f>+'State General Purpose'!AA11+'State Ed Special Purpose'!K11</f>
        <v>659521500</v>
      </c>
      <c r="CC13" s="188">
        <f>+'State General Purpose'!AB11+'State Ed Special Purpose'!L11</f>
        <v>676875851</v>
      </c>
      <c r="CD13" s="188">
        <f>+'State General Purpose'!AC11+'State Ed Special Purpose'!M11</f>
        <v>683252300</v>
      </c>
      <c r="CE13" s="188">
        <f>+'State General Purpose'!AD11+'State Ed Special Purpose'!N11</f>
        <v>663772800</v>
      </c>
      <c r="CF13" s="188">
        <f>+'State General Purpose'!AE11+'State Ed Special Purpose'!O11</f>
        <v>667270900</v>
      </c>
      <c r="CG13" s="188">
        <f>+'State General Purpose'!AF11+'State Ed Special Purpose'!P11</f>
        <v>663311000</v>
      </c>
      <c r="CH13" s="188">
        <f>+'State General Purpose'!AG11+'State Ed Special Purpose'!Q11</f>
        <v>665082100</v>
      </c>
      <c r="CI13" s="401">
        <f t="shared" si="139"/>
        <v>1771100</v>
      </c>
      <c r="CJ13" s="359">
        <f t="shared" si="44"/>
        <v>0.26700898974990617</v>
      </c>
      <c r="CK13" s="353">
        <f t="shared" si="140"/>
        <v>1309300</v>
      </c>
      <c r="CL13" s="359">
        <f t="shared" si="45"/>
        <v>0.19725122813107135</v>
      </c>
      <c r="CM13" s="532">
        <f t="shared" si="46"/>
        <v>8234.9502906331818</v>
      </c>
      <c r="CN13" s="188">
        <f t="shared" si="47"/>
        <v>7343.5113354881751</v>
      </c>
      <c r="CO13" s="188">
        <f t="shared" si="48"/>
        <v>6916.0354577771386</v>
      </c>
      <c r="CP13" s="188">
        <f t="shared" si="49"/>
        <v>6629.7656049276284</v>
      </c>
      <c r="CQ13" s="108">
        <f t="shared" si="50"/>
        <v>6498.554025721477</v>
      </c>
      <c r="CR13" s="108">
        <f t="shared" si="51"/>
        <v>7084.2896832708302</v>
      </c>
      <c r="CS13" s="108">
        <f t="shared" si="52"/>
        <v>7226.2191269148616</v>
      </c>
      <c r="CT13" s="108">
        <f t="shared" si="53"/>
        <v>7323.3971103846688</v>
      </c>
      <c r="CU13" s="108">
        <f t="shared" si="54"/>
        <v>7258.119672726496</v>
      </c>
      <c r="CV13" s="108">
        <f t="shared" si="55"/>
        <v>6681.3357474507029</v>
      </c>
      <c r="CW13" s="108">
        <f t="shared" si="56"/>
        <v>6725.2208314250265</v>
      </c>
      <c r="CX13" s="108">
        <f t="shared" si="57"/>
        <v>6771.3981531546515</v>
      </c>
      <c r="CY13" s="108">
        <f t="shared" si="58"/>
        <v>6570.0531673497144</v>
      </c>
      <c r="CZ13" s="108">
        <f t="shared" si="59"/>
        <v>6597.6459328109268</v>
      </c>
      <c r="DA13" s="108">
        <f t="shared" si="60"/>
        <v>6580.2965399701989</v>
      </c>
      <c r="DB13" s="108">
        <f t="shared" si="61"/>
        <v>6578.9611998016326</v>
      </c>
      <c r="DC13" s="353">
        <f t="shared" si="62"/>
        <v>-1.3353401685662902</v>
      </c>
      <c r="DD13" s="454">
        <f t="shared" si="141"/>
        <v>-2.0293008992150037E-2</v>
      </c>
      <c r="DE13" s="353">
        <f t="shared" si="142"/>
        <v>8.9080324519181886</v>
      </c>
      <c r="DF13" s="454">
        <f t="shared" si="143"/>
        <v>0.13558539367972253</v>
      </c>
      <c r="DG13" s="460">
        <f t="shared" si="144"/>
        <v>108.39381378872474</v>
      </c>
      <c r="DH13" s="463">
        <f t="shared" si="145"/>
        <v>97.538155676695581</v>
      </c>
      <c r="DI13" s="492">
        <f t="shared" si="63"/>
        <v>7020.4558571987227</v>
      </c>
      <c r="DJ13" s="505">
        <f t="shared" si="64"/>
        <v>6721.9005737615371</v>
      </c>
      <c r="DK13" s="492">
        <f t="shared" si="65"/>
        <v>-142.93937395990451</v>
      </c>
      <c r="DL13" s="493">
        <f t="shared" si="8"/>
        <v>-2.126472600886991</v>
      </c>
      <c r="DM13" s="492">
        <f t="shared" si="66"/>
        <v>-441.49465739709012</v>
      </c>
      <c r="DN13" s="546">
        <f t="shared" si="67"/>
        <v>-6.2886893155860362</v>
      </c>
      <c r="DO13" s="590">
        <f>+'Tuition Revenues'!B11</f>
        <v>371738635</v>
      </c>
      <c r="DP13" s="188">
        <f>+'Tuition Revenues'!C11</f>
        <v>428470800</v>
      </c>
      <c r="DQ13" s="188">
        <f>+'Tuition Revenues'!D11</f>
        <v>446925900</v>
      </c>
      <c r="DR13" s="188">
        <f>+'Tuition Revenues'!E11</f>
        <v>513100100</v>
      </c>
      <c r="DS13" s="188">
        <f>+'Tuition Revenues'!F11</f>
        <v>611592900</v>
      </c>
      <c r="DT13" s="188">
        <f>+'Tuition Revenues'!G11</f>
        <v>693038000</v>
      </c>
      <c r="DU13" s="188">
        <f>+'Tuition Revenues'!H11</f>
        <v>693297042</v>
      </c>
      <c r="DV13" s="188">
        <f>+'Tuition Revenues'!I11</f>
        <v>858430051</v>
      </c>
      <c r="DW13" s="188">
        <f>+'Tuition Revenues'!J11</f>
        <v>917113599</v>
      </c>
      <c r="DX13" s="188">
        <f>+'Tuition Revenues'!K11</f>
        <v>948429708</v>
      </c>
      <c r="DY13" s="188">
        <f>+'Tuition Revenues'!L11</f>
        <v>1065509800</v>
      </c>
      <c r="DZ13" s="188">
        <f>+'Tuition Revenues'!M11</f>
        <v>1130664147.2145011</v>
      </c>
      <c r="EA13" s="188">
        <f>+'Tuition Revenues'!N11</f>
        <v>1195472827.4384091</v>
      </c>
      <c r="EB13" s="188">
        <f>+'Tuition Revenues'!O11</f>
        <v>1248675444.0454025</v>
      </c>
      <c r="EC13" s="188">
        <f>+'Tuition Revenues'!P11</f>
        <v>1310975008.4523659</v>
      </c>
      <c r="ED13" s="188">
        <f>+'Tuition Revenues'!Q11</f>
        <v>1348784551.267967</v>
      </c>
      <c r="EE13" s="353">
        <f t="shared" si="68"/>
        <v>37809542.81560111</v>
      </c>
      <c r="EF13" s="359">
        <f t="shared" si="69"/>
        <v>2.884078077143216</v>
      </c>
      <c r="EG13" s="353">
        <f t="shared" si="70"/>
        <v>153311723.8295579</v>
      </c>
      <c r="EH13" s="359">
        <f t="shared" si="71"/>
        <v>12.824358723239698</v>
      </c>
      <c r="EI13" s="590">
        <f t="shared" si="72"/>
        <v>4983.1840268709184</v>
      </c>
      <c r="EJ13" s="188">
        <f t="shared" si="73"/>
        <v>4897.925403380028</v>
      </c>
      <c r="EK13" s="188">
        <f t="shared" si="74"/>
        <v>4921.0971186392544</v>
      </c>
      <c r="EL13" s="188">
        <f t="shared" si="75"/>
        <v>5425.0590948227391</v>
      </c>
      <c r="EM13" s="188">
        <f t="shared" si="76"/>
        <v>6366.7933932821015</v>
      </c>
      <c r="EN13" s="188">
        <f t="shared" si="77"/>
        <v>7204.0417343741028</v>
      </c>
      <c r="EO13" s="188">
        <f t="shared" si="78"/>
        <v>7182.3977359068485</v>
      </c>
      <c r="EP13" s="188">
        <f t="shared" si="79"/>
        <v>8871.2430854083032</v>
      </c>
      <c r="EQ13" s="188">
        <f t="shared" si="80"/>
        <v>9404.0829616970368</v>
      </c>
      <c r="ER13" s="188">
        <f t="shared" si="81"/>
        <v>9608.1436496075294</v>
      </c>
      <c r="ES13" s="188">
        <f t="shared" si="82"/>
        <v>10586.562797979794</v>
      </c>
      <c r="ET13" s="188">
        <f t="shared" si="83"/>
        <v>11205.490443700595</v>
      </c>
      <c r="EU13" s="188">
        <f t="shared" si="84"/>
        <v>11832.84406410181</v>
      </c>
      <c r="EV13" s="188">
        <f t="shared" si="85"/>
        <v>12346.287639408563</v>
      </c>
      <c r="EW13" s="188">
        <f t="shared" si="86"/>
        <v>13005.368992985952</v>
      </c>
      <c r="EX13" s="188">
        <f t="shared" si="87"/>
        <v>13342.114048301421</v>
      </c>
      <c r="EY13" s="353">
        <f t="shared" si="146"/>
        <v>336.74505531546856</v>
      </c>
      <c r="EZ13" s="454">
        <f t="shared" si="88"/>
        <v>2.5892772092593583</v>
      </c>
      <c r="FA13" s="353">
        <f t="shared" si="147"/>
        <v>1509.2699841996109</v>
      </c>
      <c r="FB13" s="454">
        <f t="shared" si="89"/>
        <v>12.754921606534111</v>
      </c>
      <c r="FC13" s="460">
        <f t="shared" si="148"/>
        <v>144.25901271247807</v>
      </c>
      <c r="FD13" s="463">
        <f t="shared" si="149"/>
        <v>142.66570630802966</v>
      </c>
      <c r="FE13" s="492">
        <f t="shared" si="150"/>
        <v>12644.031532343441</v>
      </c>
      <c r="FF13" s="505">
        <f t="shared" si="151"/>
        <v>13285.236731341698</v>
      </c>
      <c r="FG13" s="492">
        <f t="shared" si="90"/>
        <v>56.877316959722521</v>
      </c>
      <c r="FH13" s="493">
        <f t="shared" si="91"/>
        <v>0.42812422623633883</v>
      </c>
      <c r="FI13" s="492">
        <f t="shared" si="92"/>
        <v>698.08251595797992</v>
      </c>
      <c r="FJ13" s="546">
        <f t="shared" si="93"/>
        <v>5.5210437760478879</v>
      </c>
      <c r="FK13" s="95">
        <f t="shared" si="94"/>
        <v>0.62300398020075021</v>
      </c>
      <c r="FL13" s="93">
        <f t="shared" si="95"/>
        <v>0.59988966100454055</v>
      </c>
      <c r="FM13" s="93">
        <f t="shared" si="96"/>
        <v>0.58426611454502431</v>
      </c>
      <c r="FN13" s="94">
        <f t="shared" si="97"/>
        <v>0.5499678153814147</v>
      </c>
      <c r="FO13" s="94">
        <f t="shared" si="98"/>
        <v>0.50512075687302271</v>
      </c>
      <c r="FP13" s="94">
        <f t="shared" si="99"/>
        <v>0.49580944591768816</v>
      </c>
      <c r="FQ13" s="94">
        <f t="shared" si="100"/>
        <v>0.50152066612032298</v>
      </c>
      <c r="FR13" s="94">
        <f t="shared" si="101"/>
        <v>0.45221116504256353</v>
      </c>
      <c r="FS13" s="94">
        <f t="shared" si="102"/>
        <v>0.435603853342383</v>
      </c>
      <c r="FT13" s="94">
        <f t="shared" si="103"/>
        <v>0.41016263224822924</v>
      </c>
      <c r="FU13" s="94">
        <f t="shared" si="104"/>
        <v>0.38847648372880222</v>
      </c>
      <c r="FV13" s="94">
        <f t="shared" si="105"/>
        <v>0.37667242118523186</v>
      </c>
      <c r="FW13" s="94">
        <f t="shared" si="106"/>
        <v>0.35701189246012555</v>
      </c>
      <c r="FX13" s="94">
        <f t="shared" si="107"/>
        <v>0.34827222697223276</v>
      </c>
      <c r="FY13" s="94">
        <f t="shared" si="108"/>
        <v>0.33597513083728259</v>
      </c>
      <c r="FZ13" s="94">
        <f t="shared" si="109"/>
        <v>0.33025131012584785</v>
      </c>
      <c r="GA13" s="95">
        <f t="shared" si="110"/>
        <v>0.37699601979924974</v>
      </c>
      <c r="GB13" s="93">
        <f t="shared" si="111"/>
        <v>0.40011033899545945</v>
      </c>
      <c r="GC13" s="93">
        <f t="shared" si="112"/>
        <v>0.41573388545497569</v>
      </c>
      <c r="GD13" s="94">
        <f t="shared" si="113"/>
        <v>0.4500321846185853</v>
      </c>
      <c r="GE13" s="94">
        <f t="shared" si="114"/>
        <v>0.49487924312697723</v>
      </c>
      <c r="GF13" s="94">
        <f t="shared" si="115"/>
        <v>0.50419055408231184</v>
      </c>
      <c r="GG13" s="94">
        <f t="shared" si="116"/>
        <v>0.49847933387967708</v>
      </c>
      <c r="GH13" s="94">
        <f t="shared" si="117"/>
        <v>0.54778883495743647</v>
      </c>
      <c r="GI13" s="94">
        <f t="shared" si="118"/>
        <v>0.56439614665761706</v>
      </c>
      <c r="GJ13" s="94">
        <f t="shared" si="119"/>
        <v>0.58983736775177076</v>
      </c>
      <c r="GK13" s="94">
        <f t="shared" si="120"/>
        <v>0.61152351627119772</v>
      </c>
      <c r="GL13" s="94">
        <f t="shared" si="121"/>
        <v>0.62332757881476808</v>
      </c>
      <c r="GM13" s="94">
        <f t="shared" si="122"/>
        <v>0.64298810753987445</v>
      </c>
      <c r="GN13" s="94">
        <f t="shared" si="123"/>
        <v>0.65172777302776719</v>
      </c>
      <c r="GO13" s="94">
        <f t="shared" si="124"/>
        <v>0.66402486916271741</v>
      </c>
      <c r="GP13" s="94">
        <f t="shared" si="125"/>
        <v>0.66974868987415215</v>
      </c>
    </row>
    <row r="14" spans="1:198" s="1" customFormat="1" ht="15" customHeight="1">
      <c r="A14" s="432" t="s">
        <v>5</v>
      </c>
      <c r="B14" s="646">
        <f>+'[1]FTE Enrollment Data'!AK11</f>
        <v>112173</v>
      </c>
      <c r="C14" s="646">
        <f>+'[1]FTE Enrollment Data'!AU11</f>
        <v>131539.67499999999</v>
      </c>
      <c r="D14" s="646">
        <f>+'[1]FTE Enrollment Data'!AV11</f>
        <v>132335.14166666666</v>
      </c>
      <c r="E14" s="646">
        <f>+'[1]FTE Enrollment Data'!AW11</f>
        <v>134235.12916666668</v>
      </c>
      <c r="F14" s="646">
        <f>+'[1]FTE Enrollment Data'!AX11</f>
        <v>136704.29166666666</v>
      </c>
      <c r="G14" s="646">
        <f>+'[1]FTE Enrollment Data'!AY11</f>
        <v>137709.95000000001</v>
      </c>
      <c r="H14" s="646">
        <f>+'[1]FTE Enrollment Data'!AZ11</f>
        <v>133627.90416666667</v>
      </c>
      <c r="I14" s="646">
        <f>+'[1]FTE Enrollment Data'!BA11</f>
        <v>127695</v>
      </c>
      <c r="J14" s="646">
        <f>+'[1]FTE Enrollment Data'!BB11</f>
        <v>120362.00694444445</v>
      </c>
      <c r="K14" s="646">
        <f>+'[1]FTE Enrollment Data'!BC11</f>
        <v>119134.09027777777</v>
      </c>
      <c r="L14" s="646">
        <f>+'[1]FTE Enrollment Data'!BD11</f>
        <v>120178.45277777777</v>
      </c>
      <c r="M14" s="646">
        <f>+'[1]FTE Enrollment Data'!BE11</f>
        <v>123142.92777777776</v>
      </c>
      <c r="N14" s="646">
        <f>+'[1]FTE Enrollment Data'!BF11</f>
        <v>125882.44166666665</v>
      </c>
      <c r="O14" s="646">
        <f>+'[1]FTE Enrollment Data'!BG11</f>
        <v>123427.8</v>
      </c>
      <c r="P14" s="646">
        <f>+'[1]FTE Enrollment Data'!BH11</f>
        <v>119054.94166666668</v>
      </c>
      <c r="Q14" s="646">
        <f>+'[1]FTE Enrollment Data'!BI11</f>
        <v>117629.29999999999</v>
      </c>
      <c r="R14" s="646">
        <f>+'[1]FTE Enrollment Data'!BJ11</f>
        <v>118072.67083333334</v>
      </c>
      <c r="S14" s="362">
        <f t="shared" si="126"/>
        <v>443.37083333334886</v>
      </c>
      <c r="T14" s="446">
        <f t="shared" si="127"/>
        <v>0.37692210472505483</v>
      </c>
      <c r="U14" s="362">
        <f t="shared" si="128"/>
        <v>-5355.1291666666657</v>
      </c>
      <c r="V14" s="446">
        <f t="shared" si="129"/>
        <v>-4.3386734322953711</v>
      </c>
      <c r="W14" s="186">
        <f>+Total!B12</f>
        <v>917434402</v>
      </c>
      <c r="X14" s="109">
        <f>+Total!C12</f>
        <v>993935707</v>
      </c>
      <c r="Y14" s="109">
        <f>+Total!D12</f>
        <v>1050252209</v>
      </c>
      <c r="Z14" s="109">
        <f>+Total!E12</f>
        <v>1107976775</v>
      </c>
      <c r="AA14" s="109">
        <f>+Total!F12</f>
        <v>1166926431</v>
      </c>
      <c r="AB14" s="109">
        <f>+Total!G12</f>
        <v>1169007342</v>
      </c>
      <c r="AC14" s="109">
        <f>+Total!H12</f>
        <v>1293561385</v>
      </c>
      <c r="AD14" s="109">
        <f>+Total!I12</f>
        <v>1425738560</v>
      </c>
      <c r="AE14" s="109">
        <f>+Total!J12</f>
        <v>1498345219</v>
      </c>
      <c r="AF14" s="109">
        <f>Total!K12</f>
        <v>1214847128</v>
      </c>
      <c r="AG14" s="109">
        <f>Total!L12</f>
        <v>1250473240</v>
      </c>
      <c r="AH14" s="109">
        <f>Total!M12</f>
        <v>1334943303</v>
      </c>
      <c r="AI14" s="109">
        <f>Total!N12</f>
        <v>1342119644</v>
      </c>
      <c r="AJ14" s="109">
        <f>Total!O12</f>
        <v>1334716064</v>
      </c>
      <c r="AK14" s="109">
        <f>Total!P12</f>
        <v>1395728988</v>
      </c>
      <c r="AL14" s="109">
        <f>Total!Q12</f>
        <v>1431580459</v>
      </c>
      <c r="AM14" s="401">
        <f t="shared" si="130"/>
        <v>35851471</v>
      </c>
      <c r="AN14" s="359">
        <f t="shared" si="131"/>
        <v>2.568655613535197</v>
      </c>
      <c r="AO14" s="401">
        <f t="shared" si="132"/>
        <v>89460815</v>
      </c>
      <c r="AP14" s="479">
        <f t="shared" si="133"/>
        <v>6.6656363611052249</v>
      </c>
      <c r="AQ14" s="109">
        <f t="shared" si="21"/>
        <v>6974.5831590354783</v>
      </c>
      <c r="AR14" s="109">
        <f t="shared" si="22"/>
        <v>7510.7465370278005</v>
      </c>
      <c r="AS14" s="109">
        <f t="shared" si="23"/>
        <v>7823.9743614058298</v>
      </c>
      <c r="AT14" s="109">
        <f t="shared" si="24"/>
        <v>8104.9158112873201</v>
      </c>
      <c r="AU14" s="109">
        <f t="shared" si="25"/>
        <v>8473.7989593344555</v>
      </c>
      <c r="AV14" s="109">
        <f t="shared" si="26"/>
        <v>8748.227769418294</v>
      </c>
      <c r="AW14" s="109">
        <f t="shared" si="27"/>
        <v>10130.086416852657</v>
      </c>
      <c r="AX14" s="109">
        <f t="shared" si="28"/>
        <v>11845.420296606377</v>
      </c>
      <c r="AY14" s="109">
        <f t="shared" si="29"/>
        <v>12576.96445665887</v>
      </c>
      <c r="AZ14" s="109">
        <f t="shared" si="30"/>
        <v>10108.693363246874</v>
      </c>
      <c r="BA14" s="109">
        <f t="shared" si="31"/>
        <v>10154.649256485025</v>
      </c>
      <c r="BB14" s="109">
        <f t="shared" si="32"/>
        <v>10604.682315702887</v>
      </c>
      <c r="BC14" s="109">
        <f t="shared" si="33"/>
        <v>10873.722483913672</v>
      </c>
      <c r="BD14" s="109">
        <f t="shared" si="34"/>
        <v>11210.925353581501</v>
      </c>
      <c r="BE14" s="109">
        <f t="shared" si="35"/>
        <v>11865.487493337121</v>
      </c>
      <c r="BF14" s="109">
        <f t="shared" si="36"/>
        <v>12124.570816397994</v>
      </c>
      <c r="BG14" s="353">
        <f t="shared" si="134"/>
        <v>259.08332306087323</v>
      </c>
      <c r="BH14" s="454">
        <f t="shared" si="37"/>
        <v>2.1835034018312136</v>
      </c>
      <c r="BI14" s="353">
        <f t="shared" si="135"/>
        <v>1250.8483324843219</v>
      </c>
      <c r="BJ14" s="454">
        <f t="shared" si="38"/>
        <v>11.503404968581801</v>
      </c>
      <c r="BK14" s="460">
        <f t="shared" si="136"/>
        <v>76.233108071026237</v>
      </c>
      <c r="BL14" s="463">
        <f t="shared" si="137"/>
        <v>75.321811572478609</v>
      </c>
      <c r="BM14" s="504">
        <f t="shared" si="39"/>
        <v>11619.15843864309</v>
      </c>
      <c r="BN14" s="505">
        <f t="shared" si="40"/>
        <v>12120.825665674993</v>
      </c>
      <c r="BO14" s="492">
        <f t="shared" si="138"/>
        <v>3.7451507230016432</v>
      </c>
      <c r="BP14" s="493">
        <f t="shared" si="41"/>
        <v>3.0898478588035037E-2</v>
      </c>
      <c r="BQ14" s="492">
        <f t="shared" si="42"/>
        <v>505.41237775490481</v>
      </c>
      <c r="BR14" s="495">
        <f t="shared" si="43"/>
        <v>4.3498191407219338</v>
      </c>
      <c r="BS14" s="187">
        <f>+'State General Purpose'!R12+'State Ed Special Purpose'!B12</f>
        <v>556633864</v>
      </c>
      <c r="BT14" s="188">
        <f>+'State General Purpose'!S12+'State Ed Special Purpose'!C12</f>
        <v>618160905</v>
      </c>
      <c r="BU14" s="188">
        <f>+'State General Purpose'!T12+'State Ed Special Purpose'!D12</f>
        <v>661751190</v>
      </c>
      <c r="BV14" s="188">
        <f>+'State General Purpose'!U12+'State Ed Special Purpose'!E12</f>
        <v>671008263</v>
      </c>
      <c r="BW14" s="188">
        <f>+'State General Purpose'!V12+'State Ed Special Purpose'!F12</f>
        <v>687861510</v>
      </c>
      <c r="BX14" s="188">
        <f>+'State General Purpose'!W12+'State Ed Special Purpose'!G12</f>
        <v>685454179</v>
      </c>
      <c r="BY14" s="188">
        <f>+'State General Purpose'!X12+'State Ed Special Purpose'!H12</f>
        <v>787091945</v>
      </c>
      <c r="BZ14" s="188">
        <f>+'State General Purpose'!Y12+'State Ed Special Purpose'!I12</f>
        <v>935585082</v>
      </c>
      <c r="CA14" s="188">
        <f>+'State General Purpose'!Z12+'State Ed Special Purpose'!J12</f>
        <v>923997977</v>
      </c>
      <c r="CB14" s="188">
        <f>+'State General Purpose'!AA12+'State Ed Special Purpose'!K12</f>
        <v>664686608</v>
      </c>
      <c r="CC14" s="188">
        <f>+'State General Purpose'!AB12+'State Ed Special Purpose'!L12</f>
        <v>661830630</v>
      </c>
      <c r="CD14" s="188">
        <f>+'State General Purpose'!AC12+'State Ed Special Purpose'!M12</f>
        <v>624587016</v>
      </c>
      <c r="CE14" s="188">
        <f>+'State General Purpose'!AD12+'State Ed Special Purpose'!N12</f>
        <v>546609212</v>
      </c>
      <c r="CF14" s="188">
        <f>+'State General Purpose'!AE12+'State Ed Special Purpose'!O12</f>
        <v>468146458</v>
      </c>
      <c r="CG14" s="188">
        <f>+'State General Purpose'!AF12+'State Ed Special Purpose'!P12</f>
        <v>467083257</v>
      </c>
      <c r="CH14" s="188">
        <f>+'State General Purpose'!AG12+'State Ed Special Purpose'!Q12</f>
        <v>462608791</v>
      </c>
      <c r="CI14" s="401">
        <f t="shared" si="139"/>
        <v>-4474466</v>
      </c>
      <c r="CJ14" s="359">
        <f t="shared" si="44"/>
        <v>-0.95795897903486615</v>
      </c>
      <c r="CK14" s="353">
        <f t="shared" si="140"/>
        <v>-84000421</v>
      </c>
      <c r="CL14" s="359">
        <f t="shared" si="45"/>
        <v>-15.367545799795264</v>
      </c>
      <c r="CM14" s="532">
        <f t="shared" si="46"/>
        <v>4231.6803960478092</v>
      </c>
      <c r="CN14" s="188">
        <f t="shared" si="47"/>
        <v>4671.1772641394009</v>
      </c>
      <c r="CO14" s="188">
        <f t="shared" si="48"/>
        <v>4929.7914346874732</v>
      </c>
      <c r="CP14" s="188">
        <f t="shared" si="49"/>
        <v>4908.4652341139017</v>
      </c>
      <c r="CQ14" s="108">
        <f t="shared" si="50"/>
        <v>4995.0022492928065</v>
      </c>
      <c r="CR14" s="108">
        <f t="shared" si="51"/>
        <v>5129.5736715669136</v>
      </c>
      <c r="CS14" s="108">
        <f t="shared" si="52"/>
        <v>6163.8431027056658</v>
      </c>
      <c r="CT14" s="108">
        <f t="shared" si="53"/>
        <v>7773.0930694088411</v>
      </c>
      <c r="CU14" s="108">
        <f t="shared" si="54"/>
        <v>7755.94940831436</v>
      </c>
      <c r="CV14" s="108">
        <f t="shared" si="55"/>
        <v>5530.830133327423</v>
      </c>
      <c r="CW14" s="108">
        <f t="shared" si="56"/>
        <v>5374.4915923578783</v>
      </c>
      <c r="CX14" s="108">
        <f t="shared" si="57"/>
        <v>4961.669059882789</v>
      </c>
      <c r="CY14" s="108">
        <f t="shared" si="58"/>
        <v>4428.5745350723255</v>
      </c>
      <c r="CZ14" s="108">
        <f t="shared" si="59"/>
        <v>3932.1883782928508</v>
      </c>
      <c r="DA14" s="108">
        <f t="shared" si="60"/>
        <v>3970.8070778283986</v>
      </c>
      <c r="DB14" s="108">
        <f t="shared" si="61"/>
        <v>3918.0005646946029</v>
      </c>
      <c r="DC14" s="353">
        <f t="shared" si="62"/>
        <v>-52.806513133795761</v>
      </c>
      <c r="DD14" s="454">
        <f t="shared" si="141"/>
        <v>-1.3298685153617487</v>
      </c>
      <c r="DE14" s="353">
        <f t="shared" si="142"/>
        <v>-510.57397037772262</v>
      </c>
      <c r="DF14" s="454">
        <f t="shared" si="143"/>
        <v>-11.529081566409364</v>
      </c>
      <c r="DG14" s="460">
        <f t="shared" si="144"/>
        <v>73.063348389577286</v>
      </c>
      <c r="DH14" s="463">
        <f t="shared" si="145"/>
        <v>58.087369329991787</v>
      </c>
      <c r="DI14" s="492">
        <f t="shared" si="63"/>
        <v>4732.1705383293302</v>
      </c>
      <c r="DJ14" s="505">
        <f t="shared" si="64"/>
        <v>4056.2564639179568</v>
      </c>
      <c r="DK14" s="492">
        <f t="shared" si="65"/>
        <v>-138.25589922335394</v>
      </c>
      <c r="DL14" s="493">
        <f t="shared" si="8"/>
        <v>-3.4084604968447167</v>
      </c>
      <c r="DM14" s="492">
        <f t="shared" si="66"/>
        <v>-814.16997363472728</v>
      </c>
      <c r="DN14" s="546">
        <f t="shared" si="67"/>
        <v>-17.205000687108924</v>
      </c>
      <c r="DO14" s="590">
        <f>+'Tuition Revenues'!B12</f>
        <v>360800538</v>
      </c>
      <c r="DP14" s="188">
        <f>+'Tuition Revenues'!C12</f>
        <v>375774802</v>
      </c>
      <c r="DQ14" s="188">
        <f>+'Tuition Revenues'!D12</f>
        <v>388501019</v>
      </c>
      <c r="DR14" s="188">
        <f>+'Tuition Revenues'!E12</f>
        <v>436968512</v>
      </c>
      <c r="DS14" s="188">
        <f>+'Tuition Revenues'!F12</f>
        <v>479064921</v>
      </c>
      <c r="DT14" s="188">
        <f>+'Tuition Revenues'!G12</f>
        <v>483553163</v>
      </c>
      <c r="DU14" s="188">
        <f>+'Tuition Revenues'!H12</f>
        <v>506469440</v>
      </c>
      <c r="DV14" s="188">
        <f>+'Tuition Revenues'!I12</f>
        <v>490153478</v>
      </c>
      <c r="DW14" s="188">
        <f>+'Tuition Revenues'!J12</f>
        <v>574347242</v>
      </c>
      <c r="DX14" s="188">
        <f>+'Tuition Revenues'!K12</f>
        <v>550160520</v>
      </c>
      <c r="DY14" s="188">
        <f>+'Tuition Revenues'!L12</f>
        <v>588642610</v>
      </c>
      <c r="DZ14" s="188">
        <f>+'Tuition Revenues'!M12</f>
        <v>710356287</v>
      </c>
      <c r="EA14" s="188">
        <f>+'Tuition Revenues'!N12</f>
        <v>795510432</v>
      </c>
      <c r="EB14" s="188">
        <f>+'Tuition Revenues'!O12</f>
        <v>866569606</v>
      </c>
      <c r="EC14" s="188">
        <f>+'Tuition Revenues'!P12</f>
        <v>928645731</v>
      </c>
      <c r="ED14" s="188">
        <f>+'Tuition Revenues'!Q12</f>
        <v>968971668</v>
      </c>
      <c r="EE14" s="353">
        <f t="shared" si="68"/>
        <v>40325937</v>
      </c>
      <c r="EF14" s="359">
        <f t="shared" si="69"/>
        <v>4.3424457415612672</v>
      </c>
      <c r="EG14" s="353">
        <f t="shared" si="70"/>
        <v>173461236</v>
      </c>
      <c r="EH14" s="359">
        <f t="shared" si="71"/>
        <v>21.805023419227769</v>
      </c>
      <c r="EI14" s="590">
        <f t="shared" si="72"/>
        <v>2742.9027629876691</v>
      </c>
      <c r="EJ14" s="188">
        <f t="shared" si="73"/>
        <v>2839.5692728883996</v>
      </c>
      <c r="EK14" s="188">
        <f t="shared" si="74"/>
        <v>2894.1829267183566</v>
      </c>
      <c r="EL14" s="188">
        <f t="shared" si="75"/>
        <v>3196.4505771734184</v>
      </c>
      <c r="EM14" s="188">
        <f t="shared" si="76"/>
        <v>3478.796710041649</v>
      </c>
      <c r="EN14" s="188">
        <f t="shared" si="77"/>
        <v>3618.6540978513813</v>
      </c>
      <c r="EO14" s="188">
        <f t="shared" si="78"/>
        <v>3966.243314146991</v>
      </c>
      <c r="EP14" s="188">
        <f t="shared" si="79"/>
        <v>4072.3272271975356</v>
      </c>
      <c r="EQ14" s="188">
        <f t="shared" si="80"/>
        <v>4821.0150483445104</v>
      </c>
      <c r="ER14" s="188">
        <f t="shared" si="81"/>
        <v>4577.8632299194514</v>
      </c>
      <c r="ES14" s="188">
        <f t="shared" si="82"/>
        <v>4780.1576641271458</v>
      </c>
      <c r="ET14" s="188">
        <f t="shared" si="83"/>
        <v>5643.0132558200967</v>
      </c>
      <c r="EU14" s="188">
        <f t="shared" si="84"/>
        <v>6445.147948841347</v>
      </c>
      <c r="EV14" s="188">
        <f t="shared" si="85"/>
        <v>7278.7369752886489</v>
      </c>
      <c r="EW14" s="188">
        <f t="shared" si="86"/>
        <v>7894.680415508722</v>
      </c>
      <c r="EX14" s="188">
        <f t="shared" si="87"/>
        <v>8206.5702517033915</v>
      </c>
      <c r="EY14" s="353">
        <f t="shared" si="146"/>
        <v>311.88983619466944</v>
      </c>
      <c r="EZ14" s="454">
        <f t="shared" si="88"/>
        <v>3.9506328284293408</v>
      </c>
      <c r="FA14" s="353">
        <f t="shared" si="147"/>
        <v>1761.4223028620445</v>
      </c>
      <c r="FB14" s="454">
        <f t="shared" si="89"/>
        <v>27.329431641343437</v>
      </c>
      <c r="FC14" s="460">
        <f t="shared" si="148"/>
        <v>78.575418965117706</v>
      </c>
      <c r="FD14" s="463">
        <f t="shared" si="149"/>
        <v>87.75192125379732</v>
      </c>
      <c r="FE14" s="492">
        <f t="shared" si="150"/>
        <v>6886.9879003137585</v>
      </c>
      <c r="FF14" s="505">
        <f t="shared" si="151"/>
        <v>8064.5692017570354</v>
      </c>
      <c r="FG14" s="492">
        <f t="shared" si="90"/>
        <v>142.00104994635603</v>
      </c>
      <c r="FH14" s="493">
        <f t="shared" si="91"/>
        <v>1.7608014314691247</v>
      </c>
      <c r="FI14" s="492">
        <f t="shared" si="92"/>
        <v>1319.582351389633</v>
      </c>
      <c r="FJ14" s="546">
        <f t="shared" si="93"/>
        <v>19.160515024710804</v>
      </c>
      <c r="FK14" s="95">
        <f t="shared" si="94"/>
        <v>0.60672878931348384</v>
      </c>
      <c r="FL14" s="93">
        <f t="shared" si="95"/>
        <v>0.62193248582023219</v>
      </c>
      <c r="FM14" s="93">
        <f t="shared" si="96"/>
        <v>0.63008788206224087</v>
      </c>
      <c r="FN14" s="94">
        <f t="shared" si="97"/>
        <v>0.60561581988033997</v>
      </c>
      <c r="FO14" s="94">
        <f t="shared" si="98"/>
        <v>0.58946433273478571</v>
      </c>
      <c r="FP14" s="94">
        <f t="shared" si="99"/>
        <v>0.58635575190425104</v>
      </c>
      <c r="FQ14" s="94">
        <f t="shared" si="100"/>
        <v>0.6084689556499091</v>
      </c>
      <c r="FR14" s="94">
        <f t="shared" si="101"/>
        <v>0.65621082872304448</v>
      </c>
      <c r="FS14" s="94">
        <f t="shared" si="102"/>
        <v>0.61667896375488085</v>
      </c>
      <c r="FT14" s="94">
        <f t="shared" si="103"/>
        <v>0.54713600804594398</v>
      </c>
      <c r="FU14" s="94">
        <f t="shared" si="104"/>
        <v>0.52926412883493612</v>
      </c>
      <c r="FV14" s="94">
        <f t="shared" si="105"/>
        <v>0.4678753132034702</v>
      </c>
      <c r="FW14" s="94">
        <f t="shared" si="106"/>
        <v>0.40727308809139223</v>
      </c>
      <c r="FX14" s="94">
        <f t="shared" si="107"/>
        <v>0.3507461029554223</v>
      </c>
      <c r="FY14" s="94">
        <f t="shared" si="108"/>
        <v>0.33465182783751141</v>
      </c>
      <c r="FZ14" s="94">
        <f t="shared" si="109"/>
        <v>0.32314550543889481</v>
      </c>
      <c r="GA14" s="95">
        <f t="shared" si="110"/>
        <v>0.39327121068651621</v>
      </c>
      <c r="GB14" s="93">
        <f t="shared" si="111"/>
        <v>0.37806751417976775</v>
      </c>
      <c r="GC14" s="93">
        <f t="shared" si="112"/>
        <v>0.36991211793775908</v>
      </c>
      <c r="GD14" s="94">
        <f t="shared" si="113"/>
        <v>0.39438418011965998</v>
      </c>
      <c r="GE14" s="94">
        <f t="shared" si="114"/>
        <v>0.41053566726521423</v>
      </c>
      <c r="GF14" s="94">
        <f t="shared" si="115"/>
        <v>0.4136442480957489</v>
      </c>
      <c r="GG14" s="94">
        <f t="shared" si="116"/>
        <v>0.3915310443500909</v>
      </c>
      <c r="GH14" s="94">
        <f t="shared" si="117"/>
        <v>0.34378917127695557</v>
      </c>
      <c r="GI14" s="94">
        <f t="shared" si="118"/>
        <v>0.38332103624511915</v>
      </c>
      <c r="GJ14" s="94">
        <f t="shared" si="119"/>
        <v>0.45286399195405597</v>
      </c>
      <c r="GK14" s="94">
        <f t="shared" si="120"/>
        <v>0.47073587116506388</v>
      </c>
      <c r="GL14" s="94">
        <f t="shared" si="121"/>
        <v>0.5321246867965298</v>
      </c>
      <c r="GM14" s="94">
        <f t="shared" si="122"/>
        <v>0.59272691190860771</v>
      </c>
      <c r="GN14" s="94">
        <f t="shared" si="123"/>
        <v>0.6492538970445777</v>
      </c>
      <c r="GO14" s="94">
        <f t="shared" si="124"/>
        <v>0.66534817216248865</v>
      </c>
      <c r="GP14" s="94">
        <f t="shared" si="125"/>
        <v>0.67685449456110525</v>
      </c>
    </row>
    <row r="15" spans="1:198" s="1" customFormat="1" ht="15" customHeight="1">
      <c r="A15" s="432" t="s">
        <v>6</v>
      </c>
      <c r="B15" s="646">
        <f>+'[1]FTE Enrollment Data'!AK12</f>
        <v>71257</v>
      </c>
      <c r="C15" s="646">
        <f>+'[1]FTE Enrollment Data'!AU12</f>
        <v>81187.508333333331</v>
      </c>
      <c r="D15" s="646">
        <f>+'[1]FTE Enrollment Data'!AV12</f>
        <v>83608.616666666654</v>
      </c>
      <c r="E15" s="646">
        <f>+'[1]FTE Enrollment Data'!AW12</f>
        <v>86789.666666666672</v>
      </c>
      <c r="F15" s="646">
        <f>+'[1]FTE Enrollment Data'!AX12</f>
        <v>88318.329166666663</v>
      </c>
      <c r="G15" s="646">
        <f>+'[1]FTE Enrollment Data'!AY12</f>
        <v>88027.466666666674</v>
      </c>
      <c r="H15" s="646">
        <f>+'[1]FTE Enrollment Data'!AZ12</f>
        <v>89105.733333333323</v>
      </c>
      <c r="I15" s="646">
        <f>+'[1]FTE Enrollment Data'!BA12</f>
        <v>90362.516666666663</v>
      </c>
      <c r="J15" s="646">
        <f>+'[1]FTE Enrollment Data'!BB12</f>
        <v>92916.791666666672</v>
      </c>
      <c r="K15" s="646">
        <f>+'[1]FTE Enrollment Data'!BC12</f>
        <v>96779.143333333326</v>
      </c>
      <c r="L15" s="646">
        <f>+'[1]FTE Enrollment Data'!BD12</f>
        <v>99948.878333333327</v>
      </c>
      <c r="M15" s="646">
        <f>+'[1]FTE Enrollment Data'!BE12</f>
        <v>102766.24999999999</v>
      </c>
      <c r="N15" s="646">
        <f>+'[1]FTE Enrollment Data'!BF12</f>
        <v>103809.74166666665</v>
      </c>
      <c r="O15" s="646">
        <f>+'[1]FTE Enrollment Data'!BG12</f>
        <v>103770.45</v>
      </c>
      <c r="P15" s="646">
        <f>+'[1]FTE Enrollment Data'!BH12</f>
        <v>103486.15000000001</v>
      </c>
      <c r="Q15" s="646">
        <f>+'[1]FTE Enrollment Data'!BI12</f>
        <v>103952.39166666666</v>
      </c>
      <c r="R15" s="646">
        <f>+'[1]FTE Enrollment Data'!BJ12</f>
        <v>104450.40708333334</v>
      </c>
      <c r="S15" s="362">
        <f t="shared" si="126"/>
        <v>498.01541666667617</v>
      </c>
      <c r="T15" s="446">
        <f t="shared" si="127"/>
        <v>0.47908028731422603</v>
      </c>
      <c r="U15" s="362">
        <f t="shared" si="128"/>
        <v>679.95708333334187</v>
      </c>
      <c r="V15" s="446">
        <f t="shared" si="129"/>
        <v>0.65525116575416409</v>
      </c>
      <c r="W15" s="186">
        <f>+Total!B13</f>
        <v>1151475420</v>
      </c>
      <c r="X15" s="109">
        <f>+Total!C13</f>
        <v>1248654085</v>
      </c>
      <c r="Y15" s="109">
        <f>+Total!D13</f>
        <v>1256263495</v>
      </c>
      <c r="Z15" s="109">
        <f>+Total!E13</f>
        <v>1321510823</v>
      </c>
      <c r="AA15" s="109">
        <f>+Total!F13</f>
        <v>1383316810</v>
      </c>
      <c r="AB15" s="109">
        <f>+Total!G13</f>
        <v>1470541932</v>
      </c>
      <c r="AC15" s="109">
        <f>+Total!H13</f>
        <v>1626885275</v>
      </c>
      <c r="AD15" s="109">
        <f>+Total!I13</f>
        <v>1696194792</v>
      </c>
      <c r="AE15" s="109">
        <f>+Total!J13</f>
        <v>1802380823</v>
      </c>
      <c r="AF15" s="109">
        <f>Total!K13</f>
        <v>1877772257</v>
      </c>
      <c r="AG15" s="109">
        <f>Total!L13</f>
        <v>1901101816</v>
      </c>
      <c r="AH15" s="109">
        <f>Total!M13</f>
        <v>2004626976</v>
      </c>
      <c r="AI15" s="109">
        <f>Total!N13</f>
        <v>2035293351</v>
      </c>
      <c r="AJ15" s="109">
        <f>Total!O13</f>
        <v>2124569917</v>
      </c>
      <c r="AK15" s="109">
        <f>Total!P13</f>
        <v>2240749474</v>
      </c>
      <c r="AL15" s="109">
        <f>Total!Q13</f>
        <v>2327383027</v>
      </c>
      <c r="AM15" s="401">
        <f t="shared" si="130"/>
        <v>86633553</v>
      </c>
      <c r="AN15" s="359">
        <f t="shared" si="131"/>
        <v>3.8662757262796084</v>
      </c>
      <c r="AO15" s="401">
        <f t="shared" si="132"/>
        <v>292089676</v>
      </c>
      <c r="AP15" s="479">
        <f t="shared" si="133"/>
        <v>14.351232261260408</v>
      </c>
      <c r="AQ15" s="109">
        <f t="shared" si="21"/>
        <v>14182.913648148458</v>
      </c>
      <c r="AR15" s="109">
        <f t="shared" si="22"/>
        <v>14934.5143453117</v>
      </c>
      <c r="AS15" s="109">
        <f t="shared" si="23"/>
        <v>14474.804930694514</v>
      </c>
      <c r="AT15" s="109">
        <f t="shared" si="24"/>
        <v>14963.04148265939</v>
      </c>
      <c r="AU15" s="109">
        <f t="shared" si="25"/>
        <v>15714.604343189851</v>
      </c>
      <c r="AV15" s="109">
        <f t="shared" si="26"/>
        <v>16503.336844767193</v>
      </c>
      <c r="AW15" s="109">
        <f t="shared" si="27"/>
        <v>18003.983676122345</v>
      </c>
      <c r="AX15" s="109">
        <f t="shared" si="28"/>
        <v>18254.986656071764</v>
      </c>
      <c r="AY15" s="109">
        <f t="shared" si="29"/>
        <v>18623.649279391913</v>
      </c>
      <c r="AZ15" s="109">
        <f t="shared" si="30"/>
        <v>18787.326964666456</v>
      </c>
      <c r="BA15" s="109">
        <f t="shared" si="31"/>
        <v>18499.28177782103</v>
      </c>
      <c r="BB15" s="109">
        <f t="shared" si="32"/>
        <v>19310.586307370482</v>
      </c>
      <c r="BC15" s="109">
        <f t="shared" si="33"/>
        <v>19613.419340476987</v>
      </c>
      <c r="BD15" s="109">
        <f t="shared" si="34"/>
        <v>20529.992825126839</v>
      </c>
      <c r="BE15" s="109">
        <f t="shared" si="35"/>
        <v>21555.535549246222</v>
      </c>
      <c r="BF15" s="109">
        <f t="shared" si="36"/>
        <v>22282.182444182828</v>
      </c>
      <c r="BG15" s="353">
        <f t="shared" si="134"/>
        <v>726.64689493660626</v>
      </c>
      <c r="BH15" s="454">
        <f t="shared" si="37"/>
        <v>3.3710454248584716</v>
      </c>
      <c r="BI15" s="353">
        <f t="shared" si="135"/>
        <v>2668.7631037058418</v>
      </c>
      <c r="BJ15" s="454">
        <f t="shared" si="38"/>
        <v>13.606822234194576</v>
      </c>
      <c r="BK15" s="460">
        <f t="shared" si="136"/>
        <v>137.50506493400854</v>
      </c>
      <c r="BL15" s="463">
        <f t="shared" si="137"/>
        <v>138.42422737260526</v>
      </c>
      <c r="BM15" s="504">
        <f t="shared" si="39"/>
        <v>20957.995495809824</v>
      </c>
      <c r="BN15" s="505">
        <f t="shared" si="40"/>
        <v>22019.397742350317</v>
      </c>
      <c r="BO15" s="492">
        <f t="shared" si="138"/>
        <v>262.78470183251193</v>
      </c>
      <c r="BP15" s="493">
        <f t="shared" si="41"/>
        <v>1.1934236572106296</v>
      </c>
      <c r="BQ15" s="492">
        <f t="shared" si="42"/>
        <v>1324.1869483730043</v>
      </c>
      <c r="BR15" s="495">
        <f t="shared" si="43"/>
        <v>6.3182900704304075</v>
      </c>
      <c r="BS15" s="187">
        <f>+'State General Purpose'!R13+'State Ed Special Purpose'!B13</f>
        <v>694724912</v>
      </c>
      <c r="BT15" s="188">
        <f>+'State General Purpose'!S13+'State Ed Special Purpose'!C13</f>
        <v>756187031</v>
      </c>
      <c r="BU15" s="188">
        <f>+'State General Purpose'!T13+'State Ed Special Purpose'!D13</f>
        <v>697226524</v>
      </c>
      <c r="BV15" s="188">
        <f>+'State General Purpose'!U13+'State Ed Special Purpose'!E13</f>
        <v>650752279</v>
      </c>
      <c r="BW15" s="188">
        <f>+'State General Purpose'!V13+'State Ed Special Purpose'!F13</f>
        <v>659936929</v>
      </c>
      <c r="BX15" s="188">
        <f>+'State General Purpose'!W13+'State Ed Special Purpose'!G13</f>
        <v>703505975</v>
      </c>
      <c r="BY15" s="188">
        <f>+'State General Purpose'!X13+'State Ed Special Purpose'!H13</f>
        <v>818194259</v>
      </c>
      <c r="BZ15" s="188">
        <f>+'State General Purpose'!Y13+'State Ed Special Purpose'!I13</f>
        <v>874253174</v>
      </c>
      <c r="CA15" s="188">
        <f>+'State General Purpose'!Z13+'State Ed Special Purpose'!J13</f>
        <v>920495480</v>
      </c>
      <c r="CB15" s="188">
        <f>+'State General Purpose'!AA13+'State Ed Special Purpose'!K13</f>
        <v>926068593</v>
      </c>
      <c r="CC15" s="188">
        <f>+'State General Purpose'!AB13+'State Ed Special Purpose'!L13</f>
        <v>933890981</v>
      </c>
      <c r="CD15" s="188">
        <f>+'State General Purpose'!AC13+'State Ed Special Purpose'!M13</f>
        <v>956147994</v>
      </c>
      <c r="CE15" s="188">
        <f>+'State General Purpose'!AD13+'State Ed Special Purpose'!N13</f>
        <v>953249640</v>
      </c>
      <c r="CF15" s="188">
        <f>+'State General Purpose'!AE13+'State Ed Special Purpose'!O13</f>
        <v>1016029166</v>
      </c>
      <c r="CG15" s="188">
        <f>+'State General Purpose'!AF13+'State Ed Special Purpose'!P13</f>
        <v>1081180134</v>
      </c>
      <c r="CH15" s="188">
        <f>+'State General Purpose'!AG13+'State Ed Special Purpose'!Q13</f>
        <v>1119122113</v>
      </c>
      <c r="CI15" s="401">
        <f t="shared" si="139"/>
        <v>37941979</v>
      </c>
      <c r="CJ15" s="359">
        <f t="shared" si="44"/>
        <v>3.50931152051671</v>
      </c>
      <c r="CK15" s="353">
        <f t="shared" si="140"/>
        <v>165872473</v>
      </c>
      <c r="CL15" s="359">
        <f t="shared" si="45"/>
        <v>17.400738068991036</v>
      </c>
      <c r="CM15" s="532">
        <f t="shared" si="46"/>
        <v>8557.0419176759642</v>
      </c>
      <c r="CN15" s="188">
        <f t="shared" si="47"/>
        <v>9044.3672093606001</v>
      </c>
      <c r="CO15" s="188">
        <f t="shared" si="48"/>
        <v>8033.5200119829933</v>
      </c>
      <c r="CP15" s="188">
        <f t="shared" si="49"/>
        <v>7368.2584933412518</v>
      </c>
      <c r="CQ15" s="108">
        <f t="shared" si="50"/>
        <v>7496.9433290518409</v>
      </c>
      <c r="CR15" s="108">
        <f t="shared" si="51"/>
        <v>7895.1819224501842</v>
      </c>
      <c r="CS15" s="108">
        <f t="shared" si="52"/>
        <v>9054.5758261491537</v>
      </c>
      <c r="CT15" s="108">
        <f t="shared" si="53"/>
        <v>9408.9901116724959</v>
      </c>
      <c r="CU15" s="108">
        <f t="shared" si="54"/>
        <v>9511.3001448004834</v>
      </c>
      <c r="CV15" s="108">
        <f t="shared" si="55"/>
        <v>9265.4225684406974</v>
      </c>
      <c r="CW15" s="108">
        <f t="shared" si="56"/>
        <v>9087.5261187403466</v>
      </c>
      <c r="CX15" s="108">
        <f t="shared" si="57"/>
        <v>9210.5806126576608</v>
      </c>
      <c r="CY15" s="108">
        <f t="shared" si="58"/>
        <v>9186.1376721407687</v>
      </c>
      <c r="CZ15" s="108">
        <f t="shared" si="59"/>
        <v>9818.020730310287</v>
      </c>
      <c r="DA15" s="108">
        <f t="shared" si="60"/>
        <v>10400.723991679846</v>
      </c>
      <c r="DB15" s="108">
        <f t="shared" si="61"/>
        <v>10714.38727957407</v>
      </c>
      <c r="DC15" s="353">
        <f t="shared" si="62"/>
        <v>313.66328789422369</v>
      </c>
      <c r="DD15" s="454">
        <f t="shared" si="141"/>
        <v>3.0157832103336411</v>
      </c>
      <c r="DE15" s="353">
        <f t="shared" si="142"/>
        <v>1528.2496074333012</v>
      </c>
      <c r="DF15" s="454">
        <f t="shared" si="143"/>
        <v>16.636476199002498</v>
      </c>
      <c r="DG15" s="460">
        <f t="shared" si="144"/>
        <v>151.55440464620747</v>
      </c>
      <c r="DH15" s="463">
        <f t="shared" si="145"/>
        <v>158.84902535783505</v>
      </c>
      <c r="DI15" s="492">
        <f t="shared" si="63"/>
        <v>9815.8831264723831</v>
      </c>
      <c r="DJ15" s="505">
        <f t="shared" si="64"/>
        <v>10624.541332224637</v>
      </c>
      <c r="DK15" s="492">
        <f t="shared" si="65"/>
        <v>89.845947349433118</v>
      </c>
      <c r="DL15" s="493">
        <f t="shared" si="8"/>
        <v>0.84564542167036383</v>
      </c>
      <c r="DM15" s="492">
        <f t="shared" si="66"/>
        <v>898.50415310168682</v>
      </c>
      <c r="DN15" s="546">
        <f t="shared" si="67"/>
        <v>9.1535742787983843</v>
      </c>
      <c r="DO15" s="590">
        <f>+'Tuition Revenues'!B13</f>
        <v>456750508</v>
      </c>
      <c r="DP15" s="188">
        <f>+'Tuition Revenues'!C13</f>
        <v>492467054</v>
      </c>
      <c r="DQ15" s="188">
        <f>+'Tuition Revenues'!D13</f>
        <v>559036971</v>
      </c>
      <c r="DR15" s="188">
        <f>+'Tuition Revenues'!E13</f>
        <v>670758544</v>
      </c>
      <c r="DS15" s="188">
        <f>+'Tuition Revenues'!F13</f>
        <v>723379881</v>
      </c>
      <c r="DT15" s="188">
        <f>+'Tuition Revenues'!G13</f>
        <v>767035957</v>
      </c>
      <c r="DU15" s="188">
        <f>+'Tuition Revenues'!H13</f>
        <v>808691016</v>
      </c>
      <c r="DV15" s="188">
        <f>+'Tuition Revenues'!I13</f>
        <v>821941618</v>
      </c>
      <c r="DW15" s="188">
        <f>+'Tuition Revenues'!J13</f>
        <v>881885343</v>
      </c>
      <c r="DX15" s="188">
        <f>+'Tuition Revenues'!K13</f>
        <v>951703664</v>
      </c>
      <c r="DY15" s="188">
        <f>+'Tuition Revenues'!L13</f>
        <v>967210835</v>
      </c>
      <c r="DZ15" s="188">
        <f>+'Tuition Revenues'!M13</f>
        <v>1048478982</v>
      </c>
      <c r="EA15" s="188">
        <f>+'Tuition Revenues'!N13</f>
        <v>1082043711</v>
      </c>
      <c r="EB15" s="188">
        <f>+'Tuition Revenues'!O13</f>
        <v>1108540751</v>
      </c>
      <c r="EC15" s="188">
        <f>+'Tuition Revenues'!P13</f>
        <v>1159569340</v>
      </c>
      <c r="ED15" s="188">
        <f>+'Tuition Revenues'!Q13</f>
        <v>1208260914</v>
      </c>
      <c r="EE15" s="353">
        <f t="shared" si="68"/>
        <v>48691574</v>
      </c>
      <c r="EF15" s="359">
        <f t="shared" si="69"/>
        <v>4.1991084379654255</v>
      </c>
      <c r="EG15" s="353">
        <f t="shared" si="70"/>
        <v>126217203</v>
      </c>
      <c r="EH15" s="359">
        <f t="shared" si="71"/>
        <v>11.664704643341345</v>
      </c>
      <c r="EI15" s="590">
        <f t="shared" si="72"/>
        <v>5625.8717304724942</v>
      </c>
      <c r="EJ15" s="188">
        <f t="shared" si="73"/>
        <v>5890.1471359510997</v>
      </c>
      <c r="EK15" s="188">
        <f t="shared" si="74"/>
        <v>6441.2849187115207</v>
      </c>
      <c r="EL15" s="188">
        <f t="shared" si="75"/>
        <v>7594.7829893181388</v>
      </c>
      <c r="EM15" s="188">
        <f t="shared" si="76"/>
        <v>8217.6610141380115</v>
      </c>
      <c r="EN15" s="188">
        <f t="shared" si="77"/>
        <v>8608.1549223170096</v>
      </c>
      <c r="EO15" s="188">
        <f t="shared" si="78"/>
        <v>8949.4078499731913</v>
      </c>
      <c r="EP15" s="188">
        <f t="shared" si="79"/>
        <v>8845.9965443992678</v>
      </c>
      <c r="EQ15" s="188">
        <f t="shared" si="80"/>
        <v>9112.3491345914317</v>
      </c>
      <c r="ER15" s="188">
        <f t="shared" si="81"/>
        <v>9521.9043962257583</v>
      </c>
      <c r="ES15" s="188">
        <f t="shared" si="82"/>
        <v>9411.7556590806817</v>
      </c>
      <c r="ET15" s="188">
        <f t="shared" si="83"/>
        <v>10100.005694712821</v>
      </c>
      <c r="EU15" s="188">
        <f t="shared" si="84"/>
        <v>10427.281668336218</v>
      </c>
      <c r="EV15" s="188">
        <f t="shared" si="85"/>
        <v>10711.972094816552</v>
      </c>
      <c r="EW15" s="188">
        <f t="shared" si="86"/>
        <v>11154.811557566376</v>
      </c>
      <c r="EX15" s="188">
        <f t="shared" si="87"/>
        <v>11567.79516460876</v>
      </c>
      <c r="EY15" s="353">
        <f t="shared" si="146"/>
        <v>412.98360704238439</v>
      </c>
      <c r="EZ15" s="454">
        <f t="shared" si="88"/>
        <v>3.7022912033171469</v>
      </c>
      <c r="FA15" s="353">
        <f t="shared" si="147"/>
        <v>1140.5134962725424</v>
      </c>
      <c r="FB15" s="454">
        <f t="shared" si="89"/>
        <v>10.937783523541503</v>
      </c>
      <c r="FC15" s="460">
        <f t="shared" si="148"/>
        <v>127.1232301042991</v>
      </c>
      <c r="FD15" s="463">
        <f t="shared" si="149"/>
        <v>123.69311651893891</v>
      </c>
      <c r="FE15" s="492">
        <f t="shared" si="150"/>
        <v>11142.112369337439</v>
      </c>
      <c r="FF15" s="505">
        <f t="shared" si="151"/>
        <v>11394.85641012568</v>
      </c>
      <c r="FG15" s="492">
        <f t="shared" si="90"/>
        <v>172.93875448308063</v>
      </c>
      <c r="FH15" s="493">
        <f t="shared" si="91"/>
        <v>1.5176913886286805</v>
      </c>
      <c r="FI15" s="492">
        <f t="shared" si="92"/>
        <v>425.68279527132108</v>
      </c>
      <c r="FJ15" s="546">
        <f t="shared" si="93"/>
        <v>3.8204855700682017</v>
      </c>
      <c r="FK15" s="95">
        <f t="shared" si="94"/>
        <v>0.60333455663343638</v>
      </c>
      <c r="FL15" s="93">
        <f t="shared" si="95"/>
        <v>0.60560169552482579</v>
      </c>
      <c r="FM15" s="93">
        <f t="shared" si="96"/>
        <v>0.55500022628612633</v>
      </c>
      <c r="FN15" s="94">
        <f t="shared" si="97"/>
        <v>0.49243053304906609</v>
      </c>
      <c r="FO15" s="94">
        <f t="shared" si="98"/>
        <v>0.47706853862348425</v>
      </c>
      <c r="FP15" s="94">
        <f t="shared" si="99"/>
        <v>0.47839912598969669</v>
      </c>
      <c r="FQ15" s="94">
        <f t="shared" si="100"/>
        <v>0.50292068627887732</v>
      </c>
      <c r="FR15" s="94">
        <f t="shared" si="101"/>
        <v>0.5154202678391433</v>
      </c>
      <c r="FS15" s="94">
        <f t="shared" si="102"/>
        <v>0.51071087100664292</v>
      </c>
      <c r="FT15" s="94">
        <f t="shared" si="103"/>
        <v>0.49317407345208208</v>
      </c>
      <c r="FU15" s="94">
        <f t="shared" si="104"/>
        <v>0.49123669923420871</v>
      </c>
      <c r="FV15" s="94">
        <f t="shared" si="105"/>
        <v>0.47697053139925422</v>
      </c>
      <c r="FW15" s="94">
        <f t="shared" si="106"/>
        <v>0.46835982613102928</v>
      </c>
      <c r="FX15" s="94">
        <f t="shared" si="107"/>
        <v>0.47822816178941502</v>
      </c>
      <c r="FY15" s="94">
        <f t="shared" si="108"/>
        <v>0.48250826187631185</v>
      </c>
      <c r="FZ15" s="94">
        <f t="shared" si="109"/>
        <v>0.48084999332600187</v>
      </c>
      <c r="GA15" s="95">
        <f t="shared" si="110"/>
        <v>0.39666544336656356</v>
      </c>
      <c r="GB15" s="93">
        <f t="shared" si="111"/>
        <v>0.39439830447517416</v>
      </c>
      <c r="GC15" s="93">
        <f t="shared" si="112"/>
        <v>0.44499977371387361</v>
      </c>
      <c r="GD15" s="94">
        <f t="shared" si="113"/>
        <v>0.50756946695093397</v>
      </c>
      <c r="GE15" s="94">
        <f t="shared" si="114"/>
        <v>0.5229314613765158</v>
      </c>
      <c r="GF15" s="94">
        <f t="shared" si="115"/>
        <v>0.52160087401030331</v>
      </c>
      <c r="GG15" s="94">
        <f t="shared" si="116"/>
        <v>0.49707931372112274</v>
      </c>
      <c r="GH15" s="94">
        <f t="shared" si="117"/>
        <v>0.4845797321608567</v>
      </c>
      <c r="GI15" s="94">
        <f t="shared" si="118"/>
        <v>0.48928912899335703</v>
      </c>
      <c r="GJ15" s="94">
        <f t="shared" si="119"/>
        <v>0.50682592654791792</v>
      </c>
      <c r="GK15" s="94">
        <f t="shared" si="120"/>
        <v>0.50876330076579124</v>
      </c>
      <c r="GL15" s="94">
        <f t="shared" si="121"/>
        <v>0.52302946860074584</v>
      </c>
      <c r="GM15" s="94">
        <f t="shared" si="122"/>
        <v>0.53164017386897067</v>
      </c>
      <c r="GN15" s="94">
        <f t="shared" si="123"/>
        <v>0.52177183821058504</v>
      </c>
      <c r="GO15" s="94">
        <f t="shared" si="124"/>
        <v>0.51749173812368821</v>
      </c>
      <c r="GP15" s="94">
        <f t="shared" si="125"/>
        <v>0.51915000667399813</v>
      </c>
    </row>
    <row r="16" spans="1:198" s="2" customFormat="1" ht="15" customHeight="1">
      <c r="A16" s="432" t="s">
        <v>7</v>
      </c>
      <c r="B16" s="646">
        <f>+'[1]FTE Enrollment Data'!AK13</f>
        <v>49702</v>
      </c>
      <c r="C16" s="646">
        <f>+'[1]FTE Enrollment Data'!AU13</f>
        <v>56497.583333333328</v>
      </c>
      <c r="D16" s="646">
        <f>+'[1]FTE Enrollment Data'!AV13</f>
        <v>57737.85</v>
      </c>
      <c r="E16" s="646">
        <f>+'[1]FTE Enrollment Data'!AW13</f>
        <v>58803.066666666666</v>
      </c>
      <c r="F16" s="646">
        <f>+'[1]FTE Enrollment Data'!AX13</f>
        <v>59285.491666666669</v>
      </c>
      <c r="G16" s="646">
        <f>+'[1]FTE Enrollment Data'!AY13</f>
        <v>60315.34166666666</v>
      </c>
      <c r="H16" s="646">
        <f>+'[1]FTE Enrollment Data'!AZ13</f>
        <v>60644.891666666663</v>
      </c>
      <c r="I16" s="646">
        <f>+'[1]FTE Enrollment Data'!BA13</f>
        <v>60249.441666666666</v>
      </c>
      <c r="J16" s="646">
        <f>+'[1]FTE Enrollment Data'!BB13</f>
        <v>60362.591666666674</v>
      </c>
      <c r="K16" s="646">
        <f>+'[1]FTE Enrollment Data'!BC13</f>
        <v>59980.291666666664</v>
      </c>
      <c r="L16" s="646">
        <f>+'[1]FTE Enrollment Data'!BD13</f>
        <v>61954.14166666667</v>
      </c>
      <c r="M16" s="646">
        <f>+'[1]FTE Enrollment Data'!BE13</f>
        <v>64934.89166666667</v>
      </c>
      <c r="N16" s="646">
        <f>+'[1]FTE Enrollment Data'!BF13</f>
        <v>67735.275000000009</v>
      </c>
      <c r="O16" s="646">
        <f>+'[1]FTE Enrollment Data'!BG13</f>
        <v>67881.925000000003</v>
      </c>
      <c r="P16" s="646">
        <f>+'[1]FTE Enrollment Data'!BH13</f>
        <v>68469.350000000006</v>
      </c>
      <c r="Q16" s="646">
        <f>+'[1]FTE Enrollment Data'!BI13</f>
        <v>69069.650000000009</v>
      </c>
      <c r="R16" s="646">
        <f>+'[1]FTE Enrollment Data'!BJ13</f>
        <v>69366.179166666669</v>
      </c>
      <c r="S16" s="362">
        <f t="shared" si="126"/>
        <v>296.52916666665988</v>
      </c>
      <c r="T16" s="446">
        <f t="shared" si="127"/>
        <v>0.42931905209691934</v>
      </c>
      <c r="U16" s="362">
        <f t="shared" si="128"/>
        <v>1484.2541666666657</v>
      </c>
      <c r="V16" s="446">
        <f t="shared" si="129"/>
        <v>2.1865233884670561</v>
      </c>
      <c r="W16" s="106">
        <f>+Total!B14</f>
        <v>613564640</v>
      </c>
      <c r="X16" s="105">
        <f>+Total!C14</f>
        <v>622887325</v>
      </c>
      <c r="Y16" s="105">
        <f>+Total!D14</f>
        <v>697686592</v>
      </c>
      <c r="Z16" s="105">
        <f>+Total!E14</f>
        <v>712547639</v>
      </c>
      <c r="AA16" s="105">
        <f>+Total!F14</f>
        <v>739860412</v>
      </c>
      <c r="AB16" s="105">
        <f>+Total!G14</f>
        <v>761121177</v>
      </c>
      <c r="AC16" s="105">
        <f>+Total!H14</f>
        <v>829961413</v>
      </c>
      <c r="AD16" s="105">
        <f>+Total!I14</f>
        <v>882355682</v>
      </c>
      <c r="AE16" s="105">
        <f>+Total!J14</f>
        <v>888326952.48000002</v>
      </c>
      <c r="AF16" s="105">
        <f>Total!K14</f>
        <v>888790544</v>
      </c>
      <c r="AG16" s="105">
        <f>Total!L14</f>
        <v>855070345</v>
      </c>
      <c r="AH16" s="105">
        <f>Total!M14</f>
        <v>958456946</v>
      </c>
      <c r="AI16" s="105">
        <f>Total!N14</f>
        <v>1013005072</v>
      </c>
      <c r="AJ16" s="105">
        <f>Total!O14</f>
        <v>1075090985</v>
      </c>
      <c r="AK16" s="105">
        <f>Total!P14</f>
        <v>1148463751</v>
      </c>
      <c r="AL16" s="105">
        <f>Total!Q14</f>
        <v>1214576038</v>
      </c>
      <c r="AM16" s="401">
        <f t="shared" si="130"/>
        <v>66112287</v>
      </c>
      <c r="AN16" s="359">
        <f t="shared" si="131"/>
        <v>5.7565845628505166</v>
      </c>
      <c r="AO16" s="401">
        <f t="shared" si="132"/>
        <v>201570966</v>
      </c>
      <c r="AP16" s="479">
        <f t="shared" si="133"/>
        <v>19.898317547614411</v>
      </c>
      <c r="AQ16" s="105">
        <f t="shared" si="21"/>
        <v>10860.015664386825</v>
      </c>
      <c r="AR16" s="105">
        <f t="shared" si="22"/>
        <v>10788.197430281869</v>
      </c>
      <c r="AS16" s="105">
        <f t="shared" si="23"/>
        <v>11864.799432229158</v>
      </c>
      <c r="AT16" s="105">
        <f t="shared" si="24"/>
        <v>12018.920969843803</v>
      </c>
      <c r="AU16" s="105">
        <f t="shared" si="25"/>
        <v>12266.537692662772</v>
      </c>
      <c r="AV16" s="105">
        <f t="shared" si="26"/>
        <v>12550.458185060106</v>
      </c>
      <c r="AW16" s="105">
        <f t="shared" si="27"/>
        <v>13775.420817869266</v>
      </c>
      <c r="AX16" s="105">
        <f t="shared" si="28"/>
        <v>14617.591088078694</v>
      </c>
      <c r="AY16" s="105">
        <f t="shared" si="29"/>
        <v>14810.313984746379</v>
      </c>
      <c r="AZ16" s="105">
        <f t="shared" si="30"/>
        <v>14345.942338802477</v>
      </c>
      <c r="BA16" s="105">
        <f t="shared" si="31"/>
        <v>13168.118449929396</v>
      </c>
      <c r="BB16" s="105">
        <f t="shared" si="32"/>
        <v>14150.041407523626</v>
      </c>
      <c r="BC16" s="105">
        <f t="shared" si="33"/>
        <v>14923.045744504152</v>
      </c>
      <c r="BD16" s="105">
        <f t="shared" si="34"/>
        <v>15701.784594128612</v>
      </c>
      <c r="BE16" s="105">
        <f t="shared" si="35"/>
        <v>16627.617933491769</v>
      </c>
      <c r="BF16" s="105">
        <f t="shared" si="36"/>
        <v>17509.628648879861</v>
      </c>
      <c r="BG16" s="353">
        <f t="shared" si="134"/>
        <v>882.01071538809265</v>
      </c>
      <c r="BH16" s="454">
        <f t="shared" si="37"/>
        <v>5.3044923146298926</v>
      </c>
      <c r="BI16" s="353">
        <f t="shared" si="135"/>
        <v>2586.5829043757094</v>
      </c>
      <c r="BJ16" s="454">
        <f t="shared" si="38"/>
        <v>17.332808252821273</v>
      </c>
      <c r="BK16" s="460">
        <f t="shared" si="136"/>
        <v>104.62196002083337</v>
      </c>
      <c r="BL16" s="463">
        <f t="shared" si="137"/>
        <v>108.77555748293383</v>
      </c>
      <c r="BM16" s="504">
        <f t="shared" si="39"/>
        <v>15946.078553046218</v>
      </c>
      <c r="BN16" s="505">
        <f t="shared" si="40"/>
        <v>16985.434295934043</v>
      </c>
      <c r="BO16" s="492">
        <f t="shared" si="138"/>
        <v>524.19435294581854</v>
      </c>
      <c r="BP16" s="493">
        <f t="shared" si="41"/>
        <v>3.0861404178007956</v>
      </c>
      <c r="BQ16" s="492">
        <f t="shared" si="42"/>
        <v>1563.5500958336434</v>
      </c>
      <c r="BR16" s="495">
        <f t="shared" si="43"/>
        <v>9.805232619620794</v>
      </c>
      <c r="BS16" s="107">
        <f>+'State General Purpose'!R14+'State Ed Special Purpose'!B14</f>
        <v>402033779</v>
      </c>
      <c r="BT16" s="108">
        <f>+'State General Purpose'!S14+'State Ed Special Purpose'!C14</f>
        <v>377822478</v>
      </c>
      <c r="BU16" s="108">
        <f>+'State General Purpose'!T14+'State Ed Special Purpose'!D14</f>
        <v>382892942</v>
      </c>
      <c r="BV16" s="108">
        <f>+'State General Purpose'!U14+'State Ed Special Purpose'!E14</f>
        <v>387396279</v>
      </c>
      <c r="BW16" s="108">
        <f>+'State General Purpose'!V14+'State Ed Special Purpose'!F14</f>
        <v>391322671</v>
      </c>
      <c r="BX16" s="108">
        <f>+'State General Purpose'!W14+'State Ed Special Purpose'!G14</f>
        <v>394150064</v>
      </c>
      <c r="BY16" s="108">
        <f>+'State General Purpose'!X14+'State Ed Special Purpose'!H14</f>
        <v>439402923</v>
      </c>
      <c r="BZ16" s="108">
        <f>+'State General Purpose'!Y14+'State Ed Special Purpose'!I14</f>
        <v>492286192</v>
      </c>
      <c r="CA16" s="108">
        <f>+'State General Purpose'!Z14+'State Ed Special Purpose'!J14</f>
        <v>486403371.48000002</v>
      </c>
      <c r="CB16" s="108">
        <f>+'State General Purpose'!AA14+'State Ed Special Purpose'!K14</f>
        <v>473641240</v>
      </c>
      <c r="CC16" s="108">
        <f>+'State General Purpose'!AB14+'State Ed Special Purpose'!L14</f>
        <v>395536384</v>
      </c>
      <c r="CD16" s="108">
        <f>+'State General Purpose'!AC14+'State Ed Special Purpose'!M14</f>
        <v>436821044</v>
      </c>
      <c r="CE16" s="108">
        <f>+'State General Purpose'!AD14+'State Ed Special Purpose'!N14</f>
        <v>437318614</v>
      </c>
      <c r="CF16" s="108">
        <f>+'State General Purpose'!AE14+'State Ed Special Purpose'!O14</f>
        <v>462183262</v>
      </c>
      <c r="CG16" s="108">
        <f>+'State General Purpose'!AF14+'State Ed Special Purpose'!P14</f>
        <v>489749569</v>
      </c>
      <c r="CH16" s="108">
        <f>+'State General Purpose'!AG14+'State Ed Special Purpose'!Q14</f>
        <v>510831238</v>
      </c>
      <c r="CI16" s="401">
        <f t="shared" si="139"/>
        <v>21081669</v>
      </c>
      <c r="CJ16" s="359">
        <f t="shared" si="44"/>
        <v>4.3045814298613507</v>
      </c>
      <c r="CK16" s="353">
        <f t="shared" si="140"/>
        <v>73512624</v>
      </c>
      <c r="CL16" s="359">
        <f t="shared" si="45"/>
        <v>16.809854793878038</v>
      </c>
      <c r="CM16" s="533">
        <f t="shared" si="46"/>
        <v>7115.9464755867148</v>
      </c>
      <c r="CN16" s="108">
        <f t="shared" si="47"/>
        <v>6543.7573099795027</v>
      </c>
      <c r="CO16" s="108">
        <f t="shared" si="48"/>
        <v>6511.4451287121083</v>
      </c>
      <c r="CP16" s="108">
        <f t="shared" si="49"/>
        <v>6534.4196043467073</v>
      </c>
      <c r="CQ16" s="108">
        <f t="shared" si="50"/>
        <v>6487.9458556771287</v>
      </c>
      <c r="CR16" s="108">
        <f t="shared" si="51"/>
        <v>6499.311865646283</v>
      </c>
      <c r="CS16" s="108">
        <f t="shared" si="52"/>
        <v>7293.0621570075409</v>
      </c>
      <c r="CT16" s="108">
        <f t="shared" si="53"/>
        <v>8155.4846869149496</v>
      </c>
      <c r="CU16" s="108">
        <f t="shared" si="54"/>
        <v>8109.3865662262679</v>
      </c>
      <c r="CV16" s="108">
        <f t="shared" si="55"/>
        <v>7645.0294888813587</v>
      </c>
      <c r="CW16" s="108">
        <f t="shared" si="56"/>
        <v>6091.2765671563066</v>
      </c>
      <c r="CX16" s="108">
        <f t="shared" si="57"/>
        <v>6448.9447189813573</v>
      </c>
      <c r="CY16" s="108">
        <f t="shared" si="58"/>
        <v>6442.3425528960761</v>
      </c>
      <c r="CZ16" s="108">
        <f t="shared" si="59"/>
        <v>6750.2212595854926</v>
      </c>
      <c r="DA16" s="108">
        <f t="shared" si="60"/>
        <v>7090.6623821027024</v>
      </c>
      <c r="DB16" s="108">
        <f t="shared" si="61"/>
        <v>7364.2695062188986</v>
      </c>
      <c r="DC16" s="353">
        <f t="shared" si="62"/>
        <v>273.60712411619625</v>
      </c>
      <c r="DD16" s="454">
        <f t="shared" si="141"/>
        <v>3.8586962595595948</v>
      </c>
      <c r="DE16" s="353">
        <f t="shared" si="142"/>
        <v>921.92695332282256</v>
      </c>
      <c r="DF16" s="454">
        <f t="shared" si="143"/>
        <v>14.310430495633636</v>
      </c>
      <c r="DG16" s="460">
        <f t="shared" si="144"/>
        <v>106.28682314354623</v>
      </c>
      <c r="DH16" s="463">
        <f t="shared" si="145"/>
        <v>109.18095482374616</v>
      </c>
      <c r="DI16" s="492">
        <f t="shared" si="63"/>
        <v>6883.9901835686924</v>
      </c>
      <c r="DJ16" s="505">
        <f t="shared" si="64"/>
        <v>7243.2491826305077</v>
      </c>
      <c r="DK16" s="492">
        <f t="shared" si="65"/>
        <v>121.02032358839097</v>
      </c>
      <c r="DL16" s="493">
        <f t="shared" si="8"/>
        <v>1.6708016048736902</v>
      </c>
      <c r="DM16" s="492">
        <f t="shared" si="66"/>
        <v>480.27932265020627</v>
      </c>
      <c r="DN16" s="546">
        <f t="shared" si="67"/>
        <v>6.9767578082342236</v>
      </c>
      <c r="DO16" s="559">
        <f>+'Tuition Revenues'!B14</f>
        <v>211530861</v>
      </c>
      <c r="DP16" s="108">
        <f>+'Tuition Revenues'!C14</f>
        <v>245064847</v>
      </c>
      <c r="DQ16" s="108">
        <f>+'Tuition Revenues'!D14</f>
        <v>314793650</v>
      </c>
      <c r="DR16" s="108">
        <f>+'Tuition Revenues'!E14</f>
        <v>325151360</v>
      </c>
      <c r="DS16" s="108">
        <f>+'Tuition Revenues'!F14</f>
        <v>348537741</v>
      </c>
      <c r="DT16" s="108">
        <f>+'Tuition Revenues'!G14</f>
        <v>366971113</v>
      </c>
      <c r="DU16" s="108">
        <f>+'Tuition Revenues'!H14</f>
        <v>390558490</v>
      </c>
      <c r="DV16" s="108">
        <f>+'Tuition Revenues'!I14</f>
        <v>390069490</v>
      </c>
      <c r="DW16" s="108">
        <f>+'Tuition Revenues'!J14</f>
        <v>401923581</v>
      </c>
      <c r="DX16" s="108">
        <f>+'Tuition Revenues'!K14</f>
        <v>415149304</v>
      </c>
      <c r="DY16" s="108">
        <f>+'Tuition Revenues'!L14</f>
        <v>459533961</v>
      </c>
      <c r="DZ16" s="108">
        <f>+'Tuition Revenues'!M14</f>
        <v>521635902</v>
      </c>
      <c r="EA16" s="108">
        <f>+'Tuition Revenues'!N14</f>
        <v>575686458</v>
      </c>
      <c r="EB16" s="108">
        <f>+'Tuition Revenues'!O14</f>
        <v>612907723</v>
      </c>
      <c r="EC16" s="108">
        <f>+'Tuition Revenues'!P14</f>
        <v>658714182</v>
      </c>
      <c r="ED16" s="108">
        <f>+'Tuition Revenues'!Q14</f>
        <v>703744800</v>
      </c>
      <c r="EE16" s="353">
        <f t="shared" si="68"/>
        <v>45030618</v>
      </c>
      <c r="EF16" s="359">
        <f t="shared" si="69"/>
        <v>6.8361391375053167</v>
      </c>
      <c r="EG16" s="353">
        <f t="shared" si="70"/>
        <v>128058342</v>
      </c>
      <c r="EH16" s="359">
        <f t="shared" si="71"/>
        <v>22.24445967426248</v>
      </c>
      <c r="EI16" s="559">
        <f t="shared" si="72"/>
        <v>3744.0691888001111</v>
      </c>
      <c r="EJ16" s="108">
        <f t="shared" si="73"/>
        <v>4244.4401203023672</v>
      </c>
      <c r="EK16" s="108">
        <f t="shared" si="74"/>
        <v>5353.3543035170505</v>
      </c>
      <c r="EL16" s="108">
        <f t="shared" si="75"/>
        <v>5484.5013654970953</v>
      </c>
      <c r="EM16" s="108">
        <f t="shared" si="76"/>
        <v>5778.5918369856436</v>
      </c>
      <c r="EN16" s="108">
        <f t="shared" si="77"/>
        <v>6051.1463194138232</v>
      </c>
      <c r="EO16" s="108">
        <f t="shared" si="78"/>
        <v>6482.3586608617261</v>
      </c>
      <c r="EP16" s="108">
        <f t="shared" si="79"/>
        <v>6462.1064011637445</v>
      </c>
      <c r="EQ16" s="108">
        <f t="shared" si="80"/>
        <v>6700.9274185201111</v>
      </c>
      <c r="ER16" s="108">
        <f t="shared" si="81"/>
        <v>6700.9128499211174</v>
      </c>
      <c r="ES16" s="108">
        <f t="shared" si="82"/>
        <v>7076.8418827730902</v>
      </c>
      <c r="ET16" s="108">
        <f t="shared" si="83"/>
        <v>7701.0966885422686</v>
      </c>
      <c r="EU16" s="108">
        <f t="shared" si="84"/>
        <v>8480.7031916080741</v>
      </c>
      <c r="EV16" s="108">
        <f t="shared" si="85"/>
        <v>8951.5633345431197</v>
      </c>
      <c r="EW16" s="108">
        <f t="shared" si="86"/>
        <v>9536.9555513890682</v>
      </c>
      <c r="EX16" s="108">
        <f t="shared" si="87"/>
        <v>10145.359142660962</v>
      </c>
      <c r="EY16" s="353">
        <f t="shared" si="146"/>
        <v>608.40359127189367</v>
      </c>
      <c r="EZ16" s="454">
        <f t="shared" si="88"/>
        <v>6.3794319685518408</v>
      </c>
      <c r="FA16" s="353">
        <f t="shared" si="147"/>
        <v>1664.6559510528878</v>
      </c>
      <c r="FB16" s="454">
        <f t="shared" si="89"/>
        <v>19.628749095949001</v>
      </c>
      <c r="FC16" s="460">
        <f t="shared" si="148"/>
        <v>103.39170049916548</v>
      </c>
      <c r="FD16" s="463">
        <f t="shared" si="149"/>
        <v>108.48317010306323</v>
      </c>
      <c r="FE16" s="492">
        <f t="shared" si="150"/>
        <v>9062.0883694775221</v>
      </c>
      <c r="FF16" s="505">
        <f t="shared" si="151"/>
        <v>9742.1851133035379</v>
      </c>
      <c r="FG16" s="492">
        <f t="shared" si="90"/>
        <v>403.17402935742393</v>
      </c>
      <c r="FH16" s="493">
        <f t="shared" si="91"/>
        <v>4.1384353168044976</v>
      </c>
      <c r="FI16" s="492">
        <f t="shared" si="92"/>
        <v>1083.2707731834398</v>
      </c>
      <c r="FJ16" s="546">
        <f t="shared" si="93"/>
        <v>11.953875630169961</v>
      </c>
      <c r="FK16" s="99">
        <f t="shared" si="94"/>
        <v>0.65524274508387581</v>
      </c>
      <c r="FL16" s="100">
        <f t="shared" si="95"/>
        <v>0.60656632883001749</v>
      </c>
      <c r="FM16" s="100">
        <f t="shared" si="96"/>
        <v>0.54880364104804236</v>
      </c>
      <c r="FN16" s="101">
        <f t="shared" si="97"/>
        <v>0.54367772454299013</v>
      </c>
      <c r="FO16" s="101">
        <f t="shared" si="98"/>
        <v>0.52891419064059886</v>
      </c>
      <c r="FP16" s="101">
        <f t="shared" si="99"/>
        <v>0.51785454919749263</v>
      </c>
      <c r="FQ16" s="101">
        <f t="shared" si="100"/>
        <v>0.52942572524151799</v>
      </c>
      <c r="FR16" s="101">
        <f t="shared" si="101"/>
        <v>0.55792261787690289</v>
      </c>
      <c r="FS16" s="101">
        <f t="shared" si="102"/>
        <v>0.54754994219422948</v>
      </c>
      <c r="FT16" s="101">
        <f t="shared" si="103"/>
        <v>0.53290535458262034</v>
      </c>
      <c r="FU16" s="101">
        <f t="shared" si="104"/>
        <v>0.46257759529714482</v>
      </c>
      <c r="FV16" s="101">
        <f t="shared" si="105"/>
        <v>0.45575447684219716</v>
      </c>
      <c r="FW16" s="101">
        <f t="shared" si="106"/>
        <v>0.43170426890024494</v>
      </c>
      <c r="FX16" s="101">
        <f t="shared" si="107"/>
        <v>0.42990153247355151</v>
      </c>
      <c r="FY16" s="101">
        <f t="shared" si="108"/>
        <v>0.42643885675413018</v>
      </c>
      <c r="FZ16" s="101">
        <f t="shared" si="109"/>
        <v>0.42058399146517661</v>
      </c>
      <c r="GA16" s="99">
        <f t="shared" si="110"/>
        <v>0.34475725491612425</v>
      </c>
      <c r="GB16" s="100">
        <f t="shared" si="111"/>
        <v>0.39343367116998246</v>
      </c>
      <c r="GC16" s="100">
        <f t="shared" si="112"/>
        <v>0.45119635895195759</v>
      </c>
      <c r="GD16" s="101">
        <f t="shared" si="113"/>
        <v>0.45632227545700982</v>
      </c>
      <c r="GE16" s="101">
        <f t="shared" si="114"/>
        <v>0.47108580935940114</v>
      </c>
      <c r="GF16" s="101">
        <f t="shared" si="115"/>
        <v>0.48214545080250737</v>
      </c>
      <c r="GG16" s="101">
        <f t="shared" si="116"/>
        <v>0.47057427475848207</v>
      </c>
      <c r="GH16" s="101">
        <f t="shared" si="117"/>
        <v>0.44207738212309716</v>
      </c>
      <c r="GI16" s="101">
        <f t="shared" si="118"/>
        <v>0.45245005780577058</v>
      </c>
      <c r="GJ16" s="101">
        <f t="shared" si="119"/>
        <v>0.46709464541737966</v>
      </c>
      <c r="GK16" s="101">
        <f t="shared" si="120"/>
        <v>0.53742240470285518</v>
      </c>
      <c r="GL16" s="101">
        <f t="shared" si="121"/>
        <v>0.54424552315780284</v>
      </c>
      <c r="GM16" s="101">
        <f t="shared" si="122"/>
        <v>0.56829573109975506</v>
      </c>
      <c r="GN16" s="101">
        <f t="shared" si="123"/>
        <v>0.57009846752644844</v>
      </c>
      <c r="GO16" s="101">
        <f t="shared" si="124"/>
        <v>0.57356114324586982</v>
      </c>
      <c r="GP16" s="101">
        <f t="shared" si="125"/>
        <v>0.57941600853482345</v>
      </c>
    </row>
    <row r="17" spans="1:198" s="1" customFormat="1" ht="15" customHeight="1">
      <c r="A17" s="432" t="s">
        <v>8</v>
      </c>
      <c r="B17" s="646">
        <f>+'[1]FTE Enrollment Data'!AK14</f>
        <v>118270</v>
      </c>
      <c r="C17" s="646">
        <f>+'[1]FTE Enrollment Data'!AU14</f>
        <v>140402.92499999999</v>
      </c>
      <c r="D17" s="646">
        <f>+'[1]FTE Enrollment Data'!AV14</f>
        <v>145747.02499999999</v>
      </c>
      <c r="E17" s="646">
        <f>+'[1]FTE Enrollment Data'!AW14</f>
        <v>152893.44999999998</v>
      </c>
      <c r="F17" s="646">
        <f>+'[1]FTE Enrollment Data'!AX14</f>
        <v>158255.11666666664</v>
      </c>
      <c r="G17" s="646">
        <f>+'[1]FTE Enrollment Data'!AY14</f>
        <v>165066.25000000003</v>
      </c>
      <c r="H17" s="646">
        <f>+'[1]FTE Enrollment Data'!AZ14</f>
        <v>172166.41666666666</v>
      </c>
      <c r="I17" s="646">
        <f>+'[1]FTE Enrollment Data'!BA14</f>
        <v>177057.25</v>
      </c>
      <c r="J17" s="646">
        <f>+'[1]FTE Enrollment Data'!BB14</f>
        <v>182520.82500000001</v>
      </c>
      <c r="K17" s="646">
        <f>+'[1]FTE Enrollment Data'!BC14</f>
        <v>187703.58333333331</v>
      </c>
      <c r="L17" s="646">
        <f>+'[1]FTE Enrollment Data'!BD14</f>
        <v>193719.35833333334</v>
      </c>
      <c r="M17" s="646">
        <f>+'[1]FTE Enrollment Data'!BE14</f>
        <v>197882.48333333331</v>
      </c>
      <c r="N17" s="646">
        <f>+'[1]FTE Enrollment Data'!BF14</f>
        <v>198718.67500000002</v>
      </c>
      <c r="O17" s="646">
        <f>+'[1]FTE Enrollment Data'!BG14</f>
        <v>196043.05000000002</v>
      </c>
      <c r="P17" s="646">
        <f>+'[1]FTE Enrollment Data'!BH14</f>
        <v>196767.62500000003</v>
      </c>
      <c r="Q17" s="646">
        <f>+'[1]FTE Enrollment Data'!BI14</f>
        <v>196172.06666666668</v>
      </c>
      <c r="R17" s="646">
        <f>+'[1]FTE Enrollment Data'!BJ14</f>
        <v>198034.89166666666</v>
      </c>
      <c r="S17" s="362">
        <f t="shared" si="126"/>
        <v>1862.8249999999825</v>
      </c>
      <c r="T17" s="446">
        <f t="shared" si="127"/>
        <v>0.94958728408834747</v>
      </c>
      <c r="U17" s="362">
        <f t="shared" si="128"/>
        <v>1991.8416666666453</v>
      </c>
      <c r="V17" s="446">
        <f t="shared" si="129"/>
        <v>1.016022586195555</v>
      </c>
      <c r="W17" s="186">
        <f>+Total!B15</f>
        <v>1599950090</v>
      </c>
      <c r="X17" s="109">
        <f>+Total!C15</f>
        <v>1649794147</v>
      </c>
      <c r="Y17" s="109">
        <f>+Total!D15</f>
        <v>1793207935</v>
      </c>
      <c r="Z17" s="109">
        <f>+Total!E15</f>
        <v>1951678238</v>
      </c>
      <c r="AA17" s="109">
        <f>+Total!F15</f>
        <v>2133417639</v>
      </c>
      <c r="AB17" s="109">
        <f>+Total!G15</f>
        <v>2336410356</v>
      </c>
      <c r="AC17" s="109">
        <f>+Total!H15</f>
        <v>2648529622</v>
      </c>
      <c r="AD17" s="109">
        <f>+Total!I15</f>
        <v>2915062263</v>
      </c>
      <c r="AE17" s="109">
        <f>+Total!J15</f>
        <v>3114545450</v>
      </c>
      <c r="AF17" s="109">
        <f>Total!K15</f>
        <v>2919015898.6400003</v>
      </c>
      <c r="AG17" s="109">
        <f>Total!L15</f>
        <v>2757048110.7399998</v>
      </c>
      <c r="AH17" s="109">
        <f>Total!M15</f>
        <v>3131319457.96</v>
      </c>
      <c r="AI17" s="109">
        <f>Total!N15</f>
        <v>3221786160.8299999</v>
      </c>
      <c r="AJ17" s="109">
        <f>Total!O15</f>
        <v>3351321681</v>
      </c>
      <c r="AK17" s="109">
        <f>Total!P15</f>
        <v>3422050034.8899999</v>
      </c>
      <c r="AL17" s="109">
        <f>Total!Q15</f>
        <v>3585064930</v>
      </c>
      <c r="AM17" s="401">
        <f t="shared" si="130"/>
        <v>163014895.11000013</v>
      </c>
      <c r="AN17" s="359">
        <f t="shared" si="131"/>
        <v>4.7636619408821756</v>
      </c>
      <c r="AO17" s="401">
        <f t="shared" si="132"/>
        <v>363278769.17000008</v>
      </c>
      <c r="AP17" s="479">
        <f t="shared" si="133"/>
        <v>11.275694631341139</v>
      </c>
      <c r="AQ17" s="109">
        <f t="shared" si="21"/>
        <v>11395.418507128681</v>
      </c>
      <c r="AR17" s="109">
        <f t="shared" si="22"/>
        <v>11319.573397810351</v>
      </c>
      <c r="AS17" s="109">
        <f t="shared" si="23"/>
        <v>11728.481076200453</v>
      </c>
      <c r="AT17" s="109">
        <f t="shared" si="24"/>
        <v>12332.481117250871</v>
      </c>
      <c r="AU17" s="109">
        <f t="shared" si="25"/>
        <v>12924.614444200432</v>
      </c>
      <c r="AV17" s="109">
        <f t="shared" si="26"/>
        <v>13570.651008689752</v>
      </c>
      <c r="AW17" s="109">
        <f t="shared" si="27"/>
        <v>14958.605885949319</v>
      </c>
      <c r="AX17" s="109">
        <f t="shared" si="28"/>
        <v>15971.121448744272</v>
      </c>
      <c r="AY17" s="109">
        <f t="shared" si="29"/>
        <v>16592.892872316861</v>
      </c>
      <c r="AZ17" s="109">
        <f t="shared" si="30"/>
        <v>15068.271564358804</v>
      </c>
      <c r="BA17" s="109">
        <f t="shared" si="31"/>
        <v>13932.754755739286</v>
      </c>
      <c r="BB17" s="109">
        <f t="shared" si="32"/>
        <v>15757.550003591759</v>
      </c>
      <c r="BC17" s="109">
        <f t="shared" si="33"/>
        <v>16434.07486687235</v>
      </c>
      <c r="BD17" s="109">
        <f t="shared" si="34"/>
        <v>17031.875446989816</v>
      </c>
      <c r="BE17" s="109">
        <f t="shared" si="35"/>
        <v>17444.124910529223</v>
      </c>
      <c r="BF17" s="109">
        <f t="shared" si="36"/>
        <v>18103.198379982452</v>
      </c>
      <c r="BG17" s="353">
        <f t="shared" si="134"/>
        <v>659.07346945322934</v>
      </c>
      <c r="BH17" s="454">
        <f t="shared" si="37"/>
        <v>3.7781973749535269</v>
      </c>
      <c r="BI17" s="353">
        <f t="shared" si="135"/>
        <v>1669.1235131101021</v>
      </c>
      <c r="BJ17" s="454">
        <f t="shared" si="38"/>
        <v>10.156479915244303</v>
      </c>
      <c r="BK17" s="460">
        <f t="shared" si="136"/>
        <v>115.21542941959473</v>
      </c>
      <c r="BL17" s="463">
        <f t="shared" si="137"/>
        <v>112.46300738266714</v>
      </c>
      <c r="BM17" s="504">
        <f t="shared" si="39"/>
        <v>17560.69459683188</v>
      </c>
      <c r="BN17" s="505">
        <f t="shared" si="40"/>
        <v>17819.512013266401</v>
      </c>
      <c r="BO17" s="492">
        <f t="shared" si="138"/>
        <v>283.68636671605054</v>
      </c>
      <c r="BP17" s="493">
        <f t="shared" si="41"/>
        <v>1.5919985154747764</v>
      </c>
      <c r="BQ17" s="492">
        <f t="shared" si="42"/>
        <v>542.50378315057242</v>
      </c>
      <c r="BR17" s="495">
        <f t="shared" si="43"/>
        <v>3.0893070895296213</v>
      </c>
      <c r="BS17" s="187">
        <f>+'State General Purpose'!R15+'State Ed Special Purpose'!B15</f>
        <v>1272914655</v>
      </c>
      <c r="BT17" s="188">
        <f>+'State General Purpose'!S15+'State Ed Special Purpose'!C15</f>
        <v>1264808416</v>
      </c>
      <c r="BU17" s="188">
        <f>+'State General Purpose'!T15+'State Ed Special Purpose'!D15</f>
        <v>1210015737</v>
      </c>
      <c r="BV17" s="188">
        <f>+'State General Purpose'!U15+'State Ed Special Purpose'!E15</f>
        <v>1311597810</v>
      </c>
      <c r="BW17" s="188">
        <f>+'State General Purpose'!V15+'State Ed Special Purpose'!F15</f>
        <v>1427820250</v>
      </c>
      <c r="BX17" s="188">
        <f>+'State General Purpose'!W15+'State Ed Special Purpose'!G15</f>
        <v>1588229359</v>
      </c>
      <c r="BY17" s="188">
        <f>+'State General Purpose'!X15+'State Ed Special Purpose'!H15</f>
        <v>1811434623</v>
      </c>
      <c r="BZ17" s="188">
        <f>+'State General Purpose'!Y15+'State Ed Special Purpose'!I15</f>
        <v>2018310138</v>
      </c>
      <c r="CA17" s="188">
        <f>+'State General Purpose'!Z15+'State Ed Special Purpose'!J15</f>
        <v>2174652030</v>
      </c>
      <c r="CB17" s="188">
        <f>+'State General Purpose'!AA15+'State Ed Special Purpose'!K15</f>
        <v>1946358395.0400002</v>
      </c>
      <c r="CC17" s="188">
        <f>+'State General Purpose'!AB15+'State Ed Special Purpose'!L15</f>
        <v>1830816907.4299996</v>
      </c>
      <c r="CD17" s="188">
        <f>+'State General Purpose'!AC15+'State Ed Special Purpose'!M15</f>
        <v>1955469265.9599998</v>
      </c>
      <c r="CE17" s="188">
        <f>+'State General Purpose'!AD15+'State Ed Special Purpose'!N15</f>
        <v>2017989720</v>
      </c>
      <c r="CF17" s="188">
        <f>+'State General Purpose'!AE15+'State Ed Special Purpose'!O15</f>
        <v>1958481729</v>
      </c>
      <c r="CG17" s="188">
        <f>+'State General Purpose'!AF15+'State Ed Special Purpose'!P15</f>
        <v>1959984755.8</v>
      </c>
      <c r="CH17" s="188">
        <f>+'State General Purpose'!AG15+'State Ed Special Purpose'!Q15</f>
        <v>2033179845</v>
      </c>
      <c r="CI17" s="401">
        <f t="shared" si="139"/>
        <v>73195089.200000048</v>
      </c>
      <c r="CJ17" s="359">
        <f t="shared" si="44"/>
        <v>3.7344723719610911</v>
      </c>
      <c r="CK17" s="353">
        <f t="shared" si="140"/>
        <v>15190125</v>
      </c>
      <c r="CL17" s="359">
        <f t="shared" si="45"/>
        <v>0.75273549956438823</v>
      </c>
      <c r="CM17" s="532">
        <f t="shared" si="46"/>
        <v>9066.1548183558152</v>
      </c>
      <c r="CN17" s="188">
        <f t="shared" si="47"/>
        <v>8678.107947657938</v>
      </c>
      <c r="CO17" s="188">
        <f t="shared" si="48"/>
        <v>7914.111016528178</v>
      </c>
      <c r="CP17" s="188">
        <f t="shared" si="49"/>
        <v>8287.8698498110716</v>
      </c>
      <c r="CQ17" s="108">
        <f t="shared" si="50"/>
        <v>8649.982961386715</v>
      </c>
      <c r="CR17" s="108">
        <f t="shared" si="51"/>
        <v>9224.9661098249417</v>
      </c>
      <c r="CS17" s="108">
        <f t="shared" si="52"/>
        <v>10230.784805479583</v>
      </c>
      <c r="CT17" s="108">
        <f t="shared" si="53"/>
        <v>11057.971812257587</v>
      </c>
      <c r="CU17" s="108">
        <f t="shared" si="54"/>
        <v>11585.564811185011</v>
      </c>
      <c r="CV17" s="108">
        <f t="shared" si="55"/>
        <v>10047.309736030082</v>
      </c>
      <c r="CW17" s="108">
        <f t="shared" si="56"/>
        <v>9252.0412953681498</v>
      </c>
      <c r="CX17" s="108">
        <f t="shared" si="57"/>
        <v>9840.3900185022849</v>
      </c>
      <c r="CY17" s="108">
        <f t="shared" si="58"/>
        <v>10293.605001554504</v>
      </c>
      <c r="CZ17" s="108">
        <f t="shared" si="59"/>
        <v>9953.2721859096473</v>
      </c>
      <c r="DA17" s="108">
        <f t="shared" si="60"/>
        <v>9991.1510802931152</v>
      </c>
      <c r="DB17" s="108">
        <f t="shared" si="61"/>
        <v>10266.775858984782</v>
      </c>
      <c r="DC17" s="353">
        <f t="shared" si="62"/>
        <v>275.62477869166651</v>
      </c>
      <c r="DD17" s="454">
        <f t="shared" si="141"/>
        <v>2.7586889285992098</v>
      </c>
      <c r="DE17" s="353">
        <f t="shared" si="142"/>
        <v>-26.829142569722535</v>
      </c>
      <c r="DF17" s="454">
        <f t="shared" si="143"/>
        <v>-0.26063893617125289</v>
      </c>
      <c r="DG17" s="460">
        <f t="shared" si="144"/>
        <v>169.82558212740776</v>
      </c>
      <c r="DH17" s="463">
        <f t="shared" si="145"/>
        <v>152.2128420610828</v>
      </c>
      <c r="DI17" s="492">
        <f t="shared" si="63"/>
        <v>10999.271647295451</v>
      </c>
      <c r="DJ17" s="505">
        <f t="shared" si="64"/>
        <v>10206.154657501902</v>
      </c>
      <c r="DK17" s="492">
        <f t="shared" si="65"/>
        <v>60.621201482879769</v>
      </c>
      <c r="DL17" s="493">
        <f t="shared" si="8"/>
        <v>0.59396710629228944</v>
      </c>
      <c r="DM17" s="492">
        <f t="shared" si="66"/>
        <v>-732.49578831066901</v>
      </c>
      <c r="DN17" s="546">
        <f t="shared" si="67"/>
        <v>-6.6594935719291772</v>
      </c>
      <c r="DO17" s="590">
        <f>+'Tuition Revenues'!B15</f>
        <v>327035435</v>
      </c>
      <c r="DP17" s="188">
        <f>+'Tuition Revenues'!C15</f>
        <v>384985731</v>
      </c>
      <c r="DQ17" s="188">
        <f>+'Tuition Revenues'!D15</f>
        <v>583192198</v>
      </c>
      <c r="DR17" s="188">
        <f>+'Tuition Revenues'!E15</f>
        <v>640080428</v>
      </c>
      <c r="DS17" s="188">
        <f>+'Tuition Revenues'!F15</f>
        <v>705597389</v>
      </c>
      <c r="DT17" s="188">
        <f>+'Tuition Revenues'!G15</f>
        <v>748180997</v>
      </c>
      <c r="DU17" s="188">
        <f>+'Tuition Revenues'!H15</f>
        <v>837094999</v>
      </c>
      <c r="DV17" s="188">
        <f>+'Tuition Revenues'!I15</f>
        <v>896752125</v>
      </c>
      <c r="DW17" s="188">
        <f>+'Tuition Revenues'!J15</f>
        <v>939893420</v>
      </c>
      <c r="DX17" s="188">
        <f>+'Tuition Revenues'!K15</f>
        <v>972657503.5999999</v>
      </c>
      <c r="DY17" s="188">
        <f>+'Tuition Revenues'!L15</f>
        <v>926231203.31000006</v>
      </c>
      <c r="DZ17" s="188">
        <f>+'Tuition Revenues'!M15</f>
        <v>1175850192</v>
      </c>
      <c r="EA17" s="188">
        <f>+'Tuition Revenues'!N15</f>
        <v>1203796440.8299999</v>
      </c>
      <c r="EB17" s="188">
        <f>+'Tuition Revenues'!O15</f>
        <v>1392839952</v>
      </c>
      <c r="EC17" s="188">
        <f>+'Tuition Revenues'!P15</f>
        <v>1462065279.0899999</v>
      </c>
      <c r="ED17" s="188">
        <f>+'Tuition Revenues'!Q15</f>
        <v>1551885085</v>
      </c>
      <c r="EE17" s="353">
        <f t="shared" si="68"/>
        <v>89819805.910000086</v>
      </c>
      <c r="EF17" s="359">
        <f t="shared" si="69"/>
        <v>6.143351271285546</v>
      </c>
      <c r="EG17" s="353">
        <f t="shared" si="70"/>
        <v>348088644.17000008</v>
      </c>
      <c r="EH17" s="359">
        <f t="shared" si="71"/>
        <v>28.915905743166846</v>
      </c>
      <c r="EI17" s="590">
        <f t="shared" si="72"/>
        <v>2329.2636887728659</v>
      </c>
      <c r="EJ17" s="188">
        <f t="shared" si="73"/>
        <v>2641.4654501524133</v>
      </c>
      <c r="EK17" s="188">
        <f t="shared" si="74"/>
        <v>3814.3700596722756</v>
      </c>
      <c r="EL17" s="188">
        <f t="shared" si="75"/>
        <v>4044.6112674398</v>
      </c>
      <c r="EM17" s="188">
        <f t="shared" si="76"/>
        <v>4274.6314828137183</v>
      </c>
      <c r="EN17" s="188">
        <f t="shared" si="77"/>
        <v>4345.6848988648098</v>
      </c>
      <c r="EO17" s="188">
        <f t="shared" si="78"/>
        <v>4727.8210804697346</v>
      </c>
      <c r="EP17" s="188">
        <f t="shared" si="79"/>
        <v>4913.1496364866853</v>
      </c>
      <c r="EQ17" s="188">
        <f t="shared" si="80"/>
        <v>5007.3280611318469</v>
      </c>
      <c r="ER17" s="188">
        <f t="shared" si="81"/>
        <v>5020.9618283287209</v>
      </c>
      <c r="ES17" s="188">
        <f t="shared" si="82"/>
        <v>4680.7134603711356</v>
      </c>
      <c r="ET17" s="188">
        <f t="shared" si="83"/>
        <v>5917.1599850894736</v>
      </c>
      <c r="EU17" s="188">
        <f t="shared" si="84"/>
        <v>6140.4698653178466</v>
      </c>
      <c r="EV17" s="188">
        <f t="shared" si="85"/>
        <v>7078.6032610801694</v>
      </c>
      <c r="EW17" s="188">
        <f t="shared" si="86"/>
        <v>7452.9738302361084</v>
      </c>
      <c r="EX17" s="188">
        <f t="shared" si="87"/>
        <v>7836.4225209976676</v>
      </c>
      <c r="EY17" s="353">
        <f t="shared" si="146"/>
        <v>383.44869076155919</v>
      </c>
      <c r="EZ17" s="454">
        <f t="shared" si="88"/>
        <v>5.1449085894537703</v>
      </c>
      <c r="FA17" s="353">
        <f t="shared" si="147"/>
        <v>1695.952655679821</v>
      </c>
      <c r="FB17" s="454">
        <f t="shared" si="89"/>
        <v>27.619265184554965</v>
      </c>
      <c r="FC17" s="460">
        <f t="shared" si="148"/>
        <v>74.860964579838324</v>
      </c>
      <c r="FD17" s="463">
        <f t="shared" si="149"/>
        <v>83.793973716527589</v>
      </c>
      <c r="FE17" s="492">
        <f t="shared" si="150"/>
        <v>6561.4229495364307</v>
      </c>
      <c r="FF17" s="505">
        <f t="shared" si="151"/>
        <v>7613.3573557645022</v>
      </c>
      <c r="FG17" s="492">
        <f t="shared" si="90"/>
        <v>223.06516523316532</v>
      </c>
      <c r="FH17" s="493">
        <f t="shared" si="91"/>
        <v>2.9299184946871053</v>
      </c>
      <c r="FI17" s="492">
        <f t="shared" si="92"/>
        <v>1274.9995714612369</v>
      </c>
      <c r="FJ17" s="546">
        <f t="shared" si="93"/>
        <v>19.431754076321457</v>
      </c>
      <c r="FK17" s="95">
        <f t="shared" si="94"/>
        <v>0.79559647701260483</v>
      </c>
      <c r="FL17" s="93">
        <f t="shared" si="95"/>
        <v>0.76664620146697615</v>
      </c>
      <c r="FM17" s="93">
        <f t="shared" si="96"/>
        <v>0.67477714847386061</v>
      </c>
      <c r="FN17" s="94">
        <f t="shared" si="97"/>
        <v>0.6720358840215751</v>
      </c>
      <c r="FO17" s="94">
        <f t="shared" si="98"/>
        <v>0.66926429401289866</v>
      </c>
      <c r="FP17" s="94">
        <f t="shared" si="99"/>
        <v>0.67977329193108571</v>
      </c>
      <c r="FQ17" s="94">
        <f t="shared" si="100"/>
        <v>0.68393972563241356</v>
      </c>
      <c r="FR17" s="94">
        <f t="shared" si="101"/>
        <v>0.6923729086743009</v>
      </c>
      <c r="FS17" s="94">
        <f t="shared" si="102"/>
        <v>0.69822452904002408</v>
      </c>
      <c r="FT17" s="94">
        <f t="shared" si="103"/>
        <v>0.66678581502307976</v>
      </c>
      <c r="FU17" s="94">
        <f t="shared" si="104"/>
        <v>0.66404967700712447</v>
      </c>
      <c r="FV17" s="94">
        <f t="shared" si="105"/>
        <v>0.62448731028994209</v>
      </c>
      <c r="FW17" s="94">
        <f t="shared" si="106"/>
        <v>0.62635743629866591</v>
      </c>
      <c r="FX17" s="94">
        <f t="shared" si="107"/>
        <v>0.58439085095991417</v>
      </c>
      <c r="FY17" s="94">
        <f t="shared" si="108"/>
        <v>0.57275163595409051</v>
      </c>
      <c r="FZ17" s="94">
        <f t="shared" si="109"/>
        <v>0.5671249711508014</v>
      </c>
      <c r="GA17" s="95">
        <f t="shared" si="110"/>
        <v>0.2044035229873952</v>
      </c>
      <c r="GB17" s="93">
        <f t="shared" si="111"/>
        <v>0.23335379853302388</v>
      </c>
      <c r="GC17" s="93">
        <f t="shared" si="112"/>
        <v>0.32522285152613939</v>
      </c>
      <c r="GD17" s="94">
        <f t="shared" si="113"/>
        <v>0.3279641159784249</v>
      </c>
      <c r="GE17" s="94">
        <f t="shared" si="114"/>
        <v>0.33073570598710139</v>
      </c>
      <c r="GF17" s="94">
        <f t="shared" si="115"/>
        <v>0.32022670806891423</v>
      </c>
      <c r="GG17" s="94">
        <f t="shared" si="116"/>
        <v>0.31606027436758644</v>
      </c>
      <c r="GH17" s="94">
        <f t="shared" si="117"/>
        <v>0.30762709132569904</v>
      </c>
      <c r="GI17" s="94">
        <f t="shared" si="118"/>
        <v>0.30177547095997587</v>
      </c>
      <c r="GJ17" s="94">
        <f t="shared" si="119"/>
        <v>0.33321418497692018</v>
      </c>
      <c r="GK17" s="94">
        <f t="shared" si="120"/>
        <v>0.33595032299287547</v>
      </c>
      <c r="GL17" s="94">
        <f t="shared" si="121"/>
        <v>0.37551268971005786</v>
      </c>
      <c r="GM17" s="94">
        <f t="shared" si="122"/>
        <v>0.37364256370133414</v>
      </c>
      <c r="GN17" s="94">
        <f t="shared" si="123"/>
        <v>0.41560914904008583</v>
      </c>
      <c r="GO17" s="94">
        <f t="shared" si="124"/>
        <v>0.42724836404590949</v>
      </c>
      <c r="GP17" s="94">
        <f t="shared" si="125"/>
        <v>0.43287502884919854</v>
      </c>
    </row>
    <row r="18" spans="1:198" s="1" customFormat="1" ht="15" customHeight="1">
      <c r="A18" s="432" t="s">
        <v>9</v>
      </c>
      <c r="B18" s="646">
        <f>+'[1]FTE Enrollment Data'!AK15</f>
        <v>68815</v>
      </c>
      <c r="C18" s="646">
        <f>+'[1]FTE Enrollment Data'!AU15</f>
        <v>77161.2</v>
      </c>
      <c r="D18" s="646">
        <f>+'[1]FTE Enrollment Data'!AV15</f>
        <v>77854.341666666674</v>
      </c>
      <c r="E18" s="646">
        <f>+'[1]FTE Enrollment Data'!AW15</f>
        <v>83671.84166666666</v>
      </c>
      <c r="F18" s="646">
        <f>+'[1]FTE Enrollment Data'!AX15</f>
        <v>85625.733333333337</v>
      </c>
      <c r="G18" s="646">
        <f>+'[1]FTE Enrollment Data'!AY15</f>
        <v>87197.291666666686</v>
      </c>
      <c r="H18" s="646">
        <f>+'[1]FTE Enrollment Data'!AZ15</f>
        <v>87631.375</v>
      </c>
      <c r="I18" s="646">
        <f>+'[1]FTE Enrollment Data'!BA15</f>
        <v>88310.066666666666</v>
      </c>
      <c r="J18" s="646">
        <f>+'[1]FTE Enrollment Data'!BB15</f>
        <v>87045.991666666669</v>
      </c>
      <c r="K18" s="646">
        <f>+'[1]FTE Enrollment Data'!BC15</f>
        <v>85991.608333333337</v>
      </c>
      <c r="L18" s="646">
        <f>+'[1]FTE Enrollment Data'!BD15</f>
        <v>86462.941666666666</v>
      </c>
      <c r="M18" s="646">
        <f>+'[1]FTE Enrollment Data'!BE15</f>
        <v>91117.425000000003</v>
      </c>
      <c r="N18" s="646">
        <f>+'[1]FTE Enrollment Data'!BF15</f>
        <v>95534.825000000012</v>
      </c>
      <c r="O18" s="646">
        <f>+'[1]FTE Enrollment Data'!BG15</f>
        <v>96887.483333333337</v>
      </c>
      <c r="P18" s="646">
        <f>+'[1]FTE Enrollment Data'!BH15</f>
        <v>104034.96666666666</v>
      </c>
      <c r="Q18" s="646">
        <f>+'[1]FTE Enrollment Data'!BI15</f>
        <v>84175.208333333328</v>
      </c>
      <c r="R18" s="646">
        <f>+'[1]FTE Enrollment Data'!BJ15</f>
        <v>84385.9</v>
      </c>
      <c r="S18" s="362">
        <f t="shared" si="126"/>
        <v>210.6916666666657</v>
      </c>
      <c r="T18" s="446">
        <f t="shared" si="127"/>
        <v>0.2503013308055359</v>
      </c>
      <c r="U18" s="362">
        <f t="shared" si="128"/>
        <v>-12501.583333333343</v>
      </c>
      <c r="V18" s="446">
        <f t="shared" si="129"/>
        <v>-12.903197506248237</v>
      </c>
      <c r="W18" s="186">
        <f>+Total!B16</f>
        <v>678774850</v>
      </c>
      <c r="X18" s="109">
        <f>+Total!C16</f>
        <v>722885576</v>
      </c>
      <c r="Y18" s="109">
        <f>+Total!D16</f>
        <v>719083225.57999992</v>
      </c>
      <c r="Z18" s="109">
        <f>+Total!E16</f>
        <v>763085528</v>
      </c>
      <c r="AA18" s="109">
        <f>+Total!F16</f>
        <v>830777292</v>
      </c>
      <c r="AB18" s="109">
        <f>+Total!G16</f>
        <v>922065372</v>
      </c>
      <c r="AC18" s="109">
        <f>+Total!H16</f>
        <v>1032639792</v>
      </c>
      <c r="AD18" s="109">
        <f>+Total!I16</f>
        <v>1123236682</v>
      </c>
      <c r="AE18" s="109">
        <f>+Total!J16</f>
        <v>1167668247</v>
      </c>
      <c r="AF18" s="109">
        <f>Total!K16</f>
        <v>1149659812</v>
      </c>
      <c r="AG18" s="109">
        <f>Total!L16</f>
        <v>1170695000</v>
      </c>
      <c r="AH18" s="109">
        <f>Total!M16</f>
        <v>1217795254</v>
      </c>
      <c r="AI18" s="109">
        <f>Total!N16</f>
        <v>1276353964</v>
      </c>
      <c r="AJ18" s="109">
        <f>Total!O16</f>
        <v>1282039644</v>
      </c>
      <c r="AK18" s="109">
        <f>Total!P16</f>
        <v>1332144853</v>
      </c>
      <c r="AL18" s="109">
        <f>Total!Q16</f>
        <v>1399057292</v>
      </c>
      <c r="AM18" s="401">
        <f t="shared" si="130"/>
        <v>66912439</v>
      </c>
      <c r="AN18" s="359">
        <f t="shared" si="131"/>
        <v>5.0229101474447546</v>
      </c>
      <c r="AO18" s="401">
        <f t="shared" si="132"/>
        <v>122703328</v>
      </c>
      <c r="AP18" s="479">
        <f t="shared" si="133"/>
        <v>9.6135814563114401</v>
      </c>
      <c r="AQ18" s="109">
        <f t="shared" si="21"/>
        <v>8796.8415473061596</v>
      </c>
      <c r="AR18" s="109">
        <f t="shared" si="22"/>
        <v>9285.102930996889</v>
      </c>
      <c r="AS18" s="109">
        <f t="shared" si="23"/>
        <v>8594.0886594165841</v>
      </c>
      <c r="AT18" s="109">
        <f t="shared" si="24"/>
        <v>8911.8714467457594</v>
      </c>
      <c r="AU18" s="109">
        <f t="shared" si="25"/>
        <v>9527.558438120448</v>
      </c>
      <c r="AV18" s="109">
        <f t="shared" si="26"/>
        <v>10522.091796459887</v>
      </c>
      <c r="AW18" s="109">
        <f t="shared" si="27"/>
        <v>11693.341778325008</v>
      </c>
      <c r="AX18" s="109">
        <f t="shared" si="28"/>
        <v>12903.944920305061</v>
      </c>
      <c r="AY18" s="109">
        <f t="shared" si="29"/>
        <v>13578.862747556859</v>
      </c>
      <c r="AZ18" s="109">
        <f t="shared" si="30"/>
        <v>13296.561391956651</v>
      </c>
      <c r="BA18" s="109">
        <f t="shared" si="31"/>
        <v>12848.201098747029</v>
      </c>
      <c r="BB18" s="109">
        <f t="shared" si="32"/>
        <v>12747.134398372529</v>
      </c>
      <c r="BC18" s="109">
        <f t="shared" si="33"/>
        <v>13173.569176204219</v>
      </c>
      <c r="BD18" s="109">
        <f t="shared" si="34"/>
        <v>12323.161001317187</v>
      </c>
      <c r="BE18" s="109">
        <f t="shared" si="35"/>
        <v>15825.857510500173</v>
      </c>
      <c r="BF18" s="109">
        <f t="shared" si="36"/>
        <v>16579.277959943545</v>
      </c>
      <c r="BG18" s="353">
        <f t="shared" si="134"/>
        <v>753.42044944337249</v>
      </c>
      <c r="BH18" s="454">
        <f t="shared" si="37"/>
        <v>4.7606927393570402</v>
      </c>
      <c r="BI18" s="353">
        <f t="shared" si="135"/>
        <v>3405.7087837393265</v>
      </c>
      <c r="BJ18" s="454">
        <f t="shared" si="38"/>
        <v>25.852589667887059</v>
      </c>
      <c r="BK18" s="460">
        <f t="shared" si="136"/>
        <v>92.356791722098649</v>
      </c>
      <c r="BL18" s="463">
        <f t="shared" si="137"/>
        <v>102.99591378671226</v>
      </c>
      <c r="BM18" s="504">
        <f t="shared" si="39"/>
        <v>14076.6685637953</v>
      </c>
      <c r="BN18" s="505">
        <f t="shared" si="40"/>
        <v>16166.420469643641</v>
      </c>
      <c r="BO18" s="492">
        <f t="shared" si="138"/>
        <v>412.85749029990438</v>
      </c>
      <c r="BP18" s="493">
        <f t="shared" si="41"/>
        <v>2.5537965629135035</v>
      </c>
      <c r="BQ18" s="492">
        <f t="shared" si="42"/>
        <v>2502.6093961482457</v>
      </c>
      <c r="BR18" s="495">
        <f t="shared" si="43"/>
        <v>17.778420972309242</v>
      </c>
      <c r="BS18" s="187">
        <f>+'State General Purpose'!R16+'State Ed Special Purpose'!B16</f>
        <v>470330136</v>
      </c>
      <c r="BT18" s="188">
        <f>+'State General Purpose'!S16+'State Ed Special Purpose'!C16</f>
        <v>495798090</v>
      </c>
      <c r="BU18" s="188">
        <f>+'State General Purpose'!T16+'State Ed Special Purpose'!D16</f>
        <v>465332435.57999998</v>
      </c>
      <c r="BV18" s="188">
        <f>+'State General Purpose'!U16+'State Ed Special Purpose'!E16</f>
        <v>444659364</v>
      </c>
      <c r="BW18" s="188">
        <f>+'State General Purpose'!V16+'State Ed Special Purpose'!F16</f>
        <v>458328315</v>
      </c>
      <c r="BX18" s="188">
        <f>+'State General Purpose'!W16+'State Ed Special Purpose'!G16</f>
        <v>500748661</v>
      </c>
      <c r="BY18" s="188">
        <f>+'State General Purpose'!X16+'State Ed Special Purpose'!H16</f>
        <v>570820207</v>
      </c>
      <c r="BZ18" s="188">
        <f>+'State General Purpose'!Y16+'State Ed Special Purpose'!I16</f>
        <v>616560197</v>
      </c>
      <c r="CA18" s="188">
        <f>+'State General Purpose'!Z16+'State Ed Special Purpose'!J16</f>
        <v>605327409</v>
      </c>
      <c r="CB18" s="188">
        <f>+'State General Purpose'!AA16+'State Ed Special Purpose'!K16</f>
        <v>579579212</v>
      </c>
      <c r="CC18" s="188">
        <f>+'State General Purpose'!AB16+'State Ed Special Purpose'!L16</f>
        <v>544543543</v>
      </c>
      <c r="CD18" s="188">
        <f>+'State General Purpose'!AC16+'State Ed Special Purpose'!M16</f>
        <v>548153195</v>
      </c>
      <c r="CE18" s="188">
        <f>+'State General Purpose'!AD16+'State Ed Special Purpose'!N16</f>
        <v>555020025</v>
      </c>
      <c r="CF18" s="188">
        <f>+'State General Purpose'!AE16+'State Ed Special Purpose'!O16</f>
        <v>504443588</v>
      </c>
      <c r="CG18" s="188">
        <f>+'State General Purpose'!AF16+'State Ed Special Purpose'!P16</f>
        <v>504443608</v>
      </c>
      <c r="CH18" s="188">
        <f>+'State General Purpose'!AG16+'State Ed Special Purpose'!Q16</f>
        <v>440249570</v>
      </c>
      <c r="CI18" s="401">
        <f t="shared" si="139"/>
        <v>-64194038</v>
      </c>
      <c r="CJ18" s="359">
        <f t="shared" si="44"/>
        <v>-12.725711453558553</v>
      </c>
      <c r="CK18" s="353">
        <f t="shared" si="140"/>
        <v>-114770455</v>
      </c>
      <c r="CL18" s="359">
        <f t="shared" si="45"/>
        <v>-20.678615154471228</v>
      </c>
      <c r="CM18" s="532">
        <f t="shared" si="46"/>
        <v>6095.4227772507429</v>
      </c>
      <c r="CN18" s="188">
        <f t="shared" si="47"/>
        <v>6368.2779840687535</v>
      </c>
      <c r="CO18" s="188">
        <f t="shared" si="48"/>
        <v>5561.3982710431956</v>
      </c>
      <c r="CP18" s="188">
        <f t="shared" si="49"/>
        <v>5193.0575854922117</v>
      </c>
      <c r="CQ18" s="108">
        <f t="shared" si="50"/>
        <v>5256.2219105620143</v>
      </c>
      <c r="CR18" s="108">
        <f t="shared" si="51"/>
        <v>5714.2622833431524</v>
      </c>
      <c r="CS18" s="108">
        <f t="shared" si="52"/>
        <v>6463.8180962381794</v>
      </c>
      <c r="CT18" s="108">
        <f t="shared" si="53"/>
        <v>7083.1543784468722</v>
      </c>
      <c r="CU18" s="108">
        <f t="shared" si="54"/>
        <v>7039.3776873382894</v>
      </c>
      <c r="CV18" s="108">
        <f t="shared" si="55"/>
        <v>6703.2095002550705</v>
      </c>
      <c r="CW18" s="108">
        <f t="shared" si="56"/>
        <v>5976.2832740279919</v>
      </c>
      <c r="CX18" s="108">
        <f t="shared" si="57"/>
        <v>5737.7317119699537</v>
      </c>
      <c r="CY18" s="108">
        <f t="shared" si="58"/>
        <v>5728.5007918979554</v>
      </c>
      <c r="CZ18" s="108">
        <f t="shared" si="59"/>
        <v>4848.7888655384777</v>
      </c>
      <c r="DA18" s="108">
        <f t="shared" si="60"/>
        <v>5992.7812236876953</v>
      </c>
      <c r="DB18" s="108">
        <f t="shared" si="61"/>
        <v>5217.0987096185499</v>
      </c>
      <c r="DC18" s="353">
        <f t="shared" si="62"/>
        <v>-775.68251406914533</v>
      </c>
      <c r="DD18" s="454">
        <f t="shared" si="141"/>
        <v>-12.943614744404504</v>
      </c>
      <c r="DE18" s="353">
        <f t="shared" si="142"/>
        <v>-511.40208227940548</v>
      </c>
      <c r="DF18" s="454">
        <f t="shared" si="143"/>
        <v>-8.9273284731443461</v>
      </c>
      <c r="DG18" s="460">
        <f t="shared" si="144"/>
        <v>94.509744793439324</v>
      </c>
      <c r="DH18" s="463">
        <f t="shared" si="145"/>
        <v>77.347497677111235</v>
      </c>
      <c r="DI18" s="492">
        <f t="shared" si="63"/>
        <v>6121.2117943438934</v>
      </c>
      <c r="DJ18" s="505">
        <f t="shared" si="64"/>
        <v>6121.742280343512</v>
      </c>
      <c r="DK18" s="492">
        <f t="shared" si="65"/>
        <v>-904.64357072496205</v>
      </c>
      <c r="DL18" s="493">
        <f t="shared" si="8"/>
        <v>-14.777550724892643</v>
      </c>
      <c r="DM18" s="492">
        <f t="shared" si="66"/>
        <v>-904.11308472534347</v>
      </c>
      <c r="DN18" s="546">
        <f t="shared" si="67"/>
        <v>-14.770165044129982</v>
      </c>
      <c r="DO18" s="590">
        <f>+'Tuition Revenues'!B16</f>
        <v>208444714</v>
      </c>
      <c r="DP18" s="188">
        <f>+'Tuition Revenues'!C16</f>
        <v>227087486</v>
      </c>
      <c r="DQ18" s="188">
        <f>+'Tuition Revenues'!D16</f>
        <v>253750790</v>
      </c>
      <c r="DR18" s="188">
        <f>+'Tuition Revenues'!E16</f>
        <v>318426164</v>
      </c>
      <c r="DS18" s="188">
        <f>+'Tuition Revenues'!F16</f>
        <v>372448977</v>
      </c>
      <c r="DT18" s="188">
        <f>+'Tuition Revenues'!G16</f>
        <v>421316711</v>
      </c>
      <c r="DU18" s="188">
        <f>+'Tuition Revenues'!H16</f>
        <v>461819585</v>
      </c>
      <c r="DV18" s="188">
        <f>+'Tuition Revenues'!I16</f>
        <v>506676485</v>
      </c>
      <c r="DW18" s="188">
        <f>+'Tuition Revenues'!J16</f>
        <v>562340838</v>
      </c>
      <c r="DX18" s="188">
        <f>+'Tuition Revenues'!K16</f>
        <v>570080600</v>
      </c>
      <c r="DY18" s="188">
        <f>+'Tuition Revenues'!L16</f>
        <v>626151457</v>
      </c>
      <c r="DZ18" s="188">
        <f>+'Tuition Revenues'!M16</f>
        <v>669642059</v>
      </c>
      <c r="EA18" s="188">
        <f>+'Tuition Revenues'!N16</f>
        <v>721333939</v>
      </c>
      <c r="EB18" s="188">
        <f>+'Tuition Revenues'!O16</f>
        <v>777596056</v>
      </c>
      <c r="EC18" s="188">
        <f>+'Tuition Revenues'!P16</f>
        <v>827701245</v>
      </c>
      <c r="ED18" s="188">
        <f>+'Tuition Revenues'!Q16</f>
        <v>958807722</v>
      </c>
      <c r="EE18" s="353">
        <f t="shared" si="68"/>
        <v>131106477</v>
      </c>
      <c r="EF18" s="359">
        <f t="shared" si="69"/>
        <v>15.839830831715132</v>
      </c>
      <c r="EG18" s="353">
        <f t="shared" si="70"/>
        <v>237473783</v>
      </c>
      <c r="EH18" s="359">
        <f t="shared" si="71"/>
        <v>32.921476470275998</v>
      </c>
      <c r="EI18" s="590">
        <f t="shared" si="72"/>
        <v>2701.4187700554166</v>
      </c>
      <c r="EJ18" s="188">
        <f t="shared" si="73"/>
        <v>2916.8249469281363</v>
      </c>
      <c r="EK18" s="188">
        <f t="shared" si="74"/>
        <v>3032.6903883733885</v>
      </c>
      <c r="EL18" s="188">
        <f t="shared" si="75"/>
        <v>3718.8138612535481</v>
      </c>
      <c r="EM18" s="188">
        <f t="shared" si="76"/>
        <v>4271.3365275584338</v>
      </c>
      <c r="EN18" s="188">
        <f t="shared" si="77"/>
        <v>4807.8295131167351</v>
      </c>
      <c r="EO18" s="188">
        <f t="shared" si="78"/>
        <v>5229.5236820868286</v>
      </c>
      <c r="EP18" s="188">
        <f t="shared" si="79"/>
        <v>5820.7905418581877</v>
      </c>
      <c r="EQ18" s="188">
        <f t="shared" si="80"/>
        <v>6539.4850602185697</v>
      </c>
      <c r="ER18" s="188">
        <f t="shared" si="81"/>
        <v>6593.3518917015799</v>
      </c>
      <c r="ES18" s="188">
        <f t="shared" si="82"/>
        <v>6871.9178247190366</v>
      </c>
      <c r="ET18" s="188">
        <f t="shared" si="83"/>
        <v>7009.4026864025755</v>
      </c>
      <c r="EU18" s="188">
        <f t="shared" si="84"/>
        <v>7445.0683843062625</v>
      </c>
      <c r="EV18" s="188">
        <f t="shared" si="85"/>
        <v>7474.3721357787081</v>
      </c>
      <c r="EW18" s="188">
        <f t="shared" si="86"/>
        <v>9833.0762868124766</v>
      </c>
      <c r="EX18" s="188">
        <f t="shared" si="87"/>
        <v>11362.179250324996</v>
      </c>
      <c r="EY18" s="353">
        <f t="shared" si="146"/>
        <v>1529.1029635125196</v>
      </c>
      <c r="EZ18" s="454">
        <f t="shared" si="88"/>
        <v>15.550606126825839</v>
      </c>
      <c r="FA18" s="353">
        <f t="shared" si="147"/>
        <v>3917.1108660187338</v>
      </c>
      <c r="FB18" s="454">
        <f t="shared" si="89"/>
        <v>52.613497470026701</v>
      </c>
      <c r="FC18" s="460">
        <f t="shared" si="148"/>
        <v>90.765855518643718</v>
      </c>
      <c r="FD18" s="463">
        <f t="shared" si="149"/>
        <v>121.49448896012267</v>
      </c>
      <c r="FE18" s="492">
        <f t="shared" si="150"/>
        <v>7955.4567694514053</v>
      </c>
      <c r="FF18" s="505">
        <f t="shared" si="151"/>
        <v>10044.678189300128</v>
      </c>
      <c r="FG18" s="492">
        <f t="shared" si="90"/>
        <v>1317.5010610248682</v>
      </c>
      <c r="FH18" s="493">
        <f t="shared" si="91"/>
        <v>13.116408870403706</v>
      </c>
      <c r="FI18" s="492">
        <f t="shared" si="92"/>
        <v>3406.7224808735909</v>
      </c>
      <c r="FJ18" s="546">
        <f t="shared" si="93"/>
        <v>42.82246236262953</v>
      </c>
      <c r="FK18" s="95">
        <f t="shared" si="94"/>
        <v>0.6929103752149921</v>
      </c>
      <c r="FL18" s="93">
        <f t="shared" si="95"/>
        <v>0.68585970789933148</v>
      </c>
      <c r="FM18" s="93">
        <f t="shared" si="96"/>
        <v>0.64711902465068771</v>
      </c>
      <c r="FN18" s="94">
        <f t="shared" si="97"/>
        <v>0.58271235357512896</v>
      </c>
      <c r="FO18" s="94">
        <f t="shared" si="98"/>
        <v>0.55168613708329428</v>
      </c>
      <c r="FP18" s="94">
        <f t="shared" si="99"/>
        <v>0.54307284082673479</v>
      </c>
      <c r="FQ18" s="94">
        <f t="shared" si="100"/>
        <v>0.55277765918205102</v>
      </c>
      <c r="FR18" s="94">
        <f t="shared" si="101"/>
        <v>0.54891387263294522</v>
      </c>
      <c r="FS18" s="94">
        <f t="shared" si="102"/>
        <v>0.51840701376886889</v>
      </c>
      <c r="FT18" s="94">
        <f t="shared" si="103"/>
        <v>0.50413105333458419</v>
      </c>
      <c r="FU18" s="94">
        <f t="shared" si="104"/>
        <v>0.46514552722955166</v>
      </c>
      <c r="FV18" s="94">
        <f t="shared" si="105"/>
        <v>0.45011933919065839</v>
      </c>
      <c r="FW18" s="94">
        <f t="shared" si="106"/>
        <v>0.43484804423735862</v>
      </c>
      <c r="FX18" s="94">
        <f t="shared" si="107"/>
        <v>0.39346957043085012</v>
      </c>
      <c r="FY18" s="94">
        <f t="shared" si="108"/>
        <v>0.37867023759765261</v>
      </c>
      <c r="FZ18" s="94">
        <f t="shared" si="109"/>
        <v>0.3146758696140658</v>
      </c>
      <c r="GA18" s="95">
        <f t="shared" si="110"/>
        <v>0.3070896247850079</v>
      </c>
      <c r="GB18" s="93">
        <f t="shared" si="111"/>
        <v>0.31414029210066852</v>
      </c>
      <c r="GC18" s="93">
        <f t="shared" si="112"/>
        <v>0.3528809753493124</v>
      </c>
      <c r="GD18" s="94">
        <f t="shared" si="113"/>
        <v>0.41728764642487098</v>
      </c>
      <c r="GE18" s="94">
        <f t="shared" si="114"/>
        <v>0.44831386291670572</v>
      </c>
      <c r="GF18" s="94">
        <f t="shared" si="115"/>
        <v>0.45692715917326521</v>
      </c>
      <c r="GG18" s="94">
        <f t="shared" si="116"/>
        <v>0.44722234081794904</v>
      </c>
      <c r="GH18" s="94">
        <f t="shared" si="117"/>
        <v>0.45108612736705478</v>
      </c>
      <c r="GI18" s="94">
        <f t="shared" si="118"/>
        <v>0.48159298623113111</v>
      </c>
      <c r="GJ18" s="94">
        <f t="shared" si="119"/>
        <v>0.49586894666541587</v>
      </c>
      <c r="GK18" s="94">
        <f t="shared" si="120"/>
        <v>0.53485447277044829</v>
      </c>
      <c r="GL18" s="94">
        <f t="shared" si="121"/>
        <v>0.54988066080934161</v>
      </c>
      <c r="GM18" s="94">
        <f t="shared" si="122"/>
        <v>0.56515195576264143</v>
      </c>
      <c r="GN18" s="94">
        <f t="shared" si="123"/>
        <v>0.60653042956914993</v>
      </c>
      <c r="GO18" s="94">
        <f t="shared" si="124"/>
        <v>0.62132976240234739</v>
      </c>
      <c r="GP18" s="94">
        <f t="shared" si="125"/>
        <v>0.6853241303859342</v>
      </c>
    </row>
    <row r="19" spans="1:198" s="1" customFormat="1" ht="15" customHeight="1">
      <c r="A19" s="432" t="s">
        <v>10</v>
      </c>
      <c r="B19" s="646">
        <f>+'[1]FTE Enrollment Data'!AK16</f>
        <v>66932</v>
      </c>
      <c r="C19" s="646">
        <f>+'[1]FTE Enrollment Data'!AU16</f>
        <v>74292.149999999994</v>
      </c>
      <c r="D19" s="646">
        <f>+'[1]FTE Enrollment Data'!AV16</f>
        <v>75676.566666666651</v>
      </c>
      <c r="E19" s="646">
        <f>+'[1]FTE Enrollment Data'!AW16</f>
        <v>77876.779166666674</v>
      </c>
      <c r="F19" s="646">
        <f>+'[1]FTE Enrollment Data'!AX16</f>
        <v>79008.466666666674</v>
      </c>
      <c r="G19" s="646">
        <f>+'[1]FTE Enrollment Data'!AY16</f>
        <v>79499.491666666669</v>
      </c>
      <c r="H19" s="646">
        <f>+'[1]FTE Enrollment Data'!AZ16</f>
        <v>80262.6875</v>
      </c>
      <c r="I19" s="646">
        <f>+'[1]FTE Enrollment Data'!BA16</f>
        <v>82585.908333333326</v>
      </c>
      <c r="J19" s="646">
        <f>+'[1]FTE Enrollment Data'!BB16</f>
        <v>83279.81666666668</v>
      </c>
      <c r="K19" s="646">
        <f>+'[1]FTE Enrollment Data'!BC16</f>
        <v>86531.22083333334</v>
      </c>
      <c r="L19" s="646">
        <f>+'[1]FTE Enrollment Data'!BD16</f>
        <v>89362.466666666674</v>
      </c>
      <c r="M19" s="646">
        <f>+'[1]FTE Enrollment Data'!BE16</f>
        <v>92558.333333333328</v>
      </c>
      <c r="N19" s="646">
        <f>+'[1]FTE Enrollment Data'!BF16</f>
        <v>94950.174999999988</v>
      </c>
      <c r="O19" s="646">
        <f>+'[1]FTE Enrollment Data'!BG16</f>
        <v>96195.59616666667</v>
      </c>
      <c r="P19" s="646">
        <f>+'[1]FTE Enrollment Data'!BH16</f>
        <v>96891.400000000009</v>
      </c>
      <c r="Q19" s="646">
        <f>+'[1]FTE Enrollment Data'!BI16</f>
        <v>98490.475000000006</v>
      </c>
      <c r="R19" s="646">
        <f>+'[1]FTE Enrollment Data'!BJ16</f>
        <v>100457.59583333333</v>
      </c>
      <c r="S19" s="362">
        <f t="shared" si="126"/>
        <v>1967.1208333333198</v>
      </c>
      <c r="T19" s="446">
        <f t="shared" si="127"/>
        <v>1.9972701251906029</v>
      </c>
      <c r="U19" s="362">
        <f t="shared" si="128"/>
        <v>4261.9996666666557</v>
      </c>
      <c r="V19" s="446">
        <f t="shared" si="129"/>
        <v>4.43055590536847</v>
      </c>
      <c r="W19" s="186">
        <f>+Total!B17</f>
        <v>718860663.07087302</v>
      </c>
      <c r="X19" s="109">
        <f>+Total!C17</f>
        <v>780564082</v>
      </c>
      <c r="Y19" s="109">
        <f>+Total!D17</f>
        <v>783218693</v>
      </c>
      <c r="Z19" s="109">
        <f>+Total!E17</f>
        <v>857575707</v>
      </c>
      <c r="AA19" s="109">
        <f>+Total!F17</f>
        <v>1045865238</v>
      </c>
      <c r="AB19" s="109">
        <f>+Total!G17</f>
        <v>1179228628</v>
      </c>
      <c r="AC19" s="109">
        <f>+Total!H17</f>
        <v>1293472472</v>
      </c>
      <c r="AD19" s="109">
        <f>+Total!I17</f>
        <v>1385184824</v>
      </c>
      <c r="AE19" s="109">
        <f>+Total!J17</f>
        <v>1433982748</v>
      </c>
      <c r="AF19" s="109">
        <f>Total!K17</f>
        <v>1486778011.6564732</v>
      </c>
      <c r="AG19" s="109">
        <f>Total!L17</f>
        <v>1502714909</v>
      </c>
      <c r="AH19" s="109">
        <f>Total!M17</f>
        <v>1579721077.146502</v>
      </c>
      <c r="AI19" s="109">
        <f>Total!N17</f>
        <v>1687413270</v>
      </c>
      <c r="AJ19" s="109">
        <f>Total!O17</f>
        <v>1720149487</v>
      </c>
      <c r="AK19" s="109">
        <f>Total!P17</f>
        <v>1814896455</v>
      </c>
      <c r="AL19" s="109">
        <f>Total!Q17</f>
        <v>1824308712</v>
      </c>
      <c r="AM19" s="401">
        <f t="shared" si="130"/>
        <v>9412257</v>
      </c>
      <c r="AN19" s="359">
        <f t="shared" si="131"/>
        <v>0.51861123944947041</v>
      </c>
      <c r="AO19" s="401">
        <f t="shared" si="132"/>
        <v>136895442</v>
      </c>
      <c r="AP19" s="479">
        <f t="shared" si="133"/>
        <v>8.1127394476398766</v>
      </c>
      <c r="AQ19" s="109">
        <f t="shared" si="21"/>
        <v>9676.1321764260829</v>
      </c>
      <c r="AR19" s="109">
        <f t="shared" si="22"/>
        <v>10314.475357188951</v>
      </c>
      <c r="AS19" s="109">
        <f t="shared" si="23"/>
        <v>10057.15312550109</v>
      </c>
      <c r="AT19" s="109">
        <f t="shared" si="24"/>
        <v>10854.225416347783</v>
      </c>
      <c r="AU19" s="109">
        <f t="shared" si="25"/>
        <v>13155.621703660789</v>
      </c>
      <c r="AV19" s="109">
        <f t="shared" si="26"/>
        <v>14692.114913296418</v>
      </c>
      <c r="AW19" s="109">
        <f t="shared" si="27"/>
        <v>15662.145008798416</v>
      </c>
      <c r="AX19" s="109">
        <f t="shared" si="28"/>
        <v>16632.89953608207</v>
      </c>
      <c r="AY19" s="109">
        <f t="shared" si="29"/>
        <v>16571.853883374366</v>
      </c>
      <c r="AZ19" s="109">
        <f t="shared" si="30"/>
        <v>16637.611595954972</v>
      </c>
      <c r="BA19" s="109">
        <f t="shared" si="31"/>
        <v>16235.32808859278</v>
      </c>
      <c r="BB19" s="109">
        <f t="shared" si="32"/>
        <v>16637.368779430919</v>
      </c>
      <c r="BC19" s="109">
        <f t="shared" si="33"/>
        <v>17541.48149439627</v>
      </c>
      <c r="BD19" s="109">
        <f t="shared" si="34"/>
        <v>17753.376326485115</v>
      </c>
      <c r="BE19" s="109">
        <f t="shared" si="35"/>
        <v>18427.126633311495</v>
      </c>
      <c r="BF19" s="109">
        <f t="shared" si="36"/>
        <v>18159.987772618657</v>
      </c>
      <c r="BG19" s="353">
        <f t="shared" si="134"/>
        <v>-267.13886069283762</v>
      </c>
      <c r="BH19" s="454">
        <f t="shared" si="37"/>
        <v>-1.4497043733878696</v>
      </c>
      <c r="BI19" s="353">
        <f t="shared" si="135"/>
        <v>618.50627822238675</v>
      </c>
      <c r="BJ19" s="454">
        <f t="shared" si="38"/>
        <v>3.5259637472466179</v>
      </c>
      <c r="BK19" s="460">
        <f t="shared" si="136"/>
        <v>122.97919654161684</v>
      </c>
      <c r="BL19" s="463">
        <f t="shared" si="137"/>
        <v>112.81580172039946</v>
      </c>
      <c r="BM19" s="504">
        <f t="shared" si="39"/>
        <v>18744.018254414568</v>
      </c>
      <c r="BN19" s="505">
        <f t="shared" si="40"/>
        <v>18823.667343386016</v>
      </c>
      <c r="BO19" s="492">
        <f t="shared" si="138"/>
        <v>-663.67957076735911</v>
      </c>
      <c r="BP19" s="493">
        <f t="shared" si="41"/>
        <v>-3.5257718841942518</v>
      </c>
      <c r="BQ19" s="492">
        <f t="shared" si="42"/>
        <v>-584.03048179591133</v>
      </c>
      <c r="BR19" s="495">
        <f t="shared" si="43"/>
        <v>-3.1158232662218048</v>
      </c>
      <c r="BS19" s="187">
        <f>+'State General Purpose'!R17+'State Ed Special Purpose'!B17</f>
        <v>464106719</v>
      </c>
      <c r="BT19" s="188">
        <f>+'State General Purpose'!S17+'State Ed Special Purpose'!C17</f>
        <v>442524622</v>
      </c>
      <c r="BU19" s="188">
        <f>+'State General Purpose'!T17+'State Ed Special Purpose'!D17</f>
        <v>394630830</v>
      </c>
      <c r="BV19" s="188">
        <f>+'State General Purpose'!U17+'State Ed Special Purpose'!E17</f>
        <v>360384199</v>
      </c>
      <c r="BW19" s="188">
        <f>+'State General Purpose'!V17+'State Ed Special Purpose'!F17</f>
        <v>367073735</v>
      </c>
      <c r="BX19" s="188">
        <f>+'State General Purpose'!W17+'State Ed Special Purpose'!G17</f>
        <v>401449666</v>
      </c>
      <c r="BY19" s="188">
        <f>+'State General Purpose'!X17+'State Ed Special Purpose'!H17</f>
        <v>449200000</v>
      </c>
      <c r="BZ19" s="188">
        <f>+'State General Purpose'!Y17+'State Ed Special Purpose'!I17</f>
        <v>533617818</v>
      </c>
      <c r="CA19" s="188">
        <f>+'State General Purpose'!Z17+'State Ed Special Purpose'!J17</f>
        <v>406423843</v>
      </c>
      <c r="CB19" s="188">
        <f>+'State General Purpose'!AA17+'State Ed Special Purpose'!K17</f>
        <v>358771128</v>
      </c>
      <c r="CC19" s="188">
        <f>+'State General Purpose'!AB17+'State Ed Special Purpose'!L17</f>
        <v>278961090</v>
      </c>
      <c r="CD19" s="188">
        <f>+'State General Purpose'!AC17+'State Ed Special Purpose'!M17</f>
        <v>268914790</v>
      </c>
      <c r="CE19" s="188">
        <f>+'State General Purpose'!AD17+'State Ed Special Purpose'!N17</f>
        <v>312961472</v>
      </c>
      <c r="CF19" s="188">
        <f>+'State General Purpose'!AE17+'State Ed Special Purpose'!O17</f>
        <v>322854201</v>
      </c>
      <c r="CG19" s="188">
        <f>+'State General Purpose'!AF17+'State Ed Special Purpose'!P17</f>
        <v>335195614</v>
      </c>
      <c r="CH19" s="188">
        <f>+'State General Purpose'!AG17+'State Ed Special Purpose'!Q17</f>
        <v>344607871</v>
      </c>
      <c r="CI19" s="401">
        <f t="shared" si="139"/>
        <v>9412257</v>
      </c>
      <c r="CJ19" s="359">
        <f t="shared" si="44"/>
        <v>2.8079893074018565</v>
      </c>
      <c r="CK19" s="353">
        <f t="shared" si="140"/>
        <v>31646399</v>
      </c>
      <c r="CL19" s="359">
        <f t="shared" si="45"/>
        <v>10.111915309498544</v>
      </c>
      <c r="CM19" s="532">
        <f t="shared" si="46"/>
        <v>6247.0492373689558</v>
      </c>
      <c r="CN19" s="188">
        <f t="shared" si="47"/>
        <v>5847.5779424454167</v>
      </c>
      <c r="CO19" s="188">
        <f t="shared" si="48"/>
        <v>5067.3748224157744</v>
      </c>
      <c r="CP19" s="188">
        <f t="shared" si="49"/>
        <v>4561.336451705175</v>
      </c>
      <c r="CQ19" s="108">
        <f t="shared" si="50"/>
        <v>4617.3092092098286</v>
      </c>
      <c r="CR19" s="108">
        <f t="shared" si="51"/>
        <v>5001.6972830619461</v>
      </c>
      <c r="CS19" s="108">
        <f t="shared" si="52"/>
        <v>5439.1845905107502</v>
      </c>
      <c r="CT19" s="108">
        <f t="shared" si="53"/>
        <v>6407.5287309510159</v>
      </c>
      <c r="CU19" s="108">
        <f t="shared" si="54"/>
        <v>4696.8462837570232</v>
      </c>
      <c r="CV19" s="108">
        <f t="shared" si="55"/>
        <v>4014.7854169946067</v>
      </c>
      <c r="CW19" s="108">
        <f t="shared" si="56"/>
        <v>3013.8949131178538</v>
      </c>
      <c r="CX19" s="108">
        <f t="shared" si="57"/>
        <v>2832.1673972691469</v>
      </c>
      <c r="CY19" s="108">
        <f t="shared" si="58"/>
        <v>3253.3866878663434</v>
      </c>
      <c r="CZ19" s="108">
        <f t="shared" si="59"/>
        <v>3332.1244300319736</v>
      </c>
      <c r="DA19" s="108">
        <f t="shared" si="60"/>
        <v>3403.3302611242352</v>
      </c>
      <c r="DB19" s="108">
        <f t="shared" si="61"/>
        <v>3430.3814275202271</v>
      </c>
      <c r="DC19" s="353">
        <f t="shared" si="62"/>
        <v>27.051166395991913</v>
      </c>
      <c r="DD19" s="454">
        <f t="shared" si="141"/>
        <v>0.79484400044843129</v>
      </c>
      <c r="DE19" s="353">
        <f t="shared" si="142"/>
        <v>176.9947396538837</v>
      </c>
      <c r="DF19" s="454">
        <f t="shared" si="143"/>
        <v>5.4403228584537393</v>
      </c>
      <c r="DG19" s="460">
        <f t="shared" si="144"/>
        <v>53.674906708487747</v>
      </c>
      <c r="DH19" s="463">
        <f t="shared" si="145"/>
        <v>50.858040889191095</v>
      </c>
      <c r="DI19" s="492">
        <f t="shared" si="63"/>
        <v>3476.4189949131155</v>
      </c>
      <c r="DJ19" s="505">
        <f t="shared" si="64"/>
        <v>3476.5678865674045</v>
      </c>
      <c r="DK19" s="492">
        <f t="shared" si="65"/>
        <v>-46.186459047177323</v>
      </c>
      <c r="DL19" s="493">
        <f t="shared" si="8"/>
        <v>-1.3285073254467528</v>
      </c>
      <c r="DM19" s="492">
        <f t="shared" si="66"/>
        <v>-46.037567392888377</v>
      </c>
      <c r="DN19" s="546">
        <f t="shared" si="67"/>
        <v>-1.3242813211023481</v>
      </c>
      <c r="DO19" s="590">
        <f>+'Tuition Revenues'!B17</f>
        <v>254753944.07087302</v>
      </c>
      <c r="DP19" s="188">
        <f>+'Tuition Revenues'!C17</f>
        <v>338039460</v>
      </c>
      <c r="DQ19" s="188">
        <f>+'Tuition Revenues'!D17</f>
        <v>388587863</v>
      </c>
      <c r="DR19" s="188">
        <f>+'Tuition Revenues'!E17</f>
        <v>497191508</v>
      </c>
      <c r="DS19" s="188">
        <f>+'Tuition Revenues'!F17</f>
        <v>678791503</v>
      </c>
      <c r="DT19" s="188">
        <f>+'Tuition Revenues'!G17</f>
        <v>777778962</v>
      </c>
      <c r="DU19" s="188">
        <f>+'Tuition Revenues'!H17</f>
        <v>844272472</v>
      </c>
      <c r="DV19" s="188">
        <f>+'Tuition Revenues'!I17</f>
        <v>851567006</v>
      </c>
      <c r="DW19" s="188">
        <f>+'Tuition Revenues'!J17</f>
        <v>1027558905</v>
      </c>
      <c r="DX19" s="188">
        <f>+'Tuition Revenues'!K17</f>
        <v>1128006883.6564732</v>
      </c>
      <c r="DY19" s="188">
        <f>+'Tuition Revenues'!L17</f>
        <v>1223753819</v>
      </c>
      <c r="DZ19" s="188">
        <f>+'Tuition Revenues'!M17</f>
        <v>1310806287.146502</v>
      </c>
      <c r="EA19" s="188">
        <f>+'Tuition Revenues'!N17</f>
        <v>1374451798</v>
      </c>
      <c r="EB19" s="188">
        <f>+'Tuition Revenues'!O17</f>
        <v>1397295286</v>
      </c>
      <c r="EC19" s="188">
        <f>+'Tuition Revenues'!P17</f>
        <v>1479700841</v>
      </c>
      <c r="ED19" s="188">
        <f>+'Tuition Revenues'!Q17</f>
        <v>1479700841</v>
      </c>
      <c r="EE19" s="353">
        <f t="shared" si="68"/>
        <v>0</v>
      </c>
      <c r="EF19" s="359">
        <f t="shared" si="69"/>
        <v>0</v>
      </c>
      <c r="EG19" s="353">
        <f t="shared" si="70"/>
        <v>105249043</v>
      </c>
      <c r="EH19" s="359">
        <f t="shared" si="71"/>
        <v>7.6575288528234005</v>
      </c>
      <c r="EI19" s="590">
        <f t="shared" si="72"/>
        <v>3429.0829390571284</v>
      </c>
      <c r="EJ19" s="188">
        <f t="shared" si="73"/>
        <v>4466.8974147435347</v>
      </c>
      <c r="EK19" s="188">
        <f t="shared" si="74"/>
        <v>4989.778303085317</v>
      </c>
      <c r="EL19" s="188">
        <f t="shared" si="75"/>
        <v>6292.8889646426069</v>
      </c>
      <c r="EM19" s="188">
        <f t="shared" si="76"/>
        <v>8538.31249445096</v>
      </c>
      <c r="EN19" s="188">
        <f t="shared" si="77"/>
        <v>9690.4176302344731</v>
      </c>
      <c r="EO19" s="188">
        <f t="shared" si="78"/>
        <v>10222.960418287665</v>
      </c>
      <c r="EP19" s="188">
        <f t="shared" si="79"/>
        <v>10225.370805131053</v>
      </c>
      <c r="EQ19" s="188">
        <f t="shared" si="80"/>
        <v>11875.007599617344</v>
      </c>
      <c r="ER19" s="188">
        <f t="shared" si="81"/>
        <v>12622.826178960366</v>
      </c>
      <c r="ES19" s="188">
        <f t="shared" si="82"/>
        <v>13221.433175474926</v>
      </c>
      <c r="ET19" s="188">
        <f t="shared" si="83"/>
        <v>13805.201382161773</v>
      </c>
      <c r="EU19" s="188">
        <f t="shared" si="84"/>
        <v>14288.094806529925</v>
      </c>
      <c r="EV19" s="188">
        <f t="shared" si="85"/>
        <v>14421.251896453141</v>
      </c>
      <c r="EW19" s="188">
        <f t="shared" si="86"/>
        <v>15023.796372187258</v>
      </c>
      <c r="EX19" s="188">
        <f t="shared" si="87"/>
        <v>14729.606345098429</v>
      </c>
      <c r="EY19" s="353">
        <f t="shared" si="146"/>
        <v>-294.19002708882908</v>
      </c>
      <c r="EZ19" s="454">
        <f t="shared" si="88"/>
        <v>-1.9581603730562214</v>
      </c>
      <c r="FA19" s="353">
        <f t="shared" si="147"/>
        <v>441.51153856850397</v>
      </c>
      <c r="FB19" s="454">
        <f t="shared" si="89"/>
        <v>3.0900658523537019</v>
      </c>
      <c r="FC19" s="460">
        <f t="shared" si="148"/>
        <v>174.19197271309176</v>
      </c>
      <c r="FD19" s="463">
        <f t="shared" si="149"/>
        <v>157.50200344976309</v>
      </c>
      <c r="FE19" s="492">
        <f t="shared" si="150"/>
        <v>15267.599259501452</v>
      </c>
      <c r="FF19" s="505">
        <f t="shared" si="151"/>
        <v>15347.099456818612</v>
      </c>
      <c r="FG19" s="492">
        <f t="shared" si="90"/>
        <v>-617.49311172018315</v>
      </c>
      <c r="FH19" s="493">
        <f t="shared" si="91"/>
        <v>-4.0235167137451189</v>
      </c>
      <c r="FI19" s="492">
        <f t="shared" si="92"/>
        <v>-537.99291440302295</v>
      </c>
      <c r="FJ19" s="546">
        <f t="shared" si="93"/>
        <v>-3.5237557998400759</v>
      </c>
      <c r="FK19" s="95">
        <f t="shared" si="94"/>
        <v>0.64561429334219023</v>
      </c>
      <c r="FL19" s="93">
        <f t="shared" si="95"/>
        <v>0.56692926590491</v>
      </c>
      <c r="FM19" s="93">
        <f t="shared" si="96"/>
        <v>0.50385777756200723</v>
      </c>
      <c r="FN19" s="94">
        <f t="shared" si="97"/>
        <v>0.42023601655031489</v>
      </c>
      <c r="FO19" s="94">
        <f t="shared" si="98"/>
        <v>0.3509761312097458</v>
      </c>
      <c r="FP19" s="94">
        <f t="shared" si="99"/>
        <v>0.34043412487438357</v>
      </c>
      <c r="FQ19" s="94">
        <f t="shared" si="100"/>
        <v>0.34728222650570639</v>
      </c>
      <c r="FR19" s="94">
        <f t="shared" si="101"/>
        <v>0.38523221504771554</v>
      </c>
      <c r="FS19" s="94">
        <f t="shared" si="102"/>
        <v>0.28342310503166529</v>
      </c>
      <c r="FT19" s="94">
        <f t="shared" si="103"/>
        <v>0.24130779792760057</v>
      </c>
      <c r="FU19" s="94">
        <f t="shared" si="104"/>
        <v>0.18563806636192762</v>
      </c>
      <c r="FV19" s="94">
        <f t="shared" si="105"/>
        <v>0.17022928534051651</v>
      </c>
      <c r="FW19" s="94">
        <f t="shared" si="106"/>
        <v>0.18546818231434201</v>
      </c>
      <c r="FX19" s="94">
        <f t="shared" si="107"/>
        <v>0.18768961851278917</v>
      </c>
      <c r="FY19" s="94">
        <f t="shared" si="108"/>
        <v>0.18469131562659866</v>
      </c>
      <c r="FZ19" s="94">
        <f t="shared" si="109"/>
        <v>0.18889778288796552</v>
      </c>
      <c r="GA19" s="95">
        <f t="shared" si="110"/>
        <v>0.35438570665780977</v>
      </c>
      <c r="GB19" s="93">
        <f t="shared" si="111"/>
        <v>0.43307073409508995</v>
      </c>
      <c r="GC19" s="93">
        <f t="shared" si="112"/>
        <v>0.49614222243799283</v>
      </c>
      <c r="GD19" s="94">
        <f t="shared" si="113"/>
        <v>0.57976398344968505</v>
      </c>
      <c r="GE19" s="94">
        <f t="shared" si="114"/>
        <v>0.6490238687902542</v>
      </c>
      <c r="GF19" s="94">
        <f t="shared" si="115"/>
        <v>0.65956587512561649</v>
      </c>
      <c r="GG19" s="94">
        <f t="shared" si="116"/>
        <v>0.65271777349429361</v>
      </c>
      <c r="GH19" s="94">
        <f t="shared" si="117"/>
        <v>0.61476778495228446</v>
      </c>
      <c r="GI19" s="94">
        <f t="shared" si="118"/>
        <v>0.71657689496833477</v>
      </c>
      <c r="GJ19" s="94">
        <f t="shared" si="119"/>
        <v>0.7586922020723994</v>
      </c>
      <c r="GK19" s="94">
        <f t="shared" si="120"/>
        <v>0.81436193363807241</v>
      </c>
      <c r="GL19" s="94">
        <f t="shared" si="121"/>
        <v>0.82977071465948349</v>
      </c>
      <c r="GM19" s="94">
        <f t="shared" si="122"/>
        <v>0.81453181768565797</v>
      </c>
      <c r="GN19" s="94">
        <f t="shared" si="123"/>
        <v>0.8123103814872108</v>
      </c>
      <c r="GO19" s="94">
        <f t="shared" si="124"/>
        <v>0.81530868437340132</v>
      </c>
      <c r="GP19" s="94">
        <f t="shared" si="125"/>
        <v>0.81110221711203445</v>
      </c>
    </row>
    <row r="20" spans="1:198" s="2" customFormat="1" ht="15" customHeight="1">
      <c r="A20" s="432" t="s">
        <v>11</v>
      </c>
      <c r="B20" s="646">
        <f>+'[1]FTE Enrollment Data'!AK17</f>
        <v>87343</v>
      </c>
      <c r="C20" s="646">
        <f>+'[1]FTE Enrollment Data'!AU17</f>
        <v>102614.38333333333</v>
      </c>
      <c r="D20" s="646">
        <f>+'[1]FTE Enrollment Data'!AV17</f>
        <v>103298.46666666667</v>
      </c>
      <c r="E20" s="646">
        <f>+'[1]FTE Enrollment Data'!AW17</f>
        <v>105752.85</v>
      </c>
      <c r="F20" s="646">
        <f>+'[1]FTE Enrollment Data'!AX17</f>
        <v>106813.06833333331</v>
      </c>
      <c r="G20" s="646">
        <f>+'[1]FTE Enrollment Data'!AY17</f>
        <v>107781.48333333334</v>
      </c>
      <c r="H20" s="646">
        <f>+'[1]FTE Enrollment Data'!AZ17</f>
        <v>108105</v>
      </c>
      <c r="I20" s="646">
        <f>+'[1]FTE Enrollment Data'!BA17</f>
        <v>110178.6</v>
      </c>
      <c r="J20" s="646">
        <f>+'[1]FTE Enrollment Data'!BB17</f>
        <v>111365.75833333333</v>
      </c>
      <c r="K20" s="646">
        <f>+'[1]FTE Enrollment Data'!BC17</f>
        <v>113530.85833333332</v>
      </c>
      <c r="L20" s="646">
        <f>+'[1]FTE Enrollment Data'!BD17</f>
        <v>116827.70833333333</v>
      </c>
      <c r="M20" s="646">
        <f>+'[1]FTE Enrollment Data'!BE17</f>
        <v>121178.41666666666</v>
      </c>
      <c r="N20" s="646">
        <f>+'[1]FTE Enrollment Data'!BF17</f>
        <v>122010.09166666667</v>
      </c>
      <c r="O20" s="646">
        <f>+'[1]FTE Enrollment Data'!BG17</f>
        <v>121770.39166666666</v>
      </c>
      <c r="P20" s="646">
        <f>+'[1]FTE Enrollment Data'!BH17</f>
        <v>119124.94166666668</v>
      </c>
      <c r="Q20" s="646">
        <f>+'[1]FTE Enrollment Data'!BI17</f>
        <v>117241.72499999999</v>
      </c>
      <c r="R20" s="646">
        <f>+'[1]FTE Enrollment Data'!BJ17</f>
        <v>116482.08333333331</v>
      </c>
      <c r="S20" s="362">
        <f t="shared" si="126"/>
        <v>-759.64166666667734</v>
      </c>
      <c r="T20" s="446">
        <f t="shared" si="127"/>
        <v>-0.64792774642873718</v>
      </c>
      <c r="U20" s="362">
        <f t="shared" si="128"/>
        <v>-5288.3083333333489</v>
      </c>
      <c r="V20" s="446">
        <f t="shared" si="129"/>
        <v>-4.3428523641523009</v>
      </c>
      <c r="W20" s="106">
        <f>+Total!B18</f>
        <v>1009259843.0665835</v>
      </c>
      <c r="X20" s="105">
        <f>+Total!C18</f>
        <v>1098945494</v>
      </c>
      <c r="Y20" s="105">
        <f>+Total!D18</f>
        <v>1097836078</v>
      </c>
      <c r="Z20" s="105">
        <f>+Total!E18</f>
        <v>1132796266.51</v>
      </c>
      <c r="AA20" s="105">
        <f>+Total!F18</f>
        <v>1199208923.49</v>
      </c>
      <c r="AB20" s="105">
        <f>+Total!G18</f>
        <v>1277607772.4313333</v>
      </c>
      <c r="AC20" s="105">
        <f>+Total!H18</f>
        <v>1349346937</v>
      </c>
      <c r="AD20" s="105">
        <f>+Total!I18</f>
        <v>1438984829</v>
      </c>
      <c r="AE20" s="105">
        <f>+Total!J18</f>
        <v>1434055768</v>
      </c>
      <c r="AF20" s="105">
        <f>Total!K18</f>
        <v>1447949640.3099999</v>
      </c>
      <c r="AG20" s="105">
        <f>Total!L18</f>
        <v>1640362339.6343279</v>
      </c>
      <c r="AH20" s="105">
        <f>Total!M18</f>
        <v>1544882954</v>
      </c>
      <c r="AI20" s="105">
        <f>Total!N18</f>
        <v>1626094197.8797832</v>
      </c>
      <c r="AJ20" s="105">
        <f>Total!O18</f>
        <v>1705171600.2566288</v>
      </c>
      <c r="AK20" s="105">
        <f>Total!P18</f>
        <v>1753997324.0947955</v>
      </c>
      <c r="AL20" s="105">
        <f>Total!Q18</f>
        <v>1837066424.0162172</v>
      </c>
      <c r="AM20" s="401">
        <f t="shared" si="130"/>
        <v>83069099.921421766</v>
      </c>
      <c r="AN20" s="359">
        <f t="shared" si="131"/>
        <v>4.7359878364861334</v>
      </c>
      <c r="AO20" s="401">
        <f t="shared" si="132"/>
        <v>210972226.13643408</v>
      </c>
      <c r="AP20" s="479">
        <f t="shared" si="133"/>
        <v>12.974170033415938</v>
      </c>
      <c r="AQ20" s="105">
        <f t="shared" si="21"/>
        <v>9835.4617577157405</v>
      </c>
      <c r="AR20" s="105">
        <f t="shared" si="22"/>
        <v>10638.546044891276</v>
      </c>
      <c r="AS20" s="105">
        <f t="shared" si="23"/>
        <v>10381.148857926761</v>
      </c>
      <c r="AT20" s="105">
        <f t="shared" si="24"/>
        <v>10605.408909094007</v>
      </c>
      <c r="AU20" s="105">
        <f t="shared" si="25"/>
        <v>11126.298195221845</v>
      </c>
      <c r="AV20" s="105">
        <f t="shared" si="26"/>
        <v>11818.211668575304</v>
      </c>
      <c r="AW20" s="105">
        <f t="shared" si="27"/>
        <v>12246.905814740792</v>
      </c>
      <c r="AX20" s="105">
        <f t="shared" si="28"/>
        <v>12921.250216722061</v>
      </c>
      <c r="AY20" s="105">
        <f t="shared" si="29"/>
        <v>12631.418356668522</v>
      </c>
      <c r="AZ20" s="105">
        <f t="shared" si="30"/>
        <v>12393.888923839058</v>
      </c>
      <c r="BA20" s="105">
        <f t="shared" si="31"/>
        <v>13536.753365465891</v>
      </c>
      <c r="BB20" s="105">
        <f t="shared" si="32"/>
        <v>12661.927656120793</v>
      </c>
      <c r="BC20" s="105">
        <f t="shared" si="33"/>
        <v>13353.773241783118</v>
      </c>
      <c r="BD20" s="105">
        <f t="shared" si="34"/>
        <v>14314.144262315864</v>
      </c>
      <c r="BE20" s="105">
        <f t="shared" si="35"/>
        <v>14960.521299859718</v>
      </c>
      <c r="BF20" s="105">
        <f t="shared" si="36"/>
        <v>15771.235982783197</v>
      </c>
      <c r="BG20" s="353">
        <f t="shared" si="134"/>
        <v>810.7146829234789</v>
      </c>
      <c r="BH20" s="454">
        <f t="shared" si="37"/>
        <v>5.419026962189351</v>
      </c>
      <c r="BI20" s="353">
        <f t="shared" si="135"/>
        <v>2417.4627410000794</v>
      </c>
      <c r="BJ20" s="454">
        <f t="shared" si="38"/>
        <v>18.103218447921449</v>
      </c>
      <c r="BK20" s="460">
        <f t="shared" si="136"/>
        <v>93.620159996067159</v>
      </c>
      <c r="BL20" s="463">
        <f t="shared" si="137"/>
        <v>97.976091933388602</v>
      </c>
      <c r="BM20" s="504">
        <f t="shared" si="39"/>
        <v>14269.22631872664</v>
      </c>
      <c r="BN20" s="505">
        <f t="shared" si="40"/>
        <v>15282.462742895501</v>
      </c>
      <c r="BO20" s="492">
        <f t="shared" si="138"/>
        <v>488.77323988769604</v>
      </c>
      <c r="BP20" s="493">
        <f t="shared" si="41"/>
        <v>3.1982622703589878</v>
      </c>
      <c r="BQ20" s="492">
        <f t="shared" si="42"/>
        <v>1502.0096640565571</v>
      </c>
      <c r="BR20" s="495">
        <f t="shared" si="43"/>
        <v>10.526216562178641</v>
      </c>
      <c r="BS20" s="107">
        <f>+'State General Purpose'!R18+'State Ed Special Purpose'!B18</f>
        <v>616278881</v>
      </c>
      <c r="BT20" s="108">
        <f>+'State General Purpose'!S18+'State Ed Special Purpose'!C18</f>
        <v>632403869</v>
      </c>
      <c r="BU20" s="108">
        <f>+'State General Purpose'!T18+'State Ed Special Purpose'!D18</f>
        <v>647377400</v>
      </c>
      <c r="BV20" s="108">
        <f>+'State General Purpose'!U18+'State Ed Special Purpose'!E18</f>
        <v>638347973.50999999</v>
      </c>
      <c r="BW20" s="108">
        <f>+'State General Purpose'!V18+'State Ed Special Purpose'!F18</f>
        <v>657929220.49000001</v>
      </c>
      <c r="BX20" s="108">
        <f>+'State General Purpose'!W18+'State Ed Special Purpose'!G18</f>
        <v>682513642.4313333</v>
      </c>
      <c r="BY20" s="108">
        <f>+'State General Purpose'!X18+'State Ed Special Purpose'!H18</f>
        <v>730209700</v>
      </c>
      <c r="BZ20" s="108">
        <f>+'State General Purpose'!Y18+'State Ed Special Purpose'!I18</f>
        <v>777084700</v>
      </c>
      <c r="CA20" s="108">
        <f>+'State General Purpose'!Z18+'State Ed Special Purpose'!J18</f>
        <v>728455100</v>
      </c>
      <c r="CB20" s="108">
        <f>+'State General Purpose'!AA18+'State Ed Special Purpose'!K18</f>
        <v>676573218.30999994</v>
      </c>
      <c r="CC20" s="108">
        <f>+'State General Purpose'!AB18+'State Ed Special Purpose'!L18</f>
        <v>792269811.63432777</v>
      </c>
      <c r="CD20" s="108">
        <f>+'State General Purpose'!AC18+'State Ed Special Purpose'!M18</f>
        <v>603531507</v>
      </c>
      <c r="CE20" s="108">
        <f>+'State General Purpose'!AD18+'State Ed Special Purpose'!N18</f>
        <v>627472174.87978303</v>
      </c>
      <c r="CF20" s="108">
        <f>+'State General Purpose'!AE18+'State Ed Special Purpose'!O18</f>
        <v>669544868.25662875</v>
      </c>
      <c r="CG20" s="108">
        <f>+'State General Purpose'!AF18+'State Ed Special Purpose'!P18</f>
        <v>673978515.09479547</v>
      </c>
      <c r="CH20" s="108">
        <f>+'State General Purpose'!AG18+'State Ed Special Purpose'!Q18</f>
        <v>714293687.01621711</v>
      </c>
      <c r="CI20" s="401">
        <f t="shared" si="139"/>
        <v>40315171.921421647</v>
      </c>
      <c r="CJ20" s="359">
        <f t="shared" si="44"/>
        <v>5.9816701895536379</v>
      </c>
      <c r="CK20" s="353">
        <f t="shared" si="140"/>
        <v>86821512.136434078</v>
      </c>
      <c r="CL20" s="359">
        <f t="shared" si="45"/>
        <v>13.83671111042783</v>
      </c>
      <c r="CM20" s="533">
        <f t="shared" si="46"/>
        <v>6005.7748337099592</v>
      </c>
      <c r="CN20" s="108">
        <f t="shared" si="47"/>
        <v>6122.1031580333229</v>
      </c>
      <c r="CO20" s="108">
        <f t="shared" si="48"/>
        <v>6121.6071245361236</v>
      </c>
      <c r="CP20" s="108">
        <f t="shared" si="49"/>
        <v>5976.3096732498771</v>
      </c>
      <c r="CQ20" s="108">
        <f t="shared" si="50"/>
        <v>6104.2880478387679</v>
      </c>
      <c r="CR20" s="108">
        <f t="shared" si="51"/>
        <v>6313.4327036800642</v>
      </c>
      <c r="CS20" s="108">
        <f t="shared" si="52"/>
        <v>6627.5093348436085</v>
      </c>
      <c r="CT20" s="108">
        <f t="shared" si="53"/>
        <v>6977.770471189865</v>
      </c>
      <c r="CU20" s="108">
        <f t="shared" si="54"/>
        <v>6416.3621300317545</v>
      </c>
      <c r="CV20" s="108">
        <f t="shared" si="55"/>
        <v>5791.205082783943</v>
      </c>
      <c r="CW20" s="108">
        <f t="shared" si="56"/>
        <v>6538.0439308237192</v>
      </c>
      <c r="CX20" s="108">
        <f t="shared" si="57"/>
        <v>4946.5703922988332</v>
      </c>
      <c r="CY20" s="108">
        <f t="shared" si="58"/>
        <v>5152.9125125705477</v>
      </c>
      <c r="CZ20" s="108">
        <f t="shared" si="59"/>
        <v>5620.5263053151157</v>
      </c>
      <c r="DA20" s="108">
        <f t="shared" si="60"/>
        <v>5748.623325823597</v>
      </c>
      <c r="DB20" s="108">
        <f t="shared" si="61"/>
        <v>6132.2193643475975</v>
      </c>
      <c r="DC20" s="353">
        <f t="shared" si="62"/>
        <v>383.59603852400051</v>
      </c>
      <c r="DD20" s="454">
        <f t="shared" si="141"/>
        <v>6.6728330729347833</v>
      </c>
      <c r="DE20" s="353">
        <f t="shared" si="142"/>
        <v>979.30685177704981</v>
      </c>
      <c r="DF20" s="454">
        <f t="shared" si="143"/>
        <v>19.004919050886802</v>
      </c>
      <c r="DG20" s="460">
        <f t="shared" si="144"/>
        <v>85.013595039516545</v>
      </c>
      <c r="DH20" s="463">
        <f t="shared" si="145"/>
        <v>90.914864647844055</v>
      </c>
      <c r="DI20" s="492">
        <f t="shared" si="63"/>
        <v>5506.1647005059776</v>
      </c>
      <c r="DJ20" s="505">
        <f t="shared" si="64"/>
        <v>5872.330250996195</v>
      </c>
      <c r="DK20" s="492">
        <f t="shared" si="65"/>
        <v>259.88911335140256</v>
      </c>
      <c r="DL20" s="493">
        <f t="shared" si="8"/>
        <v>4.4256556127325162</v>
      </c>
      <c r="DM20" s="492">
        <f t="shared" si="66"/>
        <v>626.05466384161991</v>
      </c>
      <c r="DN20" s="546">
        <f t="shared" si="67"/>
        <v>11.370067876540087</v>
      </c>
      <c r="DO20" s="559">
        <f>+'Tuition Revenues'!B18</f>
        <v>392980962.06658351</v>
      </c>
      <c r="DP20" s="108">
        <f>+'Tuition Revenues'!C18</f>
        <v>466541625</v>
      </c>
      <c r="DQ20" s="108">
        <f>+'Tuition Revenues'!D18</f>
        <v>450458678</v>
      </c>
      <c r="DR20" s="108">
        <f>+'Tuition Revenues'!E18</f>
        <v>494448293</v>
      </c>
      <c r="DS20" s="108">
        <f>+'Tuition Revenues'!F18</f>
        <v>541279703</v>
      </c>
      <c r="DT20" s="108">
        <f>+'Tuition Revenues'!G18</f>
        <v>595094130</v>
      </c>
      <c r="DU20" s="108">
        <f>+'Tuition Revenues'!H18</f>
        <v>619137237</v>
      </c>
      <c r="DV20" s="108">
        <f>+'Tuition Revenues'!I18</f>
        <v>661900129</v>
      </c>
      <c r="DW20" s="108">
        <f>+'Tuition Revenues'!J18</f>
        <v>705600668</v>
      </c>
      <c r="DX20" s="108">
        <f>+'Tuition Revenues'!K18</f>
        <v>771376422</v>
      </c>
      <c r="DY20" s="108">
        <f>+'Tuition Revenues'!L18</f>
        <v>848092528</v>
      </c>
      <c r="DZ20" s="108">
        <f>+'Tuition Revenues'!M18</f>
        <v>941351447</v>
      </c>
      <c r="EA20" s="108">
        <f>+'Tuition Revenues'!N18</f>
        <v>998622023</v>
      </c>
      <c r="EB20" s="108">
        <f>+'Tuition Revenues'!O18</f>
        <v>1035626732</v>
      </c>
      <c r="EC20" s="108">
        <f>+'Tuition Revenues'!P18</f>
        <v>1080018809</v>
      </c>
      <c r="ED20" s="108">
        <f>+'Tuition Revenues'!Q18</f>
        <v>1122772737</v>
      </c>
      <c r="EE20" s="353">
        <f t="shared" si="68"/>
        <v>42753928</v>
      </c>
      <c r="EF20" s="359">
        <f t="shared" si="69"/>
        <v>3.9586280945964525</v>
      </c>
      <c r="EG20" s="353">
        <f t="shared" si="70"/>
        <v>124150714</v>
      </c>
      <c r="EH20" s="359">
        <f t="shared" si="71"/>
        <v>12.432202689365283</v>
      </c>
      <c r="EI20" s="559">
        <f t="shared" si="72"/>
        <v>3829.6869240057822</v>
      </c>
      <c r="EJ20" s="108">
        <f t="shared" si="73"/>
        <v>4516.4428868579525</v>
      </c>
      <c r="EK20" s="108">
        <f t="shared" si="74"/>
        <v>4259.5417333906362</v>
      </c>
      <c r="EL20" s="108">
        <f t="shared" si="75"/>
        <v>4629.099235844129</v>
      </c>
      <c r="EM20" s="108">
        <f t="shared" si="76"/>
        <v>5022.0101473830773</v>
      </c>
      <c r="EN20" s="108">
        <f t="shared" si="77"/>
        <v>5504.7789648952412</v>
      </c>
      <c r="EO20" s="108">
        <f t="shared" si="78"/>
        <v>5619.3964798971847</v>
      </c>
      <c r="EP20" s="108">
        <f t="shared" si="79"/>
        <v>5943.4797455321959</v>
      </c>
      <c r="EQ20" s="108">
        <f t="shared" si="80"/>
        <v>6215.056226636767</v>
      </c>
      <c r="ER20" s="108">
        <f t="shared" si="81"/>
        <v>6602.6838410551154</v>
      </c>
      <c r="ES20" s="108">
        <f t="shared" si="82"/>
        <v>6998.7094346421709</v>
      </c>
      <c r="ET20" s="108">
        <f t="shared" si="83"/>
        <v>7715.3572638219603</v>
      </c>
      <c r="EU20" s="108">
        <f t="shared" si="84"/>
        <v>8200.8607292125689</v>
      </c>
      <c r="EV20" s="108">
        <f t="shared" si="85"/>
        <v>8693.617957000748</v>
      </c>
      <c r="EW20" s="108">
        <f t="shared" si="86"/>
        <v>9211.897974036121</v>
      </c>
      <c r="EX20" s="108">
        <f t="shared" si="87"/>
        <v>9639.0166184355985</v>
      </c>
      <c r="EY20" s="353">
        <f t="shared" si="146"/>
        <v>427.11864439947749</v>
      </c>
      <c r="EZ20" s="454">
        <f t="shared" si="88"/>
        <v>4.6365976436486607</v>
      </c>
      <c r="FA20" s="353">
        <f t="shared" si="147"/>
        <v>1438.1558892230296</v>
      </c>
      <c r="FB20" s="454">
        <f t="shared" si="89"/>
        <v>17.536645685252584</v>
      </c>
      <c r="FC20" s="460">
        <f t="shared" si="148"/>
        <v>99.980027268156107</v>
      </c>
      <c r="FD20" s="463">
        <f t="shared" si="149"/>
        <v>103.06890714661678</v>
      </c>
      <c r="FE20" s="492">
        <f t="shared" si="150"/>
        <v>8763.0616182206613</v>
      </c>
      <c r="FF20" s="505">
        <f t="shared" si="151"/>
        <v>9410.132491899305</v>
      </c>
      <c r="FG20" s="492">
        <f t="shared" si="90"/>
        <v>228.88412653629348</v>
      </c>
      <c r="FH20" s="493">
        <f t="shared" si="91"/>
        <v>2.4323156632845282</v>
      </c>
      <c r="FI20" s="492">
        <f t="shared" si="92"/>
        <v>875.95500021493717</v>
      </c>
      <c r="FJ20" s="546">
        <f t="shared" si="93"/>
        <v>9.9959927064029905</v>
      </c>
      <c r="FK20" s="99">
        <f t="shared" si="94"/>
        <v>0.61062459309534078</v>
      </c>
      <c r="FL20" s="100">
        <f t="shared" si="95"/>
        <v>0.5754642722981127</v>
      </c>
      <c r="FM20" s="100">
        <f t="shared" si="96"/>
        <v>0.58968493837383251</v>
      </c>
      <c r="FN20" s="101">
        <f t="shared" si="97"/>
        <v>0.5635152519319897</v>
      </c>
      <c r="FO20" s="101">
        <f t="shared" si="98"/>
        <v>0.54863602797022248</v>
      </c>
      <c r="FP20" s="101">
        <f t="shared" si="99"/>
        <v>0.53421218715074459</v>
      </c>
      <c r="FQ20" s="101">
        <f t="shared" si="100"/>
        <v>0.54115785938898231</v>
      </c>
      <c r="FR20" s="101">
        <f t="shared" si="101"/>
        <v>0.54002285801721961</v>
      </c>
      <c r="FS20" s="101">
        <f t="shared" si="102"/>
        <v>0.50796845998251305</v>
      </c>
      <c r="FT20" s="101">
        <f t="shared" si="103"/>
        <v>0.46726294856853479</v>
      </c>
      <c r="FU20" s="101">
        <f t="shared" si="104"/>
        <v>0.48298463851038043</v>
      </c>
      <c r="FV20" s="101">
        <f t="shared" si="105"/>
        <v>0.39066487557347984</v>
      </c>
      <c r="FW20" s="101">
        <f t="shared" si="106"/>
        <v>0.38587689181716883</v>
      </c>
      <c r="FX20" s="101">
        <f t="shared" si="107"/>
        <v>0.39265541846689334</v>
      </c>
      <c r="FY20" s="101">
        <f t="shared" si="108"/>
        <v>0.38425287532443808</v>
      </c>
      <c r="FZ20" s="101">
        <f t="shared" si="109"/>
        <v>0.38882300480709864</v>
      </c>
      <c r="GA20" s="99">
        <f t="shared" si="110"/>
        <v>0.38937540690465927</v>
      </c>
      <c r="GB20" s="100">
        <f t="shared" si="111"/>
        <v>0.4245357277018873</v>
      </c>
      <c r="GC20" s="100">
        <f t="shared" si="112"/>
        <v>0.41031506162616749</v>
      </c>
      <c r="GD20" s="101">
        <f t="shared" si="113"/>
        <v>0.4364847480680103</v>
      </c>
      <c r="GE20" s="101">
        <f t="shared" si="114"/>
        <v>0.45136397202977752</v>
      </c>
      <c r="GF20" s="101">
        <f t="shared" si="115"/>
        <v>0.46578781284925541</v>
      </c>
      <c r="GG20" s="101">
        <f t="shared" si="116"/>
        <v>0.45884214061101769</v>
      </c>
      <c r="GH20" s="101">
        <f t="shared" si="117"/>
        <v>0.45997714198278039</v>
      </c>
      <c r="GI20" s="101">
        <f t="shared" si="118"/>
        <v>0.49203154001748695</v>
      </c>
      <c r="GJ20" s="101">
        <f t="shared" si="119"/>
        <v>0.53273705143146521</v>
      </c>
      <c r="GK20" s="101">
        <f t="shared" si="120"/>
        <v>0.51701536148961946</v>
      </c>
      <c r="GL20" s="101">
        <f t="shared" si="121"/>
        <v>0.60933512442652016</v>
      </c>
      <c r="GM20" s="101">
        <f t="shared" si="122"/>
        <v>0.61412310818283111</v>
      </c>
      <c r="GN20" s="101">
        <f t="shared" si="123"/>
        <v>0.60734458153310666</v>
      </c>
      <c r="GO20" s="101">
        <f t="shared" si="124"/>
        <v>0.61574712467556192</v>
      </c>
      <c r="GP20" s="101">
        <f t="shared" si="125"/>
        <v>0.61117699519290136</v>
      </c>
    </row>
    <row r="21" spans="1:198" s="1" customFormat="1" ht="15" customHeight="1">
      <c r="A21" s="432" t="s">
        <v>12</v>
      </c>
      <c r="B21" s="646">
        <f>+'[1]FTE Enrollment Data'!AK18</f>
        <v>309446</v>
      </c>
      <c r="C21" s="646">
        <f>+'[1]FTE Enrollment Data'!AU18</f>
        <v>345200.04166666663</v>
      </c>
      <c r="D21" s="646">
        <f>+'[1]FTE Enrollment Data'!AV18</f>
        <v>361974.20833333326</v>
      </c>
      <c r="E21" s="646">
        <f>+'[1]FTE Enrollment Data'!AW18</f>
        <v>383288.50833333336</v>
      </c>
      <c r="F21" s="646">
        <f>+'[1]FTE Enrollment Data'!AX18</f>
        <v>399541.60000000003</v>
      </c>
      <c r="G21" s="646">
        <f>+'[1]FTE Enrollment Data'!AY18</f>
        <v>407213.2583333333</v>
      </c>
      <c r="H21" s="646">
        <f>+'[1]FTE Enrollment Data'!AZ18</f>
        <v>409941.78333333338</v>
      </c>
      <c r="I21" s="646">
        <f>+'[1]FTE Enrollment Data'!BA18</f>
        <v>412943.46666666667</v>
      </c>
      <c r="J21" s="646">
        <f>+'[1]FTE Enrollment Data'!BB18</f>
        <v>415179.59166666656</v>
      </c>
      <c r="K21" s="646">
        <f>+'[1]FTE Enrollment Data'!BC18</f>
        <v>422673.5</v>
      </c>
      <c r="L21" s="646">
        <f>+'[1]FTE Enrollment Data'!BD18</f>
        <v>431902.79166666663</v>
      </c>
      <c r="M21" s="646">
        <f>+'[1]FTE Enrollment Data'!BE18</f>
        <v>450491.65000000008</v>
      </c>
      <c r="N21" s="646">
        <f>+'[1]FTE Enrollment Data'!BF18</f>
        <v>466920.67499999987</v>
      </c>
      <c r="O21" s="646">
        <f>+'[1]FTE Enrollment Data'!BG18</f>
        <v>472795.48333333334</v>
      </c>
      <c r="P21" s="646">
        <f>+'[1]FTE Enrollment Data'!BH18</f>
        <v>478504.85833333334</v>
      </c>
      <c r="Q21" s="646">
        <f>+'[1]FTE Enrollment Data'!BI18</f>
        <v>489767.34999999992</v>
      </c>
      <c r="R21" s="646">
        <f>+'[1]FTE Enrollment Data'!BJ18</f>
        <v>504084.49999999994</v>
      </c>
      <c r="S21" s="362">
        <f t="shared" si="126"/>
        <v>14317.150000000023</v>
      </c>
      <c r="T21" s="446">
        <f t="shared" si="127"/>
        <v>2.9232552966219627</v>
      </c>
      <c r="U21" s="362">
        <f t="shared" si="128"/>
        <v>31289.016666666605</v>
      </c>
      <c r="V21" s="446">
        <f t="shared" si="129"/>
        <v>6.6178755444258375</v>
      </c>
      <c r="W21" s="186">
        <f>+Total!B19</f>
        <v>3499359650</v>
      </c>
      <c r="X21" s="109">
        <f>+Total!C19</f>
        <v>3907553739</v>
      </c>
      <c r="Y21" s="109">
        <f>+Total!D19</f>
        <v>3938870473</v>
      </c>
      <c r="Z21" s="109">
        <f>+Total!E19</f>
        <v>4118243277</v>
      </c>
      <c r="AA21" s="109">
        <f>+Total!F19</f>
        <v>4490895386.4700003</v>
      </c>
      <c r="AB21" s="109">
        <f>+Total!G19</f>
        <v>5097427623.9099998</v>
      </c>
      <c r="AC21" s="109">
        <f>+Total!H19</f>
        <v>5326623578</v>
      </c>
      <c r="AD21" s="109">
        <f>+Total!I19</f>
        <v>5813379653</v>
      </c>
      <c r="AE21" s="109">
        <f>+Total!J19</f>
        <v>6172808825</v>
      </c>
      <c r="AF21" s="109">
        <f>Total!K19</f>
        <v>6681063663</v>
      </c>
      <c r="AG21" s="109">
        <f>Total!L19</f>
        <v>6967040334</v>
      </c>
      <c r="AH21" s="109">
        <f>Total!M19</f>
        <v>6934034167</v>
      </c>
      <c r="AI21" s="109">
        <f>Total!N19</f>
        <v>6260201776</v>
      </c>
      <c r="AJ21" s="109">
        <f>Total!O19</f>
        <v>6412907748</v>
      </c>
      <c r="AK21" s="109">
        <f>Total!P19</f>
        <v>6632609445</v>
      </c>
      <c r="AL21" s="109">
        <f>Total!Q19</f>
        <v>7335751488</v>
      </c>
      <c r="AM21" s="401">
        <f t="shared" si="130"/>
        <v>703142043</v>
      </c>
      <c r="AN21" s="359">
        <f t="shared" si="131"/>
        <v>10.6012882083697</v>
      </c>
      <c r="AO21" s="401">
        <f t="shared" si="132"/>
        <v>1075549712</v>
      </c>
      <c r="AP21" s="479">
        <f t="shared" si="133"/>
        <v>17.180751523431407</v>
      </c>
      <c r="AQ21" s="109">
        <f t="shared" si="21"/>
        <v>10137.193591010817</v>
      </c>
      <c r="AR21" s="109">
        <f t="shared" si="22"/>
        <v>10795.116472501899</v>
      </c>
      <c r="AS21" s="109">
        <f t="shared" si="23"/>
        <v>10276.515959551009</v>
      </c>
      <c r="AT21" s="109">
        <f t="shared" si="24"/>
        <v>10307.420496388861</v>
      </c>
      <c r="AU21" s="109">
        <f t="shared" si="25"/>
        <v>11028.36239873575</v>
      </c>
      <c r="AV21" s="109">
        <f t="shared" si="26"/>
        <v>12434.515902384024</v>
      </c>
      <c r="AW21" s="109">
        <f t="shared" si="27"/>
        <v>12899.159347397352</v>
      </c>
      <c r="AX21" s="109">
        <f t="shared" si="28"/>
        <v>14002.084326118233</v>
      </c>
      <c r="AY21" s="109">
        <f t="shared" si="29"/>
        <v>14604.201174192372</v>
      </c>
      <c r="AZ21" s="109">
        <f t="shared" si="30"/>
        <v>15468.905948068756</v>
      </c>
      <c r="BA21" s="109">
        <f t="shared" si="31"/>
        <v>15465.41502822527</v>
      </c>
      <c r="BB21" s="109">
        <f t="shared" si="32"/>
        <v>14850.561429947393</v>
      </c>
      <c r="BC21" s="109">
        <f t="shared" si="33"/>
        <v>13240.823985592924</v>
      </c>
      <c r="BD21" s="109">
        <f t="shared" si="34"/>
        <v>13401.969982784745</v>
      </c>
      <c r="BE21" s="109">
        <f t="shared" si="35"/>
        <v>13542.36750367292</v>
      </c>
      <c r="BF21" s="109">
        <f t="shared" si="36"/>
        <v>14552.622601964553</v>
      </c>
      <c r="BG21" s="353">
        <f t="shared" si="134"/>
        <v>1010.2550982916327</v>
      </c>
      <c r="BH21" s="454">
        <f t="shared" si="37"/>
        <v>7.4599592576234137</v>
      </c>
      <c r="BI21" s="353">
        <f t="shared" si="135"/>
        <v>1311.7986163716287</v>
      </c>
      <c r="BJ21" s="454">
        <f t="shared" si="38"/>
        <v>9.9072279625419881</v>
      </c>
      <c r="BK21" s="460">
        <f t="shared" si="136"/>
        <v>92.82829935529513</v>
      </c>
      <c r="BL21" s="463">
        <f t="shared" si="137"/>
        <v>90.405665825968526</v>
      </c>
      <c r="BM21" s="504">
        <f t="shared" si="39"/>
        <v>14148.533951863108</v>
      </c>
      <c r="BN21" s="505">
        <f t="shared" si="40"/>
        <v>13833.791127814562</v>
      </c>
      <c r="BO21" s="492">
        <f t="shared" si="138"/>
        <v>718.83147414999075</v>
      </c>
      <c r="BP21" s="493">
        <f t="shared" si="41"/>
        <v>5.1962001414398289</v>
      </c>
      <c r="BQ21" s="492">
        <f t="shared" si="42"/>
        <v>404.08865010144473</v>
      </c>
      <c r="BR21" s="495">
        <f t="shared" si="43"/>
        <v>2.8560460855962644</v>
      </c>
      <c r="BS21" s="187">
        <f>+'State General Purpose'!R19+'State Ed Special Purpose'!B19</f>
        <v>2295372650</v>
      </c>
      <c r="BT21" s="188">
        <f>+'State General Purpose'!S19+'State Ed Special Purpose'!C19</f>
        <v>2527897590</v>
      </c>
      <c r="BU21" s="188">
        <f>+'State General Purpose'!T19+'State Ed Special Purpose'!D19</f>
        <v>2522606675</v>
      </c>
      <c r="BV21" s="188">
        <f>+'State General Purpose'!U19+'State Ed Special Purpose'!E19</f>
        <v>2495249892</v>
      </c>
      <c r="BW21" s="188">
        <f>+'State General Purpose'!V19+'State Ed Special Purpose'!F19</f>
        <v>2502579757</v>
      </c>
      <c r="BX21" s="188">
        <f>+'State General Purpose'!W19+'State Ed Special Purpose'!G19</f>
        <v>2703145905</v>
      </c>
      <c r="BY21" s="188">
        <f>+'State General Purpose'!X19+'State Ed Special Purpose'!H19</f>
        <v>2732504948</v>
      </c>
      <c r="BZ21" s="188">
        <f>+'State General Purpose'!Y19+'State Ed Special Purpose'!I19</f>
        <v>2974706658</v>
      </c>
      <c r="CA21" s="188">
        <f>+'State General Purpose'!Z19+'State Ed Special Purpose'!J19</f>
        <v>2998159532</v>
      </c>
      <c r="CB21" s="188">
        <f>+'State General Purpose'!AA19+'State Ed Special Purpose'!K19</f>
        <v>3255646189</v>
      </c>
      <c r="CC21" s="188">
        <f>+'State General Purpose'!AB19+'State Ed Special Purpose'!L19</f>
        <v>3150227588</v>
      </c>
      <c r="CD21" s="188">
        <f>+'State General Purpose'!AC19+'State Ed Special Purpose'!M19</f>
        <v>2996761450</v>
      </c>
      <c r="CE21" s="188">
        <f>+'State General Purpose'!AD19+'State Ed Special Purpose'!N19</f>
        <v>3024344829</v>
      </c>
      <c r="CF21" s="188">
        <f>+'State General Purpose'!AE19+'State Ed Special Purpose'!O19</f>
        <v>3096120459</v>
      </c>
      <c r="CG21" s="188">
        <f>+'State General Purpose'!AF19+'State Ed Special Purpose'!P19</f>
        <v>3120015845</v>
      </c>
      <c r="CH21" s="188">
        <f>+'State General Purpose'!AG19+'State Ed Special Purpose'!Q19</f>
        <v>3552435096</v>
      </c>
      <c r="CI21" s="401">
        <f t="shared" si="139"/>
        <v>432419251</v>
      </c>
      <c r="CJ21" s="359">
        <f t="shared" si="44"/>
        <v>13.859520992272397</v>
      </c>
      <c r="CK21" s="353">
        <f t="shared" si="140"/>
        <v>528090267</v>
      </c>
      <c r="CL21" s="359">
        <f t="shared" si="45"/>
        <v>17.461311353659799</v>
      </c>
      <c r="CM21" s="532">
        <f t="shared" si="46"/>
        <v>6649.3985311174047</v>
      </c>
      <c r="CN21" s="188">
        <f t="shared" si="47"/>
        <v>6983.640082091486</v>
      </c>
      <c r="CO21" s="188">
        <f t="shared" si="48"/>
        <v>6581.4826694625872</v>
      </c>
      <c r="CP21" s="188">
        <f t="shared" si="49"/>
        <v>6245.281822969122</v>
      </c>
      <c r="CQ21" s="108">
        <f t="shared" si="50"/>
        <v>6145.6244505463983</v>
      </c>
      <c r="CR21" s="108">
        <f t="shared" si="51"/>
        <v>6593.9750835352343</v>
      </c>
      <c r="CS21" s="108">
        <f t="shared" si="52"/>
        <v>6617.1405254504571</v>
      </c>
      <c r="CT21" s="108">
        <f t="shared" si="53"/>
        <v>7164.8672471075843</v>
      </c>
      <c r="CU21" s="108">
        <f t="shared" si="54"/>
        <v>7093.3226994358529</v>
      </c>
      <c r="CV21" s="108">
        <f t="shared" si="55"/>
        <v>7537.914206196283</v>
      </c>
      <c r="CW21" s="108">
        <f t="shared" si="56"/>
        <v>6992.8656568884226</v>
      </c>
      <c r="CX21" s="108">
        <f t="shared" si="57"/>
        <v>6418.1382629929612</v>
      </c>
      <c r="CY21" s="108">
        <f t="shared" si="58"/>
        <v>6396.7295281197867</v>
      </c>
      <c r="CZ21" s="108">
        <f t="shared" si="59"/>
        <v>6470.4054829955312</v>
      </c>
      <c r="DA21" s="108">
        <f t="shared" si="60"/>
        <v>6370.403917288485</v>
      </c>
      <c r="DB21" s="108">
        <f t="shared" si="61"/>
        <v>7047.3007918315288</v>
      </c>
      <c r="DC21" s="353">
        <f t="shared" si="62"/>
        <v>676.89687454304385</v>
      </c>
      <c r="DD21" s="454">
        <f t="shared" si="141"/>
        <v>10.625650795957062</v>
      </c>
      <c r="DE21" s="353">
        <f t="shared" si="142"/>
        <v>650.57126371174218</v>
      </c>
      <c r="DF21" s="454">
        <f t="shared" si="143"/>
        <v>10.170373170412395</v>
      </c>
      <c r="DG21" s="460">
        <f t="shared" si="144"/>
        <v>105.53429198618636</v>
      </c>
      <c r="DH21" s="463">
        <f t="shared" si="145"/>
        <v>104.48165004452214</v>
      </c>
      <c r="DI21" s="492">
        <f t="shared" si="63"/>
        <v>6835.2502085945744</v>
      </c>
      <c r="DJ21" s="505">
        <f t="shared" si="64"/>
        <v>6507.4911877615996</v>
      </c>
      <c r="DK21" s="492">
        <f t="shared" si="65"/>
        <v>539.80960406992926</v>
      </c>
      <c r="DL21" s="493">
        <f t="shared" si="8"/>
        <v>8.2952029975104598</v>
      </c>
      <c r="DM21" s="492">
        <f t="shared" si="66"/>
        <v>212.05058323695448</v>
      </c>
      <c r="DN21" s="546">
        <f t="shared" si="67"/>
        <v>3.1023090123361428</v>
      </c>
      <c r="DO21" s="590">
        <f>+'Tuition Revenues'!B19</f>
        <v>1203987000</v>
      </c>
      <c r="DP21" s="188">
        <f>+'Tuition Revenues'!C19</f>
        <v>1379656149</v>
      </c>
      <c r="DQ21" s="188">
        <f>+'Tuition Revenues'!D19</f>
        <v>1416263798</v>
      </c>
      <c r="DR21" s="188">
        <f>+'Tuition Revenues'!E19</f>
        <v>1622993385</v>
      </c>
      <c r="DS21" s="188">
        <f>+'Tuition Revenues'!F19</f>
        <v>1988315629.4700003</v>
      </c>
      <c r="DT21" s="188">
        <f>+'Tuition Revenues'!G19</f>
        <v>2394281718.9099998</v>
      </c>
      <c r="DU21" s="188">
        <f>+'Tuition Revenues'!H19</f>
        <v>2594118630</v>
      </c>
      <c r="DV21" s="188">
        <f>+'Tuition Revenues'!I19</f>
        <v>2838672995</v>
      </c>
      <c r="DW21" s="188">
        <f>+'Tuition Revenues'!J19</f>
        <v>3174649293</v>
      </c>
      <c r="DX21" s="188">
        <f>+'Tuition Revenues'!K19</f>
        <v>3425417474</v>
      </c>
      <c r="DY21" s="188">
        <f>+'Tuition Revenues'!L19</f>
        <v>3816812746</v>
      </c>
      <c r="DZ21" s="188">
        <f>+'Tuition Revenues'!M19</f>
        <v>3937272717</v>
      </c>
      <c r="EA21" s="188">
        <f>+'Tuition Revenues'!N19</f>
        <v>3235856947</v>
      </c>
      <c r="EB21" s="188">
        <f>+'Tuition Revenues'!O19</f>
        <v>3316787289</v>
      </c>
      <c r="EC21" s="188">
        <f>+'Tuition Revenues'!P19</f>
        <v>3512593600</v>
      </c>
      <c r="ED21" s="188">
        <f>+'Tuition Revenues'!Q19</f>
        <v>3783316392</v>
      </c>
      <c r="EE21" s="353">
        <f t="shared" si="68"/>
        <v>270722792</v>
      </c>
      <c r="EF21" s="359">
        <f t="shared" si="69"/>
        <v>7.707205069211537</v>
      </c>
      <c r="EG21" s="353">
        <f t="shared" si="70"/>
        <v>547459445</v>
      </c>
      <c r="EH21" s="359">
        <f t="shared" si="71"/>
        <v>16.91853051500178</v>
      </c>
      <c r="EI21" s="590">
        <f t="shared" si="72"/>
        <v>3487.7950598934126</v>
      </c>
      <c r="EJ21" s="188">
        <f t="shared" si="73"/>
        <v>3811.4763904104134</v>
      </c>
      <c r="EK21" s="188">
        <f t="shared" si="74"/>
        <v>3695.0332900884214</v>
      </c>
      <c r="EL21" s="188">
        <f t="shared" si="75"/>
        <v>4062.1386734197386</v>
      </c>
      <c r="EM21" s="188">
        <f t="shared" si="76"/>
        <v>4882.7379481893513</v>
      </c>
      <c r="EN21" s="188">
        <f t="shared" si="77"/>
        <v>5840.5408188487891</v>
      </c>
      <c r="EO21" s="188">
        <f t="shared" si="78"/>
        <v>6282.0188219468946</v>
      </c>
      <c r="EP21" s="188">
        <f t="shared" si="79"/>
        <v>6837.2170790106493</v>
      </c>
      <c r="EQ21" s="188">
        <f t="shared" si="80"/>
        <v>7510.8784747565205</v>
      </c>
      <c r="ER21" s="188">
        <f t="shared" si="81"/>
        <v>7930.9917418724726</v>
      </c>
      <c r="ES21" s="188">
        <f t="shared" si="82"/>
        <v>8472.5493713368487</v>
      </c>
      <c r="ET21" s="188">
        <f t="shared" si="83"/>
        <v>8432.4231669544315</v>
      </c>
      <c r="EU21" s="188">
        <f t="shared" si="84"/>
        <v>6844.0944574731375</v>
      </c>
      <c r="EV21" s="188">
        <f t="shared" si="85"/>
        <v>6931.5644997892132</v>
      </c>
      <c r="EW21" s="188">
        <f t="shared" si="86"/>
        <v>7171.9635863844342</v>
      </c>
      <c r="EX21" s="188">
        <f t="shared" si="87"/>
        <v>7505.321810133024</v>
      </c>
      <c r="EY21" s="353">
        <f t="shared" si="146"/>
        <v>333.35822374858981</v>
      </c>
      <c r="EZ21" s="454">
        <f t="shared" si="88"/>
        <v>4.6480746832213633</v>
      </c>
      <c r="FA21" s="353">
        <f t="shared" si="147"/>
        <v>661.22735265988649</v>
      </c>
      <c r="FB21" s="454">
        <f t="shared" si="89"/>
        <v>9.6612832679111484</v>
      </c>
      <c r="FC21" s="460">
        <f t="shared" si="148"/>
        <v>83.439138046391747</v>
      </c>
      <c r="FD21" s="463">
        <f t="shared" si="149"/>
        <v>80.253551516298472</v>
      </c>
      <c r="FE21" s="492">
        <f t="shared" si="150"/>
        <v>7313.2837432685337</v>
      </c>
      <c r="FF21" s="505">
        <f t="shared" si="151"/>
        <v>7326.2999400529616</v>
      </c>
      <c r="FG21" s="492">
        <f t="shared" si="90"/>
        <v>179.0218700800624</v>
      </c>
      <c r="FH21" s="493">
        <f t="shared" si="91"/>
        <v>2.4435509267283462</v>
      </c>
      <c r="FI21" s="492">
        <f t="shared" si="92"/>
        <v>192.03806686449025</v>
      </c>
      <c r="FJ21" s="546">
        <f t="shared" si="93"/>
        <v>2.6258801600751576</v>
      </c>
      <c r="FK21" s="95">
        <f t="shared" si="94"/>
        <v>0.65594076619132302</v>
      </c>
      <c r="FL21" s="93">
        <f t="shared" si="95"/>
        <v>0.64692586688441189</v>
      </c>
      <c r="FM21" s="93">
        <f t="shared" si="96"/>
        <v>0.64043910361913547</v>
      </c>
      <c r="FN21" s="94">
        <f t="shared" si="97"/>
        <v>0.60590152746335679</v>
      </c>
      <c r="FO21" s="94">
        <f t="shared" si="98"/>
        <v>0.55725630228209666</v>
      </c>
      <c r="FP21" s="94">
        <f t="shared" si="99"/>
        <v>0.53029608352272051</v>
      </c>
      <c r="FQ21" s="94">
        <f t="shared" si="100"/>
        <v>0.51299005983561163</v>
      </c>
      <c r="FR21" s="94">
        <f t="shared" si="101"/>
        <v>0.5117000498092189</v>
      </c>
      <c r="FS21" s="94">
        <f t="shared" si="102"/>
        <v>0.48570425830416025</v>
      </c>
      <c r="FT21" s="94">
        <f t="shared" si="103"/>
        <v>0.48729459158275945</v>
      </c>
      <c r="FU21" s="94">
        <f t="shared" si="104"/>
        <v>0.45216152583852687</v>
      </c>
      <c r="FV21" s="94">
        <f t="shared" si="105"/>
        <v>0.43218152345743988</v>
      </c>
      <c r="FW21" s="94">
        <f t="shared" si="106"/>
        <v>0.48310660538044614</v>
      </c>
      <c r="FX21" s="94">
        <f t="shared" si="107"/>
        <v>0.48279510335472864</v>
      </c>
      <c r="FY21" s="94">
        <f t="shared" si="108"/>
        <v>0.47040548231767626</v>
      </c>
      <c r="FZ21" s="94">
        <f t="shared" si="109"/>
        <v>0.48426328261135337</v>
      </c>
      <c r="GA21" s="95">
        <f t="shared" si="110"/>
        <v>0.34405923380867698</v>
      </c>
      <c r="GB21" s="93">
        <f t="shared" si="111"/>
        <v>0.35307413311558811</v>
      </c>
      <c r="GC21" s="93">
        <f t="shared" si="112"/>
        <v>0.35956089638086458</v>
      </c>
      <c r="GD21" s="94">
        <f t="shared" si="113"/>
        <v>0.39409847253664321</v>
      </c>
      <c r="GE21" s="94">
        <f t="shared" si="114"/>
        <v>0.44274369771790328</v>
      </c>
      <c r="GF21" s="94">
        <f t="shared" si="115"/>
        <v>0.46970391647727949</v>
      </c>
      <c r="GG21" s="94">
        <f t="shared" si="116"/>
        <v>0.48700994016438831</v>
      </c>
      <c r="GH21" s="94">
        <f t="shared" si="117"/>
        <v>0.48829995019078104</v>
      </c>
      <c r="GI21" s="94">
        <f t="shared" si="118"/>
        <v>0.51429574169583969</v>
      </c>
      <c r="GJ21" s="94">
        <f t="shared" si="119"/>
        <v>0.51270540841724055</v>
      </c>
      <c r="GK21" s="94">
        <f t="shared" si="120"/>
        <v>0.54783847416147313</v>
      </c>
      <c r="GL21" s="94">
        <f t="shared" si="121"/>
        <v>0.56781847654256012</v>
      </c>
      <c r="GM21" s="94">
        <f t="shared" si="122"/>
        <v>0.51689339461955386</v>
      </c>
      <c r="GN21" s="94">
        <f t="shared" si="123"/>
        <v>0.51720489664527136</v>
      </c>
      <c r="GO21" s="94">
        <f t="shared" si="124"/>
        <v>0.5295945176823238</v>
      </c>
      <c r="GP21" s="94">
        <f t="shared" si="125"/>
        <v>0.51573671738864668</v>
      </c>
    </row>
    <row r="22" spans="1:198" s="1" customFormat="1" ht="15" customHeight="1">
      <c r="A22" s="432" t="s">
        <v>13</v>
      </c>
      <c r="B22" s="646">
        <f>+'[1]FTE Enrollment Data'!AK19</f>
        <v>132989</v>
      </c>
      <c r="C22" s="646">
        <f>+'[1]FTE Enrollment Data'!AU19</f>
        <v>150046.82499999998</v>
      </c>
      <c r="D22" s="646">
        <f>+'[1]FTE Enrollment Data'!AV19</f>
        <v>152883.77499999999</v>
      </c>
      <c r="E22" s="646">
        <f>+'[1]FTE Enrollment Data'!AW19</f>
        <v>157389.61833333329</v>
      </c>
      <c r="F22" s="646">
        <f>+'[1]FTE Enrollment Data'!AX19</f>
        <v>163391.17916666667</v>
      </c>
      <c r="G22" s="646">
        <f>+'[1]FTE Enrollment Data'!AY19</f>
        <v>164323.19583333336</v>
      </c>
      <c r="H22" s="646">
        <f>+'[1]FTE Enrollment Data'!AZ19</f>
        <v>167728.73333333334</v>
      </c>
      <c r="I22" s="646">
        <f>+'[1]FTE Enrollment Data'!BA19</f>
        <v>171690.875</v>
      </c>
      <c r="J22" s="646">
        <f>+'[1]FTE Enrollment Data'!BB19</f>
        <v>176097.55416666667</v>
      </c>
      <c r="K22" s="646">
        <f>+'[1]FTE Enrollment Data'!BC19</f>
        <v>180201.40833333333</v>
      </c>
      <c r="L22" s="646">
        <f>+'[1]FTE Enrollment Data'!BD19</f>
        <v>189579.95833333334</v>
      </c>
      <c r="M22" s="646">
        <f>+'[1]FTE Enrollment Data'!BE19</f>
        <v>189489.67666666664</v>
      </c>
      <c r="N22" s="646">
        <f>+'[1]FTE Enrollment Data'!BF19</f>
        <v>192551.3833333333</v>
      </c>
      <c r="O22" s="646">
        <f>+'[1]FTE Enrollment Data'!BG19</f>
        <v>194555.27500000002</v>
      </c>
      <c r="P22" s="646">
        <f>+'[1]FTE Enrollment Data'!BH19</f>
        <v>194983.49666666664</v>
      </c>
      <c r="Q22" s="646">
        <f>+'[1]FTE Enrollment Data'!BI19</f>
        <v>195486.60166666663</v>
      </c>
      <c r="R22" s="646">
        <f>+'[1]FTE Enrollment Data'!BJ19</f>
        <v>196122.40916666668</v>
      </c>
      <c r="S22" s="362">
        <f t="shared" si="126"/>
        <v>635.80750000005355</v>
      </c>
      <c r="T22" s="446">
        <f t="shared" si="127"/>
        <v>0.32524351775483762</v>
      </c>
      <c r="U22" s="362">
        <f t="shared" si="128"/>
        <v>1567.1341666666558</v>
      </c>
      <c r="V22" s="446">
        <f t="shared" si="129"/>
        <v>0.80549559330460496</v>
      </c>
      <c r="W22" s="186">
        <f>+Total!B20</f>
        <v>1653309698</v>
      </c>
      <c r="X22" s="109">
        <f>+Total!C20</f>
        <v>1674962888</v>
      </c>
      <c r="Y22" s="109">
        <f>+Total!D20</f>
        <v>1610195660</v>
      </c>
      <c r="Z22" s="109">
        <f>+Total!E20</f>
        <v>1717100659</v>
      </c>
      <c r="AA22" s="109">
        <f>+Total!F20</f>
        <v>1897588736</v>
      </c>
      <c r="AB22" s="109">
        <f>+Total!G20</f>
        <v>2051990479</v>
      </c>
      <c r="AC22" s="109">
        <f>+Total!H20</f>
        <v>2356948768</v>
      </c>
      <c r="AD22" s="109">
        <f>+Total!I20</f>
        <v>2401420736</v>
      </c>
      <c r="AE22" s="109">
        <f>+Total!J20</f>
        <v>2531795105</v>
      </c>
      <c r="AF22" s="109">
        <f>Total!K20</f>
        <v>2488884695</v>
      </c>
      <c r="AG22" s="109">
        <f>Total!L20</f>
        <v>2634166450</v>
      </c>
      <c r="AH22" s="109">
        <f>Total!M20</f>
        <v>2897465952</v>
      </c>
      <c r="AI22" s="109">
        <f>Total!N20</f>
        <v>3043792287</v>
      </c>
      <c r="AJ22" s="109">
        <f>Total!O20</f>
        <v>3095579517</v>
      </c>
      <c r="AK22" s="109">
        <f>Total!P20</f>
        <v>3296133929</v>
      </c>
      <c r="AL22" s="109">
        <f>Total!Q20</f>
        <v>3405939570</v>
      </c>
      <c r="AM22" s="401">
        <f t="shared" si="130"/>
        <v>109805641</v>
      </c>
      <c r="AN22" s="359">
        <f t="shared" si="131"/>
        <v>3.3313464611953272</v>
      </c>
      <c r="AO22" s="401">
        <f t="shared" si="132"/>
        <v>362147283</v>
      </c>
      <c r="AP22" s="479">
        <f t="shared" si="133"/>
        <v>11.897897387634716</v>
      </c>
      <c r="AQ22" s="109">
        <f t="shared" si="21"/>
        <v>11018.625005893995</v>
      </c>
      <c r="AR22" s="109">
        <f t="shared" si="22"/>
        <v>10955.792320015646</v>
      </c>
      <c r="AS22" s="109">
        <f t="shared" si="23"/>
        <v>10230.634504683714</v>
      </c>
      <c r="AT22" s="109">
        <f t="shared" si="24"/>
        <v>10509.139280086085</v>
      </c>
      <c r="AU22" s="109">
        <f t="shared" si="25"/>
        <v>11547.905494271488</v>
      </c>
      <c r="AV22" s="109">
        <f t="shared" si="26"/>
        <v>12233.983040472891</v>
      </c>
      <c r="AW22" s="109">
        <f t="shared" si="27"/>
        <v>13727.862753335028</v>
      </c>
      <c r="AX22" s="109">
        <f t="shared" si="28"/>
        <v>13636.877282958667</v>
      </c>
      <c r="AY22" s="109">
        <f t="shared" si="29"/>
        <v>14049.807537112756</v>
      </c>
      <c r="AZ22" s="109">
        <f t="shared" si="30"/>
        <v>13128.416721264708</v>
      </c>
      <c r="BA22" s="109">
        <f t="shared" si="31"/>
        <v>13901.37181263859</v>
      </c>
      <c r="BB22" s="109">
        <f t="shared" si="32"/>
        <v>15047.75453617013</v>
      </c>
      <c r="BC22" s="109">
        <f t="shared" si="33"/>
        <v>15644.87155128536</v>
      </c>
      <c r="BD22" s="109">
        <f t="shared" si="34"/>
        <v>15876.110388419371</v>
      </c>
      <c r="BE22" s="109">
        <f t="shared" si="35"/>
        <v>16861.175655508057</v>
      </c>
      <c r="BF22" s="109">
        <f t="shared" si="36"/>
        <v>17366.396754312762</v>
      </c>
      <c r="BG22" s="353">
        <f t="shared" si="134"/>
        <v>505.22109880470452</v>
      </c>
      <c r="BH22" s="454">
        <f t="shared" si="37"/>
        <v>2.9963574849519072</v>
      </c>
      <c r="BI22" s="353">
        <f t="shared" si="135"/>
        <v>1721.5252030274023</v>
      </c>
      <c r="BJ22" s="454">
        <f t="shared" si="38"/>
        <v>11.003766936558609</v>
      </c>
      <c r="BK22" s="460">
        <f t="shared" si="136"/>
        <v>109.68251079525429</v>
      </c>
      <c r="BL22" s="463">
        <f t="shared" si="137"/>
        <v>107.88575396434983</v>
      </c>
      <c r="BM22" s="504">
        <f t="shared" si="39"/>
        <v>16717.38832543555</v>
      </c>
      <c r="BN22" s="505">
        <f t="shared" si="40"/>
        <v>17224.018040008719</v>
      </c>
      <c r="BO22" s="492">
        <f t="shared" si="138"/>
        <v>142.37871430404266</v>
      </c>
      <c r="BP22" s="493">
        <f t="shared" si="41"/>
        <v>0.82662891999601384</v>
      </c>
      <c r="BQ22" s="492">
        <f t="shared" si="42"/>
        <v>649.00842887721228</v>
      </c>
      <c r="BR22" s="495">
        <f t="shared" si="43"/>
        <v>3.8822357669932464</v>
      </c>
      <c r="BS22" s="187">
        <f>+'State General Purpose'!R20+'State Ed Special Purpose'!B20</f>
        <v>1006843330</v>
      </c>
      <c r="BT22" s="188">
        <f>+'State General Purpose'!S20+'State Ed Special Purpose'!C20</f>
        <v>1000017930</v>
      </c>
      <c r="BU22" s="188">
        <f>+'State General Purpose'!T20+'State Ed Special Purpose'!D20</f>
        <v>849165494</v>
      </c>
      <c r="BV22" s="188">
        <f>+'State General Purpose'!U20+'State Ed Special Purpose'!E20</f>
        <v>796131903</v>
      </c>
      <c r="BW22" s="188">
        <f>+'State General Purpose'!V20+'State Ed Special Purpose'!F20</f>
        <v>875934656</v>
      </c>
      <c r="BX22" s="188">
        <f>+'State General Purpose'!W20+'State Ed Special Purpose'!G20</f>
        <v>956630178</v>
      </c>
      <c r="BY22" s="188">
        <f>+'State General Purpose'!X20+'State Ed Special Purpose'!H20</f>
        <v>1105775300</v>
      </c>
      <c r="BZ22" s="188">
        <f>+'State General Purpose'!Y20+'State Ed Special Purpose'!I20</f>
        <v>1103193167</v>
      </c>
      <c r="CA22" s="188">
        <f>+'State General Purpose'!Z20+'State Ed Special Purpose'!J20</f>
        <v>1118456257</v>
      </c>
      <c r="CB22" s="188">
        <f>+'State General Purpose'!AA20+'State Ed Special Purpose'!K20</f>
        <v>971942541</v>
      </c>
      <c r="CC22" s="188">
        <f>+'State General Purpose'!AB20+'State Ed Special Purpose'!L20</f>
        <v>968546955</v>
      </c>
      <c r="CD22" s="188">
        <f>+'State General Purpose'!AC20+'State Ed Special Purpose'!M20</f>
        <v>894125666</v>
      </c>
      <c r="CE22" s="188">
        <f>+'State General Purpose'!AD20+'State Ed Special Purpose'!N20</f>
        <v>947646168</v>
      </c>
      <c r="CF22" s="188">
        <f>+'State General Purpose'!AE20+'State Ed Special Purpose'!O20</f>
        <v>985511485</v>
      </c>
      <c r="CG22" s="188">
        <f>+'State General Purpose'!AF20+'State Ed Special Purpose'!P20</f>
        <v>1010275465</v>
      </c>
      <c r="CH22" s="188">
        <f>+'State General Purpose'!AG20+'State Ed Special Purpose'!Q20</f>
        <v>1040820117</v>
      </c>
      <c r="CI22" s="401">
        <f t="shared" si="139"/>
        <v>30544652</v>
      </c>
      <c r="CJ22" s="359">
        <f t="shared" si="44"/>
        <v>3.0233983758083247</v>
      </c>
      <c r="CK22" s="353">
        <f t="shared" si="140"/>
        <v>93173949</v>
      </c>
      <c r="CL22" s="359">
        <f t="shared" si="45"/>
        <v>9.8321453878342489</v>
      </c>
      <c r="CM22" s="532">
        <f t="shared" si="46"/>
        <v>6710.1941677206441</v>
      </c>
      <c r="CN22" s="188">
        <f t="shared" si="47"/>
        <v>6541.0337362483369</v>
      </c>
      <c r="CO22" s="188">
        <f t="shared" si="48"/>
        <v>5395.3081721156741</v>
      </c>
      <c r="CP22" s="188">
        <f t="shared" si="49"/>
        <v>4872.5513033228563</v>
      </c>
      <c r="CQ22" s="108">
        <f t="shared" si="50"/>
        <v>5330.5600074162785</v>
      </c>
      <c r="CR22" s="108">
        <f t="shared" si="51"/>
        <v>5703.4364893154861</v>
      </c>
      <c r="CS22" s="108">
        <f t="shared" si="52"/>
        <v>6440.5012788245149</v>
      </c>
      <c r="CT22" s="108">
        <f t="shared" si="53"/>
        <v>6264.6705811478123</v>
      </c>
      <c r="CU22" s="108">
        <f t="shared" si="54"/>
        <v>6206.7009761161225</v>
      </c>
      <c r="CV22" s="108">
        <f t="shared" si="55"/>
        <v>5126.8211552777093</v>
      </c>
      <c r="CW22" s="108">
        <f t="shared" si="56"/>
        <v>5111.3441747213574</v>
      </c>
      <c r="CX22" s="108">
        <f t="shared" si="57"/>
        <v>4643.5691633133774</v>
      </c>
      <c r="CY22" s="108">
        <f t="shared" si="58"/>
        <v>4870.8325590246777</v>
      </c>
      <c r="CZ22" s="108">
        <f t="shared" si="59"/>
        <v>5054.3328119957641</v>
      </c>
      <c r="DA22" s="108">
        <f t="shared" si="60"/>
        <v>5168.0036196172059</v>
      </c>
      <c r="DB22" s="108">
        <f t="shared" si="61"/>
        <v>5306.9923086428189</v>
      </c>
      <c r="DC22" s="353">
        <f t="shared" si="62"/>
        <v>138.98868902561298</v>
      </c>
      <c r="DD22" s="454">
        <f t="shared" si="141"/>
        <v>2.6894077337335123</v>
      </c>
      <c r="DE22" s="353">
        <f t="shared" si="142"/>
        <v>436.15974961814118</v>
      </c>
      <c r="DF22" s="454">
        <f t="shared" si="143"/>
        <v>8.9545215182982325</v>
      </c>
      <c r="DG22" s="460">
        <f t="shared" si="144"/>
        <v>80.359793741510146</v>
      </c>
      <c r="DH22" s="463">
        <f t="shared" si="145"/>
        <v>78.68023936530237</v>
      </c>
      <c r="DI22" s="492">
        <f t="shared" si="63"/>
        <v>5204.7470693807354</v>
      </c>
      <c r="DJ22" s="505">
        <f t="shared" si="64"/>
        <v>5279.2159570462036</v>
      </c>
      <c r="DK22" s="492">
        <f t="shared" si="65"/>
        <v>27.776351596615314</v>
      </c>
      <c r="DL22" s="493">
        <f t="shared" si="8"/>
        <v>0.52614539398681048</v>
      </c>
      <c r="DM22" s="492">
        <f t="shared" si="66"/>
        <v>102.24523926208349</v>
      </c>
      <c r="DN22" s="546">
        <f t="shared" si="67"/>
        <v>1.9644612485318851</v>
      </c>
      <c r="DO22" s="590">
        <f>+'Tuition Revenues'!B20</f>
        <v>646466368</v>
      </c>
      <c r="DP22" s="188">
        <f>+'Tuition Revenues'!C20</f>
        <v>674944958</v>
      </c>
      <c r="DQ22" s="188">
        <f>+'Tuition Revenues'!D20</f>
        <v>761030166</v>
      </c>
      <c r="DR22" s="188">
        <f>+'Tuition Revenues'!E20</f>
        <v>920968756</v>
      </c>
      <c r="DS22" s="188">
        <f>+'Tuition Revenues'!F20</f>
        <v>1021654080</v>
      </c>
      <c r="DT22" s="188">
        <f>+'Tuition Revenues'!G20</f>
        <v>1095360301</v>
      </c>
      <c r="DU22" s="188">
        <f>+'Tuition Revenues'!H20</f>
        <v>1251173468</v>
      </c>
      <c r="DV22" s="188">
        <f>+'Tuition Revenues'!I20</f>
        <v>1298227569</v>
      </c>
      <c r="DW22" s="188">
        <f>+'Tuition Revenues'!J20</f>
        <v>1413338848</v>
      </c>
      <c r="DX22" s="188">
        <f>+'Tuition Revenues'!K20</f>
        <v>1516942154</v>
      </c>
      <c r="DY22" s="188">
        <f>+'Tuition Revenues'!L20</f>
        <v>1665619495</v>
      </c>
      <c r="DZ22" s="188">
        <f>+'Tuition Revenues'!M20</f>
        <v>2003340286</v>
      </c>
      <c r="EA22" s="188">
        <f>+'Tuition Revenues'!N20</f>
        <v>2096146119</v>
      </c>
      <c r="EB22" s="188">
        <f>+'Tuition Revenues'!O20</f>
        <v>2110068032</v>
      </c>
      <c r="EC22" s="188">
        <f>+'Tuition Revenues'!P20</f>
        <v>2285858464</v>
      </c>
      <c r="ED22" s="188">
        <f>+'Tuition Revenues'!Q20</f>
        <v>2365119453</v>
      </c>
      <c r="EE22" s="353">
        <f t="shared" si="68"/>
        <v>79260989</v>
      </c>
      <c r="EF22" s="359">
        <f t="shared" si="69"/>
        <v>3.4674495489673505</v>
      </c>
      <c r="EG22" s="353">
        <f t="shared" si="70"/>
        <v>268973334</v>
      </c>
      <c r="EH22" s="359">
        <f t="shared" si="71"/>
        <v>12.831802685984412</v>
      </c>
      <c r="EI22" s="590">
        <f t="shared" si="72"/>
        <v>4308.4308381733508</v>
      </c>
      <c r="EJ22" s="188">
        <f t="shared" si="73"/>
        <v>4414.7585837673096</v>
      </c>
      <c r="EK22" s="188">
        <f t="shared" si="74"/>
        <v>4835.32633256804</v>
      </c>
      <c r="EL22" s="188">
        <f t="shared" si="75"/>
        <v>5636.5879767632296</v>
      </c>
      <c r="EM22" s="188">
        <f t="shared" si="76"/>
        <v>6217.3454868552099</v>
      </c>
      <c r="EN22" s="188">
        <f t="shared" si="77"/>
        <v>6530.5465511574048</v>
      </c>
      <c r="EO22" s="188">
        <f t="shared" si="78"/>
        <v>7287.3614745105124</v>
      </c>
      <c r="EP22" s="188">
        <f t="shared" si="79"/>
        <v>7372.2067018108546</v>
      </c>
      <c r="EQ22" s="188">
        <f t="shared" si="80"/>
        <v>7843.1065609966336</v>
      </c>
      <c r="ER22" s="188">
        <f t="shared" si="81"/>
        <v>8001.5955659869987</v>
      </c>
      <c r="ES22" s="188">
        <f t="shared" si="82"/>
        <v>8790.0276379172337</v>
      </c>
      <c r="ET22" s="188">
        <f t="shared" si="83"/>
        <v>10404.185372856753</v>
      </c>
      <c r="EU22" s="188">
        <f t="shared" si="84"/>
        <v>10774.038992260681</v>
      </c>
      <c r="EV22" s="188">
        <f t="shared" si="85"/>
        <v>10821.777576423607</v>
      </c>
      <c r="EW22" s="188">
        <f t="shared" si="86"/>
        <v>11693.172035890851</v>
      </c>
      <c r="EX22" s="188">
        <f t="shared" si="87"/>
        <v>12059.404445669945</v>
      </c>
      <c r="EY22" s="353">
        <f t="shared" si="146"/>
        <v>366.23240977909336</v>
      </c>
      <c r="EZ22" s="454">
        <f t="shared" si="88"/>
        <v>3.1320193413300084</v>
      </c>
      <c r="FA22" s="353">
        <f t="shared" si="147"/>
        <v>1285.3654534092639</v>
      </c>
      <c r="FB22" s="454">
        <f t="shared" si="89"/>
        <v>11.930209778640869</v>
      </c>
      <c r="FC22" s="460">
        <f t="shared" si="148"/>
        <v>131.35068961692141</v>
      </c>
      <c r="FD22" s="463">
        <f t="shared" si="149"/>
        <v>128.94983858384325</v>
      </c>
      <c r="FE22" s="492">
        <f t="shared" si="150"/>
        <v>11512.641256054814</v>
      </c>
      <c r="FF22" s="505">
        <f t="shared" si="151"/>
        <v>11944.802082962517</v>
      </c>
      <c r="FG22" s="492">
        <f t="shared" si="90"/>
        <v>114.60236270742826</v>
      </c>
      <c r="FH22" s="493">
        <f t="shared" si="91"/>
        <v>0.95943291409483866</v>
      </c>
      <c r="FI22" s="492">
        <f t="shared" si="92"/>
        <v>546.76318961513061</v>
      </c>
      <c r="FJ22" s="546">
        <f t="shared" si="93"/>
        <v>4.749241963285991</v>
      </c>
      <c r="FK22" s="95">
        <f t="shared" si="94"/>
        <v>0.60898652637069328</v>
      </c>
      <c r="FL22" s="93">
        <f t="shared" si="95"/>
        <v>0.59703885809319501</v>
      </c>
      <c r="FM22" s="93">
        <f t="shared" si="96"/>
        <v>0.52736789391172501</v>
      </c>
      <c r="FN22" s="94">
        <f t="shared" si="97"/>
        <v>0.46364894150331815</v>
      </c>
      <c r="FO22" s="94">
        <f t="shared" si="98"/>
        <v>0.46160405539000837</v>
      </c>
      <c r="FP22" s="94">
        <f t="shared" si="99"/>
        <v>0.46619620694643582</v>
      </c>
      <c r="FQ22" s="94">
        <f t="shared" si="100"/>
        <v>0.46915542459512638</v>
      </c>
      <c r="FR22" s="94">
        <f t="shared" si="101"/>
        <v>0.45939187184565061</v>
      </c>
      <c r="FS22" s="94">
        <f t="shared" si="102"/>
        <v>0.44176412806517373</v>
      </c>
      <c r="FT22" s="94">
        <f t="shared" si="103"/>
        <v>0.39051328611267788</v>
      </c>
      <c r="FU22" s="94">
        <f t="shared" si="104"/>
        <v>0.3676863149631262</v>
      </c>
      <c r="FV22" s="94">
        <f t="shared" si="105"/>
        <v>0.30858884308297818</v>
      </c>
      <c r="FW22" s="94">
        <f t="shared" si="106"/>
        <v>0.31133733140969749</v>
      </c>
      <c r="FX22" s="94">
        <f t="shared" si="107"/>
        <v>0.31836090127482258</v>
      </c>
      <c r="FY22" s="94">
        <f t="shared" si="108"/>
        <v>0.30650315999341177</v>
      </c>
      <c r="FZ22" s="94">
        <f t="shared" si="109"/>
        <v>0.30558971925623446</v>
      </c>
      <c r="GA22" s="95">
        <f t="shared" si="110"/>
        <v>0.39101347362930666</v>
      </c>
      <c r="GB22" s="93">
        <f t="shared" si="111"/>
        <v>0.40296114190680504</v>
      </c>
      <c r="GC22" s="93">
        <f t="shared" si="112"/>
        <v>0.47263210608827499</v>
      </c>
      <c r="GD22" s="94">
        <f t="shared" si="113"/>
        <v>0.53635105849668185</v>
      </c>
      <c r="GE22" s="94">
        <f t="shared" si="114"/>
        <v>0.53839594460999163</v>
      </c>
      <c r="GF22" s="94">
        <f t="shared" si="115"/>
        <v>0.53380379305356418</v>
      </c>
      <c r="GG22" s="94">
        <f t="shared" si="116"/>
        <v>0.53084457540487362</v>
      </c>
      <c r="GH22" s="94">
        <f t="shared" si="117"/>
        <v>0.54060812815434933</v>
      </c>
      <c r="GI22" s="94">
        <f t="shared" si="118"/>
        <v>0.55823587193482627</v>
      </c>
      <c r="GJ22" s="94">
        <f t="shared" si="119"/>
        <v>0.60948671388732212</v>
      </c>
      <c r="GK22" s="94">
        <f t="shared" si="120"/>
        <v>0.6323136850368738</v>
      </c>
      <c r="GL22" s="94">
        <f t="shared" si="121"/>
        <v>0.69141115691702182</v>
      </c>
      <c r="GM22" s="94">
        <f t="shared" si="122"/>
        <v>0.68866266859030256</v>
      </c>
      <c r="GN22" s="94">
        <f t="shared" si="123"/>
        <v>0.68163909872517736</v>
      </c>
      <c r="GO22" s="94">
        <f t="shared" si="124"/>
        <v>0.69349684000658818</v>
      </c>
      <c r="GP22" s="94">
        <f t="shared" si="125"/>
        <v>0.69441028074376554</v>
      </c>
    </row>
    <row r="23" spans="1:198" s="1" customFormat="1" ht="15" customHeight="1">
      <c r="A23" s="433" t="s">
        <v>14</v>
      </c>
      <c r="B23" s="646">
        <f>+'[1]FTE Enrollment Data'!AK20</f>
        <v>49648</v>
      </c>
      <c r="C23" s="646">
        <f>+'[1]FTE Enrollment Data'!AU20</f>
        <v>55070.979166666657</v>
      </c>
      <c r="D23" s="646">
        <f>+'[1]FTE Enrollment Data'!AV20</f>
        <v>56272.740000000005</v>
      </c>
      <c r="E23" s="646">
        <f>+'[1]FTE Enrollment Data'!AW20</f>
        <v>57881.981666666659</v>
      </c>
      <c r="F23" s="646">
        <f>+'[1]FTE Enrollment Data'!AX20</f>
        <v>55777.84</v>
      </c>
      <c r="G23" s="646">
        <f>+'[1]FTE Enrollment Data'!AY20</f>
        <v>53088.608333333337</v>
      </c>
      <c r="H23" s="646">
        <f>+'[1]FTE Enrollment Data'!AZ20</f>
        <v>54280.415000000008</v>
      </c>
      <c r="I23" s="646">
        <f>+'[1]FTE Enrollment Data'!BA20</f>
        <v>54912.465000000004</v>
      </c>
      <c r="J23" s="646">
        <f>+'[1]FTE Enrollment Data'!BB20</f>
        <v>55328.857499999998</v>
      </c>
      <c r="K23" s="646">
        <f>+'[1]FTE Enrollment Data'!BC20</f>
        <v>55816.903333333335</v>
      </c>
      <c r="L23" s="646">
        <f>+'[1]FTE Enrollment Data'!BD20</f>
        <v>56964.216666666674</v>
      </c>
      <c r="M23" s="646">
        <f>+'[1]FTE Enrollment Data'!BE20</f>
        <v>58089.93</v>
      </c>
      <c r="N23" s="646">
        <f>+'[1]FTE Enrollment Data'!BF20</f>
        <v>58566.64</v>
      </c>
      <c r="O23" s="646">
        <f>+'[1]FTE Enrollment Data'!BG20</f>
        <v>57788.103333333333</v>
      </c>
      <c r="P23" s="646">
        <f>+'[1]FTE Enrollment Data'!BH20</f>
        <v>57042.111666666671</v>
      </c>
      <c r="Q23" s="646">
        <f>+'[1]FTE Enrollment Data'!BI20</f>
        <v>58628.908333333326</v>
      </c>
      <c r="R23" s="646">
        <f>+'[1]FTE Enrollment Data'!BJ20</f>
        <v>57353.751666666663</v>
      </c>
      <c r="S23" s="362">
        <f t="shared" si="126"/>
        <v>-1275.1566666666622</v>
      </c>
      <c r="T23" s="446">
        <f t="shared" si="127"/>
        <v>-2.1749623230519455</v>
      </c>
      <c r="U23" s="362">
        <f t="shared" si="128"/>
        <v>-434.35166666666919</v>
      </c>
      <c r="V23" s="446">
        <f t="shared" si="129"/>
        <v>-0.75162817537243254</v>
      </c>
      <c r="W23" s="189">
        <f>+Total!B21</f>
        <v>449948902.28603876</v>
      </c>
      <c r="X23" s="190">
        <f>+Total!C21</f>
        <v>458444428</v>
      </c>
      <c r="Y23" s="190">
        <f>+Total!D21</f>
        <v>499854937</v>
      </c>
      <c r="Z23" s="190">
        <f>+Total!E21</f>
        <v>462440843</v>
      </c>
      <c r="AA23" s="190">
        <f>+Total!F21</f>
        <v>489508825</v>
      </c>
      <c r="AB23" s="190">
        <f>+Total!G21</f>
        <v>525453595</v>
      </c>
      <c r="AC23" s="190">
        <f>+Total!H21</f>
        <v>580569252</v>
      </c>
      <c r="AD23" s="190">
        <f>+Total!I21</f>
        <v>613532481</v>
      </c>
      <c r="AE23" s="190">
        <f>+Total!J21</f>
        <v>665204238</v>
      </c>
      <c r="AF23" s="190">
        <f>Total!K21</f>
        <v>663784700</v>
      </c>
      <c r="AG23" s="190">
        <f>Total!L21</f>
        <v>686717147</v>
      </c>
      <c r="AH23" s="190">
        <f>Total!M21</f>
        <v>710772705</v>
      </c>
      <c r="AI23" s="190">
        <f>Total!N21</f>
        <v>739870909</v>
      </c>
      <c r="AJ23" s="190">
        <f>Total!O21</f>
        <v>740167394</v>
      </c>
      <c r="AK23" s="190">
        <f>Total!P21</f>
        <v>766215931</v>
      </c>
      <c r="AL23" s="190">
        <f>Total!Q21</f>
        <v>798931343</v>
      </c>
      <c r="AM23" s="401">
        <f t="shared" si="130"/>
        <v>32715412</v>
      </c>
      <c r="AN23" s="359">
        <f t="shared" si="131"/>
        <v>4.2697378997722772</v>
      </c>
      <c r="AO23" s="401">
        <f t="shared" si="132"/>
        <v>59060434</v>
      </c>
      <c r="AP23" s="479">
        <f t="shared" si="133"/>
        <v>7.9825322609082328</v>
      </c>
      <c r="AQ23" s="190">
        <f t="shared" si="21"/>
        <v>8170.345054594266</v>
      </c>
      <c r="AR23" s="190">
        <f t="shared" si="22"/>
        <v>8146.8296727687321</v>
      </c>
      <c r="AS23" s="190">
        <f t="shared" si="23"/>
        <v>8635.760604717836</v>
      </c>
      <c r="AT23" s="190">
        <f t="shared" si="24"/>
        <v>8290.7628369976319</v>
      </c>
      <c r="AU23" s="190">
        <f t="shared" si="25"/>
        <v>9220.6000565406921</v>
      </c>
      <c r="AV23" s="190">
        <f t="shared" si="26"/>
        <v>9680.3533097526961</v>
      </c>
      <c r="AW23" s="190">
        <f t="shared" si="27"/>
        <v>10572.631405273829</v>
      </c>
      <c r="AX23" s="190">
        <f t="shared" si="28"/>
        <v>11088.833363313168</v>
      </c>
      <c r="AY23" s="190">
        <f t="shared" si="29"/>
        <v>11917.61273511471</v>
      </c>
      <c r="AZ23" s="190">
        <f t="shared" si="30"/>
        <v>11652.660895597322</v>
      </c>
      <c r="BA23" s="190">
        <f t="shared" si="31"/>
        <v>11821.621182879717</v>
      </c>
      <c r="BB23" s="190">
        <f t="shared" si="32"/>
        <v>12136.135947016937</v>
      </c>
      <c r="BC23" s="190">
        <f t="shared" si="33"/>
        <v>12803.169966182775</v>
      </c>
      <c r="BD23" s="190">
        <f t="shared" si="34"/>
        <v>12975.806336295345</v>
      </c>
      <c r="BE23" s="190">
        <f t="shared" si="35"/>
        <v>13068.910078347302</v>
      </c>
      <c r="BF23" s="190">
        <f t="shared" si="36"/>
        <v>13929.888102931716</v>
      </c>
      <c r="BG23" s="353">
        <f t="shared" si="134"/>
        <v>860.97802458441402</v>
      </c>
      <c r="BH23" s="454">
        <f t="shared" si="37"/>
        <v>6.5879864458696575</v>
      </c>
      <c r="BI23" s="353">
        <f t="shared" si="135"/>
        <v>1126.7181367489411</v>
      </c>
      <c r="BJ23" s="454">
        <f t="shared" si="38"/>
        <v>8.8003060158145239</v>
      </c>
      <c r="BK23" s="460">
        <f t="shared" si="136"/>
        <v>89.760010072690164</v>
      </c>
      <c r="BL23" s="463">
        <f t="shared" si="137"/>
        <v>86.53703481988002</v>
      </c>
      <c r="BM23" s="504">
        <f t="shared" si="39"/>
        <v>13680.877047766247</v>
      </c>
      <c r="BN23" s="505">
        <f t="shared" si="40"/>
        <v>13350.145182739518</v>
      </c>
      <c r="BO23" s="492">
        <f t="shared" si="138"/>
        <v>579.74292019219865</v>
      </c>
      <c r="BP23" s="496">
        <f t="shared" si="41"/>
        <v>4.3425963707252535</v>
      </c>
      <c r="BQ23" s="492">
        <f t="shared" si="42"/>
        <v>249.01105516546886</v>
      </c>
      <c r="BR23" s="497">
        <f t="shared" si="43"/>
        <v>1.8201395590067546</v>
      </c>
      <c r="BS23" s="191">
        <f>+'State General Purpose'!R21+'State Ed Special Purpose'!B21</f>
        <v>263068660</v>
      </c>
      <c r="BT23" s="192">
        <f>+'State General Purpose'!S21+'State Ed Special Purpose'!C21</f>
        <v>274340932</v>
      </c>
      <c r="BU23" s="192">
        <f>+'State General Purpose'!T21+'State Ed Special Purpose'!D21</f>
        <v>267929564</v>
      </c>
      <c r="BV23" s="192">
        <f>+'State General Purpose'!U21+'State Ed Special Purpose'!E21</f>
        <v>211126475</v>
      </c>
      <c r="BW23" s="192">
        <f>+'State General Purpose'!V21+'State Ed Special Purpose'!F21</f>
        <v>203507295</v>
      </c>
      <c r="BX23" s="192">
        <f>+'State General Purpose'!W21+'State Ed Special Purpose'!G21</f>
        <v>206923623</v>
      </c>
      <c r="BY23" s="192">
        <f>+'State General Purpose'!X21+'State Ed Special Purpose'!H21</f>
        <v>221811799</v>
      </c>
      <c r="BZ23" s="192">
        <f>+'State General Purpose'!Y21+'State Ed Special Purpose'!I21</f>
        <v>234677030</v>
      </c>
      <c r="CA23" s="192">
        <f>+'State General Purpose'!Z21+'State Ed Special Purpose'!J21</f>
        <v>247700002</v>
      </c>
      <c r="CB23" s="192">
        <f>+'State General Purpose'!AA21+'State Ed Special Purpose'!K21</f>
        <v>229264856</v>
      </c>
      <c r="CC23" s="192">
        <f>+'State General Purpose'!AB21+'State Ed Special Purpose'!L21</f>
        <v>230674502</v>
      </c>
      <c r="CD23" s="192">
        <f>+'State General Purpose'!AC21+'State Ed Special Purpose'!M21</f>
        <v>256731272</v>
      </c>
      <c r="CE23" s="192">
        <f>+'State General Purpose'!AD21+'State Ed Special Purpose'!N21</f>
        <v>259633632</v>
      </c>
      <c r="CF23" s="192">
        <f>+'State General Purpose'!AE21+'State Ed Special Purpose'!O21</f>
        <v>233807650</v>
      </c>
      <c r="CG23" s="192">
        <f>+'State General Purpose'!AF21+'State Ed Special Purpose'!P21</f>
        <v>239468490</v>
      </c>
      <c r="CH23" s="192">
        <f>+'State General Purpose'!AG21+'State Ed Special Purpose'!Q21</f>
        <v>225644354</v>
      </c>
      <c r="CI23" s="401">
        <f t="shared" si="139"/>
        <v>-13824136</v>
      </c>
      <c r="CJ23" s="359">
        <f t="shared" si="44"/>
        <v>-5.772841345431293</v>
      </c>
      <c r="CK23" s="353">
        <f t="shared" si="140"/>
        <v>-33989278</v>
      </c>
      <c r="CL23" s="359">
        <f t="shared" si="45"/>
        <v>-13.091246206500703</v>
      </c>
      <c r="CM23" s="534">
        <f t="shared" si="46"/>
        <v>4776.9018089155406</v>
      </c>
      <c r="CN23" s="193">
        <f t="shared" si="47"/>
        <v>4875.2012430885716</v>
      </c>
      <c r="CO23" s="193">
        <f t="shared" si="48"/>
        <v>4628.8941097933503</v>
      </c>
      <c r="CP23" s="193">
        <f t="shared" si="49"/>
        <v>3785.1317835183295</v>
      </c>
      <c r="CQ23" s="118">
        <f t="shared" si="50"/>
        <v>3833.3514738645276</v>
      </c>
      <c r="CR23" s="118">
        <f t="shared" si="51"/>
        <v>3812.1230834362627</v>
      </c>
      <c r="CS23" s="118">
        <f t="shared" si="52"/>
        <v>4039.3706419844743</v>
      </c>
      <c r="CT23" s="118">
        <f t="shared" si="53"/>
        <v>4241.4942329145333</v>
      </c>
      <c r="CU23" s="118">
        <f t="shared" si="54"/>
        <v>4437.7238292987831</v>
      </c>
      <c r="CV23" s="118">
        <f t="shared" si="55"/>
        <v>4024.7170840875833</v>
      </c>
      <c r="CW23" s="118">
        <f t="shared" si="56"/>
        <v>3970.989498524099</v>
      </c>
      <c r="CX23" s="118">
        <f t="shared" si="57"/>
        <v>4383.5752230279904</v>
      </c>
      <c r="CY23" s="118">
        <f t="shared" si="58"/>
        <v>4492.8560901606561</v>
      </c>
      <c r="CZ23" s="118">
        <f t="shared" si="59"/>
        <v>4098.8603536679493</v>
      </c>
      <c r="DA23" s="118">
        <f t="shared" si="60"/>
        <v>4084.4780639357523</v>
      </c>
      <c r="DB23" s="118">
        <f t="shared" si="61"/>
        <v>3934.2562159040399</v>
      </c>
      <c r="DC23" s="353">
        <f t="shared" si="62"/>
        <v>-150.2218480317124</v>
      </c>
      <c r="DD23" s="454">
        <f t="shared" si="141"/>
        <v>-3.677871338277197</v>
      </c>
      <c r="DE23" s="353">
        <f t="shared" si="142"/>
        <v>-558.5998742566162</v>
      </c>
      <c r="DF23" s="454">
        <f t="shared" si="143"/>
        <v>-12.433068476863717</v>
      </c>
      <c r="DG23" s="460">
        <f t="shared" si="144"/>
        <v>74.123876019234942</v>
      </c>
      <c r="DH23" s="463">
        <f t="shared" si="145"/>
        <v>58.328371851535763</v>
      </c>
      <c r="DI23" s="492">
        <f t="shared" si="63"/>
        <v>4800.8588439540708</v>
      </c>
      <c r="DJ23" s="505">
        <f t="shared" si="64"/>
        <v>4172.373581451162</v>
      </c>
      <c r="DK23" s="492">
        <f t="shared" si="65"/>
        <v>-238.11736554712206</v>
      </c>
      <c r="DL23" s="496">
        <f t="shared" si="8"/>
        <v>-5.7070001259164389</v>
      </c>
      <c r="DM23" s="492">
        <f t="shared" si="66"/>
        <v>-866.60262805003094</v>
      </c>
      <c r="DN23" s="547">
        <f t="shared" si="67"/>
        <v>-18.05099162916196</v>
      </c>
      <c r="DO23" s="591">
        <f>+'Tuition Revenues'!B21</f>
        <v>186880242.28603879</v>
      </c>
      <c r="DP23" s="193">
        <f>+'Tuition Revenues'!C21</f>
        <v>184103496</v>
      </c>
      <c r="DQ23" s="193">
        <f>+'Tuition Revenues'!D21</f>
        <v>231925373</v>
      </c>
      <c r="DR23" s="193">
        <f>+'Tuition Revenues'!E21</f>
        <v>251314368</v>
      </c>
      <c r="DS23" s="193">
        <f>+'Tuition Revenues'!F21</f>
        <v>286001530</v>
      </c>
      <c r="DT23" s="193">
        <f>+'Tuition Revenues'!G21</f>
        <v>318529972</v>
      </c>
      <c r="DU23" s="193">
        <f>+'Tuition Revenues'!H21</f>
        <v>358757453</v>
      </c>
      <c r="DV23" s="193">
        <f>+'Tuition Revenues'!I21</f>
        <v>378855451</v>
      </c>
      <c r="DW23" s="193">
        <f>+'Tuition Revenues'!J21</f>
        <v>417504236</v>
      </c>
      <c r="DX23" s="193">
        <f>+'Tuition Revenues'!K21</f>
        <v>434519844</v>
      </c>
      <c r="DY23" s="193">
        <f>+'Tuition Revenues'!L21</f>
        <v>456042645</v>
      </c>
      <c r="DZ23" s="193">
        <f>+'Tuition Revenues'!M21</f>
        <v>454041433</v>
      </c>
      <c r="EA23" s="193">
        <f>+'Tuition Revenues'!N21</f>
        <v>480237277</v>
      </c>
      <c r="EB23" s="193">
        <f>+'Tuition Revenues'!O21</f>
        <v>506359744</v>
      </c>
      <c r="EC23" s="193">
        <f>+'Tuition Revenues'!P21</f>
        <v>526747441</v>
      </c>
      <c r="ED23" s="193">
        <f>+'Tuition Revenues'!Q21</f>
        <v>573286989</v>
      </c>
      <c r="EE23" s="353">
        <f t="shared" si="68"/>
        <v>46539548</v>
      </c>
      <c r="EF23" s="359">
        <f t="shared" si="69"/>
        <v>8.8352679818714108</v>
      </c>
      <c r="EG23" s="353">
        <f t="shared" si="70"/>
        <v>93049712</v>
      </c>
      <c r="EH23" s="359">
        <f t="shared" si="71"/>
        <v>19.375778694497303</v>
      </c>
      <c r="EI23" s="591">
        <f t="shared" si="72"/>
        <v>3393.4432456787258</v>
      </c>
      <c r="EJ23" s="193">
        <f t="shared" si="73"/>
        <v>3271.6284296801609</v>
      </c>
      <c r="EK23" s="193">
        <f t="shared" si="74"/>
        <v>4006.8664949244862</v>
      </c>
      <c r="EL23" s="192">
        <f t="shared" si="75"/>
        <v>4505.6310534793029</v>
      </c>
      <c r="EM23" s="192">
        <f t="shared" si="76"/>
        <v>5387.248582676164</v>
      </c>
      <c r="EN23" s="192">
        <f t="shared" si="77"/>
        <v>5868.2302263164338</v>
      </c>
      <c r="EO23" s="192">
        <f t="shared" si="78"/>
        <v>6533.2607632893551</v>
      </c>
      <c r="EP23" s="192">
        <f t="shared" si="79"/>
        <v>6847.3391303986355</v>
      </c>
      <c r="EQ23" s="192">
        <f t="shared" si="80"/>
        <v>7479.8889058159257</v>
      </c>
      <c r="ER23" s="192">
        <f t="shared" si="81"/>
        <v>7627.9438115097391</v>
      </c>
      <c r="ES23" s="192">
        <f t="shared" si="82"/>
        <v>7850.6316843556187</v>
      </c>
      <c r="ET23" s="192">
        <f t="shared" si="83"/>
        <v>7752.5607239889468</v>
      </c>
      <c r="EU23" s="192">
        <f t="shared" si="84"/>
        <v>8310.3138760221173</v>
      </c>
      <c r="EV23" s="192">
        <f t="shared" si="85"/>
        <v>8876.945982627396</v>
      </c>
      <c r="EW23" s="192">
        <f t="shared" si="86"/>
        <v>8984.43201441155</v>
      </c>
      <c r="EX23" s="192">
        <f t="shared" si="87"/>
        <v>9995.6318870276755</v>
      </c>
      <c r="EY23" s="728">
        <f t="shared" si="146"/>
        <v>1011.1998726161255</v>
      </c>
      <c r="EZ23" s="729">
        <f t="shared" si="88"/>
        <v>11.25502281050268</v>
      </c>
      <c r="FA23" s="728">
        <f t="shared" si="147"/>
        <v>1685.3180110055582</v>
      </c>
      <c r="FB23" s="729">
        <f t="shared" si="89"/>
        <v>20.279835829886444</v>
      </c>
      <c r="FC23" s="730">
        <f t="shared" si="148"/>
        <v>101.31441507986753</v>
      </c>
      <c r="FD23" s="731">
        <f t="shared" si="149"/>
        <v>106.88215360738987</v>
      </c>
      <c r="FE23" s="732">
        <f t="shared" si="150"/>
        <v>8880.0182038121729</v>
      </c>
      <c r="FF23" s="733">
        <f t="shared" si="151"/>
        <v>9177.7716012883557</v>
      </c>
      <c r="FG23" s="732">
        <f t="shared" si="90"/>
        <v>817.86028573931981</v>
      </c>
      <c r="FH23" s="496">
        <f t="shared" si="91"/>
        <v>8.9113166166012494</v>
      </c>
      <c r="FI23" s="732">
        <f t="shared" si="92"/>
        <v>1115.6136832155025</v>
      </c>
      <c r="FJ23" s="547">
        <f t="shared" si="93"/>
        <v>12.563191399051096</v>
      </c>
      <c r="FK23" s="96">
        <f t="shared" si="94"/>
        <v>0.58466341103053432</v>
      </c>
      <c r="FL23" s="97">
        <f t="shared" si="95"/>
        <v>0.59841698414098732</v>
      </c>
      <c r="FM23" s="97">
        <f t="shared" si="96"/>
        <v>0.53601463978338182</v>
      </c>
      <c r="FN23" s="97">
        <f t="shared" si="97"/>
        <v>0.45654807138218112</v>
      </c>
      <c r="FO23" s="97">
        <f t="shared" si="98"/>
        <v>0.41573774487109605</v>
      </c>
      <c r="FP23" s="97">
        <f t="shared" si="99"/>
        <v>0.39379999484064809</v>
      </c>
      <c r="FQ23" s="97">
        <f t="shared" si="100"/>
        <v>0.3820591570013081</v>
      </c>
      <c r="FR23" s="97">
        <f t="shared" si="101"/>
        <v>0.3825013952276799</v>
      </c>
      <c r="FS23" s="97">
        <f t="shared" si="102"/>
        <v>0.37236684291840005</v>
      </c>
      <c r="FT23" s="97">
        <f t="shared" si="103"/>
        <v>0.34539038938378663</v>
      </c>
      <c r="FU23" s="97">
        <f t="shared" si="104"/>
        <v>0.33590904640684616</v>
      </c>
      <c r="FV23" s="97">
        <f t="shared" si="105"/>
        <v>0.36120024051852134</v>
      </c>
      <c r="FW23" s="97">
        <f t="shared" si="106"/>
        <v>0.35091747606473334</v>
      </c>
      <c r="FX23" s="97">
        <f t="shared" si="107"/>
        <v>0.31588482807444501</v>
      </c>
      <c r="FY23" s="97">
        <f t="shared" si="108"/>
        <v>0.3125339480836245</v>
      </c>
      <c r="FZ23" s="97">
        <f t="shared" si="109"/>
        <v>0.28243272213191917</v>
      </c>
      <c r="GA23" s="96">
        <f t="shared" si="110"/>
        <v>0.41533658896946574</v>
      </c>
      <c r="GB23" s="97">
        <f t="shared" si="111"/>
        <v>0.40158301585901268</v>
      </c>
      <c r="GC23" s="97">
        <f t="shared" si="112"/>
        <v>0.46398536021661818</v>
      </c>
      <c r="GD23" s="97">
        <f t="shared" si="113"/>
        <v>0.54345192861781888</v>
      </c>
      <c r="GE23" s="97">
        <f t="shared" si="114"/>
        <v>0.58426225512890395</v>
      </c>
      <c r="GF23" s="97">
        <f t="shared" si="115"/>
        <v>0.60620000515935191</v>
      </c>
      <c r="GG23" s="97">
        <f t="shared" si="116"/>
        <v>0.6179408429986919</v>
      </c>
      <c r="GH23" s="97">
        <f t="shared" si="117"/>
        <v>0.6174986047723201</v>
      </c>
      <c r="GI23" s="97">
        <f t="shared" si="118"/>
        <v>0.62763315708159995</v>
      </c>
      <c r="GJ23" s="97">
        <f t="shared" si="119"/>
        <v>0.65460961061621337</v>
      </c>
      <c r="GK23" s="97">
        <f t="shared" si="120"/>
        <v>0.66409095359315384</v>
      </c>
      <c r="GL23" s="97">
        <f t="shared" si="121"/>
        <v>0.63879975948147871</v>
      </c>
      <c r="GM23" s="97">
        <f t="shared" si="122"/>
        <v>0.64908252393526666</v>
      </c>
      <c r="GN23" s="97">
        <f t="shared" si="123"/>
        <v>0.68411517192555504</v>
      </c>
      <c r="GO23" s="97">
        <f t="shared" si="124"/>
        <v>0.68746605191637555</v>
      </c>
      <c r="GP23" s="97">
        <f t="shared" si="125"/>
        <v>0.71756727786808083</v>
      </c>
    </row>
    <row r="24" spans="1:198" s="1" customFormat="1" ht="15" customHeight="1">
      <c r="B24" s="369" t="s">
        <v>132</v>
      </c>
      <c r="G24" s="17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447"/>
      <c r="V24" s="452"/>
      <c r="AC24" s="371"/>
      <c r="AK24" s="370"/>
      <c r="AL24" s="370"/>
      <c r="AN24" s="452"/>
      <c r="AP24" s="722"/>
      <c r="AW24" s="371"/>
      <c r="AX24" s="371"/>
      <c r="AY24" s="371"/>
      <c r="AZ24" s="371"/>
      <c r="BA24" s="371"/>
      <c r="BB24" s="371"/>
      <c r="BC24" s="371"/>
      <c r="BD24" s="371"/>
      <c r="BE24" s="370"/>
      <c r="BF24" s="370"/>
      <c r="BH24" s="455"/>
      <c r="BJ24" s="452"/>
      <c r="BK24" s="452"/>
      <c r="BL24" s="448"/>
      <c r="BO24" s="17"/>
      <c r="BP24" s="452"/>
      <c r="BQ24" s="17"/>
      <c r="BR24" s="448"/>
      <c r="BY24" s="371"/>
      <c r="BZ24" s="371"/>
      <c r="CA24" s="371"/>
      <c r="CB24" s="371"/>
      <c r="CC24" s="371"/>
      <c r="CD24" s="371"/>
      <c r="CE24" s="371"/>
      <c r="CF24" s="371"/>
      <c r="CG24" s="370"/>
      <c r="CH24" s="370"/>
      <c r="CJ24" s="452"/>
      <c r="CL24" s="452"/>
      <c r="CS24" s="371"/>
      <c r="CT24" s="371"/>
      <c r="CU24" s="371"/>
      <c r="CV24" s="371"/>
      <c r="CW24" s="371"/>
      <c r="CX24" s="371"/>
      <c r="CY24" s="371"/>
      <c r="CZ24" s="371"/>
      <c r="DA24" s="370"/>
      <c r="DB24" s="370"/>
      <c r="DD24" s="452"/>
      <c r="DF24" s="452"/>
      <c r="DG24" s="452"/>
      <c r="DH24" s="452"/>
      <c r="DK24" s="17"/>
      <c r="DL24" s="452"/>
      <c r="DM24" s="17"/>
      <c r="DN24" s="448"/>
      <c r="DU24" s="371"/>
      <c r="DV24" s="371"/>
      <c r="DW24" s="371"/>
      <c r="DX24" s="371"/>
      <c r="DY24" s="371"/>
      <c r="DZ24" s="371"/>
      <c r="EA24" s="371"/>
      <c r="EB24" s="371"/>
      <c r="EC24" s="370"/>
      <c r="ED24" s="370"/>
      <c r="EE24" s="371"/>
      <c r="EF24" s="371"/>
      <c r="EH24" s="452"/>
      <c r="EO24" s="371"/>
      <c r="EP24" s="371"/>
      <c r="EQ24" s="371"/>
      <c r="ER24" s="371"/>
      <c r="ES24" s="371"/>
      <c r="ET24" s="371"/>
      <c r="EU24" s="371"/>
      <c r="EV24" s="371"/>
      <c r="EW24" s="370"/>
      <c r="EX24" s="370"/>
      <c r="EZ24" s="452"/>
      <c r="FB24" s="452"/>
      <c r="FC24" s="452"/>
      <c r="FD24" s="452"/>
      <c r="FE24" s="12"/>
      <c r="FF24" s="19"/>
      <c r="FG24" s="17"/>
      <c r="FH24" s="452"/>
      <c r="FI24" s="17"/>
      <c r="FJ24" s="452"/>
      <c r="FK24" s="476"/>
      <c r="FL24" s="476"/>
      <c r="FM24" s="476"/>
      <c r="FN24" s="476"/>
      <c r="FO24" s="476"/>
      <c r="FP24" s="476"/>
      <c r="FQ24" s="476"/>
      <c r="FR24" s="476"/>
      <c r="FS24" s="476"/>
      <c r="FT24" s="476"/>
      <c r="FU24" s="476"/>
      <c r="FV24" s="476"/>
      <c r="FW24" s="476"/>
      <c r="FX24" s="476"/>
      <c r="FY24" s="370"/>
      <c r="FZ24" s="370"/>
      <c r="GA24" s="476"/>
      <c r="GB24" s="476"/>
      <c r="GC24" s="476"/>
      <c r="GD24" s="468"/>
      <c r="GE24" s="468"/>
      <c r="GF24" s="468"/>
      <c r="GG24" s="468"/>
      <c r="GH24" s="468"/>
      <c r="GI24" s="468"/>
      <c r="GJ24" s="468"/>
      <c r="GK24" s="468"/>
      <c r="GO24" s="370"/>
      <c r="GP24" s="370"/>
    </row>
    <row r="25" spans="1:198" s="12" customFormat="1" ht="15" customHeight="1">
      <c r="G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48"/>
      <c r="U25" s="19"/>
      <c r="V25" s="448"/>
      <c r="AK25" s="19"/>
      <c r="AL25" s="19"/>
      <c r="AN25" s="452"/>
      <c r="AP25" s="452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9"/>
      <c r="BF25" s="19"/>
      <c r="BH25" s="452"/>
      <c r="BJ25" s="452"/>
      <c r="BK25" s="452"/>
      <c r="BL25" s="452"/>
      <c r="BP25" s="452"/>
      <c r="BR25" s="452"/>
      <c r="CG25" s="19"/>
      <c r="CH25" s="19"/>
      <c r="CJ25" s="452"/>
      <c r="CL25" s="452"/>
      <c r="DA25" s="19"/>
      <c r="DB25" s="19"/>
      <c r="DD25" s="452"/>
      <c r="DF25" s="452"/>
      <c r="DG25" s="452"/>
      <c r="DH25" s="452"/>
      <c r="DL25" s="452"/>
      <c r="DN25" s="452"/>
      <c r="EC25" s="19"/>
      <c r="ED25" s="19"/>
      <c r="EH25" s="452"/>
      <c r="EW25" s="19"/>
      <c r="EX25" s="19"/>
      <c r="EZ25" s="452"/>
      <c r="FB25" s="452"/>
      <c r="FC25" s="452"/>
      <c r="FD25" s="452"/>
      <c r="FH25" s="452"/>
      <c r="FJ25" s="452"/>
      <c r="FK25" s="476"/>
      <c r="FL25" s="476"/>
      <c r="FM25" s="476"/>
      <c r="FN25" s="476"/>
      <c r="FO25" s="476"/>
      <c r="FP25" s="476"/>
      <c r="FQ25" s="476"/>
      <c r="FR25" s="476"/>
      <c r="FS25" s="476"/>
      <c r="FT25" s="476"/>
      <c r="FU25" s="476"/>
      <c r="FV25" s="476"/>
      <c r="FW25" s="476"/>
      <c r="FX25" s="476"/>
      <c r="FY25" s="19"/>
      <c r="FZ25" s="19"/>
      <c r="GA25" s="476"/>
      <c r="GB25" s="476"/>
      <c r="GC25" s="476"/>
      <c r="GD25" s="468"/>
      <c r="GE25" s="468"/>
      <c r="GF25" s="468"/>
      <c r="GG25" s="468"/>
      <c r="GH25" s="468"/>
      <c r="GI25" s="468"/>
      <c r="GJ25" s="468"/>
      <c r="GK25" s="468"/>
      <c r="GO25" s="19"/>
      <c r="GP25" s="19"/>
    </row>
    <row r="26" spans="1:198" s="12" customFormat="1" ht="15" customHeight="1">
      <c r="G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48"/>
      <c r="V26" s="452"/>
      <c r="AK26" s="19"/>
      <c r="AL26" s="19"/>
      <c r="AN26" s="452"/>
      <c r="AP26" s="452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9"/>
      <c r="BF26" s="19"/>
      <c r="BH26" s="452"/>
      <c r="BJ26" s="452"/>
      <c r="BK26" s="452"/>
      <c r="BL26" s="452"/>
      <c r="BP26" s="452"/>
      <c r="BR26" s="452"/>
      <c r="CG26" s="19"/>
      <c r="CH26" s="19"/>
      <c r="CJ26" s="452"/>
      <c r="CL26" s="452"/>
      <c r="DA26" s="19"/>
      <c r="DB26" s="19"/>
      <c r="DD26" s="452"/>
      <c r="DF26" s="452"/>
      <c r="DG26" s="452"/>
      <c r="DH26" s="452"/>
      <c r="DL26" s="452"/>
      <c r="DN26" s="452"/>
      <c r="EC26" s="19"/>
      <c r="ED26" s="19"/>
      <c r="EH26" s="452"/>
      <c r="EW26" s="19"/>
      <c r="EX26" s="19"/>
      <c r="EZ26" s="452"/>
      <c r="FB26" s="452"/>
      <c r="FC26" s="452"/>
      <c r="FD26" s="452"/>
      <c r="FH26" s="452"/>
      <c r="FJ26" s="452"/>
      <c r="FK26" s="476"/>
      <c r="FL26" s="476"/>
      <c r="FM26" s="476"/>
      <c r="FN26" s="476"/>
      <c r="FO26" s="476"/>
      <c r="FP26" s="476"/>
      <c r="FQ26" s="476"/>
      <c r="FR26" s="476"/>
      <c r="FS26" s="476"/>
      <c r="FT26" s="476"/>
      <c r="FU26" s="476"/>
      <c r="FV26" s="476"/>
      <c r="FW26" s="476"/>
      <c r="FX26" s="476"/>
      <c r="FY26" s="19"/>
      <c r="FZ26" s="19"/>
      <c r="GA26" s="476"/>
      <c r="GB26" s="476"/>
      <c r="GC26" s="476"/>
      <c r="GD26" s="468"/>
      <c r="GE26" s="468"/>
      <c r="GF26" s="468"/>
      <c r="GG26" s="468"/>
      <c r="GH26" s="468"/>
      <c r="GI26" s="468"/>
      <c r="GJ26" s="468"/>
      <c r="GK26" s="468"/>
      <c r="GO26" s="19"/>
      <c r="GP26" s="19"/>
    </row>
    <row r="27" spans="1:198" s="12" customFormat="1" ht="15" customHeight="1">
      <c r="G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48"/>
      <c r="V27" s="452"/>
      <c r="AK27" s="19"/>
      <c r="AL27" s="19"/>
      <c r="AN27" s="452"/>
      <c r="AP27" s="452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9"/>
      <c r="BF27" s="19"/>
      <c r="BH27" s="452"/>
      <c r="BJ27" s="452"/>
      <c r="BK27" s="452"/>
      <c r="BL27" s="452"/>
      <c r="BP27" s="452"/>
      <c r="BR27" s="452"/>
      <c r="CG27" s="19"/>
      <c r="CH27" s="19"/>
      <c r="CJ27" s="452"/>
      <c r="CL27" s="452"/>
      <c r="DA27" s="19"/>
      <c r="DB27" s="19"/>
      <c r="DD27" s="452"/>
      <c r="DF27" s="452"/>
      <c r="DG27" s="452"/>
      <c r="DH27" s="452"/>
      <c r="DL27" s="452"/>
      <c r="DN27" s="452"/>
      <c r="EC27" s="19"/>
      <c r="ED27" s="19"/>
      <c r="EH27" s="452"/>
      <c r="EW27" s="19"/>
      <c r="EX27" s="19"/>
      <c r="EZ27" s="452"/>
      <c r="FB27" s="452"/>
      <c r="FC27" s="452"/>
      <c r="FD27" s="452"/>
      <c r="FH27" s="452"/>
      <c r="FJ27" s="452"/>
      <c r="FK27" s="476"/>
      <c r="FL27" s="476"/>
      <c r="FM27" s="476"/>
      <c r="FN27" s="476"/>
      <c r="FO27" s="476"/>
      <c r="FP27" s="476"/>
      <c r="FQ27" s="476"/>
      <c r="FR27" s="476"/>
      <c r="FS27" s="476"/>
      <c r="FT27" s="476"/>
      <c r="FU27" s="476"/>
      <c r="FV27" s="476"/>
      <c r="FW27" s="476"/>
      <c r="FX27" s="476"/>
      <c r="FY27" s="19"/>
      <c r="FZ27" s="19"/>
      <c r="GA27" s="476"/>
      <c r="GB27" s="476"/>
      <c r="GC27" s="476"/>
      <c r="GD27" s="468"/>
      <c r="GE27" s="468"/>
      <c r="GF27" s="468"/>
      <c r="GG27" s="468"/>
      <c r="GH27" s="468"/>
      <c r="GI27" s="468"/>
      <c r="GJ27" s="468"/>
      <c r="GK27" s="468"/>
      <c r="GO27" s="19"/>
      <c r="GP27" s="19"/>
    </row>
    <row r="28" spans="1:198" s="12" customFormat="1" ht="15" customHeight="1"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48"/>
      <c r="V28" s="452"/>
      <c r="AK28" s="19"/>
      <c r="AL28" s="19"/>
      <c r="AN28" s="452"/>
      <c r="AP28" s="452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9"/>
      <c r="BF28" s="19"/>
      <c r="BH28" s="452"/>
      <c r="BJ28" s="452"/>
      <c r="BK28" s="452"/>
      <c r="BL28" s="452"/>
      <c r="BP28" s="452"/>
      <c r="BR28" s="452"/>
      <c r="CG28" s="19"/>
      <c r="CH28" s="19"/>
      <c r="CJ28" s="452"/>
      <c r="CL28" s="452"/>
      <c r="DA28" s="19"/>
      <c r="DB28" s="19"/>
      <c r="DD28" s="452"/>
      <c r="DF28" s="452"/>
      <c r="DG28" s="452"/>
      <c r="DH28" s="452"/>
      <c r="DL28" s="452"/>
      <c r="DN28" s="452"/>
      <c r="EC28" s="19"/>
      <c r="ED28" s="19"/>
      <c r="EH28" s="452"/>
      <c r="EW28" s="19"/>
      <c r="EX28" s="19"/>
      <c r="EZ28" s="452"/>
      <c r="FB28" s="452"/>
      <c r="FC28" s="452"/>
      <c r="FD28" s="452"/>
      <c r="FH28" s="452"/>
      <c r="FJ28" s="452"/>
      <c r="FK28" s="476"/>
      <c r="FL28" s="476"/>
      <c r="FM28" s="476"/>
      <c r="FN28" s="476"/>
      <c r="FO28" s="476"/>
      <c r="FP28" s="476"/>
      <c r="FQ28" s="476"/>
      <c r="FR28" s="476"/>
      <c r="FS28" s="476"/>
      <c r="FT28" s="476"/>
      <c r="FU28" s="476"/>
      <c r="FV28" s="476"/>
      <c r="FW28" s="476"/>
      <c r="FX28" s="476"/>
      <c r="FY28" s="19"/>
      <c r="FZ28" s="19"/>
      <c r="GA28" s="476"/>
      <c r="GB28" s="476"/>
      <c r="GC28" s="476"/>
      <c r="GD28" s="468"/>
      <c r="GE28" s="468"/>
      <c r="GF28" s="468"/>
      <c r="GG28" s="468"/>
      <c r="GH28" s="468"/>
      <c r="GI28" s="468"/>
      <c r="GJ28" s="468"/>
      <c r="GK28" s="468"/>
      <c r="GO28" s="19"/>
      <c r="GP28" s="19"/>
    </row>
    <row r="29" spans="1:198" s="12" customFormat="1" ht="15" customHeight="1"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48"/>
      <c r="V29" s="452"/>
      <c r="AK29" s="19"/>
      <c r="AL29" s="19"/>
      <c r="AN29" s="452"/>
      <c r="AP29" s="452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9"/>
      <c r="BF29" s="19"/>
      <c r="BH29" s="452"/>
      <c r="BJ29" s="452"/>
      <c r="BK29" s="452"/>
      <c r="BL29" s="452"/>
      <c r="BP29" s="452"/>
      <c r="BR29" s="452"/>
      <c r="CG29" s="19"/>
      <c r="CH29" s="19"/>
      <c r="CJ29" s="452"/>
      <c r="CL29" s="452"/>
      <c r="DA29" s="19"/>
      <c r="DB29" s="19"/>
      <c r="DD29" s="452"/>
      <c r="DF29" s="452"/>
      <c r="DG29" s="452"/>
      <c r="DH29" s="452"/>
      <c r="DL29" s="452"/>
      <c r="DN29" s="452"/>
      <c r="EC29" s="19"/>
      <c r="ED29" s="19"/>
      <c r="EH29" s="452"/>
      <c r="EW29" s="19"/>
      <c r="EX29" s="19"/>
      <c r="EZ29" s="452"/>
      <c r="FB29" s="452"/>
      <c r="FC29" s="452"/>
      <c r="FD29" s="452"/>
      <c r="FH29" s="452"/>
      <c r="FJ29" s="452"/>
      <c r="FK29" s="476"/>
      <c r="FL29" s="476"/>
      <c r="FM29" s="476"/>
      <c r="FN29" s="476"/>
      <c r="FO29" s="476"/>
      <c r="FP29" s="476"/>
      <c r="FQ29" s="476"/>
      <c r="FR29" s="476"/>
      <c r="FS29" s="476"/>
      <c r="FT29" s="476"/>
      <c r="FU29" s="476"/>
      <c r="FV29" s="476"/>
      <c r="FW29" s="476"/>
      <c r="FX29" s="476"/>
      <c r="FY29" s="19"/>
      <c r="FZ29" s="19"/>
      <c r="GA29" s="476"/>
      <c r="GB29" s="476"/>
      <c r="GC29" s="476"/>
      <c r="GD29" s="468"/>
      <c r="GE29" s="468"/>
      <c r="GF29" s="468"/>
      <c r="GG29" s="468"/>
      <c r="GH29" s="468"/>
      <c r="GI29" s="468"/>
      <c r="GJ29" s="468"/>
      <c r="GK29" s="468"/>
      <c r="GO29" s="19"/>
      <c r="GP29" s="19"/>
    </row>
    <row r="30" spans="1:198" s="12" customFormat="1" ht="15" customHeight="1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48"/>
      <c r="V30" s="452"/>
      <c r="AK30" s="19"/>
      <c r="AL30" s="19"/>
      <c r="AN30" s="452"/>
      <c r="AP30" s="452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9"/>
      <c r="BF30" s="19"/>
      <c r="BH30" s="452"/>
      <c r="BJ30" s="452"/>
      <c r="BK30" s="452"/>
      <c r="BL30" s="452"/>
      <c r="BP30" s="452"/>
      <c r="BR30" s="452"/>
      <c r="CG30" s="19"/>
      <c r="CH30" s="19"/>
      <c r="CJ30" s="452"/>
      <c r="CL30" s="452"/>
      <c r="DA30" s="19"/>
      <c r="DB30" s="19"/>
      <c r="DD30" s="452"/>
      <c r="DF30" s="452"/>
      <c r="DG30" s="452"/>
      <c r="DH30" s="452"/>
      <c r="DL30" s="452"/>
      <c r="DN30" s="452"/>
      <c r="EC30" s="19"/>
      <c r="ED30" s="19"/>
      <c r="EH30" s="452"/>
      <c r="EW30" s="19"/>
      <c r="EX30" s="19"/>
      <c r="EZ30" s="452"/>
      <c r="FB30" s="452"/>
      <c r="FC30" s="452"/>
      <c r="FD30" s="452"/>
      <c r="FH30" s="452"/>
      <c r="FJ30" s="452"/>
      <c r="FK30" s="476"/>
      <c r="FL30" s="476"/>
      <c r="FM30" s="476"/>
      <c r="FN30" s="476"/>
      <c r="FO30" s="476"/>
      <c r="FP30" s="476"/>
      <c r="FQ30" s="476"/>
      <c r="FR30" s="476"/>
      <c r="FS30" s="476"/>
      <c r="FT30" s="476"/>
      <c r="FU30" s="476"/>
      <c r="FV30" s="476"/>
      <c r="FW30" s="476"/>
      <c r="FX30" s="476"/>
      <c r="FY30" s="19"/>
      <c r="FZ30" s="19"/>
      <c r="GA30" s="476"/>
      <c r="GB30" s="476"/>
      <c r="GC30" s="476"/>
      <c r="GD30" s="468"/>
      <c r="GE30" s="468"/>
      <c r="GF30" s="468"/>
      <c r="GG30" s="468"/>
      <c r="GH30" s="468"/>
      <c r="GI30" s="468"/>
      <c r="GJ30" s="468"/>
      <c r="GK30" s="468"/>
      <c r="GO30" s="19"/>
      <c r="GP30" s="19"/>
    </row>
    <row r="31" spans="1:198" s="12" customFormat="1" ht="15" customHeight="1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48"/>
      <c r="V31" s="452"/>
      <c r="AK31" s="19"/>
      <c r="AL31" s="19"/>
      <c r="AN31" s="452"/>
      <c r="AP31" s="452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9"/>
      <c r="BF31" s="19"/>
      <c r="BH31" s="452"/>
      <c r="BJ31" s="452"/>
      <c r="BK31" s="452"/>
      <c r="BL31" s="452"/>
      <c r="BP31" s="452"/>
      <c r="BR31" s="452"/>
      <c r="CG31" s="19"/>
      <c r="CH31" s="19"/>
      <c r="CJ31" s="452"/>
      <c r="CL31" s="452"/>
      <c r="DA31" s="19"/>
      <c r="DB31" s="19"/>
      <c r="DD31" s="452"/>
      <c r="DF31" s="452"/>
      <c r="DG31" s="452"/>
      <c r="DH31" s="452"/>
      <c r="DL31" s="452"/>
      <c r="DN31" s="452"/>
      <c r="EC31" s="19"/>
      <c r="ED31" s="19"/>
      <c r="EH31" s="452"/>
      <c r="EW31" s="19"/>
      <c r="EX31" s="19"/>
      <c r="EZ31" s="452"/>
      <c r="FB31" s="452"/>
      <c r="FC31" s="452"/>
      <c r="FD31" s="452"/>
      <c r="FH31" s="452"/>
      <c r="FJ31" s="452"/>
      <c r="FK31" s="476"/>
      <c r="FL31" s="476"/>
      <c r="FM31" s="476"/>
      <c r="FN31" s="476"/>
      <c r="FO31" s="476"/>
      <c r="FP31" s="476"/>
      <c r="FQ31" s="476"/>
      <c r="FR31" s="476"/>
      <c r="FS31" s="476"/>
      <c r="FT31" s="476"/>
      <c r="FU31" s="476"/>
      <c r="FV31" s="476"/>
      <c r="FW31" s="476"/>
      <c r="FX31" s="476"/>
      <c r="FY31" s="19"/>
      <c r="FZ31" s="19"/>
      <c r="GA31" s="476"/>
      <c r="GB31" s="476"/>
      <c r="GC31" s="476"/>
      <c r="GD31" s="468"/>
      <c r="GE31" s="468"/>
      <c r="GF31" s="468"/>
      <c r="GG31" s="468"/>
      <c r="GH31" s="468"/>
      <c r="GI31" s="468"/>
      <c r="GJ31" s="468"/>
      <c r="GK31" s="468"/>
      <c r="GO31" s="19"/>
      <c r="GP31" s="19"/>
    </row>
    <row r="32" spans="1:198" s="12" customFormat="1" ht="15" customHeight="1"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48"/>
      <c r="V32" s="452"/>
      <c r="AK32" s="19"/>
      <c r="AL32" s="19"/>
      <c r="AN32" s="452"/>
      <c r="AP32" s="45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9"/>
      <c r="BF32" s="19"/>
      <c r="BH32" s="452"/>
      <c r="BJ32" s="452"/>
      <c r="BK32" s="452"/>
      <c r="BL32" s="452"/>
      <c r="BP32" s="452"/>
      <c r="BR32" s="452"/>
      <c r="CG32" s="19"/>
      <c r="CH32" s="19"/>
      <c r="CJ32" s="452"/>
      <c r="CL32" s="452"/>
      <c r="DA32" s="19"/>
      <c r="DB32" s="19"/>
      <c r="DD32" s="452"/>
      <c r="DF32" s="452"/>
      <c r="DG32" s="452"/>
      <c r="DH32" s="452"/>
      <c r="DL32" s="452"/>
      <c r="DN32" s="452"/>
      <c r="EC32" s="19"/>
      <c r="ED32" s="19"/>
      <c r="EH32" s="452"/>
      <c r="EW32" s="19"/>
      <c r="EX32" s="19"/>
      <c r="EZ32" s="452"/>
      <c r="FB32" s="452"/>
      <c r="FC32" s="452"/>
      <c r="FD32" s="452"/>
      <c r="FH32" s="452"/>
      <c r="FJ32" s="452"/>
      <c r="FK32" s="476"/>
      <c r="FL32" s="476"/>
      <c r="FM32" s="476"/>
      <c r="FN32" s="476"/>
      <c r="FO32" s="476"/>
      <c r="FP32" s="476"/>
      <c r="FQ32" s="476"/>
      <c r="FR32" s="476"/>
      <c r="FS32" s="476"/>
      <c r="FT32" s="476"/>
      <c r="FU32" s="476"/>
      <c r="FV32" s="476"/>
      <c r="FW32" s="476"/>
      <c r="FX32" s="476"/>
      <c r="FY32" s="19"/>
      <c r="FZ32" s="19"/>
      <c r="GA32" s="476"/>
      <c r="GB32" s="476"/>
      <c r="GC32" s="476"/>
      <c r="GD32" s="468"/>
      <c r="GE32" s="468"/>
      <c r="GF32" s="468"/>
      <c r="GG32" s="468"/>
      <c r="GH32" s="468"/>
      <c r="GI32" s="468"/>
      <c r="GJ32" s="468"/>
      <c r="GK32" s="468"/>
      <c r="GO32" s="19"/>
      <c r="GP32" s="19"/>
    </row>
    <row r="33" spans="9:198" s="12" customFormat="1" ht="15" customHeight="1"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48"/>
      <c r="V33" s="452"/>
      <c r="AK33" s="19"/>
      <c r="AL33" s="19"/>
      <c r="AN33" s="452"/>
      <c r="AP33" s="452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9"/>
      <c r="BF33" s="19"/>
      <c r="BH33" s="452"/>
      <c r="BJ33" s="452"/>
      <c r="BK33" s="452"/>
      <c r="BL33" s="452"/>
      <c r="BP33" s="452"/>
      <c r="BR33" s="452"/>
      <c r="CG33" s="19"/>
      <c r="CH33" s="19"/>
      <c r="CJ33" s="452"/>
      <c r="CL33" s="452"/>
      <c r="DA33" s="19"/>
      <c r="DB33" s="19"/>
      <c r="DD33" s="452"/>
      <c r="DF33" s="452"/>
      <c r="DG33" s="452"/>
      <c r="DH33" s="452"/>
      <c r="DL33" s="452"/>
      <c r="DN33" s="452"/>
      <c r="EC33" s="19"/>
      <c r="ED33" s="19"/>
      <c r="EH33" s="452"/>
      <c r="EW33" s="19"/>
      <c r="EX33" s="19"/>
      <c r="EZ33" s="452"/>
      <c r="FB33" s="452"/>
      <c r="FC33" s="452"/>
      <c r="FD33" s="452"/>
      <c r="FH33" s="452"/>
      <c r="FJ33" s="452"/>
      <c r="FK33" s="476"/>
      <c r="FL33" s="476"/>
      <c r="FM33" s="476"/>
      <c r="FN33" s="476"/>
      <c r="FO33" s="476"/>
      <c r="FP33" s="476"/>
      <c r="FQ33" s="476"/>
      <c r="FR33" s="476"/>
      <c r="FS33" s="476"/>
      <c r="FT33" s="476"/>
      <c r="FU33" s="476"/>
      <c r="FV33" s="476"/>
      <c r="FW33" s="476"/>
      <c r="FX33" s="476"/>
      <c r="FY33" s="19"/>
      <c r="FZ33" s="19"/>
      <c r="GA33" s="476"/>
      <c r="GB33" s="476"/>
      <c r="GC33" s="476"/>
      <c r="GD33" s="468"/>
      <c r="GE33" s="468"/>
      <c r="GF33" s="468"/>
      <c r="GG33" s="468"/>
      <c r="GH33" s="468"/>
      <c r="GI33" s="468"/>
      <c r="GJ33" s="468"/>
      <c r="GK33" s="468"/>
      <c r="GO33" s="19"/>
      <c r="GP33" s="19"/>
    </row>
    <row r="34" spans="9:198" s="12" customFormat="1" ht="15" customHeight="1"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48"/>
      <c r="V34" s="452"/>
      <c r="AK34" s="19"/>
      <c r="AL34" s="19"/>
      <c r="AN34" s="452"/>
      <c r="AP34" s="452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9"/>
      <c r="BF34" s="19"/>
      <c r="BH34" s="452"/>
      <c r="BJ34" s="452"/>
      <c r="BK34" s="452"/>
      <c r="BL34" s="452"/>
      <c r="BP34" s="452"/>
      <c r="BR34" s="452"/>
      <c r="CG34" s="19"/>
      <c r="CH34" s="19"/>
      <c r="CJ34" s="452"/>
      <c r="CL34" s="452"/>
      <c r="DA34" s="19"/>
      <c r="DB34" s="19"/>
      <c r="DD34" s="452"/>
      <c r="DF34" s="452"/>
      <c r="DG34" s="452"/>
      <c r="DH34" s="452"/>
      <c r="DL34" s="452"/>
      <c r="DN34" s="452"/>
      <c r="EC34" s="19"/>
      <c r="ED34" s="19"/>
      <c r="EH34" s="452"/>
      <c r="EW34" s="19"/>
      <c r="EX34" s="19"/>
      <c r="EZ34" s="452"/>
      <c r="FB34" s="452"/>
      <c r="FC34" s="452"/>
      <c r="FD34" s="452"/>
      <c r="FH34" s="452"/>
      <c r="FJ34" s="452"/>
      <c r="FK34" s="476"/>
      <c r="FL34" s="476"/>
      <c r="FM34" s="476"/>
      <c r="FN34" s="476"/>
      <c r="FO34" s="476"/>
      <c r="FP34" s="476"/>
      <c r="FQ34" s="476"/>
      <c r="FR34" s="476"/>
      <c r="FS34" s="476"/>
      <c r="FT34" s="476"/>
      <c r="FU34" s="476"/>
      <c r="FV34" s="476"/>
      <c r="FW34" s="476"/>
      <c r="FX34" s="476"/>
      <c r="FY34" s="19"/>
      <c r="FZ34" s="19"/>
      <c r="GA34" s="476"/>
      <c r="GB34" s="476"/>
      <c r="GC34" s="476"/>
      <c r="GD34" s="468"/>
      <c r="GE34" s="468"/>
      <c r="GF34" s="468"/>
      <c r="GG34" s="468"/>
      <c r="GH34" s="468"/>
      <c r="GI34" s="468"/>
      <c r="GJ34" s="468"/>
      <c r="GK34" s="468"/>
      <c r="GO34" s="19"/>
      <c r="GP34" s="19"/>
    </row>
    <row r="35" spans="9:198" s="12" customFormat="1" ht="15" customHeight="1"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48"/>
      <c r="V35" s="452"/>
      <c r="AK35" s="19"/>
      <c r="AL35" s="19"/>
      <c r="AN35" s="452"/>
      <c r="AP35" s="452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9"/>
      <c r="BF35" s="19"/>
      <c r="BH35" s="452"/>
      <c r="BJ35" s="452"/>
      <c r="BK35" s="452"/>
      <c r="BL35" s="452"/>
      <c r="BP35" s="452"/>
      <c r="BR35" s="452"/>
      <c r="CG35" s="19"/>
      <c r="CH35" s="19"/>
      <c r="CJ35" s="452"/>
      <c r="CL35" s="452"/>
      <c r="DA35" s="19"/>
      <c r="DB35" s="19"/>
      <c r="DD35" s="452"/>
      <c r="DF35" s="452"/>
      <c r="DG35" s="452"/>
      <c r="DH35" s="452"/>
      <c r="DL35" s="452"/>
      <c r="DN35" s="452"/>
      <c r="EC35" s="19"/>
      <c r="ED35" s="19"/>
      <c r="EH35" s="452"/>
      <c r="EW35" s="19"/>
      <c r="EX35" s="19"/>
      <c r="EZ35" s="452"/>
      <c r="FB35" s="452"/>
      <c r="FC35" s="452"/>
      <c r="FD35" s="452"/>
      <c r="FH35" s="452"/>
      <c r="FJ35" s="452"/>
      <c r="FK35" s="476"/>
      <c r="FL35" s="476"/>
      <c r="FM35" s="476"/>
      <c r="FN35" s="476"/>
      <c r="FO35" s="476"/>
      <c r="FP35" s="476"/>
      <c r="FQ35" s="476"/>
      <c r="FR35" s="476"/>
      <c r="FS35" s="476"/>
      <c r="FT35" s="476"/>
      <c r="FU35" s="476"/>
      <c r="FV35" s="476"/>
      <c r="FW35" s="476"/>
      <c r="FX35" s="476"/>
      <c r="FY35" s="19"/>
      <c r="FZ35" s="19"/>
      <c r="GA35" s="476"/>
      <c r="GB35" s="476"/>
      <c r="GC35" s="476"/>
      <c r="GD35" s="468"/>
      <c r="GE35" s="468"/>
      <c r="GF35" s="468"/>
      <c r="GG35" s="468"/>
      <c r="GH35" s="468"/>
      <c r="GI35" s="468"/>
      <c r="GJ35" s="468"/>
      <c r="GK35" s="468"/>
      <c r="GO35" s="19"/>
      <c r="GP35" s="19"/>
    </row>
    <row r="36" spans="9:198" s="12" customFormat="1" ht="15" customHeight="1"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48"/>
      <c r="V36" s="452"/>
      <c r="AK36" s="19"/>
      <c r="AL36" s="19"/>
      <c r="AN36" s="452"/>
      <c r="AP36" s="452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9"/>
      <c r="BF36" s="19"/>
      <c r="BH36" s="452"/>
      <c r="BJ36" s="452"/>
      <c r="BK36" s="452"/>
      <c r="BL36" s="452"/>
      <c r="BP36" s="452"/>
      <c r="BR36" s="452"/>
      <c r="CG36" s="19"/>
      <c r="CH36" s="19"/>
      <c r="CJ36" s="452"/>
      <c r="CL36" s="452"/>
      <c r="DA36" s="19"/>
      <c r="DB36" s="19"/>
      <c r="DD36" s="452"/>
      <c r="DF36" s="452"/>
      <c r="DG36" s="452"/>
      <c r="DH36" s="452"/>
      <c r="DL36" s="452"/>
      <c r="DN36" s="452"/>
      <c r="EC36" s="19"/>
      <c r="ED36" s="19"/>
      <c r="EH36" s="452"/>
      <c r="EW36" s="19"/>
      <c r="EX36" s="19"/>
      <c r="EZ36" s="452"/>
      <c r="FB36" s="452"/>
      <c r="FC36" s="452"/>
      <c r="FD36" s="452"/>
      <c r="FH36" s="452"/>
      <c r="FJ36" s="452"/>
      <c r="FK36" s="476"/>
      <c r="FL36" s="476"/>
      <c r="FM36" s="476"/>
      <c r="FN36" s="476"/>
      <c r="FO36" s="476"/>
      <c r="FP36" s="476"/>
      <c r="FQ36" s="476"/>
      <c r="FR36" s="476"/>
      <c r="FS36" s="476"/>
      <c r="FT36" s="476"/>
      <c r="FU36" s="476"/>
      <c r="FV36" s="476"/>
      <c r="FW36" s="476"/>
      <c r="FX36" s="476"/>
      <c r="FY36" s="19"/>
      <c r="FZ36" s="19"/>
      <c r="GA36" s="476"/>
      <c r="GB36" s="476"/>
      <c r="GC36" s="476"/>
      <c r="GD36" s="468"/>
      <c r="GE36" s="468"/>
      <c r="GF36" s="468"/>
      <c r="GG36" s="468"/>
      <c r="GH36" s="468"/>
      <c r="GI36" s="468"/>
      <c r="GJ36" s="468"/>
      <c r="GK36" s="468"/>
      <c r="GO36" s="19"/>
      <c r="GP36" s="19"/>
    </row>
    <row r="37" spans="9:198" s="12" customFormat="1" ht="15" customHeight="1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48"/>
      <c r="V37" s="452"/>
      <c r="AK37" s="19"/>
      <c r="AL37" s="19"/>
      <c r="AN37" s="452"/>
      <c r="AP37" s="452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9"/>
      <c r="BF37" s="19"/>
      <c r="BH37" s="452"/>
      <c r="BJ37" s="452"/>
      <c r="BK37" s="452"/>
      <c r="BL37" s="452"/>
      <c r="BP37" s="452"/>
      <c r="BR37" s="452"/>
      <c r="CG37" s="19"/>
      <c r="CH37" s="19"/>
      <c r="CJ37" s="452"/>
      <c r="CL37" s="452"/>
      <c r="DA37" s="19"/>
      <c r="DB37" s="19"/>
      <c r="DD37" s="452"/>
      <c r="DF37" s="452"/>
      <c r="DG37" s="452"/>
      <c r="DH37" s="452"/>
      <c r="DL37" s="452"/>
      <c r="DN37" s="452"/>
      <c r="EC37" s="19"/>
      <c r="ED37" s="19"/>
      <c r="EH37" s="452"/>
      <c r="EW37" s="19"/>
      <c r="EX37" s="19"/>
      <c r="EZ37" s="452"/>
      <c r="FB37" s="452"/>
      <c r="FC37" s="452"/>
      <c r="FD37" s="452"/>
      <c r="FH37" s="452"/>
      <c r="FJ37" s="452"/>
      <c r="FK37" s="476"/>
      <c r="FL37" s="476"/>
      <c r="FM37" s="476"/>
      <c r="FN37" s="476"/>
      <c r="FO37" s="476"/>
      <c r="FP37" s="476"/>
      <c r="FQ37" s="476"/>
      <c r="FR37" s="476"/>
      <c r="FS37" s="476"/>
      <c r="FT37" s="476"/>
      <c r="FU37" s="476"/>
      <c r="FV37" s="476"/>
      <c r="FW37" s="476"/>
      <c r="FX37" s="476"/>
      <c r="FY37" s="19"/>
      <c r="FZ37" s="19"/>
      <c r="GA37" s="476"/>
      <c r="GB37" s="476"/>
      <c r="GC37" s="476"/>
      <c r="GD37" s="468"/>
      <c r="GE37" s="468"/>
      <c r="GF37" s="468"/>
      <c r="GG37" s="468"/>
      <c r="GH37" s="468"/>
      <c r="GI37" s="468"/>
      <c r="GJ37" s="468"/>
      <c r="GK37" s="468"/>
      <c r="GO37" s="19"/>
      <c r="GP37" s="19"/>
    </row>
    <row r="38" spans="9:198" s="12" customFormat="1" ht="15" customHeight="1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48"/>
      <c r="V38" s="452"/>
      <c r="AK38" s="19"/>
      <c r="AL38" s="19"/>
      <c r="AN38" s="452"/>
      <c r="AP38" s="452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9"/>
      <c r="BF38" s="19"/>
      <c r="BH38" s="452"/>
      <c r="BJ38" s="452"/>
      <c r="BK38" s="452"/>
      <c r="BL38" s="452"/>
      <c r="BP38" s="452"/>
      <c r="BR38" s="452"/>
      <c r="CG38" s="19"/>
      <c r="CH38" s="19"/>
      <c r="CJ38" s="452"/>
      <c r="CL38" s="452"/>
      <c r="DA38" s="19"/>
      <c r="DB38" s="19"/>
      <c r="DD38" s="452"/>
      <c r="DF38" s="452"/>
      <c r="DG38" s="452"/>
      <c r="DH38" s="452"/>
      <c r="DL38" s="452"/>
      <c r="DN38" s="452"/>
      <c r="EC38" s="19"/>
      <c r="ED38" s="19"/>
      <c r="EH38" s="452"/>
      <c r="EW38" s="19"/>
      <c r="EX38" s="19"/>
      <c r="EZ38" s="452"/>
      <c r="FB38" s="452"/>
      <c r="FC38" s="452"/>
      <c r="FD38" s="452"/>
      <c r="FH38" s="452"/>
      <c r="FJ38" s="452"/>
      <c r="FK38" s="476"/>
      <c r="FL38" s="476"/>
      <c r="FM38" s="476"/>
      <c r="FN38" s="476"/>
      <c r="FO38" s="476"/>
      <c r="FP38" s="476"/>
      <c r="FQ38" s="476"/>
      <c r="FR38" s="476"/>
      <c r="FS38" s="476"/>
      <c r="FT38" s="476"/>
      <c r="FU38" s="476"/>
      <c r="FV38" s="476"/>
      <c r="FW38" s="476"/>
      <c r="FX38" s="476"/>
      <c r="FY38" s="19"/>
      <c r="FZ38" s="19"/>
      <c r="GA38" s="476"/>
      <c r="GB38" s="476"/>
      <c r="GC38" s="476"/>
      <c r="GD38" s="468"/>
      <c r="GE38" s="468"/>
      <c r="GF38" s="468"/>
      <c r="GG38" s="468"/>
      <c r="GH38" s="468"/>
      <c r="GI38" s="468"/>
      <c r="GJ38" s="468"/>
      <c r="GK38" s="468"/>
      <c r="GO38" s="19"/>
      <c r="GP38" s="19"/>
    </row>
    <row r="39" spans="9:198" s="12" customFormat="1" ht="15" customHeight="1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48"/>
      <c r="V39" s="452"/>
      <c r="AK39" s="19"/>
      <c r="AL39" s="19"/>
      <c r="AN39" s="452"/>
      <c r="AP39" s="452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9"/>
      <c r="BF39" s="19"/>
      <c r="BH39" s="452"/>
      <c r="BJ39" s="452"/>
      <c r="BK39" s="452"/>
      <c r="BL39" s="452"/>
      <c r="BP39" s="452"/>
      <c r="BR39" s="452"/>
      <c r="CG39" s="19"/>
      <c r="CH39" s="19"/>
      <c r="CJ39" s="452"/>
      <c r="CL39" s="452"/>
      <c r="DA39" s="19"/>
      <c r="DB39" s="19"/>
      <c r="DD39" s="452"/>
      <c r="DF39" s="452"/>
      <c r="DG39" s="452"/>
      <c r="DH39" s="452"/>
      <c r="DL39" s="452"/>
      <c r="DN39" s="452"/>
      <c r="EC39" s="19"/>
      <c r="ED39" s="19"/>
      <c r="EH39" s="452"/>
      <c r="EW39" s="19"/>
      <c r="EX39" s="19"/>
      <c r="EZ39" s="452"/>
      <c r="FB39" s="452"/>
      <c r="FC39" s="452"/>
      <c r="FD39" s="452"/>
      <c r="FH39" s="452"/>
      <c r="FJ39" s="452"/>
      <c r="FK39" s="476"/>
      <c r="FL39" s="476"/>
      <c r="FM39" s="476"/>
      <c r="FN39" s="476"/>
      <c r="FO39" s="476"/>
      <c r="FP39" s="476"/>
      <c r="FQ39" s="476"/>
      <c r="FR39" s="476"/>
      <c r="FS39" s="476"/>
      <c r="FT39" s="476"/>
      <c r="FU39" s="476"/>
      <c r="FV39" s="476"/>
      <c r="FW39" s="476"/>
      <c r="FX39" s="476"/>
      <c r="FY39" s="19"/>
      <c r="FZ39" s="19"/>
      <c r="GA39" s="476"/>
      <c r="GB39" s="476"/>
      <c r="GC39" s="476"/>
      <c r="GD39" s="468"/>
      <c r="GE39" s="468"/>
      <c r="GF39" s="468"/>
      <c r="GG39" s="468"/>
      <c r="GH39" s="468"/>
      <c r="GI39" s="468"/>
      <c r="GJ39" s="468"/>
      <c r="GK39" s="468"/>
      <c r="GO39" s="19"/>
      <c r="GP39" s="19"/>
    </row>
    <row r="40" spans="9:198" s="12" customFormat="1" ht="15" customHeight="1"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48"/>
      <c r="V40" s="452"/>
      <c r="AK40" s="19"/>
      <c r="AL40" s="19"/>
      <c r="AN40" s="452"/>
      <c r="AP40" s="452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9"/>
      <c r="BF40" s="19"/>
      <c r="BH40" s="452"/>
      <c r="BJ40" s="452"/>
      <c r="BK40" s="452"/>
      <c r="BL40" s="452"/>
      <c r="BP40" s="452"/>
      <c r="BR40" s="452"/>
      <c r="CG40" s="19"/>
      <c r="CH40" s="19"/>
      <c r="CJ40" s="452"/>
      <c r="CL40" s="452"/>
      <c r="DA40" s="19"/>
      <c r="DB40" s="19"/>
      <c r="DD40" s="452"/>
      <c r="DF40" s="452"/>
      <c r="DG40" s="452"/>
      <c r="DH40" s="452"/>
      <c r="DL40" s="452"/>
      <c r="DN40" s="452"/>
      <c r="EC40" s="19"/>
      <c r="ED40" s="19"/>
      <c r="EH40" s="452"/>
      <c r="EW40" s="19"/>
      <c r="EX40" s="19"/>
      <c r="EZ40" s="452"/>
      <c r="FB40" s="452"/>
      <c r="FC40" s="452"/>
      <c r="FD40" s="452"/>
      <c r="FH40" s="452"/>
      <c r="FJ40" s="452"/>
      <c r="FK40" s="476"/>
      <c r="FL40" s="476"/>
      <c r="FM40" s="476"/>
      <c r="FN40" s="476"/>
      <c r="FO40" s="476"/>
      <c r="FP40" s="476"/>
      <c r="FQ40" s="476"/>
      <c r="FR40" s="476"/>
      <c r="FS40" s="476"/>
      <c r="FT40" s="476"/>
      <c r="FU40" s="476"/>
      <c r="FV40" s="476"/>
      <c r="FW40" s="476"/>
      <c r="FX40" s="476"/>
      <c r="FY40" s="19"/>
      <c r="FZ40" s="19"/>
      <c r="GA40" s="476"/>
      <c r="GB40" s="476"/>
      <c r="GC40" s="476"/>
      <c r="GD40" s="468"/>
      <c r="GE40" s="468"/>
      <c r="GF40" s="468"/>
      <c r="GG40" s="468"/>
      <c r="GH40" s="468"/>
      <c r="GI40" s="468"/>
      <c r="GJ40" s="468"/>
      <c r="GK40" s="468"/>
      <c r="GO40" s="19"/>
      <c r="GP40" s="19"/>
    </row>
    <row r="41" spans="9:198" s="12" customFormat="1" ht="15" customHeight="1"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48"/>
      <c r="V41" s="452"/>
      <c r="AK41" s="19"/>
      <c r="AL41" s="19"/>
      <c r="AN41" s="452"/>
      <c r="AP41" s="452"/>
      <c r="BE41" s="19"/>
      <c r="BF41" s="19"/>
      <c r="BH41" s="452"/>
      <c r="BJ41" s="452"/>
      <c r="BK41" s="452"/>
      <c r="BL41" s="452"/>
      <c r="BP41" s="452"/>
      <c r="BR41" s="452"/>
      <c r="CG41" s="19"/>
      <c r="CH41" s="19"/>
      <c r="CJ41" s="452"/>
      <c r="CL41" s="452"/>
      <c r="DA41" s="19"/>
      <c r="DB41" s="19"/>
      <c r="DD41" s="452"/>
      <c r="DF41" s="452"/>
      <c r="DG41" s="452"/>
      <c r="DH41" s="452"/>
      <c r="DL41" s="452"/>
      <c r="DN41" s="452"/>
      <c r="EC41" s="19"/>
      <c r="ED41" s="19"/>
      <c r="EH41" s="452"/>
      <c r="EW41" s="19"/>
      <c r="EX41" s="19"/>
      <c r="EZ41" s="452"/>
      <c r="FB41" s="452"/>
      <c r="FC41" s="452"/>
      <c r="FD41" s="452"/>
      <c r="FH41" s="452"/>
      <c r="FJ41" s="452"/>
      <c r="FK41" s="476"/>
      <c r="FL41" s="476"/>
      <c r="FM41" s="476"/>
      <c r="FN41" s="476"/>
      <c r="FO41" s="476"/>
      <c r="FP41" s="476"/>
      <c r="FQ41" s="476"/>
      <c r="FR41" s="476"/>
      <c r="FS41" s="476"/>
      <c r="FT41" s="476"/>
      <c r="FU41" s="476"/>
      <c r="FV41" s="476"/>
      <c r="FW41" s="476"/>
      <c r="FX41" s="476"/>
      <c r="FY41" s="19"/>
      <c r="FZ41" s="19"/>
      <c r="GA41" s="476"/>
      <c r="GB41" s="476"/>
      <c r="GC41" s="476"/>
      <c r="GD41" s="468"/>
      <c r="GE41" s="468"/>
      <c r="GF41" s="468"/>
      <c r="GG41" s="468"/>
      <c r="GH41" s="468"/>
      <c r="GI41" s="468"/>
      <c r="GJ41" s="468"/>
      <c r="GK41" s="468"/>
      <c r="GO41" s="19"/>
      <c r="GP41" s="19"/>
    </row>
  </sheetData>
  <phoneticPr fontId="5" type="noConversion"/>
  <pageMargins left="0.5" right="0.5" top="1" bottom="1" header="0.5" footer="0.5"/>
  <pageSetup scale="96" orientation="landscape" r:id="rId1"/>
  <headerFooter alignWithMargins="0"/>
  <colBreaks count="3" manualBreakCount="3">
    <brk id="88" max="22" man="1"/>
    <brk id="138" max="22" man="1"/>
    <brk id="166" max="2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00"/>
  </sheetPr>
  <dimension ref="A1:GQ41"/>
  <sheetViews>
    <sheetView zoomScale="90" zoomScaleNormal="90" workbookViewId="0">
      <pane xSplit="1" ySplit="5" topLeftCell="BM6" activePane="bottomRight" state="frozen"/>
      <selection pane="topRight" activeCell="B1" sqref="B1"/>
      <selection pane="bottomLeft" activeCell="A6" sqref="A6"/>
      <selection pane="bottomRight" activeCell="FF19" sqref="FF19"/>
    </sheetView>
  </sheetViews>
  <sheetFormatPr defaultRowHeight="12.75"/>
  <cols>
    <col min="1" max="1" width="10.33203125" style="15" customWidth="1"/>
    <col min="2" max="8" width="8.33203125" style="15" customWidth="1"/>
    <col min="9" max="16" width="8.33203125" style="142" customWidth="1"/>
    <col min="17" max="18" width="8.33203125" style="154" customWidth="1"/>
    <col min="19" max="20" width="6.77734375" style="142" customWidth="1"/>
    <col min="21" max="21" width="7.21875" style="15" customWidth="1"/>
    <col min="22" max="22" width="6.77734375" style="15" customWidth="1"/>
    <col min="23" max="28" width="11.33203125" style="15" customWidth="1"/>
    <col min="29" max="29" width="12.44140625" style="142" customWidth="1"/>
    <col min="30" max="36" width="13" style="142" customWidth="1"/>
    <col min="37" max="38" width="12.44140625" style="154" bestFit="1" customWidth="1"/>
    <col min="39" max="39" width="10.77734375" style="142" customWidth="1"/>
    <col min="40" max="40" width="5.77734375" style="142" customWidth="1"/>
    <col min="41" max="41" width="11.109375" style="15" customWidth="1"/>
    <col min="42" max="42" width="7" style="15" customWidth="1"/>
    <col min="43" max="45" width="7.44140625" style="14" customWidth="1"/>
    <col min="46" max="48" width="6.88671875" style="14" customWidth="1"/>
    <col min="49" max="56" width="6.88671875" style="143" customWidth="1"/>
    <col min="57" max="58" width="8.33203125" style="154" customWidth="1"/>
    <col min="59" max="60" width="7" style="15" customWidth="1"/>
    <col min="61" max="62" width="6.6640625" style="15" bestFit="1" customWidth="1"/>
    <col min="63" max="63" width="6.88671875" style="15" bestFit="1" customWidth="1"/>
    <col min="64" max="64" width="7.109375" style="15" bestFit="1" customWidth="1"/>
    <col min="65" max="65" width="6.88671875" style="15" customWidth="1"/>
    <col min="66" max="66" width="6.88671875" style="35" customWidth="1"/>
    <col min="67" max="67" width="6.44140625" style="35" customWidth="1"/>
    <col min="68" max="68" width="6.88671875" style="35" customWidth="1"/>
    <col min="69" max="69" width="6.44140625" style="15" customWidth="1"/>
    <col min="70" max="70" width="6.88671875" style="15" customWidth="1"/>
    <col min="71" max="73" width="11.77734375" style="15" customWidth="1"/>
    <col min="74" max="76" width="11.88671875" style="15" customWidth="1"/>
    <col min="77" max="84" width="11.88671875" style="142" customWidth="1"/>
    <col min="85" max="86" width="11.5546875" style="154" bestFit="1" customWidth="1"/>
    <col min="87" max="87" width="10.77734375" style="142" customWidth="1"/>
    <col min="88" max="88" width="5.77734375" style="142" customWidth="1"/>
    <col min="89" max="89" width="11.5546875" style="15" customWidth="1"/>
    <col min="90" max="90" width="7.109375" style="15" customWidth="1"/>
    <col min="91" max="92" width="6.88671875" style="15" bestFit="1" customWidth="1"/>
    <col min="93" max="93" width="7.21875" style="15" bestFit="1" customWidth="1"/>
    <col min="94" max="96" width="6.5546875" style="15" customWidth="1"/>
    <col min="97" max="104" width="6.5546875" style="142" customWidth="1"/>
    <col min="105" max="106" width="8.33203125" style="154" customWidth="1"/>
    <col min="107" max="108" width="6.5546875" style="15" customWidth="1"/>
    <col min="109" max="109" width="6.6640625" style="15" bestFit="1" customWidth="1"/>
    <col min="110" max="110" width="7" style="15" customWidth="1"/>
    <col min="111" max="111" width="6.77734375" style="15" customWidth="1"/>
    <col min="112" max="112" width="6.6640625" style="15" bestFit="1" customWidth="1"/>
    <col min="113" max="113" width="6.88671875" style="15" customWidth="1"/>
    <col min="114" max="116" width="6.88671875" style="35" customWidth="1"/>
    <col min="117" max="117" width="6" style="15" customWidth="1"/>
    <col min="118" max="118" width="7.44140625" style="15" customWidth="1"/>
    <col min="119" max="124" width="12.33203125" style="15" customWidth="1"/>
    <col min="125" max="132" width="12.33203125" style="142" customWidth="1"/>
    <col min="133" max="134" width="11.5546875" style="154" bestFit="1" customWidth="1"/>
    <col min="135" max="135" width="10.77734375" style="142" customWidth="1"/>
    <col min="136" max="136" width="5.77734375" style="142" customWidth="1"/>
    <col min="137" max="137" width="10.77734375" style="142" customWidth="1"/>
    <col min="138" max="138" width="7.44140625" style="142" customWidth="1"/>
    <col min="139" max="141" width="6.6640625" style="15" bestFit="1" customWidth="1"/>
    <col min="142" max="144" width="6.6640625" style="15" customWidth="1"/>
    <col min="145" max="152" width="6.6640625" style="142" customWidth="1"/>
    <col min="153" max="154" width="8.33203125" style="154" customWidth="1"/>
    <col min="155" max="156" width="6.6640625" style="15" customWidth="1"/>
    <col min="157" max="157" width="7.5546875" style="15" customWidth="1"/>
    <col min="158" max="158" width="8.88671875" style="15" customWidth="1"/>
    <col min="159" max="159" width="6.77734375" style="15" customWidth="1"/>
    <col min="160" max="160" width="6.6640625" style="15" bestFit="1" customWidth="1"/>
    <col min="161" max="161" width="8" style="15" customWidth="1"/>
    <col min="162" max="164" width="6.88671875" style="35" customWidth="1"/>
    <col min="165" max="165" width="6.109375" style="15" customWidth="1"/>
    <col min="166" max="166" width="6.6640625" style="15" customWidth="1"/>
    <col min="167" max="180" width="7.44140625" style="15" customWidth="1"/>
    <col min="181" max="182" width="8.33203125" style="154" customWidth="1"/>
    <col min="183" max="196" width="7.44140625" style="15" customWidth="1"/>
    <col min="197" max="198" width="8.33203125" style="154" customWidth="1"/>
    <col min="199" max="16384" width="8.88671875" style="15"/>
  </cols>
  <sheetData>
    <row r="1" spans="1:199" s="223" customFormat="1">
      <c r="A1" s="89" t="s">
        <v>126</v>
      </c>
      <c r="B1" s="89"/>
      <c r="C1" s="89"/>
      <c r="D1" s="89"/>
      <c r="E1" s="89"/>
      <c r="F1" s="89"/>
      <c r="G1" s="89"/>
      <c r="H1" s="89"/>
      <c r="I1" s="215"/>
      <c r="J1" s="215"/>
      <c r="K1" s="215"/>
      <c r="L1" s="215"/>
      <c r="M1" s="215"/>
      <c r="N1" s="215"/>
      <c r="O1" s="215"/>
      <c r="P1" s="215"/>
      <c r="Q1" s="149"/>
      <c r="R1" s="149"/>
      <c r="S1" s="396"/>
      <c r="T1" s="215"/>
      <c r="U1" s="89"/>
      <c r="V1" s="89"/>
      <c r="W1" s="89"/>
      <c r="X1" s="89"/>
      <c r="Y1" s="89"/>
      <c r="Z1" s="89"/>
      <c r="AA1" s="89"/>
      <c r="AB1" s="89"/>
      <c r="AC1" s="215"/>
      <c r="AD1" s="215"/>
      <c r="AE1" s="215"/>
      <c r="AF1" s="215"/>
      <c r="AG1" s="215"/>
      <c r="AH1" s="215"/>
      <c r="AI1" s="215"/>
      <c r="AJ1" s="215"/>
      <c r="AK1" s="149"/>
      <c r="AL1" s="149"/>
      <c r="AM1" s="215"/>
      <c r="AN1" s="215"/>
      <c r="AO1" s="311"/>
      <c r="AP1" s="89"/>
      <c r="AQ1" s="89"/>
      <c r="AR1" s="89"/>
      <c r="AS1" s="89"/>
      <c r="AT1" s="89"/>
      <c r="AU1" s="89"/>
      <c r="AV1" s="89"/>
      <c r="AW1" s="215"/>
      <c r="AX1" s="215"/>
      <c r="AY1" s="215"/>
      <c r="AZ1" s="215"/>
      <c r="BA1" s="215"/>
      <c r="BB1" s="215"/>
      <c r="BC1" s="215"/>
      <c r="BD1" s="215"/>
      <c r="BE1" s="149"/>
      <c r="BF1" s="149"/>
      <c r="BG1" s="89"/>
      <c r="BH1" s="89"/>
      <c r="BI1" s="89"/>
      <c r="BJ1" s="89"/>
      <c r="BK1" s="89"/>
      <c r="BL1" s="89"/>
      <c r="BM1" s="89"/>
      <c r="BN1" s="72"/>
      <c r="BO1" s="72"/>
      <c r="BP1" s="72"/>
      <c r="BS1" s="89"/>
      <c r="BT1" s="89"/>
      <c r="BU1" s="89"/>
      <c r="BV1" s="89"/>
      <c r="BW1" s="89"/>
      <c r="BX1" s="89"/>
      <c r="BY1" s="215"/>
      <c r="BZ1" s="215"/>
      <c r="CA1" s="215"/>
      <c r="CB1" s="215"/>
      <c r="CC1" s="215"/>
      <c r="CD1" s="215"/>
      <c r="CE1" s="215"/>
      <c r="CF1" s="215"/>
      <c r="CG1" s="149"/>
      <c r="CH1" s="149"/>
      <c r="CI1" s="215"/>
      <c r="CJ1" s="215"/>
      <c r="CK1" s="89"/>
      <c r="CL1" s="89"/>
      <c r="CM1" s="89"/>
      <c r="CN1" s="89"/>
      <c r="CO1" s="89"/>
      <c r="CP1" s="89"/>
      <c r="CQ1" s="89"/>
      <c r="CR1" s="89"/>
      <c r="CS1" s="215"/>
      <c r="CT1" s="215"/>
      <c r="CU1" s="215"/>
      <c r="CV1" s="215"/>
      <c r="CW1" s="215"/>
      <c r="CX1" s="215"/>
      <c r="CY1" s="215"/>
      <c r="CZ1" s="215"/>
      <c r="DA1" s="149"/>
      <c r="DB1" s="149"/>
      <c r="DC1" s="89"/>
      <c r="DD1" s="89"/>
      <c r="DE1" s="89"/>
      <c r="DF1" s="89"/>
      <c r="DG1" s="89"/>
      <c r="DH1" s="89"/>
      <c r="DI1" s="89"/>
      <c r="DJ1" s="72"/>
      <c r="DK1" s="72"/>
      <c r="DL1" s="89"/>
      <c r="DM1" s="89"/>
      <c r="DN1" s="89"/>
      <c r="DO1" s="89"/>
      <c r="DP1" s="89"/>
      <c r="DQ1" s="89"/>
      <c r="DR1" s="89"/>
      <c r="DS1" s="89"/>
      <c r="DT1" s="89"/>
      <c r="DU1" s="215"/>
      <c r="DV1" s="215"/>
      <c r="DW1" s="215"/>
      <c r="DX1" s="215"/>
      <c r="DY1" s="215"/>
      <c r="DZ1" s="215"/>
      <c r="EA1" s="215"/>
      <c r="EB1" s="215"/>
      <c r="EC1" s="149"/>
      <c r="ED1" s="149"/>
      <c r="EE1" s="215"/>
      <c r="EF1" s="215"/>
      <c r="EG1" s="215"/>
      <c r="EH1" s="215"/>
      <c r="EI1" s="89"/>
      <c r="EJ1" s="89"/>
      <c r="EK1" s="89"/>
      <c r="EL1" s="89"/>
      <c r="EM1" s="89"/>
      <c r="EN1" s="89"/>
      <c r="EO1" s="215"/>
      <c r="EP1" s="215"/>
      <c r="EQ1" s="215"/>
      <c r="ER1" s="215"/>
      <c r="ES1" s="215"/>
      <c r="ET1" s="215"/>
      <c r="EU1" s="215"/>
      <c r="EV1" s="215"/>
      <c r="EW1" s="149"/>
      <c r="EX1" s="149"/>
      <c r="EY1" s="89"/>
      <c r="EZ1" s="89"/>
      <c r="FA1" s="89"/>
      <c r="FB1" s="89"/>
      <c r="FC1" s="89"/>
      <c r="FD1" s="89"/>
      <c r="FE1" s="89"/>
      <c r="FF1" s="72"/>
      <c r="FG1" s="72"/>
      <c r="FH1" s="72"/>
      <c r="FI1" s="89"/>
      <c r="FJ1" s="89"/>
      <c r="FK1" s="89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149"/>
      <c r="FZ1" s="149"/>
      <c r="GA1" s="213"/>
      <c r="GB1" s="213"/>
      <c r="GC1" s="213"/>
      <c r="GG1" s="213"/>
      <c r="GH1" s="213"/>
      <c r="GI1" s="89"/>
      <c r="GJ1" s="89"/>
      <c r="GK1" s="89"/>
      <c r="GL1" s="89"/>
      <c r="GM1" s="89"/>
      <c r="GN1" s="89"/>
      <c r="GO1" s="149"/>
      <c r="GP1" s="149"/>
    </row>
    <row r="2" spans="1:199" s="223" customFormat="1" ht="13.5" customHeight="1">
      <c r="A2" s="213"/>
      <c r="B2" s="68" t="s">
        <v>61</v>
      </c>
      <c r="C2" s="68"/>
      <c r="D2" s="68"/>
      <c r="E2" s="68"/>
      <c r="F2" s="68"/>
      <c r="G2" s="68"/>
      <c r="H2" s="68"/>
      <c r="I2" s="374"/>
      <c r="J2" s="374"/>
      <c r="K2" s="374"/>
      <c r="L2" s="374"/>
      <c r="M2" s="374"/>
      <c r="N2" s="374"/>
      <c r="O2" s="374"/>
      <c r="P2" s="374"/>
      <c r="Q2" s="150"/>
      <c r="R2" s="150"/>
      <c r="S2" s="375"/>
      <c r="T2" s="375"/>
      <c r="U2" s="77"/>
      <c r="V2" s="77"/>
      <c r="W2" s="271" t="s">
        <v>127</v>
      </c>
      <c r="X2" s="89"/>
      <c r="Y2" s="89"/>
      <c r="Z2" s="89"/>
      <c r="AA2" s="89"/>
      <c r="AB2" s="89"/>
      <c r="AC2" s="215"/>
      <c r="AD2" s="215"/>
      <c r="AE2" s="215"/>
      <c r="AF2" s="215"/>
      <c r="AG2" s="215"/>
      <c r="AH2" s="215"/>
      <c r="AI2" s="215"/>
      <c r="AJ2" s="215"/>
      <c r="AK2" s="150"/>
      <c r="AL2" s="150"/>
      <c r="AM2" s="215"/>
      <c r="AN2" s="215"/>
      <c r="AO2" s="420"/>
      <c r="AP2" s="77"/>
      <c r="AQ2" s="89"/>
      <c r="AR2" s="89"/>
      <c r="AS2" s="89"/>
      <c r="AT2" s="89"/>
      <c r="AU2" s="89"/>
      <c r="AV2" s="89"/>
      <c r="AW2" s="215"/>
      <c r="AX2" s="215"/>
      <c r="AY2" s="215"/>
      <c r="AZ2" s="215"/>
      <c r="BA2" s="215"/>
      <c r="BB2" s="215"/>
      <c r="BC2" s="215"/>
      <c r="BD2" s="215"/>
      <c r="BE2" s="150"/>
      <c r="BF2" s="150"/>
      <c r="BG2" s="89"/>
      <c r="BH2" s="89"/>
      <c r="BI2" s="89"/>
      <c r="BJ2" s="89"/>
      <c r="BK2" s="89"/>
      <c r="BL2" s="89"/>
      <c r="BM2" s="378"/>
      <c r="BN2" s="378"/>
      <c r="BO2" s="378"/>
      <c r="BP2" s="378"/>
      <c r="BQ2" s="376"/>
      <c r="BR2" s="377"/>
      <c r="BS2" s="78" t="s">
        <v>128</v>
      </c>
      <c r="BT2" s="89"/>
      <c r="BU2" s="89"/>
      <c r="BV2" s="89"/>
      <c r="BW2" s="89"/>
      <c r="BX2" s="89"/>
      <c r="BY2" s="215"/>
      <c r="BZ2" s="215"/>
      <c r="CA2" s="215"/>
      <c r="CB2" s="215"/>
      <c r="CC2" s="215"/>
      <c r="CD2" s="215"/>
      <c r="CE2" s="215"/>
      <c r="CF2" s="215"/>
      <c r="CG2" s="150"/>
      <c r="CH2" s="150"/>
      <c r="CI2" s="215"/>
      <c r="CJ2" s="215"/>
      <c r="CK2" s="420"/>
      <c r="CL2" s="77"/>
      <c r="CM2" s="89"/>
      <c r="CN2" s="89"/>
      <c r="CO2" s="89"/>
      <c r="CP2" s="89"/>
      <c r="CQ2" s="89"/>
      <c r="CR2" s="89"/>
      <c r="CS2" s="215"/>
      <c r="CT2" s="215"/>
      <c r="CU2" s="215"/>
      <c r="CV2" s="215"/>
      <c r="CW2" s="215"/>
      <c r="CX2" s="215"/>
      <c r="CY2" s="215"/>
      <c r="CZ2" s="215"/>
      <c r="DA2" s="150"/>
      <c r="DB2" s="150"/>
      <c r="DC2" s="89"/>
      <c r="DD2" s="89"/>
      <c r="DE2" s="89"/>
      <c r="DF2" s="89"/>
      <c r="DG2" s="89"/>
      <c r="DH2" s="89"/>
      <c r="DI2" s="378"/>
      <c r="DJ2" s="378"/>
      <c r="DK2" s="378"/>
      <c r="DL2" s="378"/>
      <c r="DM2" s="213"/>
      <c r="DN2" s="379"/>
      <c r="DO2" s="78" t="s">
        <v>85</v>
      </c>
      <c r="DP2" s="89"/>
      <c r="DQ2" s="89"/>
      <c r="DR2" s="89"/>
      <c r="DS2" s="89"/>
      <c r="DT2" s="89"/>
      <c r="DU2" s="215"/>
      <c r="DV2" s="215"/>
      <c r="DW2" s="215"/>
      <c r="DX2" s="215"/>
      <c r="DY2" s="215"/>
      <c r="DZ2" s="215"/>
      <c r="EA2" s="215"/>
      <c r="EB2" s="215"/>
      <c r="EC2" s="150"/>
      <c r="ED2" s="150"/>
      <c r="EE2" s="215"/>
      <c r="EF2" s="215"/>
      <c r="EG2" s="215"/>
      <c r="EH2" s="215"/>
      <c r="EI2" s="89"/>
      <c r="EJ2" s="89"/>
      <c r="EK2" s="89"/>
      <c r="EL2" s="89"/>
      <c r="EM2" s="89"/>
      <c r="EN2" s="89"/>
      <c r="EO2" s="215"/>
      <c r="EP2" s="215"/>
      <c r="EQ2" s="215"/>
      <c r="ER2" s="215"/>
      <c r="ES2" s="215"/>
      <c r="ET2" s="215"/>
      <c r="EU2" s="215"/>
      <c r="EV2" s="215"/>
      <c r="EW2" s="150"/>
      <c r="EX2" s="150"/>
      <c r="EY2" s="89"/>
      <c r="EZ2" s="89"/>
      <c r="FA2" s="89"/>
      <c r="FB2" s="89"/>
      <c r="FC2" s="89"/>
      <c r="FD2" s="89"/>
      <c r="FE2" s="378"/>
      <c r="FF2" s="378"/>
      <c r="FG2" s="378"/>
      <c r="FH2" s="378"/>
      <c r="FI2" s="213"/>
      <c r="FJ2" s="379"/>
      <c r="FK2" s="393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150"/>
      <c r="FZ2" s="150"/>
      <c r="GA2" s="380"/>
      <c r="GB2" s="380"/>
      <c r="GC2" s="380"/>
      <c r="GD2" s="380"/>
      <c r="GE2" s="380"/>
      <c r="GF2" s="380"/>
      <c r="GG2" s="380"/>
      <c r="GH2" s="380"/>
      <c r="GI2" s="378"/>
      <c r="GJ2" s="378"/>
      <c r="GK2" s="378"/>
      <c r="GL2" s="378"/>
      <c r="GM2" s="378"/>
      <c r="GN2" s="378"/>
      <c r="GO2" s="150"/>
      <c r="GP2" s="150"/>
    </row>
    <row r="3" spans="1:199" s="223" customFormat="1" ht="30" customHeight="1">
      <c r="A3" s="213"/>
      <c r="B3" s="342"/>
      <c r="C3" s="67"/>
      <c r="D3" s="67"/>
      <c r="E3" s="67"/>
      <c r="F3" s="67"/>
      <c r="G3" s="67"/>
      <c r="H3" s="67"/>
      <c r="I3" s="381"/>
      <c r="J3" s="381"/>
      <c r="K3" s="382"/>
      <c r="L3" s="381"/>
      <c r="M3" s="381"/>
      <c r="N3" s="381"/>
      <c r="O3" s="381"/>
      <c r="P3" s="381"/>
      <c r="Q3" s="151"/>
      <c r="R3" s="151"/>
      <c r="S3" s="367" t="s">
        <v>125</v>
      </c>
      <c r="T3" s="442"/>
      <c r="U3" s="354" t="s">
        <v>157</v>
      </c>
      <c r="V3" s="442"/>
      <c r="W3" s="641"/>
      <c r="X3" s="213"/>
      <c r="Y3" s="213"/>
      <c r="Z3" s="213"/>
      <c r="AA3" s="213"/>
      <c r="AB3" s="213"/>
      <c r="AC3" s="174"/>
      <c r="AD3" s="174"/>
      <c r="AE3" s="174"/>
      <c r="AF3" s="174"/>
      <c r="AG3" s="174"/>
      <c r="AH3" s="174"/>
      <c r="AI3" s="174"/>
      <c r="AJ3" s="174"/>
      <c r="AK3" s="151"/>
      <c r="AL3" s="151"/>
      <c r="AM3" s="367" t="s">
        <v>125</v>
      </c>
      <c r="AN3" s="442"/>
      <c r="AO3" s="354" t="s">
        <v>157</v>
      </c>
      <c r="AP3" s="442"/>
      <c r="AQ3" s="421" t="s">
        <v>81</v>
      </c>
      <c r="AR3" s="422"/>
      <c r="AS3" s="422"/>
      <c r="AT3" s="386"/>
      <c r="AU3" s="386"/>
      <c r="AV3" s="386"/>
      <c r="AW3" s="387"/>
      <c r="AX3" s="387"/>
      <c r="AY3" s="387"/>
      <c r="AZ3" s="387"/>
      <c r="BA3" s="387"/>
      <c r="BB3" s="387"/>
      <c r="BC3" s="387"/>
      <c r="BD3" s="387"/>
      <c r="BE3" s="151"/>
      <c r="BF3" s="151"/>
      <c r="BG3" s="367" t="s">
        <v>125</v>
      </c>
      <c r="BH3" s="442"/>
      <c r="BI3" s="354" t="s">
        <v>157</v>
      </c>
      <c r="BJ3" s="442"/>
      <c r="BK3" s="481" t="s">
        <v>45</v>
      </c>
      <c r="BL3" s="480"/>
      <c r="BM3" s="485" t="s">
        <v>227</v>
      </c>
      <c r="BN3" s="499"/>
      <c r="BO3" s="483"/>
      <c r="BP3" s="484"/>
      <c r="BQ3" s="485"/>
      <c r="BR3" s="484"/>
      <c r="BS3" s="384"/>
      <c r="BT3" s="213"/>
      <c r="BU3" s="213"/>
      <c r="BV3" s="213"/>
      <c r="BW3" s="213"/>
      <c r="BX3" s="213"/>
      <c r="BY3" s="174"/>
      <c r="BZ3" s="174"/>
      <c r="CA3" s="174"/>
      <c r="CB3" s="174"/>
      <c r="CC3" s="174"/>
      <c r="CD3" s="174"/>
      <c r="CE3" s="174"/>
      <c r="CF3" s="174"/>
      <c r="CG3" s="151"/>
      <c r="CH3" s="151"/>
      <c r="CI3" s="367" t="s">
        <v>125</v>
      </c>
      <c r="CJ3" s="442"/>
      <c r="CK3" s="354" t="s">
        <v>157</v>
      </c>
      <c r="CL3" s="442"/>
      <c r="CM3" s="421" t="s">
        <v>81</v>
      </c>
      <c r="CN3" s="422"/>
      <c r="CO3" s="422"/>
      <c r="CP3" s="386"/>
      <c r="CQ3" s="386"/>
      <c r="CR3" s="386"/>
      <c r="CS3" s="387"/>
      <c r="CT3" s="387"/>
      <c r="CU3" s="387"/>
      <c r="CV3" s="387"/>
      <c r="CW3" s="387"/>
      <c r="CX3" s="387"/>
      <c r="CY3" s="387"/>
      <c r="CZ3" s="387"/>
      <c r="DA3" s="151"/>
      <c r="DB3" s="151"/>
      <c r="DC3" s="367" t="s">
        <v>125</v>
      </c>
      <c r="DD3" s="442"/>
      <c r="DE3" s="354" t="s">
        <v>157</v>
      </c>
      <c r="DF3" s="442"/>
      <c r="DG3" s="481" t="s">
        <v>45</v>
      </c>
      <c r="DH3" s="480"/>
      <c r="DI3" s="485" t="s">
        <v>227</v>
      </c>
      <c r="DJ3" s="499"/>
      <c r="DK3" s="483"/>
      <c r="DL3" s="484"/>
      <c r="DM3" s="485"/>
      <c r="DN3" s="484"/>
      <c r="DO3" s="384"/>
      <c r="DP3" s="213"/>
      <c r="DQ3" s="213"/>
      <c r="DR3" s="213"/>
      <c r="DS3" s="213"/>
      <c r="DT3" s="213"/>
      <c r="DU3" s="174"/>
      <c r="DV3" s="174"/>
      <c r="DW3" s="174"/>
      <c r="DX3" s="174"/>
      <c r="DY3" s="174"/>
      <c r="DZ3" s="174"/>
      <c r="EA3" s="174"/>
      <c r="EB3" s="174"/>
      <c r="EC3" s="151"/>
      <c r="ED3" s="151"/>
      <c r="EE3" s="367" t="s">
        <v>125</v>
      </c>
      <c r="EF3" s="442"/>
      <c r="EG3" s="354" t="s">
        <v>157</v>
      </c>
      <c r="EH3" s="442"/>
      <c r="EI3" s="421" t="s">
        <v>81</v>
      </c>
      <c r="EJ3" s="422"/>
      <c r="EK3" s="422"/>
      <c r="EL3" s="386"/>
      <c r="EM3" s="386"/>
      <c r="EN3" s="386"/>
      <c r="EO3" s="387"/>
      <c r="EP3" s="387"/>
      <c r="EQ3" s="387"/>
      <c r="ER3" s="387"/>
      <c r="ES3" s="387"/>
      <c r="ET3" s="387"/>
      <c r="EU3" s="387"/>
      <c r="EV3" s="387"/>
      <c r="EW3" s="387"/>
      <c r="EX3" s="387"/>
      <c r="EY3" s="367" t="s">
        <v>125</v>
      </c>
      <c r="EZ3" s="442"/>
      <c r="FA3" s="354" t="s">
        <v>157</v>
      </c>
      <c r="FB3" s="442"/>
      <c r="FC3" s="481" t="s">
        <v>45</v>
      </c>
      <c r="FD3" s="480"/>
      <c r="FE3" s="485" t="s">
        <v>227</v>
      </c>
      <c r="FF3" s="499"/>
      <c r="FG3" s="483"/>
      <c r="FH3" s="484"/>
      <c r="FI3" s="485"/>
      <c r="FJ3" s="484"/>
      <c r="FK3" s="78" t="s">
        <v>101</v>
      </c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151"/>
      <c r="FZ3" s="151"/>
      <c r="GA3" s="72"/>
      <c r="GB3" s="72"/>
      <c r="GC3" s="72"/>
      <c r="GD3" s="72"/>
      <c r="GE3" s="72"/>
      <c r="GF3" s="72"/>
      <c r="GG3" s="68"/>
      <c r="GH3" s="68"/>
      <c r="GI3" s="68"/>
      <c r="GJ3" s="68"/>
      <c r="GK3" s="68"/>
      <c r="GL3" s="68"/>
      <c r="GM3" s="68"/>
      <c r="GN3" s="68"/>
      <c r="GO3" s="151"/>
      <c r="GP3" s="151"/>
    </row>
    <row r="4" spans="1:199" s="223" customFormat="1" ht="58.5" customHeight="1">
      <c r="A4" s="224"/>
      <c r="B4" s="67"/>
      <c r="C4" s="67"/>
      <c r="D4" s="67"/>
      <c r="E4" s="67"/>
      <c r="F4" s="67"/>
      <c r="G4" s="67"/>
      <c r="H4" s="67"/>
      <c r="I4" s="381"/>
      <c r="J4" s="381"/>
      <c r="K4" s="381"/>
      <c r="L4" s="381"/>
      <c r="M4" s="381"/>
      <c r="N4" s="381"/>
      <c r="O4" s="381"/>
      <c r="P4" s="693"/>
      <c r="Q4" s="150"/>
      <c r="R4" s="150"/>
      <c r="S4" s="351" t="s">
        <v>225</v>
      </c>
      <c r="T4" s="443"/>
      <c r="U4" s="354" t="s">
        <v>226</v>
      </c>
      <c r="V4" s="443"/>
      <c r="W4" s="344" t="s">
        <v>39</v>
      </c>
      <c r="X4" s="420"/>
      <c r="Y4" s="420"/>
      <c r="Z4" s="77"/>
      <c r="AA4" s="77"/>
      <c r="AB4" s="390"/>
      <c r="AC4" s="390"/>
      <c r="AD4" s="374"/>
      <c r="AE4" s="374"/>
      <c r="AF4" s="374"/>
      <c r="AG4" s="374"/>
      <c r="AH4" s="374"/>
      <c r="AI4" s="374"/>
      <c r="AJ4" s="374"/>
      <c r="AK4" s="150"/>
      <c r="AL4" s="150"/>
      <c r="AM4" s="687" t="s">
        <v>225</v>
      </c>
      <c r="AN4" s="695"/>
      <c r="AO4" s="688" t="s">
        <v>226</v>
      </c>
      <c r="AP4" s="695"/>
      <c r="AQ4" s="558" t="s">
        <v>45</v>
      </c>
      <c r="AR4" s="424"/>
      <c r="AS4" s="424"/>
      <c r="AT4" s="593"/>
      <c r="AU4" s="385"/>
      <c r="AV4" s="391"/>
      <c r="AW4" s="391"/>
      <c r="AX4" s="381"/>
      <c r="AY4" s="381"/>
      <c r="AZ4" s="381"/>
      <c r="BA4" s="381"/>
      <c r="BB4" s="381"/>
      <c r="BC4" s="381"/>
      <c r="BD4" s="381"/>
      <c r="BE4" s="150"/>
      <c r="BF4" s="150"/>
      <c r="BG4" s="687" t="s">
        <v>225</v>
      </c>
      <c r="BH4" s="695"/>
      <c r="BI4" s="688" t="s">
        <v>226</v>
      </c>
      <c r="BJ4" s="695"/>
      <c r="BK4" s="694" t="s">
        <v>82</v>
      </c>
      <c r="BL4" s="696"/>
      <c r="BM4" s="702"/>
      <c r="BN4" s="703"/>
      <c r="BO4" s="688" t="s">
        <v>228</v>
      </c>
      <c r="BP4" s="704"/>
      <c r="BQ4" s="688" t="s">
        <v>229</v>
      </c>
      <c r="BR4" s="705"/>
      <c r="BS4" s="423" t="s">
        <v>39</v>
      </c>
      <c r="BT4" s="420"/>
      <c r="BU4" s="420"/>
      <c r="BV4" s="77"/>
      <c r="BW4" s="77"/>
      <c r="BX4" s="68"/>
      <c r="BY4" s="394"/>
      <c r="BZ4" s="68"/>
      <c r="CA4" s="68"/>
      <c r="CB4" s="68"/>
      <c r="CC4" s="68"/>
      <c r="CD4" s="68"/>
      <c r="CE4" s="68"/>
      <c r="CF4" s="68"/>
      <c r="CG4" s="150"/>
      <c r="CH4" s="150"/>
      <c r="CI4" s="687" t="s">
        <v>225</v>
      </c>
      <c r="CJ4" s="695"/>
      <c r="CK4" s="688" t="s">
        <v>226</v>
      </c>
      <c r="CL4" s="695"/>
      <c r="CM4" s="558" t="s">
        <v>45</v>
      </c>
      <c r="CN4" s="424"/>
      <c r="CO4" s="424"/>
      <c r="CP4" s="389"/>
      <c r="CQ4" s="385"/>
      <c r="CR4" s="391"/>
      <c r="CS4" s="392"/>
      <c r="CT4" s="381"/>
      <c r="CU4" s="381"/>
      <c r="CV4" s="381"/>
      <c r="CW4" s="381"/>
      <c r="CX4" s="381"/>
      <c r="CY4" s="381"/>
      <c r="CZ4" s="381"/>
      <c r="DA4" s="150"/>
      <c r="DB4" s="150"/>
      <c r="DC4" s="687" t="s">
        <v>225</v>
      </c>
      <c r="DD4" s="695"/>
      <c r="DE4" s="688" t="s">
        <v>226</v>
      </c>
      <c r="DF4" s="695"/>
      <c r="DG4" s="694" t="s">
        <v>82</v>
      </c>
      <c r="DH4" s="696"/>
      <c r="DI4" s="702"/>
      <c r="DJ4" s="703"/>
      <c r="DK4" s="688" t="s">
        <v>228</v>
      </c>
      <c r="DL4" s="704"/>
      <c r="DM4" s="688" t="s">
        <v>229</v>
      </c>
      <c r="DN4" s="705"/>
      <c r="DO4" s="423" t="s">
        <v>39</v>
      </c>
      <c r="DP4" s="420"/>
      <c r="DQ4" s="420"/>
      <c r="DR4" s="77"/>
      <c r="DS4" s="77"/>
      <c r="DT4" s="374"/>
      <c r="DU4" s="390"/>
      <c r="DV4" s="374"/>
      <c r="DW4" s="374"/>
      <c r="DX4" s="374"/>
      <c r="DY4" s="374"/>
      <c r="DZ4" s="374"/>
      <c r="EA4" s="374"/>
      <c r="EB4" s="374"/>
      <c r="EC4" s="150"/>
      <c r="ED4" s="150"/>
      <c r="EE4" s="687" t="s">
        <v>225</v>
      </c>
      <c r="EF4" s="695"/>
      <c r="EG4" s="688" t="s">
        <v>226</v>
      </c>
      <c r="EH4" s="695"/>
      <c r="EI4" s="558" t="s">
        <v>45</v>
      </c>
      <c r="EJ4" s="424"/>
      <c r="EK4" s="424"/>
      <c r="EL4" s="389"/>
      <c r="EM4" s="385"/>
      <c r="EN4" s="383"/>
      <c r="EO4" s="390"/>
      <c r="EP4" s="374"/>
      <c r="EQ4" s="374"/>
      <c r="ER4" s="374"/>
      <c r="ES4" s="374"/>
      <c r="ET4" s="374"/>
      <c r="EU4" s="374"/>
      <c r="EV4" s="374"/>
      <c r="EW4" s="150"/>
      <c r="EX4" s="150"/>
      <c r="EY4" s="687" t="s">
        <v>225</v>
      </c>
      <c r="EZ4" s="695"/>
      <c r="FA4" s="688" t="s">
        <v>226</v>
      </c>
      <c r="FB4" s="695"/>
      <c r="FC4" s="694" t="s">
        <v>82</v>
      </c>
      <c r="FD4" s="696"/>
      <c r="FE4" s="702"/>
      <c r="FF4" s="703"/>
      <c r="FG4" s="688" t="s">
        <v>228</v>
      </c>
      <c r="FH4" s="704"/>
      <c r="FI4" s="688" t="s">
        <v>229</v>
      </c>
      <c r="FJ4" s="705"/>
      <c r="FK4" s="423" t="s">
        <v>36</v>
      </c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150"/>
      <c r="FZ4" s="150"/>
      <c r="GA4" s="388" t="s">
        <v>89</v>
      </c>
      <c r="GB4" s="72"/>
      <c r="GC4" s="72"/>
      <c r="GD4" s="72"/>
      <c r="GE4" s="72"/>
      <c r="GF4" s="72"/>
      <c r="GG4" s="68"/>
      <c r="GH4" s="68"/>
      <c r="GI4" s="68"/>
      <c r="GJ4" s="68"/>
      <c r="GK4" s="68"/>
      <c r="GL4" s="68"/>
      <c r="GM4" s="68"/>
      <c r="GN4" s="68"/>
      <c r="GO4" s="150"/>
      <c r="GP4" s="150"/>
    </row>
    <row r="5" spans="1:199" s="405" customFormat="1">
      <c r="A5" s="398"/>
      <c r="B5" s="398" t="s">
        <v>70</v>
      </c>
      <c r="C5" s="398" t="s">
        <v>22</v>
      </c>
      <c r="D5" s="398" t="s">
        <v>23</v>
      </c>
      <c r="E5" s="398" t="s">
        <v>62</v>
      </c>
      <c r="F5" s="399" t="s">
        <v>87</v>
      </c>
      <c r="G5" s="399" t="s">
        <v>93</v>
      </c>
      <c r="H5" s="399" t="s">
        <v>103</v>
      </c>
      <c r="I5" s="399" t="s">
        <v>107</v>
      </c>
      <c r="J5" s="399" t="s">
        <v>109</v>
      </c>
      <c r="K5" s="399" t="s">
        <v>114</v>
      </c>
      <c r="L5" s="399" t="s">
        <v>121</v>
      </c>
      <c r="M5" s="399" t="s">
        <v>131</v>
      </c>
      <c r="N5" s="399" t="s">
        <v>158</v>
      </c>
      <c r="O5" s="399" t="s">
        <v>176</v>
      </c>
      <c r="P5" s="399" t="s">
        <v>177</v>
      </c>
      <c r="Q5" s="684" t="s">
        <v>191</v>
      </c>
      <c r="R5" s="684" t="s">
        <v>192</v>
      </c>
      <c r="S5" s="699" t="s">
        <v>115</v>
      </c>
      <c r="T5" s="700" t="s">
        <v>116</v>
      </c>
      <c r="U5" s="701" t="s">
        <v>115</v>
      </c>
      <c r="V5" s="700" t="s">
        <v>116</v>
      </c>
      <c r="W5" s="569" t="s">
        <v>22</v>
      </c>
      <c r="X5" s="398" t="s">
        <v>23</v>
      </c>
      <c r="Y5" s="398" t="s">
        <v>62</v>
      </c>
      <c r="Z5" s="398" t="s">
        <v>87</v>
      </c>
      <c r="AA5" s="398" t="s">
        <v>93</v>
      </c>
      <c r="AB5" s="398" t="s">
        <v>103</v>
      </c>
      <c r="AC5" s="399" t="s">
        <v>107</v>
      </c>
      <c r="AD5" s="425" t="s">
        <v>109</v>
      </c>
      <c r="AE5" s="425" t="s">
        <v>114</v>
      </c>
      <c r="AF5" s="425" t="s">
        <v>121</v>
      </c>
      <c r="AG5" s="425" t="s">
        <v>131</v>
      </c>
      <c r="AH5" s="398" t="s">
        <v>158</v>
      </c>
      <c r="AI5" s="685" t="s">
        <v>176</v>
      </c>
      <c r="AJ5" s="685" t="s">
        <v>177</v>
      </c>
      <c r="AK5" s="684" t="s">
        <v>191</v>
      </c>
      <c r="AL5" s="684" t="s">
        <v>192</v>
      </c>
      <c r="AM5" s="366" t="s">
        <v>124</v>
      </c>
      <c r="AN5" s="444" t="s">
        <v>116</v>
      </c>
      <c r="AO5" s="366" t="s">
        <v>124</v>
      </c>
      <c r="AP5" s="444" t="s">
        <v>116</v>
      </c>
      <c r="AQ5" s="346" t="s">
        <v>22</v>
      </c>
      <c r="AR5" s="398" t="s">
        <v>23</v>
      </c>
      <c r="AS5" s="398" t="s">
        <v>62</v>
      </c>
      <c r="AT5" s="398" t="s">
        <v>87</v>
      </c>
      <c r="AU5" s="398" t="s">
        <v>93</v>
      </c>
      <c r="AV5" s="398" t="s">
        <v>103</v>
      </c>
      <c r="AW5" s="399" t="s">
        <v>107</v>
      </c>
      <c r="AX5" s="398" t="s">
        <v>109</v>
      </c>
      <c r="AY5" s="398" t="s">
        <v>114</v>
      </c>
      <c r="AZ5" s="398" t="s">
        <v>121</v>
      </c>
      <c r="BA5" s="398" t="s">
        <v>131</v>
      </c>
      <c r="BB5" s="398" t="s">
        <v>158</v>
      </c>
      <c r="BC5" s="685" t="s">
        <v>176</v>
      </c>
      <c r="BD5" s="685" t="s">
        <v>177</v>
      </c>
      <c r="BE5" s="684" t="s">
        <v>191</v>
      </c>
      <c r="BF5" s="684" t="s">
        <v>192</v>
      </c>
      <c r="BG5" s="366" t="s">
        <v>124</v>
      </c>
      <c r="BH5" s="444" t="s">
        <v>116</v>
      </c>
      <c r="BI5" s="366" t="s">
        <v>124</v>
      </c>
      <c r="BJ5" s="444" t="s">
        <v>116</v>
      </c>
      <c r="BK5" s="457" t="s">
        <v>176</v>
      </c>
      <c r="BL5" s="462" t="s">
        <v>192</v>
      </c>
      <c r="BM5" s="712" t="s">
        <v>176</v>
      </c>
      <c r="BN5" s="713" t="s">
        <v>191</v>
      </c>
      <c r="BO5" s="486" t="s">
        <v>124</v>
      </c>
      <c r="BP5" s="487" t="s">
        <v>116</v>
      </c>
      <c r="BQ5" s="486" t="s">
        <v>124</v>
      </c>
      <c r="BR5" s="488" t="s">
        <v>116</v>
      </c>
      <c r="BS5" s="398" t="s">
        <v>22</v>
      </c>
      <c r="BT5" s="398" t="s">
        <v>23</v>
      </c>
      <c r="BU5" s="398" t="s">
        <v>62</v>
      </c>
      <c r="BV5" s="425" t="s">
        <v>87</v>
      </c>
      <c r="BW5" s="425" t="s">
        <v>93</v>
      </c>
      <c r="BX5" s="425" t="s">
        <v>103</v>
      </c>
      <c r="BY5" s="399" t="s">
        <v>107</v>
      </c>
      <c r="BZ5" s="425" t="s">
        <v>109</v>
      </c>
      <c r="CA5" s="425" t="s">
        <v>114</v>
      </c>
      <c r="CB5" s="425" t="s">
        <v>121</v>
      </c>
      <c r="CC5" s="425" t="s">
        <v>131</v>
      </c>
      <c r="CD5" s="398" t="s">
        <v>158</v>
      </c>
      <c r="CE5" s="685" t="s">
        <v>176</v>
      </c>
      <c r="CF5" s="685" t="s">
        <v>177</v>
      </c>
      <c r="CG5" s="684" t="s">
        <v>191</v>
      </c>
      <c r="CH5" s="684" t="s">
        <v>192</v>
      </c>
      <c r="CI5" s="366" t="s">
        <v>124</v>
      </c>
      <c r="CJ5" s="444" t="s">
        <v>116</v>
      </c>
      <c r="CK5" s="548" t="s">
        <v>39</v>
      </c>
      <c r="CL5" s="719" t="s">
        <v>40</v>
      </c>
      <c r="CM5" s="346" t="s">
        <v>22</v>
      </c>
      <c r="CN5" s="398" t="s">
        <v>23</v>
      </c>
      <c r="CO5" s="398" t="s">
        <v>62</v>
      </c>
      <c r="CP5" s="398" t="s">
        <v>87</v>
      </c>
      <c r="CQ5" s="398" t="s">
        <v>93</v>
      </c>
      <c r="CR5" s="398" t="s">
        <v>103</v>
      </c>
      <c r="CS5" s="399" t="s">
        <v>107</v>
      </c>
      <c r="CT5" s="398" t="s">
        <v>109</v>
      </c>
      <c r="CU5" s="398" t="s">
        <v>114</v>
      </c>
      <c r="CV5" s="398" t="s">
        <v>121</v>
      </c>
      <c r="CW5" s="398" t="s">
        <v>131</v>
      </c>
      <c r="CX5" s="398" t="s">
        <v>158</v>
      </c>
      <c r="CY5" s="685" t="s">
        <v>176</v>
      </c>
      <c r="CZ5" s="685" t="s">
        <v>177</v>
      </c>
      <c r="DA5" s="684" t="s">
        <v>191</v>
      </c>
      <c r="DB5" s="684" t="s">
        <v>192</v>
      </c>
      <c r="DC5" s="365" t="s">
        <v>124</v>
      </c>
      <c r="DD5" s="444" t="s">
        <v>116</v>
      </c>
      <c r="DE5" s="366" t="s">
        <v>124</v>
      </c>
      <c r="DF5" s="444" t="s">
        <v>116</v>
      </c>
      <c r="DG5" s="457" t="s">
        <v>176</v>
      </c>
      <c r="DH5" s="462" t="s">
        <v>192</v>
      </c>
      <c r="DI5" s="712" t="s">
        <v>176</v>
      </c>
      <c r="DJ5" s="713" t="s">
        <v>191</v>
      </c>
      <c r="DK5" s="486" t="s">
        <v>124</v>
      </c>
      <c r="DL5" s="487" t="s">
        <v>116</v>
      </c>
      <c r="DM5" s="486" t="s">
        <v>124</v>
      </c>
      <c r="DN5" s="488" t="s">
        <v>116</v>
      </c>
      <c r="DO5" s="398" t="s">
        <v>22</v>
      </c>
      <c r="DP5" s="398" t="s">
        <v>23</v>
      </c>
      <c r="DQ5" s="398" t="s">
        <v>62</v>
      </c>
      <c r="DR5" s="425" t="s">
        <v>87</v>
      </c>
      <c r="DS5" s="425" t="s">
        <v>93</v>
      </c>
      <c r="DT5" s="425" t="s">
        <v>103</v>
      </c>
      <c r="DU5" s="399" t="s">
        <v>107</v>
      </c>
      <c r="DV5" s="425" t="s">
        <v>109</v>
      </c>
      <c r="DW5" s="425" t="s">
        <v>114</v>
      </c>
      <c r="DX5" s="425" t="s">
        <v>121</v>
      </c>
      <c r="DY5" s="425" t="s">
        <v>131</v>
      </c>
      <c r="DZ5" s="398" t="s">
        <v>158</v>
      </c>
      <c r="EA5" s="685" t="s">
        <v>176</v>
      </c>
      <c r="EB5" s="685" t="s">
        <v>177</v>
      </c>
      <c r="EC5" s="684" t="s">
        <v>191</v>
      </c>
      <c r="ED5" s="684" t="s">
        <v>192</v>
      </c>
      <c r="EE5" s="365" t="s">
        <v>124</v>
      </c>
      <c r="EF5" s="444" t="s">
        <v>116</v>
      </c>
      <c r="EG5" s="481" t="s">
        <v>39</v>
      </c>
      <c r="EH5" s="719" t="s">
        <v>40</v>
      </c>
      <c r="EI5" s="569" t="s">
        <v>22</v>
      </c>
      <c r="EJ5" s="425" t="s">
        <v>23</v>
      </c>
      <c r="EK5" s="425" t="s">
        <v>62</v>
      </c>
      <c r="EL5" s="425" t="s">
        <v>87</v>
      </c>
      <c r="EM5" s="425" t="s">
        <v>93</v>
      </c>
      <c r="EN5" s="425" t="s">
        <v>103</v>
      </c>
      <c r="EO5" s="399" t="s">
        <v>107</v>
      </c>
      <c r="EP5" s="425" t="s">
        <v>109</v>
      </c>
      <c r="EQ5" s="425" t="s">
        <v>114</v>
      </c>
      <c r="ER5" s="425" t="s">
        <v>121</v>
      </c>
      <c r="ES5" s="425" t="s">
        <v>131</v>
      </c>
      <c r="ET5" s="398" t="s">
        <v>158</v>
      </c>
      <c r="EU5" s="685" t="s">
        <v>176</v>
      </c>
      <c r="EV5" s="685" t="s">
        <v>177</v>
      </c>
      <c r="EW5" s="684" t="s">
        <v>191</v>
      </c>
      <c r="EX5" s="684" t="s">
        <v>192</v>
      </c>
      <c r="EY5" s="366" t="s">
        <v>124</v>
      </c>
      <c r="EZ5" s="444" t="s">
        <v>116</v>
      </c>
      <c r="FA5" s="366" t="s">
        <v>124</v>
      </c>
      <c r="FB5" s="444" t="s">
        <v>116</v>
      </c>
      <c r="FC5" s="457" t="s">
        <v>176</v>
      </c>
      <c r="FD5" s="462" t="s">
        <v>192</v>
      </c>
      <c r="FE5" s="712" t="s">
        <v>176</v>
      </c>
      <c r="FF5" s="713" t="s">
        <v>191</v>
      </c>
      <c r="FG5" s="721" t="s">
        <v>124</v>
      </c>
      <c r="FH5" s="487" t="s">
        <v>116</v>
      </c>
      <c r="FI5" s="486" t="s">
        <v>124</v>
      </c>
      <c r="FJ5" s="488" t="s">
        <v>116</v>
      </c>
      <c r="FK5" s="398" t="s">
        <v>22</v>
      </c>
      <c r="FL5" s="398" t="s">
        <v>23</v>
      </c>
      <c r="FM5" s="398" t="s">
        <v>62</v>
      </c>
      <c r="FN5" s="398" t="s">
        <v>87</v>
      </c>
      <c r="FO5" s="398" t="s">
        <v>93</v>
      </c>
      <c r="FP5" s="398" t="s">
        <v>103</v>
      </c>
      <c r="FQ5" s="398" t="s">
        <v>107</v>
      </c>
      <c r="FR5" s="398" t="s">
        <v>109</v>
      </c>
      <c r="FS5" s="398" t="s">
        <v>114</v>
      </c>
      <c r="FT5" s="398" t="s">
        <v>121</v>
      </c>
      <c r="FU5" s="398" t="s">
        <v>131</v>
      </c>
      <c r="FV5" s="398" t="s">
        <v>158</v>
      </c>
      <c r="FW5" s="685" t="s">
        <v>176</v>
      </c>
      <c r="FX5" s="685" t="s">
        <v>177</v>
      </c>
      <c r="FY5" s="684" t="s">
        <v>191</v>
      </c>
      <c r="FZ5" s="684" t="s">
        <v>192</v>
      </c>
      <c r="GA5" s="346" t="s">
        <v>22</v>
      </c>
      <c r="GB5" s="398" t="s">
        <v>23</v>
      </c>
      <c r="GC5" s="398" t="s">
        <v>62</v>
      </c>
      <c r="GD5" s="398" t="s">
        <v>87</v>
      </c>
      <c r="GE5" s="398" t="s">
        <v>93</v>
      </c>
      <c r="GF5" s="398" t="s">
        <v>103</v>
      </c>
      <c r="GG5" s="398" t="s">
        <v>107</v>
      </c>
      <c r="GH5" s="398" t="s">
        <v>109</v>
      </c>
      <c r="GI5" s="398" t="s">
        <v>114</v>
      </c>
      <c r="GJ5" s="398" t="s">
        <v>121</v>
      </c>
      <c r="GK5" s="398" t="s">
        <v>131</v>
      </c>
      <c r="GL5" s="398" t="s">
        <v>158</v>
      </c>
      <c r="GM5" s="684" t="s">
        <v>176</v>
      </c>
      <c r="GN5" s="684" t="s">
        <v>177</v>
      </c>
      <c r="GO5" s="684" t="s">
        <v>191</v>
      </c>
      <c r="GP5" s="684" t="s">
        <v>192</v>
      </c>
    </row>
    <row r="6" spans="1:199" s="32" customFormat="1" ht="15" customHeight="1">
      <c r="A6" s="62" t="s">
        <v>20</v>
      </c>
      <c r="B6" s="347">
        <f>+'[1]FTE Enrollment Data'!GY3</f>
        <v>838388</v>
      </c>
      <c r="C6" s="348">
        <f>+'[1]FTE Enrollment Data'!HI3</f>
        <v>1237709.408511111</v>
      </c>
      <c r="D6" s="348">
        <f>+'[1]FTE Enrollment Data'!HJ3</f>
        <v>1308949.3333333335</v>
      </c>
      <c r="E6" s="348">
        <f>+'[1]FTE Enrollment Data'!HK3</f>
        <v>1420264.2394444444</v>
      </c>
      <c r="F6" s="348">
        <f>+'[1]FTE Enrollment Data'!HL3</f>
        <v>1515409.7523979996</v>
      </c>
      <c r="G6" s="348">
        <f>+'[1]FTE Enrollment Data'!HM3</f>
        <v>1545686.74</v>
      </c>
      <c r="H6" s="348">
        <f>+'[1]FTE Enrollment Data'!HN3</f>
        <v>1545416.1711111111</v>
      </c>
      <c r="I6" s="348">
        <f>+'[1]FTE Enrollment Data'!HO3</f>
        <v>1525956.0145944722</v>
      </c>
      <c r="J6" s="348">
        <f>+'[1]FTE Enrollment Data'!HP3</f>
        <v>1558743.9016666666</v>
      </c>
      <c r="K6" s="348">
        <f>+'[1]FTE Enrollment Data'!HQ3</f>
        <v>1637737.8439999998</v>
      </c>
      <c r="L6" s="348">
        <f>+'[1]FTE Enrollment Data'!HR3</f>
        <v>1715661.4627777778</v>
      </c>
      <c r="M6" s="348">
        <f>+'[1]FTE Enrollment Data'!HS3</f>
        <v>1891038.6072222223</v>
      </c>
      <c r="N6" s="348">
        <f>+'[1]FTE Enrollment Data'!HT3</f>
        <v>1927439.4079999998</v>
      </c>
      <c r="O6" s="348">
        <f>+'[1]FTE Enrollment Data'!HU3</f>
        <v>1843113.3230000001</v>
      </c>
      <c r="P6" s="348">
        <f>+'[1]FTE Enrollment Data'!HV3</f>
        <v>1770696.7588888889</v>
      </c>
      <c r="Q6" s="348">
        <f>+'[1]FTE Enrollment Data'!HW3</f>
        <v>1720684.9988888889</v>
      </c>
      <c r="R6" s="348">
        <f>+'[1]FTE Enrollment Data'!HX3</f>
        <v>1670330.2815555555</v>
      </c>
      <c r="S6" s="690">
        <f>R6-Q6</f>
        <v>-50354.717333333334</v>
      </c>
      <c r="T6" s="372">
        <f>(S6/Q6)*100</f>
        <v>-2.9264343773467703</v>
      </c>
      <c r="U6" s="360">
        <f>R6-O6</f>
        <v>-172783.04144444456</v>
      </c>
      <c r="V6" s="637">
        <f>(U6/O6)*100</f>
        <v>-9.3745207789615961</v>
      </c>
      <c r="W6" s="162">
        <f>+Total!DJ4</f>
        <v>6932302854.811039</v>
      </c>
      <c r="X6" s="90">
        <f>+Total!DK4</f>
        <v>7387116229.8466663</v>
      </c>
      <c r="Y6" s="90">
        <f>+Total!DL4</f>
        <v>7901914671.2777777</v>
      </c>
      <c r="Z6" s="90">
        <f>+Total!DM4</f>
        <v>8474386114.8000011</v>
      </c>
      <c r="AA6" s="90">
        <f>+Total!DN4</f>
        <v>9080332839</v>
      </c>
      <c r="AB6" s="90">
        <f>+Total!DO4</f>
        <v>9616161710.3400002</v>
      </c>
      <c r="AC6" s="90">
        <f>+Total!DP4</f>
        <v>10409157784.579706</v>
      </c>
      <c r="AD6" s="90">
        <f>+Total!DQ4</f>
        <v>11130555485.93</v>
      </c>
      <c r="AE6" s="90">
        <f>+Total!DR4</f>
        <v>11356829587.805416</v>
      </c>
      <c r="AF6" s="90">
        <f>+Total!DS4</f>
        <v>12101109000.6</v>
      </c>
      <c r="AG6" s="90">
        <f>+Total!DT4</f>
        <v>12799921920.224009</v>
      </c>
      <c r="AH6" s="90">
        <f>+Total!DU4</f>
        <v>12861715126.474236</v>
      </c>
      <c r="AI6" s="90">
        <f>+Total!DV4</f>
        <v>12729088270.508154</v>
      </c>
      <c r="AJ6" s="90">
        <f>+Total!DW4</f>
        <v>12914239617.533031</v>
      </c>
      <c r="AK6" s="90">
        <f>+Total!DX4</f>
        <v>12867800550.630434</v>
      </c>
      <c r="AL6" s="90">
        <f>+Total!DY4</f>
        <v>13111021610.980434</v>
      </c>
      <c r="AM6" s="400">
        <f>+AL6-AK6</f>
        <v>243221060.35000038</v>
      </c>
      <c r="AN6" s="358">
        <f>(AM6/AK6)*100</f>
        <v>1.8901525508808434</v>
      </c>
      <c r="AO6" s="400">
        <f>+AL6-AI6</f>
        <v>381933340.4722805</v>
      </c>
      <c r="AP6" s="358">
        <f>(AO6/AI6)*100</f>
        <v>3.000476800504059</v>
      </c>
      <c r="AQ6" s="162">
        <f t="shared" ref="AQ6:BD6" si="0">+W6/C6</f>
        <v>5600.9131118670066</v>
      </c>
      <c r="AR6" s="90">
        <f t="shared" si="0"/>
        <v>5643.5463479971713</v>
      </c>
      <c r="AS6" s="90">
        <f t="shared" si="0"/>
        <v>5563.6933267915829</v>
      </c>
      <c r="AT6" s="90">
        <f t="shared" si="0"/>
        <v>5592.1417302416376</v>
      </c>
      <c r="AU6" s="90">
        <f t="shared" si="0"/>
        <v>5874.626859385492</v>
      </c>
      <c r="AV6" s="90">
        <f t="shared" si="0"/>
        <v>6222.3767876236525</v>
      </c>
      <c r="AW6" s="90">
        <f t="shared" si="0"/>
        <v>6821.4009349056978</v>
      </c>
      <c r="AX6" s="90">
        <f t="shared" si="0"/>
        <v>7140.7211114210604</v>
      </c>
      <c r="AY6" s="90">
        <f t="shared" si="0"/>
        <v>6934.4612322492176</v>
      </c>
      <c r="AZ6" s="90">
        <f t="shared" si="0"/>
        <v>7053.3198204542314</v>
      </c>
      <c r="BA6" s="90">
        <f t="shared" si="0"/>
        <v>6768.7258585513619</v>
      </c>
      <c r="BB6" s="90">
        <f t="shared" si="0"/>
        <v>6672.954321204912</v>
      </c>
      <c r="BC6" s="90">
        <f t="shared" si="0"/>
        <v>6906.297139553667</v>
      </c>
      <c r="BD6" s="90">
        <f t="shared" si="0"/>
        <v>7293.3095702037144</v>
      </c>
      <c r="BE6" s="90">
        <f t="shared" ref="BE6:BF6" si="1">+AK6/Q6</f>
        <v>7478.3011178336874</v>
      </c>
      <c r="BF6" s="90">
        <f t="shared" si="1"/>
        <v>7849.3587500373405</v>
      </c>
      <c r="BG6" s="352">
        <f>+BF6-BE6</f>
        <v>371.05763220365316</v>
      </c>
      <c r="BH6" s="551">
        <f>(BG6/BE6)*100</f>
        <v>4.9617904702818523</v>
      </c>
      <c r="BI6" s="714">
        <f>+BF6-BC6</f>
        <v>943.06161048367358</v>
      </c>
      <c r="BJ6" s="551">
        <f>(BI6/BC6)*100</f>
        <v>13.655097535299804</v>
      </c>
      <c r="BK6" s="717">
        <f>(BC6/$BC$6)*100</f>
        <v>100</v>
      </c>
      <c r="BL6" s="556">
        <f>(BF6/$BF$6)*100</f>
        <v>100</v>
      </c>
      <c r="BM6" s="492">
        <f>+BC6*(313.3/293.2)</f>
        <v>7379.7506610578575</v>
      </c>
      <c r="BN6" s="505">
        <f>+BE6*(313.3/306.7)</f>
        <v>7639.2296713964606</v>
      </c>
      <c r="BO6" s="711">
        <f>+BF6-BN6</f>
        <v>210.12907864087992</v>
      </c>
      <c r="BP6" s="490">
        <f>(BO6/BN6)*100</f>
        <v>2.7506579547891516</v>
      </c>
      <c r="BQ6" s="492">
        <f>+BF6-BM6</f>
        <v>469.608088979483</v>
      </c>
      <c r="BR6" s="491">
        <f>(BQ6/BM6)*100</f>
        <v>6.3634682328436094</v>
      </c>
      <c r="BS6" s="80">
        <f>+'State General Purpose'!EH4+'State Ed Special Purpose'!DJ4+Local!B4</f>
        <v>5077566048</v>
      </c>
      <c r="BT6" s="88">
        <f>+'State General Purpose'!EI4+'State Ed Special Purpose'!DK4+Local!C4</f>
        <v>5328762147.666667</v>
      </c>
      <c r="BU6" s="88">
        <f>+'State General Purpose'!EJ4+'State Ed Special Purpose'!DL4+Local!D4</f>
        <v>5496289012.5277777</v>
      </c>
      <c r="BV6" s="88">
        <f>+'State General Purpose'!EK4+'State Ed Special Purpose'!DM4+Local!E4</f>
        <v>5637316414.6900005</v>
      </c>
      <c r="BW6" s="88">
        <f>+'State General Purpose'!EL4+'State Ed Special Purpose'!DN4+Local!F4</f>
        <v>5949920203.3199997</v>
      </c>
      <c r="BX6" s="88">
        <f>+'State General Purpose'!EM4+'State Ed Special Purpose'!DO4+Local!G4</f>
        <v>6347514081.5699997</v>
      </c>
      <c r="BY6" s="88">
        <f>+'State General Purpose'!EN4+'State Ed Special Purpose'!DP4+Local!H4</f>
        <v>6911070555.6497059</v>
      </c>
      <c r="BZ6" s="88">
        <f>+'State General Purpose'!EO4+'State Ed Special Purpose'!DQ4+Local!I4</f>
        <v>7552110658.6100006</v>
      </c>
      <c r="CA6" s="88">
        <f>+'State General Purpose'!EP4+'State Ed Special Purpose'!DR4+Local!J4</f>
        <v>7399190105.7854166</v>
      </c>
      <c r="CB6" s="88">
        <f>+'State General Purpose'!EQ4+'State Ed Special Purpose'!DS4+Local!K4</f>
        <v>7463172112.2000008</v>
      </c>
      <c r="CC6" s="88">
        <f>+'State General Purpose'!ER4+'State Ed Special Purpose'!DT4+Local!L4</f>
        <v>7523136452.0640087</v>
      </c>
      <c r="CD6" s="88">
        <f>+'State General Purpose'!ES4+'State Ed Special Purpose'!DU4+Local!M4</f>
        <v>7303145880.2678442</v>
      </c>
      <c r="CE6" s="88">
        <f>+'State General Purpose'!ET4+'State Ed Special Purpose'!DV4+Local!N4</f>
        <v>7539792909.3681545</v>
      </c>
      <c r="CF6" s="88">
        <f>+'State General Purpose'!EU4+'State Ed Special Purpose'!DW4+Local!O4</f>
        <v>7815048377.5330324</v>
      </c>
      <c r="CG6" s="88">
        <f>+'State General Purpose'!EV4+'State Ed Special Purpose'!DX4+Local!P4</f>
        <v>7842903591.9804344</v>
      </c>
      <c r="CH6" s="88">
        <f>+'State General Purpose'!EW4+'State Ed Special Purpose'!DY4+Local!Q4</f>
        <v>8034242201.8104343</v>
      </c>
      <c r="CI6" s="400">
        <f>+CH6-CG6</f>
        <v>191338609.82999992</v>
      </c>
      <c r="CJ6" s="454">
        <f>(CI6/CG6)*100</f>
        <v>2.4396399571409808</v>
      </c>
      <c r="CK6" s="716">
        <f>+CH6-CE6</f>
        <v>494449292.44227982</v>
      </c>
      <c r="CL6" s="454">
        <f>(CK6/CE6)*100</f>
        <v>6.5578630392875787</v>
      </c>
      <c r="CM6" s="88">
        <f t="shared" ref="CM6:CZ6" si="2">+BS6/C6</f>
        <v>4102.3894729119029</v>
      </c>
      <c r="CN6" s="88">
        <f t="shared" si="2"/>
        <v>4071.022469675424</v>
      </c>
      <c r="CO6" s="88">
        <f t="shared" si="2"/>
        <v>3869.9059371358426</v>
      </c>
      <c r="CP6" s="88">
        <f t="shared" si="2"/>
        <v>3719.9948104923137</v>
      </c>
      <c r="CQ6" s="88">
        <f t="shared" si="2"/>
        <v>3849.3700239157124</v>
      </c>
      <c r="CR6" s="88">
        <f t="shared" si="2"/>
        <v>4107.31698051685</v>
      </c>
      <c r="CS6" s="88">
        <f t="shared" si="2"/>
        <v>4529.0103315896331</v>
      </c>
      <c r="CT6" s="88">
        <f t="shared" si="2"/>
        <v>4844.9977257553373</v>
      </c>
      <c r="CU6" s="88">
        <f t="shared" si="2"/>
        <v>4517.9331557202613</v>
      </c>
      <c r="CV6" s="88">
        <f t="shared" si="2"/>
        <v>4350.0260827194861</v>
      </c>
      <c r="CW6" s="88">
        <f t="shared" si="2"/>
        <v>3978.3092864057744</v>
      </c>
      <c r="CX6" s="88">
        <f t="shared" si="2"/>
        <v>3789.0404491863774</v>
      </c>
      <c r="CY6" s="88">
        <f t="shared" si="2"/>
        <v>4090.7918223366637</v>
      </c>
      <c r="CZ6" s="88">
        <f t="shared" si="2"/>
        <v>4413.5441815779741</v>
      </c>
      <c r="DA6" s="88">
        <f t="shared" ref="DA6:DB6" si="3">+CG6/Q6</f>
        <v>4558.0124177550761</v>
      </c>
      <c r="DB6" s="88">
        <f t="shared" si="3"/>
        <v>4809.9721896487772</v>
      </c>
      <c r="DC6" s="353">
        <f>+DB6-DA6</f>
        <v>251.95977189370115</v>
      </c>
      <c r="DD6" s="549">
        <f>(DC6/DA6)*100</f>
        <v>5.5278430333412087</v>
      </c>
      <c r="DE6" s="352">
        <f>+DB6-CY6</f>
        <v>719.1803673121135</v>
      </c>
      <c r="DF6" s="549">
        <f>(DE6/CY6)*100</f>
        <v>17.580468489870917</v>
      </c>
      <c r="DG6" s="550">
        <f>(CY6/$CY$6)*100</f>
        <v>100</v>
      </c>
      <c r="DH6" s="556">
        <f>(DB6/$DB$6)*100</f>
        <v>100</v>
      </c>
      <c r="DI6" s="492">
        <f>+CY6*(313.3/293.2)</f>
        <v>4371.2315072922129</v>
      </c>
      <c r="DJ6" s="505">
        <f>+DA6*(313.3/306.7)</f>
        <v>4656.0981104749444</v>
      </c>
      <c r="DK6" s="711">
        <f>+DB6-DJ6</f>
        <v>153.8740791738328</v>
      </c>
      <c r="DL6" s="493">
        <f t="shared" ref="DL6:DL23" si="4">(DK6/DJ6)*100</f>
        <v>3.3047860144454066</v>
      </c>
      <c r="DM6" s="492">
        <f>+DB6-DI6</f>
        <v>438.74068235656432</v>
      </c>
      <c r="DN6" s="491">
        <f>(DM6/DI6)*100</f>
        <v>10.037004025630869</v>
      </c>
      <c r="DO6" s="560">
        <f>+'Tuition Revenues'!DJ4</f>
        <v>1854736806.8110387</v>
      </c>
      <c r="DP6" s="561">
        <f>+'Tuition Revenues'!DK4</f>
        <v>2058354082.1799998</v>
      </c>
      <c r="DQ6" s="561">
        <f>+'Tuition Revenues'!DL4</f>
        <v>2405625658.75</v>
      </c>
      <c r="DR6" s="561">
        <f>+'Tuition Revenues'!DM4</f>
        <v>2837069700.1100001</v>
      </c>
      <c r="DS6" s="561">
        <f>+'Tuition Revenues'!DN4</f>
        <v>3130412635.6800003</v>
      </c>
      <c r="DT6" s="561">
        <f>+'Tuition Revenues'!DO4</f>
        <v>3268647628.77</v>
      </c>
      <c r="DU6" s="561">
        <f>+'Tuition Revenues'!DP4</f>
        <v>3498087228.9300003</v>
      </c>
      <c r="DV6" s="561">
        <f>+'Tuition Revenues'!DQ4</f>
        <v>3578444827.3200002</v>
      </c>
      <c r="DW6" s="561">
        <f>+'Tuition Revenues'!DR4</f>
        <v>3957639482.02</v>
      </c>
      <c r="DX6" s="561">
        <f>+'Tuition Revenues'!DS4</f>
        <v>4637936888.3999996</v>
      </c>
      <c r="DY6" s="561">
        <f>+'Tuition Revenues'!DT4</f>
        <v>5276785468.1599998</v>
      </c>
      <c r="DZ6" s="561">
        <f>+'Tuition Revenues'!DU4</f>
        <v>5558569246.2063904</v>
      </c>
      <c r="EA6" s="561">
        <f>+'Tuition Revenues'!DV4</f>
        <v>5189295361.1399994</v>
      </c>
      <c r="EB6" s="561">
        <f>+'Tuition Revenues'!DW4</f>
        <v>5099191240</v>
      </c>
      <c r="EC6" s="561">
        <f>+'Tuition Revenues'!DX4</f>
        <v>5024896958.6499996</v>
      </c>
      <c r="ED6" s="561">
        <f>+'Tuition Revenues'!DY4</f>
        <v>5076779409.1700001</v>
      </c>
      <c r="EE6" s="401">
        <f>+ED6-EC6</f>
        <v>51882450.520000458</v>
      </c>
      <c r="EF6" s="359">
        <f>(EE6/EC6)*100</f>
        <v>1.032507749849249</v>
      </c>
      <c r="EG6" s="401">
        <f>+ED6-EA6</f>
        <v>-112515951.96999931</v>
      </c>
      <c r="EH6" s="454">
        <f>(EG6/EA6)*100</f>
        <v>-2.168231795256331</v>
      </c>
      <c r="EI6" s="88">
        <f t="shared" ref="EI6:EV6" si="5">+DO6/C6</f>
        <v>1498.5236389551035</v>
      </c>
      <c r="EJ6" s="88">
        <f t="shared" si="5"/>
        <v>1572.5238783217478</v>
      </c>
      <c r="EK6" s="88">
        <f t="shared" si="5"/>
        <v>1693.7873896557396</v>
      </c>
      <c r="EL6" s="88">
        <f t="shared" si="5"/>
        <v>1872.1469197493236</v>
      </c>
      <c r="EM6" s="88">
        <f t="shared" si="5"/>
        <v>2025.2568354697798</v>
      </c>
      <c r="EN6" s="88">
        <f t="shared" si="5"/>
        <v>2115.0598071068025</v>
      </c>
      <c r="EO6" s="88">
        <f t="shared" si="5"/>
        <v>2292.3906033160652</v>
      </c>
      <c r="EP6" s="88">
        <f t="shared" si="5"/>
        <v>2295.723385665724</v>
      </c>
      <c r="EQ6" s="88">
        <f t="shared" si="5"/>
        <v>2416.5280765289567</v>
      </c>
      <c r="ER6" s="88">
        <f t="shared" si="5"/>
        <v>2703.2937377347453</v>
      </c>
      <c r="ES6" s="88">
        <f t="shared" si="5"/>
        <v>2790.4165721455879</v>
      </c>
      <c r="ET6" s="88">
        <f t="shared" si="5"/>
        <v>2883.9138720185338</v>
      </c>
      <c r="EU6" s="88">
        <f t="shared" si="5"/>
        <v>2815.5053172170028</v>
      </c>
      <c r="EV6" s="88">
        <f t="shared" si="5"/>
        <v>2879.7653886257403</v>
      </c>
      <c r="EW6" s="88">
        <f t="shared" ref="EW6:EX6" si="6">+EC6/Q6</f>
        <v>2920.2887000786109</v>
      </c>
      <c r="EX6" s="88">
        <f t="shared" si="6"/>
        <v>3039.3865603885629</v>
      </c>
      <c r="EY6" s="352">
        <f>+EX6-EW6</f>
        <v>119.09786030995201</v>
      </c>
      <c r="EZ6" s="551">
        <f>(EY6/EW6)*100</f>
        <v>4.0782906260859084</v>
      </c>
      <c r="FA6" s="714">
        <f>+EX6-EU6</f>
        <v>223.88124317156007</v>
      </c>
      <c r="FB6" s="551">
        <f>(FA6/EU6)*100</f>
        <v>7.95172510605863</v>
      </c>
      <c r="FC6" s="717">
        <f>(EU6/$EU$6)*100</f>
        <v>100</v>
      </c>
      <c r="FD6" s="556">
        <f>(EX6/$EX$6)*100</f>
        <v>100</v>
      </c>
      <c r="FE6" s="492">
        <f>+EU6*(313.3/293.2)</f>
        <v>3008.5191537656447</v>
      </c>
      <c r="FF6" s="711">
        <f>+EW6*(313.3/306.7)</f>
        <v>2983.1315609215158</v>
      </c>
      <c r="FG6" s="492">
        <f>+EX6-FF6</f>
        <v>56.254999467047128</v>
      </c>
      <c r="FH6" s="490">
        <f>(FG6/FF6)*100</f>
        <v>1.8857699809146016</v>
      </c>
      <c r="FI6" s="492">
        <f>+EX6-FE6</f>
        <v>30.867406622918224</v>
      </c>
      <c r="FJ6" s="491">
        <f>(FI6/FE6)*100</f>
        <v>1.0260000034994861</v>
      </c>
      <c r="FK6" s="570">
        <f t="shared" ref="FK6:FX6" si="7">+BS6/W6</f>
        <v>0.73245011857440045</v>
      </c>
      <c r="FL6" s="93">
        <f t="shared" si="7"/>
        <v>0.72135891488162973</v>
      </c>
      <c r="FM6" s="93">
        <f t="shared" si="7"/>
        <v>0.69556420705299782</v>
      </c>
      <c r="FN6" s="94">
        <f t="shared" si="7"/>
        <v>0.66521826340255719</v>
      </c>
      <c r="FO6" s="94">
        <f t="shared" si="7"/>
        <v>0.65525353627623784</v>
      </c>
      <c r="FP6" s="94">
        <f t="shared" si="7"/>
        <v>0.66008811756406804</v>
      </c>
      <c r="FQ6" s="94">
        <f t="shared" si="7"/>
        <v>0.66394137726376645</v>
      </c>
      <c r="FR6" s="94">
        <f t="shared" si="7"/>
        <v>0.67850258400459273</v>
      </c>
      <c r="FS6" s="94">
        <f t="shared" si="7"/>
        <v>0.65151898675405151</v>
      </c>
      <c r="FT6" s="94">
        <f t="shared" si="7"/>
        <v>0.61673455811611644</v>
      </c>
      <c r="FU6" s="94">
        <f t="shared" si="7"/>
        <v>0.58774862057380017</v>
      </c>
      <c r="FV6" s="94">
        <f t="shared" si="7"/>
        <v>0.56782052847953612</v>
      </c>
      <c r="FW6" s="94">
        <f t="shared" si="7"/>
        <v>0.59232780456374046</v>
      </c>
      <c r="FX6" s="94">
        <f t="shared" si="7"/>
        <v>0.60514971140251439</v>
      </c>
      <c r="FY6" s="94">
        <f t="shared" ref="FY6:FZ6" si="8">+CG6/AK6</f>
        <v>0.60949838017159708</v>
      </c>
      <c r="FZ6" s="94">
        <f t="shared" si="8"/>
        <v>0.6127853679290548</v>
      </c>
      <c r="GA6" s="95">
        <f t="shared" ref="GA6:GN6" si="9">+DO6/W6</f>
        <v>0.26754988142559955</v>
      </c>
      <c r="GB6" s="93">
        <f t="shared" si="9"/>
        <v>0.27864108511837032</v>
      </c>
      <c r="GC6" s="93">
        <f t="shared" si="9"/>
        <v>0.30443579294700213</v>
      </c>
      <c r="GD6" s="94">
        <f t="shared" si="9"/>
        <v>0.33478173659744276</v>
      </c>
      <c r="GE6" s="94">
        <f t="shared" si="9"/>
        <v>0.34474646372376222</v>
      </c>
      <c r="GF6" s="94">
        <f t="shared" si="9"/>
        <v>0.3399118824359319</v>
      </c>
      <c r="GG6" s="94">
        <f t="shared" si="9"/>
        <v>0.33605862273623355</v>
      </c>
      <c r="GH6" s="195">
        <f t="shared" si="9"/>
        <v>0.32149741599540732</v>
      </c>
      <c r="GI6" s="195">
        <f t="shared" si="9"/>
        <v>0.3484810132459486</v>
      </c>
      <c r="GJ6" s="195">
        <f t="shared" si="9"/>
        <v>0.38326544188388356</v>
      </c>
      <c r="GK6" s="195">
        <f t="shared" si="9"/>
        <v>0.41225137942619983</v>
      </c>
      <c r="GL6" s="195">
        <f t="shared" si="9"/>
        <v>0.43217947152046382</v>
      </c>
      <c r="GM6" s="195">
        <f t="shared" si="9"/>
        <v>0.40767219543625954</v>
      </c>
      <c r="GN6" s="195">
        <f t="shared" si="9"/>
        <v>0.39485028859748561</v>
      </c>
      <c r="GO6" s="195">
        <f t="shared" ref="GO6:GP6" si="10">+EC6/AK6</f>
        <v>0.39050161982840292</v>
      </c>
      <c r="GP6" s="195">
        <f t="shared" si="10"/>
        <v>0.3872146320709452</v>
      </c>
      <c r="GQ6" s="98"/>
    </row>
    <row r="7" spans="1:199" s="32" customFormat="1" ht="12" customHeight="1">
      <c r="A7" s="62"/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691"/>
      <c r="T7" s="363"/>
      <c r="U7" s="361"/>
      <c r="V7" s="363"/>
      <c r="W7" s="74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401"/>
      <c r="AN7" s="359"/>
      <c r="AO7" s="401"/>
      <c r="AP7" s="359"/>
      <c r="AQ7" s="74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353"/>
      <c r="BH7" s="551"/>
      <c r="BI7" s="715"/>
      <c r="BJ7" s="551"/>
      <c r="BK7" s="555"/>
      <c r="BL7" s="555"/>
      <c r="BM7" s="492"/>
      <c r="BN7" s="505"/>
      <c r="BO7" s="711"/>
      <c r="BP7" s="493"/>
      <c r="BQ7" s="492"/>
      <c r="BR7" s="495"/>
      <c r="BS7" s="8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401"/>
      <c r="CJ7" s="454"/>
      <c r="CK7" s="718"/>
      <c r="CL7" s="454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353"/>
      <c r="DD7" s="551"/>
      <c r="DE7" s="353"/>
      <c r="DF7" s="551"/>
      <c r="DG7" s="552"/>
      <c r="DH7" s="555"/>
      <c r="DI7" s="492"/>
      <c r="DJ7" s="505"/>
      <c r="DK7" s="711"/>
      <c r="DL7" s="493"/>
      <c r="DM7" s="492"/>
      <c r="DN7" s="495"/>
      <c r="DO7" s="562"/>
      <c r="DP7" s="563"/>
      <c r="DQ7" s="563"/>
      <c r="DR7" s="563"/>
      <c r="DS7" s="563"/>
      <c r="DT7" s="563"/>
      <c r="DU7" s="563"/>
      <c r="DV7" s="563"/>
      <c r="DW7" s="563"/>
      <c r="DX7" s="563"/>
      <c r="DY7" s="563"/>
      <c r="DZ7" s="563"/>
      <c r="EA7" s="563"/>
      <c r="EB7" s="563"/>
      <c r="EC7" s="563"/>
      <c r="ED7" s="563"/>
      <c r="EE7" s="401"/>
      <c r="EF7" s="359"/>
      <c r="EG7" s="401"/>
      <c r="EH7" s="454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353"/>
      <c r="EZ7" s="551"/>
      <c r="FA7" s="715"/>
      <c r="FB7" s="551"/>
      <c r="FC7" s="555"/>
      <c r="FD7" s="555"/>
      <c r="FE7" s="492"/>
      <c r="FF7" s="711"/>
      <c r="FG7" s="492"/>
      <c r="FH7" s="493"/>
      <c r="FI7" s="492"/>
      <c r="FJ7" s="495"/>
      <c r="FK7" s="571"/>
      <c r="FL7" s="93"/>
      <c r="FM7" s="93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5"/>
      <c r="GB7" s="93"/>
      <c r="GC7" s="93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8"/>
    </row>
    <row r="8" spans="1:199" s="111" customFormat="1">
      <c r="A8" s="102" t="s">
        <v>0</v>
      </c>
      <c r="B8" s="349">
        <f>+'[1]FTE Enrollment Data'!GY5</f>
        <v>50497</v>
      </c>
      <c r="C8" s="350">
        <f>+'[1]FTE Enrollment Data'!HI5</f>
        <v>53149.366666666669</v>
      </c>
      <c r="D8" s="350">
        <f>+'[1]FTE Enrollment Data'!HJ5</f>
        <v>55941.366666666661</v>
      </c>
      <c r="E8" s="350">
        <f>+'[1]FTE Enrollment Data'!HK5</f>
        <v>61537.733333333323</v>
      </c>
      <c r="F8" s="350">
        <f>+'[1]FTE Enrollment Data'!HL5</f>
        <v>63822.866666666669</v>
      </c>
      <c r="G8" s="350">
        <f>+'[1]FTE Enrollment Data'!HM5</f>
        <v>62837.033333333326</v>
      </c>
      <c r="H8" s="350">
        <f>+'[1]FTE Enrollment Data'!HN5</f>
        <v>61294.166666666672</v>
      </c>
      <c r="I8" s="350">
        <f>+'[1]FTE Enrollment Data'!HO5</f>
        <v>60078.266666666663</v>
      </c>
      <c r="J8" s="350">
        <f>+'[1]FTE Enrollment Data'!HP5</f>
        <v>60590.666666666664</v>
      </c>
      <c r="K8" s="350">
        <f>+'[1]FTE Enrollment Data'!HQ5</f>
        <v>62666.566666666666</v>
      </c>
      <c r="L8" s="350">
        <f>+'[1]FTE Enrollment Data'!HR5</f>
        <v>69548.733333333323</v>
      </c>
      <c r="M8" s="350">
        <f>+'[1]FTE Enrollment Data'!HS5</f>
        <v>77119.266666666677</v>
      </c>
      <c r="N8" s="350">
        <f>+'[1]FTE Enrollment Data'!HT5</f>
        <v>74494.700000000012</v>
      </c>
      <c r="O8" s="350">
        <f>+'[1]FTE Enrollment Data'!HU5</f>
        <v>67231.166666666672</v>
      </c>
      <c r="P8" s="350">
        <f>+'[1]FTE Enrollment Data'!HV5</f>
        <v>63538</v>
      </c>
      <c r="Q8" s="350">
        <f>+'[1]FTE Enrollment Data'!HW5</f>
        <v>61643.900000000009</v>
      </c>
      <c r="R8" s="350">
        <f>+'[1]FTE Enrollment Data'!HX5</f>
        <v>59714.366666666669</v>
      </c>
      <c r="S8" s="692">
        <f>R8-Q8</f>
        <v>-1929.5333333333401</v>
      </c>
      <c r="T8" s="364">
        <f>(S8/Q8)*100</f>
        <v>-3.1301285826064542</v>
      </c>
      <c r="U8" s="362">
        <f>R8-O8</f>
        <v>-7516.8000000000029</v>
      </c>
      <c r="V8" s="364">
        <f>(U8/O8)*100</f>
        <v>-11.180528871778222</v>
      </c>
      <c r="W8" s="103">
        <f>+Total!DJ6</f>
        <v>284723768</v>
      </c>
      <c r="X8" s="105">
        <f>+Total!DK6</f>
        <v>310640278</v>
      </c>
      <c r="Y8" s="105">
        <f>+Total!DL6</f>
        <v>341603065</v>
      </c>
      <c r="Z8" s="105">
        <f>+Total!DM6</f>
        <v>369346828.79999995</v>
      </c>
      <c r="AA8" s="105">
        <f>+Total!DN6</f>
        <v>373149389.31999999</v>
      </c>
      <c r="AB8" s="105">
        <f>+Total!DO6</f>
        <v>385788437.18000001</v>
      </c>
      <c r="AC8" s="105">
        <f>+Total!DP6</f>
        <v>459182743.84000003</v>
      </c>
      <c r="AD8" s="105">
        <f>+Total!DQ6</f>
        <v>496768241.59000003</v>
      </c>
      <c r="AE8" s="105">
        <f>+Total!DR6</f>
        <v>462101138</v>
      </c>
      <c r="AF8" s="105">
        <f>+Total!DS6</f>
        <v>488986891</v>
      </c>
      <c r="AG8" s="105">
        <f>+Total!DT6</f>
        <v>523226804.52999997</v>
      </c>
      <c r="AH8" s="105">
        <f>+Total!DU6</f>
        <v>523141705.95000005</v>
      </c>
      <c r="AI8" s="105">
        <f>+Total!DV6</f>
        <v>512029698</v>
      </c>
      <c r="AJ8" s="105">
        <f>+Total!DW6</f>
        <v>518632180.00999999</v>
      </c>
      <c r="AK8" s="105">
        <f>+Total!DX6</f>
        <v>520108472.53999996</v>
      </c>
      <c r="AL8" s="105">
        <f>+Total!DY6</f>
        <v>525033678.49000001</v>
      </c>
      <c r="AM8" s="401">
        <f>+AL8-AK8</f>
        <v>4925205.9500000477</v>
      </c>
      <c r="AN8" s="359">
        <f>(AM8/AK8)*100</f>
        <v>0.94695745407632537</v>
      </c>
      <c r="AO8" s="401">
        <f>+AL8-AI8</f>
        <v>13003980.49000001</v>
      </c>
      <c r="AP8" s="359">
        <f>(AO8/AI8)*100</f>
        <v>2.5396926273600657</v>
      </c>
      <c r="AQ8" s="103">
        <f t="shared" ref="AQ8:AQ23" si="11">+W8/C8</f>
        <v>5357.049121312828</v>
      </c>
      <c r="AR8" s="105">
        <f t="shared" ref="AR8:AR23" si="12">+X8/D8</f>
        <v>5552.9619047562301</v>
      </c>
      <c r="AS8" s="105">
        <f t="shared" ref="AS8:AS23" si="13">+Y8/E8</f>
        <v>5551.1154944500186</v>
      </c>
      <c r="AT8" s="105">
        <f t="shared" ref="AT8:AT23" si="14">+Z8/F8</f>
        <v>5787.0610972242957</v>
      </c>
      <c r="AU8" s="105">
        <f t="shared" ref="AU8:AU23" si="15">+AA8/G8</f>
        <v>5938.3673850505365</v>
      </c>
      <c r="AV8" s="105">
        <f t="shared" ref="AV8:AV23" si="16">+AB8/H8</f>
        <v>6294.0481641265478</v>
      </c>
      <c r="AW8" s="105">
        <f t="shared" ref="AW8:AW23" si="17">+AC8/I8</f>
        <v>7643.0757629492209</v>
      </c>
      <c r="AX8" s="105">
        <f t="shared" ref="AX8:AX23" si="18">+AD8/J8</f>
        <v>8198.7584708866052</v>
      </c>
      <c r="AY8" s="105">
        <f t="shared" ref="AY8:AY23" si="19">+AE8/K8</f>
        <v>7373.9660967544096</v>
      </c>
      <c r="AZ8" s="105">
        <f t="shared" ref="AZ8:AZ23" si="20">+AF8/L8</f>
        <v>7030.8525772336143</v>
      </c>
      <c r="BA8" s="105">
        <f t="shared" ref="BA8:BA23" si="21">+AG8/M8</f>
        <v>6784.6444493766785</v>
      </c>
      <c r="BB8" s="105">
        <f t="shared" ref="BB8:BB23" si="22">+AH8/N8</f>
        <v>7022.5359112795941</v>
      </c>
      <c r="BC8" s="105">
        <f t="shared" ref="BC8:BC23" si="23">+AI8/O8</f>
        <v>7615.957351129312</v>
      </c>
      <c r="BD8" s="105">
        <f t="shared" ref="BD8:BD23" si="24">+AJ8/P8</f>
        <v>8162.5512293430702</v>
      </c>
      <c r="BE8" s="105">
        <f t="shared" ref="BE8:BE23" si="25">+AK8/Q8</f>
        <v>8437.3064089066374</v>
      </c>
      <c r="BF8" s="105">
        <f t="shared" ref="BF8:BF23" si="26">+AL8/R8</f>
        <v>8792.4181030137352</v>
      </c>
      <c r="BG8" s="353">
        <f>+BF8-BE8</f>
        <v>355.11169410709772</v>
      </c>
      <c r="BH8" s="551">
        <f t="shared" ref="BH8:BH23" si="27">(BG8/BE8)*100</f>
        <v>4.2088277573069135</v>
      </c>
      <c r="BI8" s="716">
        <f>+BF8-BC8</f>
        <v>1176.4607518844232</v>
      </c>
      <c r="BJ8" s="551">
        <f t="shared" ref="BJ8:BJ23" si="28">(BI8/BC8)*100</f>
        <v>15.447312762458875</v>
      </c>
      <c r="BK8" s="556">
        <f>(BC8/$BC$6)*100</f>
        <v>110.27555283585015</v>
      </c>
      <c r="BL8" s="556">
        <f>(BF8/$BF$6)*100</f>
        <v>112.01447637963939</v>
      </c>
      <c r="BM8" s="492">
        <f t="shared" ref="BM8:BM23" si="29">+BC8*(313.3/293.2)</f>
        <v>8138.0608393888588</v>
      </c>
      <c r="BN8" s="505">
        <f t="shared" ref="BN8:BN23" si="30">+BE8*(313.3/306.7)</f>
        <v>8618.8721809926628</v>
      </c>
      <c r="BO8" s="711">
        <f>+BF8-BN8</f>
        <v>173.54592202107233</v>
      </c>
      <c r="BP8" s="493">
        <f t="shared" ref="BP8:BP23" si="31">(BO8/BN8)*100</f>
        <v>2.0135572076796304</v>
      </c>
      <c r="BQ8" s="492">
        <f t="shared" ref="BQ8:BQ23" si="32">+BF8-BM8</f>
        <v>654.3572636248764</v>
      </c>
      <c r="BR8" s="495">
        <f t="shared" ref="BR8:BR23" si="33">(BQ8/BM8)*100</f>
        <v>8.040702527778306</v>
      </c>
      <c r="BS8" s="107">
        <f>+'State General Purpose'!EH6+'State Ed Special Purpose'!DJ6+Local!B6</f>
        <v>195258653</v>
      </c>
      <c r="BT8" s="108">
        <f>+'State General Purpose'!EI6+'State Ed Special Purpose'!DK6+Local!C6</f>
        <v>202242855</v>
      </c>
      <c r="BU8" s="108">
        <f>+'State General Purpose'!EJ6+'State Ed Special Purpose'!DL6+Local!D6</f>
        <v>213535723</v>
      </c>
      <c r="BV8" s="108">
        <f>+'State General Purpose'!EK6+'State Ed Special Purpose'!DM6+Local!E6</f>
        <v>216058325.69</v>
      </c>
      <c r="BW8" s="108">
        <f>+'State General Purpose'!EL6+'State Ed Special Purpose'!DN6+Local!F6</f>
        <v>218649560.31999999</v>
      </c>
      <c r="BX8" s="108">
        <f>+'State General Purpose'!EM6+'State Ed Special Purpose'!DO6+Local!G6</f>
        <v>270633958.18000001</v>
      </c>
      <c r="BY8" s="108">
        <f>+'State General Purpose'!EN6+'State Ed Special Purpose'!DP6+Local!H6</f>
        <v>301762861.41000003</v>
      </c>
      <c r="BZ8" s="108">
        <f>+'State General Purpose'!EO6+'State Ed Special Purpose'!DQ6+Local!I6</f>
        <v>346412644.61000001</v>
      </c>
      <c r="CA8" s="108">
        <f>+'State General Purpose'!EP6+'State Ed Special Purpose'!DR6+Local!J6</f>
        <v>294249210</v>
      </c>
      <c r="CB8" s="108">
        <f>+'State General Purpose'!EQ6+'State Ed Special Purpose'!DS6+Local!K6</f>
        <v>267964882.37</v>
      </c>
      <c r="CC8" s="108">
        <f>+'State General Purpose'!ER6+'State Ed Special Purpose'!DT6+Local!L6</f>
        <v>276838431.64999998</v>
      </c>
      <c r="CD8" s="108">
        <f>+'State General Purpose'!ES6+'State Ed Special Purpose'!DU6+Local!M6</f>
        <v>272927858</v>
      </c>
      <c r="CE8" s="108">
        <f>+'State General Purpose'!ET6+'State Ed Special Purpose'!DV6+Local!N6</f>
        <v>268083645</v>
      </c>
      <c r="CF8" s="108">
        <f>+'State General Purpose'!EU6+'State Ed Special Purpose'!DW6+Local!O6</f>
        <v>276427341.00999999</v>
      </c>
      <c r="CG8" s="108">
        <f>+'State General Purpose'!EV6+'State Ed Special Purpose'!DX6+Local!P6</f>
        <v>283801562.42000002</v>
      </c>
      <c r="CH8" s="108">
        <f>+'State General Purpose'!EW6+'State Ed Special Purpose'!DY6+Local!Q6</f>
        <v>286870426</v>
      </c>
      <c r="CI8" s="401">
        <f>+CH8-CG8</f>
        <v>3068863.5799999833</v>
      </c>
      <c r="CJ8" s="454">
        <f t="shared" ref="CJ8:CJ23" si="34">(CI8/CG8)*100</f>
        <v>1.0813413266056475</v>
      </c>
      <c r="CK8" s="716">
        <f>+CH8-CE8</f>
        <v>18786781</v>
      </c>
      <c r="CL8" s="454">
        <f t="shared" ref="CL8:CL23" si="35">(CK8/CE8)*100</f>
        <v>7.0078057167567991</v>
      </c>
      <c r="CM8" s="108">
        <f t="shared" ref="CM8:CM23" si="36">+BS8/C8</f>
        <v>3673.7719609076557</v>
      </c>
      <c r="CN8" s="108">
        <f t="shared" ref="CN8:CN23" si="37">+BT8/D8</f>
        <v>3615.2648219177108</v>
      </c>
      <c r="CO8" s="108">
        <f t="shared" ref="CO8:CO23" si="38">+BU8/E8</f>
        <v>3469.9965603759651</v>
      </c>
      <c r="CP8" s="108">
        <f t="shared" ref="CP8:CP23" si="39">+BV8/F8</f>
        <v>3385.2808088114707</v>
      </c>
      <c r="CQ8" s="108">
        <f t="shared" ref="CQ8:CQ23" si="40">+BW8/G8</f>
        <v>3479.6289500193893</v>
      </c>
      <c r="CR8" s="108">
        <f t="shared" ref="CR8:CR23" si="41">+BX8/H8</f>
        <v>4415.3297597106848</v>
      </c>
      <c r="CS8" s="108">
        <f t="shared" ref="CS8:CS23" si="42">+BY8/I8</f>
        <v>5022.8290220867457</v>
      </c>
      <c r="CT8" s="108">
        <f t="shared" ref="CT8:CT23" si="43">+BZ8/J8</f>
        <v>5717.2608203133605</v>
      </c>
      <c r="CU8" s="108">
        <f t="shared" ref="CU8:CU23" si="44">+CA8/K8</f>
        <v>4695.4736097983132</v>
      </c>
      <c r="CV8" s="108">
        <f t="shared" ref="CV8:CV23" si="45">+CB8/L8</f>
        <v>3852.9081627654859</v>
      </c>
      <c r="CW8" s="108">
        <f t="shared" ref="CW8:CW23" si="46">+CC8/M8</f>
        <v>3589.7440888096266</v>
      </c>
      <c r="CX8" s="108">
        <f t="shared" ref="CX8:CX23" si="47">+CD8/N8</f>
        <v>3663.7218218208805</v>
      </c>
      <c r="CY8" s="108">
        <f t="shared" ref="CY8:CY23" si="48">+CE8/O8</f>
        <v>3987.4905983583999</v>
      </c>
      <c r="CZ8" s="108">
        <f t="shared" ref="CZ8:CZ23" si="49">+CF8/P8</f>
        <v>4350.5829741257203</v>
      </c>
      <c r="DA8" s="108">
        <f t="shared" ref="DA8:DA23" si="50">+CG8/Q8</f>
        <v>4603.8872040866972</v>
      </c>
      <c r="DB8" s="108">
        <f t="shared" ref="DB8:DB23" si="51">+CH8/R8</f>
        <v>4804.0436835133478</v>
      </c>
      <c r="DC8" s="353">
        <f t="shared" ref="DC8:DC23" si="52">+DB8-DA8</f>
        <v>200.15647942665055</v>
      </c>
      <c r="DD8" s="553">
        <f>(DC8/DA8)*100</f>
        <v>4.3475539376590104</v>
      </c>
      <c r="DE8" s="356">
        <f>+DB8-CY8</f>
        <v>816.55308515494789</v>
      </c>
      <c r="DF8" s="553">
        <f>(DE8/CY8)*100</f>
        <v>20.47786859964291</v>
      </c>
      <c r="DG8" s="554">
        <f>(CY8/$CY$6)*100</f>
        <v>97.474786582533596</v>
      </c>
      <c r="DH8" s="556">
        <f>(DB8/$DB$6)*100</f>
        <v>99.87674552156065</v>
      </c>
      <c r="DI8" s="492">
        <f t="shared" ref="DI8:DI23" si="53">+CY8*(313.3/293.2)</f>
        <v>4260.8485827615505</v>
      </c>
      <c r="DJ8" s="505">
        <f t="shared" ref="DJ8:DJ23" si="54">+DA8*(313.3/306.7)</f>
        <v>4702.9600946865412</v>
      </c>
      <c r="DK8" s="711">
        <f t="shared" ref="DK8:DK23" si="55">+DB8-DJ8</f>
        <v>101.08358882680659</v>
      </c>
      <c r="DL8" s="493">
        <f t="shared" si="4"/>
        <v>2.1493609724864986</v>
      </c>
      <c r="DM8" s="492">
        <f t="shared" ref="DM8:DM23" si="56">+DB8-DI8</f>
        <v>543.19510075179733</v>
      </c>
      <c r="DN8" s="495">
        <f t="shared" ref="DN8:DN23" si="57">(DM8/DI8)*100</f>
        <v>12.748519225711149</v>
      </c>
      <c r="DO8" s="564">
        <f>+'Tuition Revenues'!DJ6</f>
        <v>89465115</v>
      </c>
      <c r="DP8" s="565">
        <f>+'Tuition Revenues'!DK6</f>
        <v>108397423</v>
      </c>
      <c r="DQ8" s="565">
        <f>+'Tuition Revenues'!DL6</f>
        <v>128067342</v>
      </c>
      <c r="DR8" s="565">
        <f>+'Tuition Revenues'!DM6</f>
        <v>153288503.10999998</v>
      </c>
      <c r="DS8" s="565">
        <f>+'Tuition Revenues'!DN6</f>
        <v>154499829</v>
      </c>
      <c r="DT8" s="565">
        <f>+'Tuition Revenues'!DO6</f>
        <v>115154479</v>
      </c>
      <c r="DU8" s="565">
        <f>+'Tuition Revenues'!DP6</f>
        <v>157419882.43000001</v>
      </c>
      <c r="DV8" s="565">
        <f>+'Tuition Revenues'!DQ6</f>
        <v>150355596.98000002</v>
      </c>
      <c r="DW8" s="565">
        <f>+'Tuition Revenues'!DR6</f>
        <v>167851928</v>
      </c>
      <c r="DX8" s="565">
        <f>+'Tuition Revenues'!DS6</f>
        <v>221022008.63</v>
      </c>
      <c r="DY8" s="565">
        <f>+'Tuition Revenues'!DT6</f>
        <v>246388372.88000003</v>
      </c>
      <c r="DZ8" s="565">
        <f>+'Tuition Revenues'!DU6</f>
        <v>250213847.95000005</v>
      </c>
      <c r="EA8" s="565">
        <f>+'Tuition Revenues'!DV6</f>
        <v>243946053</v>
      </c>
      <c r="EB8" s="565">
        <f>+'Tuition Revenues'!DW6</f>
        <v>242204839</v>
      </c>
      <c r="EC8" s="565">
        <f>+'Tuition Revenues'!DX6</f>
        <v>236306910.11999997</v>
      </c>
      <c r="ED8" s="565">
        <f>+'Tuition Revenues'!DY6</f>
        <v>238163252.49000001</v>
      </c>
      <c r="EE8" s="401">
        <f t="shared" ref="EE8:EE23" si="58">+ED8-EC8</f>
        <v>1856342.3700000346</v>
      </c>
      <c r="EF8" s="359">
        <f t="shared" ref="EF8:EF23" si="59">(EE8/EC8)*100</f>
        <v>0.78556415005272495</v>
      </c>
      <c r="EG8" s="401">
        <f t="shared" ref="EG8:EG23" si="60">+ED8-EA8</f>
        <v>-5782800.5099999905</v>
      </c>
      <c r="EH8" s="454">
        <f t="shared" ref="EH8:EH23" si="61">(EG8/EA8)*100</f>
        <v>-2.3705243183418059</v>
      </c>
      <c r="EI8" s="108">
        <f t="shared" ref="EI8:EI23" si="62">+DO8/C8</f>
        <v>1683.2771604051725</v>
      </c>
      <c r="EJ8" s="108">
        <f t="shared" ref="EJ8:EJ23" si="63">+DP8/D8</f>
        <v>1937.6970828385197</v>
      </c>
      <c r="EK8" s="108">
        <f t="shared" ref="EK8:EK23" si="64">+DQ8/E8</f>
        <v>2081.1189340740534</v>
      </c>
      <c r="EL8" s="108">
        <f t="shared" ref="EL8:EL23" si="65">+DR8/F8</f>
        <v>2401.7802884128255</v>
      </c>
      <c r="EM8" s="108">
        <f t="shared" ref="EM8:EM23" si="66">+DS8/G8</f>
        <v>2458.7384350311472</v>
      </c>
      <c r="EN8" s="108">
        <f t="shared" ref="EN8:EN23" si="67">+DT8/H8</f>
        <v>1878.7184044158632</v>
      </c>
      <c r="EO8" s="108">
        <f t="shared" ref="EO8:EO23" si="68">+DU8/I8</f>
        <v>2620.2467408624752</v>
      </c>
      <c r="EP8" s="108">
        <f t="shared" ref="EP8:EP23" si="69">+DV8/J8</f>
        <v>2481.4976505732461</v>
      </c>
      <c r="EQ8" s="108">
        <f t="shared" ref="EQ8:EQ23" si="70">+DW8/K8</f>
        <v>2678.4924869560964</v>
      </c>
      <c r="ER8" s="108">
        <f t="shared" ref="ER8:ER23" si="71">+DX8/L8</f>
        <v>3177.9444144681288</v>
      </c>
      <c r="ES8" s="108">
        <f t="shared" ref="ES8:ES23" si="72">+DY8/M8</f>
        <v>3194.9003605670523</v>
      </c>
      <c r="ET8" s="108">
        <f t="shared" ref="ET8:ET23" si="73">+DZ8/N8</f>
        <v>3358.8140894587132</v>
      </c>
      <c r="EU8" s="108">
        <f t="shared" ref="EU8:EU23" si="74">+EA8/O8</f>
        <v>3628.4667527709121</v>
      </c>
      <c r="EV8" s="108">
        <f t="shared" ref="EV8:EV23" si="75">+EB8/P8</f>
        <v>3811.9682552173504</v>
      </c>
      <c r="EW8" s="108">
        <f t="shared" ref="EW8:EW23" si="76">+EC8/Q8</f>
        <v>3833.4192048199407</v>
      </c>
      <c r="EX8" s="108">
        <f t="shared" ref="EX8:EX23" si="77">+ED8/R8</f>
        <v>3988.3744195003883</v>
      </c>
      <c r="EY8" s="356">
        <f>+EX8-EW8</f>
        <v>154.95521468044763</v>
      </c>
      <c r="EZ8" s="551">
        <f t="shared" ref="EZ8:EZ23" si="78">(EY8/EW8)*100</f>
        <v>4.0422193973884992</v>
      </c>
      <c r="FA8" s="716">
        <f>+EX8-EU8</f>
        <v>359.9076667294762</v>
      </c>
      <c r="FB8" s="551">
        <f t="shared" ref="FB8:FB23" si="79">(FA8/EU8)*100</f>
        <v>9.9190013648224671</v>
      </c>
      <c r="FC8" s="556">
        <f>(EU8/$EU$6)*100</f>
        <v>128.87444149306327</v>
      </c>
      <c r="FD8" s="556">
        <f>(EX8/$EX$6)*100</f>
        <v>131.22300636186614</v>
      </c>
      <c r="FE8" s="492">
        <f>+EU8*(313.3/293.2)</f>
        <v>3877.2122566273083</v>
      </c>
      <c r="FF8" s="711">
        <f>+EW8*(313.3/306.7)</f>
        <v>3915.9120863061216</v>
      </c>
      <c r="FG8" s="492">
        <f t="shared" ref="FG8:FG23" si="80">+EX8-FF8</f>
        <v>72.462333194266648</v>
      </c>
      <c r="FH8" s="493">
        <f t="shared" ref="FH8:FH23" si="81">(FG8/FF8)*100</f>
        <v>1.8504586312768923</v>
      </c>
      <c r="FI8" s="492">
        <f t="shared" ref="FI8:FI23" si="82">+EX8-FE8</f>
        <v>111.16216287307998</v>
      </c>
      <c r="FJ8" s="495">
        <f t="shared" ref="FJ8:FJ23" si="83">(FI8/FE8)*100</f>
        <v>2.8670641562909225</v>
      </c>
      <c r="FK8" s="571">
        <f t="shared" ref="FK8:FK23" si="84">+BS8/W8</f>
        <v>0.68578276542055316</v>
      </c>
      <c r="FL8" s="93">
        <f t="shared" ref="FL8:FL23" si="85">+BT8/X8</f>
        <v>0.6510516160431713</v>
      </c>
      <c r="FM8" s="93">
        <f t="shared" ref="FM8:FM23" si="86">+BU8/Y8</f>
        <v>0.6250989668374316</v>
      </c>
      <c r="FN8" s="94">
        <f t="shared" ref="FN8:FN23" si="87">+BV8/Z8</f>
        <v>0.58497409167412895</v>
      </c>
      <c r="FO8" s="94">
        <f t="shared" ref="FO8:FO23" si="88">+BW8/AA8</f>
        <v>0.58595717044707185</v>
      </c>
      <c r="FP8" s="94">
        <f t="shared" ref="FP8:FP23" si="89">+BX8/AB8</f>
        <v>0.70150873405707703</v>
      </c>
      <c r="FQ8" s="94">
        <f t="shared" ref="FQ8:FQ23" si="90">+BY8/AC8</f>
        <v>0.65717378420289196</v>
      </c>
      <c r="FR8" s="94">
        <f t="shared" ref="FR8:FR23" si="91">+BZ8/AD8</f>
        <v>0.69733250962509463</v>
      </c>
      <c r="FS8" s="94">
        <f t="shared" ref="FS8:FS23" si="92">+CA8/AE8</f>
        <v>0.63676365583847583</v>
      </c>
      <c r="FT8" s="94">
        <f t="shared" ref="FT8:FT23" si="93">+CB8/AF8</f>
        <v>0.54800013518153801</v>
      </c>
      <c r="FU8" s="94">
        <f t="shared" ref="FU8:FU23" si="94">+CC8/AG8</f>
        <v>0.52909833604315482</v>
      </c>
      <c r="FV8" s="94">
        <f t="shared" ref="FV8:FV23" si="95">+CD8/AH8</f>
        <v>0.52170923269131486</v>
      </c>
      <c r="FW8" s="94">
        <f t="shared" ref="FW8:FW23" si="96">+CE8/AI8</f>
        <v>0.52357050000642735</v>
      </c>
      <c r="FX8" s="94">
        <f t="shared" ref="FX8:FX23" si="97">+CF8/AJ8</f>
        <v>0.53299303757948469</v>
      </c>
      <c r="FY8" s="94">
        <f t="shared" ref="FY8:FZ23" si="98">+CG8/AK8</f>
        <v>0.54565841051199893</v>
      </c>
      <c r="FZ8" s="94">
        <f t="shared" si="98"/>
        <v>0.54638480873272943</v>
      </c>
      <c r="GA8" s="95">
        <f t="shared" ref="GA8:GA23" si="99">+DO8/W8</f>
        <v>0.31421723457944684</v>
      </c>
      <c r="GB8" s="93">
        <f t="shared" ref="GB8:GB23" si="100">+DP8/X8</f>
        <v>0.3489483839568287</v>
      </c>
      <c r="GC8" s="93">
        <f t="shared" ref="GC8:GC23" si="101">+DQ8/Y8</f>
        <v>0.3749010331625684</v>
      </c>
      <c r="GD8" s="94">
        <f t="shared" ref="GD8:GD23" si="102">+DR8/Z8</f>
        <v>0.41502590832587111</v>
      </c>
      <c r="GE8" s="94">
        <f t="shared" ref="GE8:GE23" si="103">+DS8/AA8</f>
        <v>0.4140428295529282</v>
      </c>
      <c r="GF8" s="94">
        <f t="shared" ref="GF8:GF23" si="104">+DT8/AB8</f>
        <v>0.29849126594292291</v>
      </c>
      <c r="GG8" s="94">
        <f t="shared" ref="GG8:GG23" si="105">+DU8/AC8</f>
        <v>0.34282621579710798</v>
      </c>
      <c r="GH8" s="94">
        <f t="shared" ref="GH8:GH23" si="106">+DV8/AD8</f>
        <v>0.30266749037490542</v>
      </c>
      <c r="GI8" s="94">
        <f t="shared" ref="GI8:GI23" si="107">+DW8/AE8</f>
        <v>0.36323634416152423</v>
      </c>
      <c r="GJ8" s="94">
        <f t="shared" ref="GJ8:GJ23" si="108">+DX8/AF8</f>
        <v>0.45199986481846194</v>
      </c>
      <c r="GK8" s="94">
        <f t="shared" ref="GK8:GK23" si="109">+DY8/AG8</f>
        <v>0.4709016639568453</v>
      </c>
      <c r="GL8" s="94">
        <f t="shared" ref="GL8:GL23" si="110">+DZ8/AH8</f>
        <v>0.47829076730868514</v>
      </c>
      <c r="GM8" s="94">
        <f t="shared" ref="GM8:GM23" si="111">+EA8/AI8</f>
        <v>0.47642949999357265</v>
      </c>
      <c r="GN8" s="94">
        <f t="shared" ref="GN8:GN23" si="112">+EB8/AJ8</f>
        <v>0.46700696242051531</v>
      </c>
      <c r="GO8" s="94">
        <f t="shared" ref="GO8:GO23" si="113">+EC8/AK8</f>
        <v>0.45434158948800113</v>
      </c>
      <c r="GP8" s="94">
        <f t="shared" ref="GP8:GP23" si="114">+ED8/AL8</f>
        <v>0.45361519126727057</v>
      </c>
      <c r="GQ8" s="110"/>
    </row>
    <row r="9" spans="1:199" s="111" customFormat="1">
      <c r="A9" s="102" t="s">
        <v>1</v>
      </c>
      <c r="B9" s="349">
        <f>+'[1]FTE Enrollment Data'!GY6</f>
        <v>10802</v>
      </c>
      <c r="C9" s="350">
        <f>+'[1]FTE Enrollment Data'!HI6</f>
        <v>26631.76666666667</v>
      </c>
      <c r="D9" s="350">
        <f>+'[1]FTE Enrollment Data'!HJ6</f>
        <v>28664.76666666667</v>
      </c>
      <c r="E9" s="350">
        <f>+'[1]FTE Enrollment Data'!HK6</f>
        <v>32434.1</v>
      </c>
      <c r="F9" s="350">
        <f>+'[1]FTE Enrollment Data'!HL6</f>
        <v>35167.03333333334</v>
      </c>
      <c r="G9" s="350">
        <f>+'[1]FTE Enrollment Data'!HM6</f>
        <v>36672.566666666666</v>
      </c>
      <c r="H9" s="350">
        <f>+'[1]FTE Enrollment Data'!HN6</f>
        <v>38085.23333333333</v>
      </c>
      <c r="I9" s="350">
        <f>+'[1]FTE Enrollment Data'!HO6</f>
        <v>38480.633333333331</v>
      </c>
      <c r="J9" s="350">
        <f>+'[1]FTE Enrollment Data'!HP6</f>
        <v>34515.266666666663</v>
      </c>
      <c r="K9" s="350">
        <f>+'[1]FTE Enrollment Data'!HQ6</f>
        <v>36740.933333333334</v>
      </c>
      <c r="L9" s="350">
        <f>+'[1]FTE Enrollment Data'!HR6</f>
        <v>40712.699999999997</v>
      </c>
      <c r="M9" s="350">
        <f>+'[1]FTE Enrollment Data'!HS6</f>
        <v>45088.899999999994</v>
      </c>
      <c r="N9" s="350">
        <f>+'[1]FTE Enrollment Data'!HT6</f>
        <v>44565.366666666676</v>
      </c>
      <c r="O9" s="350">
        <f>+'[1]FTE Enrollment Data'!HU6</f>
        <v>42199.966666666667</v>
      </c>
      <c r="P9" s="350">
        <f>+'[1]FTE Enrollment Data'!HV6</f>
        <v>40814.266666666663</v>
      </c>
      <c r="Q9" s="350">
        <f>+'[1]FTE Enrollment Data'!HW6</f>
        <v>37581.199999999997</v>
      </c>
      <c r="R9" s="350">
        <f>+'[1]FTE Enrollment Data'!HX6</f>
        <v>34822.633333333331</v>
      </c>
      <c r="S9" s="692">
        <f t="shared" ref="S9:S23" si="115">R9-Q9</f>
        <v>-2758.5666666666657</v>
      </c>
      <c r="T9" s="364">
        <f t="shared" ref="T9:T23" si="116">(S9/Q9)*100</f>
        <v>-7.3402836169857961</v>
      </c>
      <c r="U9" s="362">
        <f t="shared" ref="U9:U23" si="117">R9-O9</f>
        <v>-7377.3333333333358</v>
      </c>
      <c r="V9" s="364">
        <f t="shared" ref="V9:V23" si="118">(U9/O9)*100</f>
        <v>-17.48184635216932</v>
      </c>
      <c r="W9" s="103">
        <f>+Total!DJ7</f>
        <v>170679909</v>
      </c>
      <c r="X9" s="105">
        <f>+Total!DK7</f>
        <v>176069888</v>
      </c>
      <c r="Y9" s="105">
        <f>+Total!DL7</f>
        <v>180339616</v>
      </c>
      <c r="Z9" s="105">
        <f>+Total!DM7</f>
        <v>225479863</v>
      </c>
      <c r="AA9" s="105">
        <f>+Total!DN7</f>
        <v>234517063</v>
      </c>
      <c r="AB9" s="105">
        <f>+Total!DO7</f>
        <v>263658922</v>
      </c>
      <c r="AC9" s="105">
        <f>+Total!DP7</f>
        <v>287802517</v>
      </c>
      <c r="AD9" s="105">
        <f>+Total!DQ7</f>
        <v>268924725.34000003</v>
      </c>
      <c r="AE9" s="105">
        <f>+Total!DR7</f>
        <v>286633302.30000001</v>
      </c>
      <c r="AF9" s="105">
        <f>+Total!DS7</f>
        <v>303941885</v>
      </c>
      <c r="AG9" s="105">
        <f>+Total!DT7</f>
        <v>323158255.19</v>
      </c>
      <c r="AH9" s="105">
        <f>+Total!DU7</f>
        <v>327996747.15897942</v>
      </c>
      <c r="AI9" s="105">
        <f>+Total!DV7</f>
        <v>329095182.13999999</v>
      </c>
      <c r="AJ9" s="105">
        <f>+Total!DW7</f>
        <v>341692506</v>
      </c>
      <c r="AK9" s="105">
        <f>+Total!DX7</f>
        <v>331015694.33000004</v>
      </c>
      <c r="AL9" s="105">
        <f>+Total!DY7</f>
        <v>327315078.08000004</v>
      </c>
      <c r="AM9" s="401">
        <f t="shared" ref="AM9:AM23" si="119">+AL9-AK9</f>
        <v>-3700616.25</v>
      </c>
      <c r="AN9" s="359">
        <f t="shared" ref="AN9:AN23" si="120">(AM9/AK9)*100</f>
        <v>-1.1179579438039389</v>
      </c>
      <c r="AO9" s="401">
        <f t="shared" ref="AO9:AO23" si="121">+AL9-AI9</f>
        <v>-1780104.0599999428</v>
      </c>
      <c r="AP9" s="359">
        <f t="shared" ref="AP9:AP23" si="122">(AO9/AI9)*100</f>
        <v>-0.54090857496743017</v>
      </c>
      <c r="AQ9" s="103">
        <f t="shared" si="11"/>
        <v>6408.8842147160085</v>
      </c>
      <c r="AR9" s="105">
        <f t="shared" si="12"/>
        <v>6142.3799484384426</v>
      </c>
      <c r="AS9" s="105">
        <f t="shared" si="13"/>
        <v>5560.1856071233669</v>
      </c>
      <c r="AT9" s="105">
        <f t="shared" si="14"/>
        <v>6411.6828070986921</v>
      </c>
      <c r="AU9" s="105">
        <f t="shared" si="15"/>
        <v>6394.8909039181881</v>
      </c>
      <c r="AV9" s="105">
        <f t="shared" si="16"/>
        <v>6922.8648198733199</v>
      </c>
      <c r="AW9" s="105">
        <f t="shared" si="17"/>
        <v>7479.1522921920032</v>
      </c>
      <c r="AX9" s="105">
        <f t="shared" si="18"/>
        <v>7791.4717547211012</v>
      </c>
      <c r="AY9" s="105">
        <f t="shared" si="19"/>
        <v>7801.4703573126435</v>
      </c>
      <c r="AZ9" s="105">
        <f t="shared" si="20"/>
        <v>7465.5300434508154</v>
      </c>
      <c r="BA9" s="105">
        <f t="shared" si="21"/>
        <v>7167.1354854520741</v>
      </c>
      <c r="BB9" s="105">
        <f t="shared" si="22"/>
        <v>7359.9023567399354</v>
      </c>
      <c r="BC9" s="105">
        <f t="shared" si="23"/>
        <v>7798.4701916826152</v>
      </c>
      <c r="BD9" s="105">
        <f t="shared" si="24"/>
        <v>8371.8888983264023</v>
      </c>
      <c r="BE9" s="105">
        <f t="shared" si="25"/>
        <v>8808.0128982044225</v>
      </c>
      <c r="BF9" s="105">
        <f t="shared" si="26"/>
        <v>9399.4924205425796</v>
      </c>
      <c r="BG9" s="353">
        <f t="shared" ref="BG9:BG23" si="123">+BF9-BE9</f>
        <v>591.47952233815704</v>
      </c>
      <c r="BH9" s="551">
        <f t="shared" si="27"/>
        <v>6.7152435989136032</v>
      </c>
      <c r="BI9" s="716">
        <f t="shared" ref="BI9:BI23" si="124">+BF9-BC9</f>
        <v>1601.0222288599643</v>
      </c>
      <c r="BJ9" s="551">
        <f t="shared" si="28"/>
        <v>20.529952535659103</v>
      </c>
      <c r="BK9" s="556">
        <f t="shared" ref="BK9:BK23" si="125">(BC9/$BC$6)*100</f>
        <v>112.91825466094276</v>
      </c>
      <c r="BL9" s="556">
        <f t="shared" ref="BL9:BL23" si="126">(BF9/$BF$6)*100</f>
        <v>119.74853895546391</v>
      </c>
      <c r="BM9" s="492">
        <f t="shared" si="29"/>
        <v>8333.0856447959195</v>
      </c>
      <c r="BN9" s="505">
        <f t="shared" si="30"/>
        <v>8997.5560515404159</v>
      </c>
      <c r="BO9" s="711">
        <f t="shared" ref="BO9:BO23" si="127">+BF9-BN9</f>
        <v>401.9363690021637</v>
      </c>
      <c r="BP9" s="493">
        <f t="shared" si="31"/>
        <v>4.4671727155659191</v>
      </c>
      <c r="BQ9" s="492">
        <f t="shared" si="32"/>
        <v>1066.4067757466601</v>
      </c>
      <c r="BR9" s="495">
        <f t="shared" si="33"/>
        <v>12.797261677163247</v>
      </c>
      <c r="BS9" s="107">
        <f>+'State General Purpose'!EH7+'State Ed Special Purpose'!DJ7+Local!B7</f>
        <v>132497629</v>
      </c>
      <c r="BT9" s="108">
        <f>+'State General Purpose'!EI7+'State Ed Special Purpose'!DK7+Local!C7</f>
        <v>129207970</v>
      </c>
      <c r="BU9" s="108">
        <f>+'State General Purpose'!EJ7+'State Ed Special Purpose'!DL7+Local!D7</f>
        <v>125211078</v>
      </c>
      <c r="BV9" s="108">
        <f>+'State General Purpose'!EK7+'State Ed Special Purpose'!DM7+Local!E7</f>
        <v>159124714</v>
      </c>
      <c r="BW9" s="108">
        <f>+'State General Purpose'!EL7+'State Ed Special Purpose'!DN7+Local!F7</f>
        <v>160237144</v>
      </c>
      <c r="BX9" s="108">
        <f>+'State General Purpose'!EM7+'State Ed Special Purpose'!DO7+Local!G7</f>
        <v>173460546</v>
      </c>
      <c r="BY9" s="108">
        <f>+'State General Purpose'!EN7+'State Ed Special Purpose'!DP7+Local!H7</f>
        <v>188390862</v>
      </c>
      <c r="BZ9" s="108">
        <f>+'State General Purpose'!EO7+'State Ed Special Purpose'!DQ7+Local!I7</f>
        <v>177506796</v>
      </c>
      <c r="CA9" s="108">
        <f>+'State General Purpose'!EP7+'State Ed Special Purpose'!DR7+Local!J7</f>
        <v>180584886.30000001</v>
      </c>
      <c r="CB9" s="108">
        <f>+'State General Purpose'!EQ7+'State Ed Special Purpose'!DS7+Local!K7</f>
        <v>180221776.22999999</v>
      </c>
      <c r="CC9" s="108">
        <f>+'State General Purpose'!ER7+'State Ed Special Purpose'!DT7+Local!L7</f>
        <v>185598346</v>
      </c>
      <c r="CD9" s="108">
        <f>+'State General Purpose'!ES7+'State Ed Special Purpose'!DU7+Local!M7</f>
        <v>187417504.93897945</v>
      </c>
      <c r="CE9" s="108">
        <f>+'State General Purpose'!ET7+'State Ed Special Purpose'!DV7+Local!N7</f>
        <v>187614709</v>
      </c>
      <c r="CF9" s="108">
        <f>+'State General Purpose'!EU7+'State Ed Special Purpose'!DW7+Local!O7</f>
        <v>190910631</v>
      </c>
      <c r="CG9" s="108">
        <f>+'State General Purpose'!EV7+'State Ed Special Purpose'!DX7+Local!P7</f>
        <v>190586943.80000001</v>
      </c>
      <c r="CH9" s="108">
        <f>+'State General Purpose'!EW7+'State Ed Special Purpose'!DY7+Local!Q7</f>
        <v>191307184.85000002</v>
      </c>
      <c r="CI9" s="401">
        <f t="shared" ref="CI9:CI23" si="128">+CH9-CG9</f>
        <v>720241.05000001192</v>
      </c>
      <c r="CJ9" s="454">
        <f t="shared" si="34"/>
        <v>0.37790681546151739</v>
      </c>
      <c r="CK9" s="716">
        <f t="shared" ref="CK9:CK23" si="129">+CH9-CE9</f>
        <v>3692475.8500000238</v>
      </c>
      <c r="CL9" s="454">
        <f t="shared" si="35"/>
        <v>1.9681163964601642</v>
      </c>
      <c r="CM9" s="108">
        <f t="shared" si="36"/>
        <v>4975.1723443056089</v>
      </c>
      <c r="CN9" s="108">
        <f t="shared" si="37"/>
        <v>4507.5535238963512</v>
      </c>
      <c r="CO9" s="108">
        <f t="shared" si="38"/>
        <v>3860.476412171141</v>
      </c>
      <c r="CP9" s="108">
        <f t="shared" si="39"/>
        <v>4524.8262056035428</v>
      </c>
      <c r="CQ9" s="108">
        <f t="shared" si="40"/>
        <v>4369.4008509539826</v>
      </c>
      <c r="CR9" s="108">
        <f t="shared" si="41"/>
        <v>4554.5354673771208</v>
      </c>
      <c r="CS9" s="108">
        <f t="shared" si="42"/>
        <v>4895.731844330352</v>
      </c>
      <c r="CT9" s="108">
        <f t="shared" si="43"/>
        <v>5142.8487490559737</v>
      </c>
      <c r="CU9" s="108">
        <f t="shared" si="44"/>
        <v>4915.0870681927881</v>
      </c>
      <c r="CV9" s="108">
        <f t="shared" si="45"/>
        <v>4426.672174284683</v>
      </c>
      <c r="CW9" s="108">
        <f t="shared" si="46"/>
        <v>4116.2757574480638</v>
      </c>
      <c r="CX9" s="108">
        <f t="shared" si="47"/>
        <v>4205.4518779301579</v>
      </c>
      <c r="CY9" s="108">
        <f t="shared" si="48"/>
        <v>4445.8496965637414</v>
      </c>
      <c r="CZ9" s="108">
        <f t="shared" si="49"/>
        <v>4677.5465196810273</v>
      </c>
      <c r="DA9" s="108">
        <f t="shared" si="50"/>
        <v>5071.3373654912566</v>
      </c>
      <c r="DB9" s="108">
        <f t="shared" si="51"/>
        <v>5493.7598491976969</v>
      </c>
      <c r="DC9" s="353">
        <f t="shared" si="52"/>
        <v>422.42248370644029</v>
      </c>
      <c r="DD9" s="553">
        <f t="shared" ref="DD9:DD23" si="130">(DC9/DA9)*100</f>
        <v>8.3296072270971973</v>
      </c>
      <c r="DE9" s="356">
        <f t="shared" ref="DE9:DE23" si="131">+DB9-CY9</f>
        <v>1047.9101526339555</v>
      </c>
      <c r="DF9" s="553">
        <f t="shared" ref="DF9:DF23" si="132">(DE9/CY9)*100</f>
        <v>23.570525864693529</v>
      </c>
      <c r="DG9" s="554">
        <f t="shared" ref="DG9:DG23" si="133">(CY9/$CY$6)*100</f>
        <v>108.67944128294135</v>
      </c>
      <c r="DH9" s="556">
        <f t="shared" ref="DH9:DH23" si="134">(DB9/$DB$6)*100</f>
        <v>114.2160418519769</v>
      </c>
      <c r="DI9" s="492">
        <f t="shared" si="53"/>
        <v>4750.629979309073</v>
      </c>
      <c r="DJ9" s="505">
        <f t="shared" si="54"/>
        <v>5180.469503124913</v>
      </c>
      <c r="DK9" s="711">
        <f t="shared" si="55"/>
        <v>313.2903460727839</v>
      </c>
      <c r="DL9" s="493">
        <f t="shared" si="4"/>
        <v>6.0475280451666382</v>
      </c>
      <c r="DM9" s="492">
        <f t="shared" si="56"/>
        <v>743.12986988862394</v>
      </c>
      <c r="DN9" s="495">
        <f t="shared" si="57"/>
        <v>15.642764709633393</v>
      </c>
      <c r="DO9" s="564">
        <f>+'Tuition Revenues'!DJ7</f>
        <v>38182280</v>
      </c>
      <c r="DP9" s="565">
        <f>+'Tuition Revenues'!DK7</f>
        <v>46861918</v>
      </c>
      <c r="DQ9" s="565">
        <f>+'Tuition Revenues'!DL7</f>
        <v>55128538</v>
      </c>
      <c r="DR9" s="565">
        <f>+'Tuition Revenues'!DM7</f>
        <v>66355149</v>
      </c>
      <c r="DS9" s="565">
        <f>+'Tuition Revenues'!DN7</f>
        <v>74279919</v>
      </c>
      <c r="DT9" s="565">
        <f>+'Tuition Revenues'!DO7</f>
        <v>90198376</v>
      </c>
      <c r="DU9" s="565">
        <f>+'Tuition Revenues'!DP7</f>
        <v>99411655</v>
      </c>
      <c r="DV9" s="565">
        <f>+'Tuition Revenues'!DQ7</f>
        <v>91417929.340000004</v>
      </c>
      <c r="DW9" s="565">
        <f>+'Tuition Revenues'!DR7</f>
        <v>106048416</v>
      </c>
      <c r="DX9" s="565">
        <f>+'Tuition Revenues'!DS7</f>
        <v>123720108.77000001</v>
      </c>
      <c r="DY9" s="565">
        <f>+'Tuition Revenues'!DT7</f>
        <v>137559909.19</v>
      </c>
      <c r="DZ9" s="565">
        <f>+'Tuition Revenues'!DU7</f>
        <v>140579242.22</v>
      </c>
      <c r="EA9" s="565">
        <f>+'Tuition Revenues'!DV7</f>
        <v>141480473.13999999</v>
      </c>
      <c r="EB9" s="565">
        <f>+'Tuition Revenues'!DW7</f>
        <v>150781875</v>
      </c>
      <c r="EC9" s="565">
        <f>+'Tuition Revenues'!DX7</f>
        <v>140428750.53</v>
      </c>
      <c r="ED9" s="565">
        <f>+'Tuition Revenues'!DY7</f>
        <v>136007893.23000002</v>
      </c>
      <c r="EE9" s="401">
        <f t="shared" si="58"/>
        <v>-4420857.2999999821</v>
      </c>
      <c r="EF9" s="359">
        <f t="shared" si="59"/>
        <v>-3.1481141029276252</v>
      </c>
      <c r="EG9" s="401">
        <f t="shared" si="60"/>
        <v>-5472579.9099999666</v>
      </c>
      <c r="EH9" s="454">
        <f t="shared" si="61"/>
        <v>-3.8680814309863476</v>
      </c>
      <c r="EI9" s="108">
        <f t="shared" si="62"/>
        <v>1433.7118704103993</v>
      </c>
      <c r="EJ9" s="108">
        <f t="shared" si="63"/>
        <v>1634.8264245420914</v>
      </c>
      <c r="EK9" s="108">
        <f t="shared" si="64"/>
        <v>1699.7091949522262</v>
      </c>
      <c r="EL9" s="108">
        <f t="shared" si="65"/>
        <v>1886.85660149515</v>
      </c>
      <c r="EM9" s="108">
        <f t="shared" si="66"/>
        <v>2025.490052964205</v>
      </c>
      <c r="EN9" s="108">
        <f t="shared" si="67"/>
        <v>2368.3293524961996</v>
      </c>
      <c r="EO9" s="108">
        <f t="shared" si="68"/>
        <v>2583.4204478616516</v>
      </c>
      <c r="EP9" s="108">
        <f t="shared" si="69"/>
        <v>2648.6230056651266</v>
      </c>
      <c r="EQ9" s="108">
        <f t="shared" si="70"/>
        <v>2886.3832891198554</v>
      </c>
      <c r="ER9" s="108">
        <f t="shared" si="71"/>
        <v>3038.8578691661328</v>
      </c>
      <c r="ES9" s="108">
        <f t="shared" si="72"/>
        <v>3050.8597280040103</v>
      </c>
      <c r="ET9" s="108">
        <f t="shared" si="73"/>
        <v>3154.4504788097775</v>
      </c>
      <c r="EU9" s="108">
        <f t="shared" si="74"/>
        <v>3352.6204951188743</v>
      </c>
      <c r="EV9" s="108">
        <f t="shared" si="75"/>
        <v>3694.3423786453759</v>
      </c>
      <c r="EW9" s="108">
        <f t="shared" si="76"/>
        <v>3736.6755327131655</v>
      </c>
      <c r="EX9" s="108">
        <f t="shared" si="77"/>
        <v>3905.7325713448827</v>
      </c>
      <c r="EY9" s="356">
        <f t="shared" ref="EY9:EY23" si="135">+EX9-EW9</f>
        <v>169.05703863171721</v>
      </c>
      <c r="EZ9" s="551">
        <f t="shared" si="78"/>
        <v>4.5242632696279745</v>
      </c>
      <c r="FA9" s="716">
        <f t="shared" ref="FA9:FA23" si="136">+EX9-EU9</f>
        <v>553.11207622600841</v>
      </c>
      <c r="FB9" s="551">
        <f t="shared" si="79"/>
        <v>16.497902969670793</v>
      </c>
      <c r="FC9" s="556">
        <f t="shared" ref="FC9:FC23" si="137">(EU9/$EU$6)*100</f>
        <v>119.07704363466752</v>
      </c>
      <c r="FD9" s="556">
        <f t="shared" ref="FD9:FD23" si="138">(EX9/$EX$6)*100</f>
        <v>128.5039758432558</v>
      </c>
      <c r="FE9" s="492">
        <f t="shared" ref="FE9:FE23" si="139">+EU9*(313.3/293.2)</f>
        <v>3582.4556654868461</v>
      </c>
      <c r="FF9" s="711">
        <f t="shared" ref="FF9:FF23" si="140">+EW9*(313.3/306.7)</f>
        <v>3817.0865484155033</v>
      </c>
      <c r="FG9" s="492">
        <f t="shared" si="80"/>
        <v>88.646022929379342</v>
      </c>
      <c r="FH9" s="493">
        <f t="shared" si="81"/>
        <v>2.3223477331468123</v>
      </c>
      <c r="FI9" s="492">
        <f t="shared" si="82"/>
        <v>323.27690585803657</v>
      </c>
      <c r="FJ9" s="495">
        <f t="shared" si="83"/>
        <v>9.0238913204834894</v>
      </c>
      <c r="FK9" s="571">
        <f t="shared" si="84"/>
        <v>0.77629306094837447</v>
      </c>
      <c r="FL9" s="93">
        <f t="shared" si="85"/>
        <v>0.73384479008699088</v>
      </c>
      <c r="FM9" s="93">
        <f t="shared" si="86"/>
        <v>0.69430711219879715</v>
      </c>
      <c r="FN9" s="94">
        <f t="shared" si="87"/>
        <v>0.70571585365918021</v>
      </c>
      <c r="FO9" s="94">
        <f t="shared" si="88"/>
        <v>0.68326433032294964</v>
      </c>
      <c r="FP9" s="94">
        <f t="shared" si="89"/>
        <v>0.65789750137869407</v>
      </c>
      <c r="FQ9" s="94">
        <f t="shared" si="90"/>
        <v>0.65458378878597512</v>
      </c>
      <c r="FR9" s="94">
        <f t="shared" si="91"/>
        <v>0.66006127095818035</v>
      </c>
      <c r="FS9" s="94">
        <f t="shared" si="92"/>
        <v>0.63002060420388217</v>
      </c>
      <c r="FT9" s="94">
        <f t="shared" si="93"/>
        <v>0.59294814280039088</v>
      </c>
      <c r="FU9" s="94">
        <f t="shared" si="94"/>
        <v>0.57432648870714431</v>
      </c>
      <c r="FV9" s="94">
        <f t="shared" si="95"/>
        <v>0.57140049882305244</v>
      </c>
      <c r="FW9" s="94">
        <f t="shared" si="96"/>
        <v>0.57009254216364391</v>
      </c>
      <c r="FX9" s="94">
        <f t="shared" si="97"/>
        <v>0.55872056790148039</v>
      </c>
      <c r="FY9" s="94">
        <f t="shared" si="98"/>
        <v>0.57576407120442408</v>
      </c>
      <c r="FZ9" s="94">
        <f t="shared" si="98"/>
        <v>0.58447409747265622</v>
      </c>
      <c r="GA9" s="95">
        <f t="shared" si="99"/>
        <v>0.22370693905162559</v>
      </c>
      <c r="GB9" s="93">
        <f t="shared" si="100"/>
        <v>0.26615520991300912</v>
      </c>
      <c r="GC9" s="93">
        <f t="shared" si="101"/>
        <v>0.3056928878012028</v>
      </c>
      <c r="GD9" s="94">
        <f t="shared" si="102"/>
        <v>0.29428414634081979</v>
      </c>
      <c r="GE9" s="94">
        <f t="shared" si="103"/>
        <v>0.3167356696770503</v>
      </c>
      <c r="GF9" s="94">
        <f t="shared" si="104"/>
        <v>0.34210249862130593</v>
      </c>
      <c r="GG9" s="94">
        <f t="shared" si="105"/>
        <v>0.34541621121402494</v>
      </c>
      <c r="GH9" s="94">
        <f t="shared" si="106"/>
        <v>0.33993872904181949</v>
      </c>
      <c r="GI9" s="94">
        <f t="shared" si="107"/>
        <v>0.36997939579611783</v>
      </c>
      <c r="GJ9" s="94">
        <f t="shared" si="108"/>
        <v>0.40705185719960912</v>
      </c>
      <c r="GK9" s="94">
        <f t="shared" si="109"/>
        <v>0.42567351129285569</v>
      </c>
      <c r="GL9" s="94">
        <f t="shared" si="110"/>
        <v>0.42859950117694767</v>
      </c>
      <c r="GM9" s="94">
        <f t="shared" si="111"/>
        <v>0.42990745783635614</v>
      </c>
      <c r="GN9" s="94">
        <f t="shared" si="112"/>
        <v>0.44127943209851961</v>
      </c>
      <c r="GO9" s="94">
        <f t="shared" si="113"/>
        <v>0.42423592879557587</v>
      </c>
      <c r="GP9" s="94">
        <f t="shared" si="114"/>
        <v>0.41552590252734378</v>
      </c>
      <c r="GQ9" s="110"/>
    </row>
    <row r="10" spans="1:199" s="111" customFormat="1">
      <c r="A10" s="102" t="s">
        <v>19</v>
      </c>
      <c r="B10" s="349" t="str">
        <f>+'[1]FTE Enrollment Data'!GY7</f>
        <v>—</v>
      </c>
      <c r="C10" s="350">
        <f>+'[1]FTE Enrollment Data'!HI7</f>
        <v>7498.1333333333332</v>
      </c>
      <c r="D10" s="350">
        <f>+'[1]FTE Enrollment Data'!HJ7</f>
        <v>7702</v>
      </c>
      <c r="E10" s="350">
        <f>+'[1]FTE Enrollment Data'!HK7</f>
        <v>8155.666666666667</v>
      </c>
      <c r="F10" s="350">
        <f>+'[1]FTE Enrollment Data'!HL7</f>
        <v>9142.6166666666668</v>
      </c>
      <c r="G10" s="350">
        <f>+'[1]FTE Enrollment Data'!HM7</f>
        <v>9483.1</v>
      </c>
      <c r="H10" s="350">
        <f>+'[1]FTE Enrollment Data'!HN7</f>
        <v>8055.3</v>
      </c>
      <c r="I10" s="350">
        <f>+'[1]FTE Enrollment Data'!HO7</f>
        <v>9236.8333333333321</v>
      </c>
      <c r="J10" s="350">
        <f>+'[1]FTE Enrollment Data'!HP7</f>
        <v>9821.7000000000007</v>
      </c>
      <c r="K10" s="350">
        <f>+'[1]FTE Enrollment Data'!HQ7</f>
        <v>9642.5666666666657</v>
      </c>
      <c r="L10" s="350">
        <f>+'[1]FTE Enrollment Data'!HR7</f>
        <v>10906.933333333334</v>
      </c>
      <c r="M10" s="350">
        <f>+'[1]FTE Enrollment Data'!HS7</f>
        <v>11449.966666666665</v>
      </c>
      <c r="N10" s="350">
        <f>+'[1]FTE Enrollment Data'!HT7</f>
        <v>11217.333333333332</v>
      </c>
      <c r="O10" s="350">
        <f>+'[1]FTE Enrollment Data'!HU7</f>
        <v>10774.966666666667</v>
      </c>
      <c r="P10" s="350">
        <f>+'[1]FTE Enrollment Data'!HV7</f>
        <v>10395.233333333334</v>
      </c>
      <c r="Q10" s="350">
        <f>+'[1]FTE Enrollment Data'!HW7</f>
        <v>9913.6</v>
      </c>
      <c r="R10" s="350">
        <f>+'[1]FTE Enrollment Data'!HX7</f>
        <v>9102</v>
      </c>
      <c r="S10" s="692">
        <f t="shared" si="115"/>
        <v>-811.60000000000036</v>
      </c>
      <c r="T10" s="364">
        <f t="shared" si="116"/>
        <v>-8.1867333763718566</v>
      </c>
      <c r="U10" s="362">
        <f t="shared" si="117"/>
        <v>-1672.9666666666672</v>
      </c>
      <c r="V10" s="364">
        <f t="shared" si="118"/>
        <v>-15.526420808726405</v>
      </c>
      <c r="W10" s="103">
        <f>+Total!DJ8</f>
        <v>60410050</v>
      </c>
      <c r="X10" s="105">
        <f>+Total!DK8</f>
        <v>63395556</v>
      </c>
      <c r="Y10" s="105">
        <f>+Total!DL8</f>
        <v>67067392</v>
      </c>
      <c r="Z10" s="105">
        <f>+Total!DM8</f>
        <v>69156380</v>
      </c>
      <c r="AA10" s="105">
        <f>+Total!DN8</f>
        <v>73558620</v>
      </c>
      <c r="AB10" s="105">
        <f>+Total!DO8</f>
        <v>75401500</v>
      </c>
      <c r="AC10" s="105">
        <f>+Total!DP8</f>
        <v>82273300</v>
      </c>
      <c r="AD10" s="105">
        <f>+Total!DQ8</f>
        <v>91235200</v>
      </c>
      <c r="AE10" s="105">
        <f>+Total!DR8</f>
        <v>98234100</v>
      </c>
      <c r="AF10" s="105">
        <f>+Total!DS8</f>
        <v>99903750</v>
      </c>
      <c r="AG10" s="105">
        <f>+Total!DT8</f>
        <v>99549400</v>
      </c>
      <c r="AH10" s="105">
        <f>+Total!DU8</f>
        <v>97842800</v>
      </c>
      <c r="AI10" s="105">
        <f>+Total!DV8</f>
        <v>104765500</v>
      </c>
      <c r="AJ10" s="105">
        <f>+Total!DW8</f>
        <v>109845800</v>
      </c>
      <c r="AK10" s="105">
        <f>+Total!DX8</f>
        <v>112198600</v>
      </c>
      <c r="AL10" s="105">
        <f>+Total!DY8</f>
        <v>112936900</v>
      </c>
      <c r="AM10" s="401">
        <f t="shared" si="119"/>
        <v>738300</v>
      </c>
      <c r="AN10" s="359">
        <f t="shared" si="120"/>
        <v>0.65802960108236641</v>
      </c>
      <c r="AO10" s="401">
        <f t="shared" si="121"/>
        <v>8171400</v>
      </c>
      <c r="AP10" s="359">
        <f t="shared" si="122"/>
        <v>7.799705055576502</v>
      </c>
      <c r="AQ10" s="103">
        <f t="shared" si="11"/>
        <v>8056.6785511060534</v>
      </c>
      <c r="AR10" s="105">
        <f t="shared" si="12"/>
        <v>8231.0511555440153</v>
      </c>
      <c r="AS10" s="105">
        <f t="shared" si="13"/>
        <v>8223.4101442759638</v>
      </c>
      <c r="AT10" s="105">
        <f t="shared" si="14"/>
        <v>7564.1780161405286</v>
      </c>
      <c r="AU10" s="105">
        <f t="shared" si="15"/>
        <v>7756.8115911463547</v>
      </c>
      <c r="AV10" s="105">
        <f t="shared" si="16"/>
        <v>9360.4831601554251</v>
      </c>
      <c r="AW10" s="105">
        <f t="shared" si="17"/>
        <v>8907.0893704552436</v>
      </c>
      <c r="AX10" s="105">
        <f t="shared" si="18"/>
        <v>9289.145463616278</v>
      </c>
      <c r="AY10" s="105">
        <f t="shared" si="19"/>
        <v>10187.546884128362</v>
      </c>
      <c r="AZ10" s="105">
        <f t="shared" si="20"/>
        <v>9159.6553262756406</v>
      </c>
      <c r="BA10" s="105">
        <f t="shared" si="21"/>
        <v>8694.2960532636207</v>
      </c>
      <c r="BB10" s="105">
        <f t="shared" si="22"/>
        <v>8722.465232378463</v>
      </c>
      <c r="BC10" s="105">
        <f t="shared" si="23"/>
        <v>9723.046320328911</v>
      </c>
      <c r="BD10" s="105">
        <f t="shared" si="24"/>
        <v>10566.939334374409</v>
      </c>
      <c r="BE10" s="105">
        <f t="shared" si="25"/>
        <v>11317.644448030987</v>
      </c>
      <c r="BF10" s="105">
        <f t="shared" si="26"/>
        <v>12407.921335970117</v>
      </c>
      <c r="BG10" s="353">
        <f t="shared" si="123"/>
        <v>1090.2768879391297</v>
      </c>
      <c r="BH10" s="551">
        <f t="shared" si="27"/>
        <v>9.6334258683025968</v>
      </c>
      <c r="BI10" s="716">
        <f t="shared" si="124"/>
        <v>2684.8750156412061</v>
      </c>
      <c r="BJ10" s="551">
        <f t="shared" si="28"/>
        <v>27.61351666121017</v>
      </c>
      <c r="BK10" s="556">
        <f t="shared" si="125"/>
        <v>140.78523011474832</v>
      </c>
      <c r="BL10" s="556">
        <f t="shared" si="126"/>
        <v>158.07560504112632</v>
      </c>
      <c r="BM10" s="492">
        <f t="shared" si="29"/>
        <v>10389.598950064965</v>
      </c>
      <c r="BN10" s="505">
        <f t="shared" si="30"/>
        <v>11561.193366703974</v>
      </c>
      <c r="BO10" s="711">
        <f t="shared" si="127"/>
        <v>846.72796926614319</v>
      </c>
      <c r="BP10" s="493">
        <f t="shared" si="31"/>
        <v>7.3238803504896328</v>
      </c>
      <c r="BQ10" s="492">
        <f t="shared" si="32"/>
        <v>2018.3223859051523</v>
      </c>
      <c r="BR10" s="495">
        <f t="shared" si="33"/>
        <v>19.426374353867931</v>
      </c>
      <c r="BS10" s="107">
        <f>+'State General Purpose'!EH8+'State Ed Special Purpose'!DJ8+Local!B8</f>
        <v>43249600</v>
      </c>
      <c r="BT10" s="108">
        <f>+'State General Purpose'!EI8+'State Ed Special Purpose'!DK8+Local!C8</f>
        <v>44758100</v>
      </c>
      <c r="BU10" s="108">
        <f>+'State General Purpose'!EJ8+'State Ed Special Purpose'!DL8+Local!D8</f>
        <v>44885300</v>
      </c>
      <c r="BV10" s="108">
        <f>+'State General Purpose'!EK8+'State Ed Special Purpose'!DM8+Local!E8</f>
        <v>45939300</v>
      </c>
      <c r="BW10" s="108">
        <f>+'State General Purpose'!EL8+'State Ed Special Purpose'!DN8+Local!F8</f>
        <v>47374500</v>
      </c>
      <c r="BX10" s="108">
        <f>+'State General Purpose'!EM8+'State Ed Special Purpose'!DO8+Local!G8</f>
        <v>50845000</v>
      </c>
      <c r="BY10" s="108">
        <f>+'State General Purpose'!EN8+'State Ed Special Purpose'!DP8+Local!H8</f>
        <v>56108300</v>
      </c>
      <c r="BZ10" s="108">
        <f>+'State General Purpose'!EO8+'State Ed Special Purpose'!DQ8+Local!I8</f>
        <v>58620900</v>
      </c>
      <c r="CA10" s="108">
        <f>+'State General Purpose'!EP8+'State Ed Special Purpose'!DR8+Local!J8</f>
        <v>60820100</v>
      </c>
      <c r="CB10" s="108">
        <f>+'State General Purpose'!EQ8+'State Ed Special Purpose'!DS8+Local!K8</f>
        <v>59587790</v>
      </c>
      <c r="CC10" s="108">
        <f>+'State General Purpose'!ER8+'State Ed Special Purpose'!DT8+Local!L8</f>
        <v>56270300</v>
      </c>
      <c r="CD10" s="108">
        <f>+'State General Purpose'!ES8+'State Ed Special Purpose'!DU8+Local!M8</f>
        <v>57350300</v>
      </c>
      <c r="CE10" s="108">
        <f>+'State General Purpose'!ET8+'State Ed Special Purpose'!DV8+Local!N8</f>
        <v>57554000</v>
      </c>
      <c r="CF10" s="108">
        <f>+'State General Purpose'!EU8+'State Ed Special Purpose'!DW8+Local!O8</f>
        <v>61629400</v>
      </c>
      <c r="CG10" s="108">
        <f>+'State General Purpose'!EV8+'State Ed Special Purpose'!DX8+Local!P8</f>
        <v>65243700</v>
      </c>
      <c r="CH10" s="108">
        <f>+'State General Purpose'!EW8+'State Ed Special Purpose'!DY8+Local!Q8</f>
        <v>65688900</v>
      </c>
      <c r="CI10" s="401">
        <f t="shared" si="128"/>
        <v>445200</v>
      </c>
      <c r="CJ10" s="454">
        <f t="shared" si="34"/>
        <v>0.68236473406627773</v>
      </c>
      <c r="CK10" s="716">
        <f t="shared" si="129"/>
        <v>8134900</v>
      </c>
      <c r="CL10" s="454">
        <f t="shared" si="35"/>
        <v>14.13437814921639</v>
      </c>
      <c r="CM10" s="108">
        <f t="shared" si="36"/>
        <v>5768.0489366242264</v>
      </c>
      <c r="CN10" s="108">
        <f t="shared" si="37"/>
        <v>5811.2308491300964</v>
      </c>
      <c r="CO10" s="108">
        <f t="shared" si="38"/>
        <v>5503.5721584174598</v>
      </c>
      <c r="CP10" s="108">
        <f t="shared" si="39"/>
        <v>5024.7430987117104</v>
      </c>
      <c r="CQ10" s="108">
        <f t="shared" si="40"/>
        <v>4995.6765192816692</v>
      </c>
      <c r="CR10" s="108">
        <f t="shared" si="41"/>
        <v>6311.9933459958038</v>
      </c>
      <c r="CS10" s="108">
        <f t="shared" si="42"/>
        <v>6074.408617672002</v>
      </c>
      <c r="CT10" s="108">
        <f t="shared" si="43"/>
        <v>5968.5085066739966</v>
      </c>
      <c r="CU10" s="108">
        <f t="shared" si="44"/>
        <v>6307.459632117314</v>
      </c>
      <c r="CV10" s="108">
        <f t="shared" si="45"/>
        <v>5463.2946015989828</v>
      </c>
      <c r="CW10" s="108">
        <f t="shared" si="46"/>
        <v>4914.4509882124848</v>
      </c>
      <c r="CX10" s="108">
        <f t="shared" si="47"/>
        <v>5112.6500653750154</v>
      </c>
      <c r="CY10" s="108">
        <f t="shared" si="48"/>
        <v>5341.4550393040654</v>
      </c>
      <c r="CZ10" s="108">
        <f t="shared" si="49"/>
        <v>5928.6211308388138</v>
      </c>
      <c r="DA10" s="108">
        <f t="shared" si="50"/>
        <v>6581.2318431245967</v>
      </c>
      <c r="DB10" s="108">
        <f t="shared" si="51"/>
        <v>7216.974291364535</v>
      </c>
      <c r="DC10" s="353">
        <f t="shared" si="52"/>
        <v>635.74244823993831</v>
      </c>
      <c r="DD10" s="553">
        <f t="shared" si="130"/>
        <v>9.6599308973455713</v>
      </c>
      <c r="DE10" s="356">
        <f t="shared" si="131"/>
        <v>1875.5192520604696</v>
      </c>
      <c r="DF10" s="553">
        <f t="shared" si="132"/>
        <v>35.112515939193031</v>
      </c>
      <c r="DG10" s="554">
        <f t="shared" si="133"/>
        <v>130.57264391061145</v>
      </c>
      <c r="DH10" s="556">
        <f t="shared" si="134"/>
        <v>150.04191306751645</v>
      </c>
      <c r="DI10" s="492">
        <f t="shared" si="53"/>
        <v>5707.6325505251152</v>
      </c>
      <c r="DJ10" s="505">
        <f t="shared" si="54"/>
        <v>6722.856004078697</v>
      </c>
      <c r="DK10" s="711">
        <f t="shared" si="55"/>
        <v>494.11828728583805</v>
      </c>
      <c r="DL10" s="493">
        <f t="shared" si="4"/>
        <v>7.3498270227126818</v>
      </c>
      <c r="DM10" s="492">
        <f t="shared" si="56"/>
        <v>1509.3417408394198</v>
      </c>
      <c r="DN10" s="495">
        <f t="shared" si="57"/>
        <v>26.444269624549619</v>
      </c>
      <c r="DO10" s="564">
        <f>+'Tuition Revenues'!DJ8</f>
        <v>17160450</v>
      </c>
      <c r="DP10" s="565">
        <f>+'Tuition Revenues'!DK8</f>
        <v>18637456</v>
      </c>
      <c r="DQ10" s="565">
        <f>+'Tuition Revenues'!DL8</f>
        <v>22182092</v>
      </c>
      <c r="DR10" s="565">
        <f>+'Tuition Revenues'!DM8</f>
        <v>23217080</v>
      </c>
      <c r="DS10" s="565">
        <f>+'Tuition Revenues'!DN8</f>
        <v>26184120</v>
      </c>
      <c r="DT10" s="565">
        <f>+'Tuition Revenues'!DO8</f>
        <v>24556500</v>
      </c>
      <c r="DU10" s="565">
        <f>+'Tuition Revenues'!DP8</f>
        <v>26165000</v>
      </c>
      <c r="DV10" s="565">
        <f>+'Tuition Revenues'!DQ8</f>
        <v>32614300</v>
      </c>
      <c r="DW10" s="565">
        <f>+'Tuition Revenues'!DR8</f>
        <v>37414000</v>
      </c>
      <c r="DX10" s="565">
        <f>+'Tuition Revenues'!DS8</f>
        <v>40315960</v>
      </c>
      <c r="DY10" s="565">
        <f>+'Tuition Revenues'!DT8</f>
        <v>43279100</v>
      </c>
      <c r="DZ10" s="565">
        <f>+'Tuition Revenues'!DU8</f>
        <v>40492500</v>
      </c>
      <c r="EA10" s="565">
        <f>+'Tuition Revenues'!DV8</f>
        <v>47211500</v>
      </c>
      <c r="EB10" s="565">
        <f>+'Tuition Revenues'!DW8</f>
        <v>48216400</v>
      </c>
      <c r="EC10" s="565">
        <f>+'Tuition Revenues'!DX8</f>
        <v>46954900</v>
      </c>
      <c r="ED10" s="565">
        <f>+'Tuition Revenues'!DY8</f>
        <v>47248000</v>
      </c>
      <c r="EE10" s="401">
        <f t="shared" si="58"/>
        <v>293100</v>
      </c>
      <c r="EF10" s="359">
        <f t="shared" si="59"/>
        <v>0.62421600301565972</v>
      </c>
      <c r="EG10" s="401">
        <f t="shared" si="60"/>
        <v>36500</v>
      </c>
      <c r="EH10" s="454">
        <f t="shared" si="61"/>
        <v>7.7311671944335594E-2</v>
      </c>
      <c r="EI10" s="108">
        <f t="shared" si="62"/>
        <v>2288.6296144818266</v>
      </c>
      <c r="EJ10" s="108">
        <f t="shared" si="63"/>
        <v>2419.8203064139184</v>
      </c>
      <c r="EK10" s="108">
        <f t="shared" si="64"/>
        <v>2719.8379858585031</v>
      </c>
      <c r="EL10" s="108">
        <f t="shared" si="65"/>
        <v>2539.4349174288177</v>
      </c>
      <c r="EM10" s="108">
        <f t="shared" si="66"/>
        <v>2761.1350718646854</v>
      </c>
      <c r="EN10" s="108">
        <f t="shared" si="67"/>
        <v>3048.4898141596213</v>
      </c>
      <c r="EO10" s="108">
        <f t="shared" si="68"/>
        <v>2832.6807527832416</v>
      </c>
      <c r="EP10" s="108">
        <f t="shared" si="69"/>
        <v>3320.6369569422804</v>
      </c>
      <c r="EQ10" s="108">
        <f t="shared" si="70"/>
        <v>3880.0872520110488</v>
      </c>
      <c r="ER10" s="108">
        <f t="shared" si="71"/>
        <v>3696.3607246766578</v>
      </c>
      <c r="ES10" s="108">
        <f t="shared" si="72"/>
        <v>3779.8450650511359</v>
      </c>
      <c r="ET10" s="108">
        <f t="shared" si="73"/>
        <v>3609.8151670034476</v>
      </c>
      <c r="EU10" s="108">
        <f t="shared" si="74"/>
        <v>4381.5912810248446</v>
      </c>
      <c r="EV10" s="108">
        <f t="shared" si="75"/>
        <v>4638.3182035355949</v>
      </c>
      <c r="EW10" s="108">
        <f t="shared" si="76"/>
        <v>4736.4126049063907</v>
      </c>
      <c r="EX10" s="108">
        <f t="shared" si="77"/>
        <v>5190.9470446055811</v>
      </c>
      <c r="EY10" s="356">
        <f t="shared" si="135"/>
        <v>454.53443969919044</v>
      </c>
      <c r="EZ10" s="551">
        <f t="shared" si="78"/>
        <v>9.5965972058334597</v>
      </c>
      <c r="FA10" s="716">
        <f t="shared" si="136"/>
        <v>809.35576358073649</v>
      </c>
      <c r="FB10" s="551">
        <f t="shared" si="79"/>
        <v>18.471731196968925</v>
      </c>
      <c r="FC10" s="556">
        <f t="shared" si="137"/>
        <v>155.62361947005115</v>
      </c>
      <c r="FD10" s="556">
        <f t="shared" si="138"/>
        <v>170.7893004548246</v>
      </c>
      <c r="FE10" s="492">
        <f t="shared" si="139"/>
        <v>4681.9663995398496</v>
      </c>
      <c r="FF10" s="711">
        <f t="shared" si="140"/>
        <v>4838.337362625276</v>
      </c>
      <c r="FG10" s="492">
        <f t="shared" si="80"/>
        <v>352.60968198030514</v>
      </c>
      <c r="FH10" s="493">
        <f t="shared" si="81"/>
        <v>7.287827523233716</v>
      </c>
      <c r="FI10" s="492">
        <f t="shared" si="82"/>
        <v>508.98064506573155</v>
      </c>
      <c r="FJ10" s="495">
        <f t="shared" si="83"/>
        <v>10.871087095280199</v>
      </c>
      <c r="FK10" s="571">
        <f t="shared" si="84"/>
        <v>0.71593385537671295</v>
      </c>
      <c r="FL10" s="93">
        <f t="shared" si="85"/>
        <v>0.70601321013731622</v>
      </c>
      <c r="FM10" s="93">
        <f t="shared" si="86"/>
        <v>0.66925667841683778</v>
      </c>
      <c r="FN10" s="94">
        <f t="shared" si="87"/>
        <v>0.66428144445964354</v>
      </c>
      <c r="FO10" s="94">
        <f t="shared" si="88"/>
        <v>0.64403736774833464</v>
      </c>
      <c r="FP10" s="94">
        <f t="shared" si="89"/>
        <v>0.6743234551036783</v>
      </c>
      <c r="FQ10" s="94">
        <f t="shared" si="90"/>
        <v>0.68197458956915546</v>
      </c>
      <c r="FR10" s="94">
        <f t="shared" si="91"/>
        <v>0.64252503419732732</v>
      </c>
      <c r="FS10" s="94">
        <f t="shared" si="92"/>
        <v>0.61913429247074081</v>
      </c>
      <c r="FT10" s="94">
        <f t="shared" si="93"/>
        <v>0.59645198503559671</v>
      </c>
      <c r="FU10" s="94">
        <f t="shared" si="94"/>
        <v>0.56525001657468554</v>
      </c>
      <c r="FV10" s="94">
        <f t="shared" si="95"/>
        <v>0.58614737108913484</v>
      </c>
      <c r="FW10" s="94">
        <f t="shared" si="96"/>
        <v>0.54936023786456423</v>
      </c>
      <c r="FX10" s="94">
        <f t="shared" si="97"/>
        <v>0.56105376810037344</v>
      </c>
      <c r="FY10" s="94">
        <f t="shared" si="98"/>
        <v>0.58150190822345382</v>
      </c>
      <c r="FZ10" s="94">
        <f t="shared" si="98"/>
        <v>0.58164249240062371</v>
      </c>
      <c r="GA10" s="95">
        <f t="shared" si="99"/>
        <v>0.284066144623287</v>
      </c>
      <c r="GB10" s="93">
        <f t="shared" si="100"/>
        <v>0.29398678986268373</v>
      </c>
      <c r="GC10" s="93">
        <f t="shared" si="101"/>
        <v>0.33074332158316222</v>
      </c>
      <c r="GD10" s="94">
        <f t="shared" si="102"/>
        <v>0.33571855554035651</v>
      </c>
      <c r="GE10" s="94">
        <f t="shared" si="103"/>
        <v>0.35596263225166541</v>
      </c>
      <c r="GF10" s="94">
        <f t="shared" si="104"/>
        <v>0.3256765448963217</v>
      </c>
      <c r="GG10" s="94">
        <f t="shared" si="105"/>
        <v>0.31802541043084454</v>
      </c>
      <c r="GH10" s="94">
        <f t="shared" si="106"/>
        <v>0.35747496580267263</v>
      </c>
      <c r="GI10" s="94">
        <f t="shared" si="107"/>
        <v>0.38086570752925919</v>
      </c>
      <c r="GJ10" s="94">
        <f t="shared" si="108"/>
        <v>0.40354801496440323</v>
      </c>
      <c r="GK10" s="94">
        <f t="shared" si="109"/>
        <v>0.43474998342531446</v>
      </c>
      <c r="GL10" s="94">
        <f t="shared" si="110"/>
        <v>0.41385262891086516</v>
      </c>
      <c r="GM10" s="94">
        <f t="shared" si="111"/>
        <v>0.45063976213543583</v>
      </c>
      <c r="GN10" s="94">
        <f t="shared" si="112"/>
        <v>0.43894623189962656</v>
      </c>
      <c r="GO10" s="94">
        <f t="shared" si="113"/>
        <v>0.41849809177654623</v>
      </c>
      <c r="GP10" s="94">
        <f t="shared" si="114"/>
        <v>0.41835750759937629</v>
      </c>
      <c r="GQ10" s="110"/>
    </row>
    <row r="11" spans="1:199" s="111" customFormat="1">
      <c r="A11" s="102" t="s">
        <v>2</v>
      </c>
      <c r="B11" s="349">
        <f>+'[1]FTE Enrollment Data'!GY8</f>
        <v>142611</v>
      </c>
      <c r="C11" s="350">
        <f>+'[1]FTE Enrollment Data'!HI8</f>
        <v>240488</v>
      </c>
      <c r="D11" s="350">
        <f>+'[1]FTE Enrollment Data'!HJ8</f>
        <v>258144.89444444445</v>
      </c>
      <c r="E11" s="350">
        <f>+'[1]FTE Enrollment Data'!HK8</f>
        <v>279208.14</v>
      </c>
      <c r="F11" s="350">
        <f>+'[1]FTE Enrollment Data'!HL8</f>
        <v>294380.00555555563</v>
      </c>
      <c r="G11" s="350">
        <f>+'[1]FTE Enrollment Data'!HM8</f>
        <v>298169.79555555549</v>
      </c>
      <c r="H11" s="350">
        <f>+'[1]FTE Enrollment Data'!HN8</f>
        <v>291798.06444444443</v>
      </c>
      <c r="I11" s="350">
        <f>+'[1]FTE Enrollment Data'!HO8</f>
        <v>287546.84888888884</v>
      </c>
      <c r="J11" s="350">
        <f>+'[1]FTE Enrollment Data'!HP8</f>
        <v>301019.48555555556</v>
      </c>
      <c r="K11" s="350">
        <f>+'[1]FTE Enrollment Data'!HQ8</f>
        <v>322367.25444444444</v>
      </c>
      <c r="L11" s="350">
        <f>+'[1]FTE Enrollment Data'!HR8</f>
        <v>352532.73666666669</v>
      </c>
      <c r="M11" s="350">
        <f>+'[1]FTE Enrollment Data'!HS8</f>
        <v>375870.89222222223</v>
      </c>
      <c r="N11" s="350">
        <f>+'[1]FTE Enrollment Data'!HT8</f>
        <v>377940.24888888892</v>
      </c>
      <c r="O11" s="350">
        <f>+'[1]FTE Enrollment Data'!HU8</f>
        <v>359004.58</v>
      </c>
      <c r="P11" s="350">
        <f>+'[1]FTE Enrollment Data'!HV8</f>
        <v>345458.9411111112</v>
      </c>
      <c r="Q11" s="350">
        <f>+'[1]FTE Enrollment Data'!HW8</f>
        <v>337906.80666666664</v>
      </c>
      <c r="R11" s="350">
        <f>+'[1]FTE Enrollment Data'!HX8</f>
        <v>331370.13333333336</v>
      </c>
      <c r="S11" s="692">
        <f t="shared" si="115"/>
        <v>-6536.6733333332813</v>
      </c>
      <c r="T11" s="364">
        <f t="shared" si="116"/>
        <v>-1.9344603909626132</v>
      </c>
      <c r="U11" s="362">
        <f t="shared" si="117"/>
        <v>-27634.446666666656</v>
      </c>
      <c r="V11" s="364">
        <f t="shared" si="118"/>
        <v>-7.6975192535612376</v>
      </c>
      <c r="W11" s="103">
        <f>+Total!DJ9</f>
        <v>1258686049.8499999</v>
      </c>
      <c r="X11" s="105">
        <f>+Total!DK9</f>
        <v>1289147671.1799998</v>
      </c>
      <c r="Y11" s="105">
        <f>+Total!DL9</f>
        <v>1385325937</v>
      </c>
      <c r="Z11" s="105">
        <f>+Total!DM9</f>
        <v>1432657875</v>
      </c>
      <c r="AA11" s="105">
        <f>+Total!DN9</f>
        <v>1522740067.6800001</v>
      </c>
      <c r="AB11" s="105">
        <f>+Total!DO9</f>
        <v>1595150262.77</v>
      </c>
      <c r="AC11" s="105">
        <f>+Total!DP9</f>
        <v>1743382819</v>
      </c>
      <c r="AD11" s="105">
        <f>+Total!DQ9</f>
        <v>1653002415</v>
      </c>
      <c r="AE11" s="105">
        <f>+Total!DR9</f>
        <v>1681580101.02</v>
      </c>
      <c r="AF11" s="105">
        <f>+Total!DS9</f>
        <v>1748659089</v>
      </c>
      <c r="AG11" s="105">
        <f>+Total!DT9</f>
        <v>1871459962.0899999</v>
      </c>
      <c r="AH11" s="105">
        <f>+Total!DU9</f>
        <v>1903829440.02</v>
      </c>
      <c r="AI11" s="105">
        <f>+Total!DV9</f>
        <v>1924288120</v>
      </c>
      <c r="AJ11" s="105">
        <f>+Total!DW9</f>
        <v>1954491367</v>
      </c>
      <c r="AK11" s="105">
        <f>+Total!DX9</f>
        <v>1977618502</v>
      </c>
      <c r="AL11" s="105">
        <f>+Total!DY9</f>
        <v>1992911955</v>
      </c>
      <c r="AM11" s="401">
        <f t="shared" si="119"/>
        <v>15293453</v>
      </c>
      <c r="AN11" s="359">
        <f t="shared" si="120"/>
        <v>0.7733267556170953</v>
      </c>
      <c r="AO11" s="401">
        <f t="shared" si="121"/>
        <v>68623835</v>
      </c>
      <c r="AP11" s="359">
        <f t="shared" si="122"/>
        <v>3.5661933515444657</v>
      </c>
      <c r="AQ11" s="103">
        <f t="shared" si="11"/>
        <v>5233.8829789843976</v>
      </c>
      <c r="AR11" s="105">
        <f t="shared" si="12"/>
        <v>4993.8917984583195</v>
      </c>
      <c r="AS11" s="105">
        <f t="shared" si="13"/>
        <v>4961.6244605189513</v>
      </c>
      <c r="AT11" s="105">
        <f t="shared" si="14"/>
        <v>4866.6955906067051</v>
      </c>
      <c r="AU11" s="105">
        <f t="shared" si="15"/>
        <v>5106.9561383399096</v>
      </c>
      <c r="AV11" s="105">
        <f t="shared" si="16"/>
        <v>5466.6238647162154</v>
      </c>
      <c r="AW11" s="105">
        <f t="shared" si="17"/>
        <v>6062.9522658189926</v>
      </c>
      <c r="AX11" s="105">
        <f t="shared" si="18"/>
        <v>5491.3468872264257</v>
      </c>
      <c r="AY11" s="105">
        <f t="shared" si="19"/>
        <v>5216.3489865556339</v>
      </c>
      <c r="AZ11" s="105">
        <f t="shared" si="20"/>
        <v>4960.2743436942837</v>
      </c>
      <c r="BA11" s="105">
        <f t="shared" si="21"/>
        <v>4978.9967800527529</v>
      </c>
      <c r="BB11" s="105">
        <f t="shared" si="22"/>
        <v>5037.3820878223241</v>
      </c>
      <c r="BC11" s="105">
        <f t="shared" si="23"/>
        <v>5360.0656571010877</v>
      </c>
      <c r="BD11" s="105">
        <f t="shared" si="24"/>
        <v>5657.666177965184</v>
      </c>
      <c r="BE11" s="105">
        <f t="shared" si="25"/>
        <v>5852.5559798825007</v>
      </c>
      <c r="BF11" s="105">
        <f t="shared" si="26"/>
        <v>6014.156843143377</v>
      </c>
      <c r="BG11" s="353">
        <f t="shared" si="123"/>
        <v>161.60086326087639</v>
      </c>
      <c r="BH11" s="551">
        <f t="shared" si="27"/>
        <v>2.7612014958312416</v>
      </c>
      <c r="BI11" s="716">
        <f t="shared" si="124"/>
        <v>654.09118604228934</v>
      </c>
      <c r="BJ11" s="551">
        <f t="shared" si="28"/>
        <v>12.203044288753077</v>
      </c>
      <c r="BK11" s="556">
        <f t="shared" si="125"/>
        <v>77.611280673155235</v>
      </c>
      <c r="BL11" s="556">
        <f t="shared" si="126"/>
        <v>76.619721873646895</v>
      </c>
      <c r="BM11" s="492">
        <f t="shared" si="29"/>
        <v>5727.5189985326424</v>
      </c>
      <c r="BN11" s="505">
        <f t="shared" si="30"/>
        <v>5978.4994734176316</v>
      </c>
      <c r="BO11" s="711">
        <f t="shared" si="127"/>
        <v>35.657369725745411</v>
      </c>
      <c r="BP11" s="493">
        <f t="shared" si="31"/>
        <v>0.59642674360497583</v>
      </c>
      <c r="BQ11" s="492">
        <f t="shared" si="32"/>
        <v>286.63784461073465</v>
      </c>
      <c r="BR11" s="495">
        <f t="shared" si="33"/>
        <v>5.0045725677063597</v>
      </c>
      <c r="BS11" s="107">
        <f>+'State General Purpose'!EH9+'State Ed Special Purpose'!DJ9+Local!B9</f>
        <v>843800761</v>
      </c>
      <c r="BT11" s="108">
        <f>+'State General Purpose'!EI9+'State Ed Special Purpose'!DK9+Local!C9</f>
        <v>820100788</v>
      </c>
      <c r="BU11" s="108">
        <f>+'State General Purpose'!EJ9+'State Ed Special Purpose'!DL9+Local!D9</f>
        <v>884317527</v>
      </c>
      <c r="BV11" s="108">
        <f>+'State General Purpose'!EK9+'State Ed Special Purpose'!DM9+Local!E9</f>
        <v>884127338</v>
      </c>
      <c r="BW11" s="108">
        <f>+'State General Purpose'!EL9+'State Ed Special Purpose'!DN9+Local!F9</f>
        <v>948099957</v>
      </c>
      <c r="BX11" s="108">
        <f>+'State General Purpose'!EM9+'State Ed Special Purpose'!DO9+Local!G9</f>
        <v>990110022</v>
      </c>
      <c r="BY11" s="108">
        <f>+'State General Purpose'!EN9+'State Ed Special Purpose'!DP9+Local!H9</f>
        <v>1087528711</v>
      </c>
      <c r="BZ11" s="108">
        <f>+'State General Purpose'!EO9+'State Ed Special Purpose'!DQ9+Local!I9</f>
        <v>1107797996</v>
      </c>
      <c r="CA11" s="108">
        <f>+'State General Purpose'!EP9+'State Ed Special Purpose'!DR9+Local!J9</f>
        <v>1040322467</v>
      </c>
      <c r="CB11" s="108">
        <f>+'State General Purpose'!EQ9+'State Ed Special Purpose'!DS9+Local!K9</f>
        <v>953235487</v>
      </c>
      <c r="CC11" s="108">
        <f>+'State General Purpose'!ER9+'State Ed Special Purpose'!DT9+Local!L9</f>
        <v>1016321571</v>
      </c>
      <c r="CD11" s="108">
        <f>+'State General Purpose'!ES9+'State Ed Special Purpose'!DU9+Local!M9</f>
        <v>1010674525</v>
      </c>
      <c r="CE11" s="108">
        <f>+'State General Purpose'!ET9+'State Ed Special Purpose'!DV9+Local!N9</f>
        <v>1051790274</v>
      </c>
      <c r="CF11" s="108">
        <f>+'State General Purpose'!EU9+'State Ed Special Purpose'!DW9+Local!O9</f>
        <v>1100388710</v>
      </c>
      <c r="CG11" s="108">
        <f>+'State General Purpose'!EV9+'State Ed Special Purpose'!DX9+Local!P9</f>
        <v>1132423739</v>
      </c>
      <c r="CH11" s="108">
        <f>+'State General Purpose'!EW9+'State Ed Special Purpose'!DY9+Local!Q9</f>
        <v>1175264020</v>
      </c>
      <c r="CI11" s="401">
        <f t="shared" si="128"/>
        <v>42840281</v>
      </c>
      <c r="CJ11" s="454">
        <f t="shared" si="34"/>
        <v>3.7830610154667559</v>
      </c>
      <c r="CK11" s="716">
        <f t="shared" si="129"/>
        <v>123473746</v>
      </c>
      <c r="CL11" s="454">
        <f t="shared" si="35"/>
        <v>11.739388455307203</v>
      </c>
      <c r="CM11" s="108">
        <f t="shared" si="36"/>
        <v>3508.7021431422772</v>
      </c>
      <c r="CN11" s="108">
        <f t="shared" si="37"/>
        <v>3176.9010569236516</v>
      </c>
      <c r="CO11" s="108">
        <f t="shared" si="38"/>
        <v>3167.234046256674</v>
      </c>
      <c r="CP11" s="108">
        <f t="shared" si="39"/>
        <v>3003.353900790476</v>
      </c>
      <c r="CQ11" s="108">
        <f t="shared" si="40"/>
        <v>3179.7317204228639</v>
      </c>
      <c r="CR11" s="108">
        <f t="shared" si="41"/>
        <v>3393.1343029470559</v>
      </c>
      <c r="CS11" s="108">
        <f t="shared" si="42"/>
        <v>3782.0922580175193</v>
      </c>
      <c r="CT11" s="108">
        <f t="shared" si="43"/>
        <v>3680.1537746151885</v>
      </c>
      <c r="CU11" s="108">
        <f t="shared" si="44"/>
        <v>3227.1344333432762</v>
      </c>
      <c r="CV11" s="108">
        <f t="shared" si="45"/>
        <v>2703.9630305350079</v>
      </c>
      <c r="CW11" s="108">
        <f t="shared" si="46"/>
        <v>2703.9113483656797</v>
      </c>
      <c r="CX11" s="108">
        <f t="shared" si="47"/>
        <v>2674.1648394720969</v>
      </c>
      <c r="CY11" s="108">
        <f t="shared" si="48"/>
        <v>2929.740545371315</v>
      </c>
      <c r="CZ11" s="108">
        <f t="shared" si="49"/>
        <v>3185.2952089205819</v>
      </c>
      <c r="DA11" s="108">
        <f t="shared" si="50"/>
        <v>3351.2901091604726</v>
      </c>
      <c r="DB11" s="108">
        <f t="shared" si="51"/>
        <v>3546.6805900028808</v>
      </c>
      <c r="DC11" s="353">
        <f t="shared" si="52"/>
        <v>195.39048084240812</v>
      </c>
      <c r="DD11" s="553">
        <f t="shared" si="130"/>
        <v>5.830306373904321</v>
      </c>
      <c r="DE11" s="356">
        <f t="shared" si="131"/>
        <v>616.9400446315658</v>
      </c>
      <c r="DF11" s="553">
        <f t="shared" si="132"/>
        <v>21.057838913628952</v>
      </c>
      <c r="DG11" s="554">
        <f t="shared" si="133"/>
        <v>71.617932972640119</v>
      </c>
      <c r="DH11" s="556">
        <f t="shared" si="134"/>
        <v>73.735989526830465</v>
      </c>
      <c r="DI11" s="492">
        <f t="shared" si="53"/>
        <v>3130.5856509714631</v>
      </c>
      <c r="DJ11" s="505">
        <f t="shared" si="54"/>
        <v>3423.4078617540795</v>
      </c>
      <c r="DK11" s="711">
        <f t="shared" si="55"/>
        <v>123.27272824880129</v>
      </c>
      <c r="DL11" s="493">
        <f t="shared" si="4"/>
        <v>3.6008776408440863</v>
      </c>
      <c r="DM11" s="492">
        <f t="shared" si="56"/>
        <v>416.09493903141765</v>
      </c>
      <c r="DN11" s="495">
        <f t="shared" si="57"/>
        <v>13.291281102700314</v>
      </c>
      <c r="DO11" s="564">
        <f>+'Tuition Revenues'!DJ9</f>
        <v>414885288.85000002</v>
      </c>
      <c r="DP11" s="565">
        <f>+'Tuition Revenues'!DK9</f>
        <v>469046883.17999995</v>
      </c>
      <c r="DQ11" s="565">
        <f>+'Tuition Revenues'!DL9</f>
        <v>501008410</v>
      </c>
      <c r="DR11" s="565">
        <f>+'Tuition Revenues'!DM9</f>
        <v>548530537</v>
      </c>
      <c r="DS11" s="565">
        <f>+'Tuition Revenues'!DN9</f>
        <v>574640110.68000007</v>
      </c>
      <c r="DT11" s="565">
        <f>+'Tuition Revenues'!DO9</f>
        <v>605040240.76999998</v>
      </c>
      <c r="DU11" s="565">
        <f>+'Tuition Revenues'!DP9</f>
        <v>655854108</v>
      </c>
      <c r="DV11" s="565">
        <f>+'Tuition Revenues'!DQ9</f>
        <v>545204419</v>
      </c>
      <c r="DW11" s="565">
        <f>+'Tuition Revenues'!DR9</f>
        <v>641257634.01999998</v>
      </c>
      <c r="DX11" s="565">
        <f>+'Tuition Revenues'!DS9</f>
        <v>795423602</v>
      </c>
      <c r="DY11" s="565">
        <f>+'Tuition Revenues'!DT9</f>
        <v>855138391.08999991</v>
      </c>
      <c r="DZ11" s="565">
        <f>+'Tuition Revenues'!DU9</f>
        <v>893154915.0200001</v>
      </c>
      <c r="EA11" s="565">
        <f>+'Tuition Revenues'!DV9</f>
        <v>872497846</v>
      </c>
      <c r="EB11" s="565">
        <f>+'Tuition Revenues'!DW9</f>
        <v>854102657</v>
      </c>
      <c r="EC11" s="565">
        <f>+'Tuition Revenues'!DX9</f>
        <v>845194763</v>
      </c>
      <c r="ED11" s="565">
        <f>+'Tuition Revenues'!DY9</f>
        <v>817647935</v>
      </c>
      <c r="EE11" s="401">
        <f t="shared" si="58"/>
        <v>-27546828</v>
      </c>
      <c r="EF11" s="359">
        <f t="shared" si="59"/>
        <v>-3.2592284294596365</v>
      </c>
      <c r="EG11" s="401">
        <f t="shared" si="60"/>
        <v>-54849911</v>
      </c>
      <c r="EH11" s="454">
        <f t="shared" si="61"/>
        <v>-6.2865382707202695</v>
      </c>
      <c r="EI11" s="108">
        <f t="shared" si="62"/>
        <v>1725.180835842121</v>
      </c>
      <c r="EJ11" s="108">
        <f t="shared" si="63"/>
        <v>1816.9907415346688</v>
      </c>
      <c r="EK11" s="108">
        <f t="shared" si="64"/>
        <v>1794.3904142622775</v>
      </c>
      <c r="EL11" s="108">
        <f t="shared" si="65"/>
        <v>1863.3416898162293</v>
      </c>
      <c r="EM11" s="108">
        <f t="shared" si="66"/>
        <v>1927.2244179170461</v>
      </c>
      <c r="EN11" s="108">
        <f t="shared" si="67"/>
        <v>2073.4895617691591</v>
      </c>
      <c r="EO11" s="108">
        <f t="shared" si="68"/>
        <v>2280.8600078014729</v>
      </c>
      <c r="EP11" s="108">
        <f t="shared" si="69"/>
        <v>1811.1931126112372</v>
      </c>
      <c r="EQ11" s="108">
        <f t="shared" si="70"/>
        <v>1989.2145532123577</v>
      </c>
      <c r="ER11" s="108">
        <f t="shared" si="71"/>
        <v>2256.3113131592759</v>
      </c>
      <c r="ES11" s="108">
        <f t="shared" si="72"/>
        <v>2275.0854316870732</v>
      </c>
      <c r="ET11" s="108">
        <f t="shared" si="73"/>
        <v>2363.2172483502272</v>
      </c>
      <c r="EU11" s="108">
        <f t="shared" si="74"/>
        <v>2430.3251117297723</v>
      </c>
      <c r="EV11" s="108">
        <f t="shared" si="75"/>
        <v>2472.3709690446017</v>
      </c>
      <c r="EW11" s="108">
        <f t="shared" si="76"/>
        <v>2501.2658707220285</v>
      </c>
      <c r="EX11" s="108">
        <f t="shared" si="77"/>
        <v>2467.4762531404963</v>
      </c>
      <c r="EY11" s="356">
        <f t="shared" si="135"/>
        <v>-33.789617581532184</v>
      </c>
      <c r="EZ11" s="551">
        <f t="shared" si="78"/>
        <v>-1.3509006770151266</v>
      </c>
      <c r="FA11" s="716">
        <f t="shared" si="136"/>
        <v>37.151141410723994</v>
      </c>
      <c r="FB11" s="551">
        <f t="shared" si="79"/>
        <v>1.5286490367653671</v>
      </c>
      <c r="FC11" s="556">
        <f t="shared" si="137"/>
        <v>86.319322391905004</v>
      </c>
      <c r="FD11" s="556">
        <f t="shared" si="138"/>
        <v>81.183363949107147</v>
      </c>
      <c r="FE11" s="492">
        <f t="shared" si="139"/>
        <v>2596.9333475611788</v>
      </c>
      <c r="FF11" s="711">
        <f t="shared" si="140"/>
        <v>2555.0916116635526</v>
      </c>
      <c r="FG11" s="492">
        <f t="shared" si="80"/>
        <v>-87.615358523056329</v>
      </c>
      <c r="FH11" s="493">
        <f t="shared" si="81"/>
        <v>-3.4290495934903986</v>
      </c>
      <c r="FI11" s="492">
        <f t="shared" si="82"/>
        <v>-129.45709442068255</v>
      </c>
      <c r="FJ11" s="495">
        <f t="shared" si="83"/>
        <v>-4.9849987309939152</v>
      </c>
      <c r="FK11" s="571">
        <f t="shared" si="84"/>
        <v>0.67038223002515795</v>
      </c>
      <c r="FL11" s="93">
        <f t="shared" si="85"/>
        <v>0.63615736686653934</v>
      </c>
      <c r="FM11" s="93">
        <f t="shared" si="86"/>
        <v>0.63834618509708885</v>
      </c>
      <c r="FN11" s="94">
        <f t="shared" si="87"/>
        <v>0.61712384612411386</v>
      </c>
      <c r="FO11" s="94">
        <f t="shared" si="88"/>
        <v>0.62262757585705086</v>
      </c>
      <c r="FP11" s="94">
        <f t="shared" si="89"/>
        <v>0.62070015916911836</v>
      </c>
      <c r="FQ11" s="94">
        <f t="shared" si="90"/>
        <v>0.62380373326370375</v>
      </c>
      <c r="FR11" s="94">
        <f t="shared" si="91"/>
        <v>0.67017324714555848</v>
      </c>
      <c r="FS11" s="94">
        <f t="shared" si="92"/>
        <v>0.61865769365905865</v>
      </c>
      <c r="FT11" s="94">
        <f t="shared" si="93"/>
        <v>0.54512368534059075</v>
      </c>
      <c r="FU11" s="94">
        <f t="shared" si="94"/>
        <v>0.54306348604166632</v>
      </c>
      <c r="FV11" s="94">
        <f t="shared" si="95"/>
        <v>0.53086400690882407</v>
      </c>
      <c r="FW11" s="94">
        <f t="shared" si="96"/>
        <v>0.54658668993913451</v>
      </c>
      <c r="FX11" s="94">
        <f t="shared" si="97"/>
        <v>0.56300515242951188</v>
      </c>
      <c r="FY11" s="94">
        <f t="shared" si="98"/>
        <v>0.57261991524389566</v>
      </c>
      <c r="FZ11" s="94">
        <f t="shared" si="98"/>
        <v>0.58972199802976244</v>
      </c>
      <c r="GA11" s="95">
        <f t="shared" si="99"/>
        <v>0.32961776997484221</v>
      </c>
      <c r="GB11" s="93">
        <f t="shared" si="100"/>
        <v>0.36384263313346071</v>
      </c>
      <c r="GC11" s="93">
        <f t="shared" si="101"/>
        <v>0.36165381490291121</v>
      </c>
      <c r="GD11" s="94">
        <f t="shared" si="102"/>
        <v>0.38287615387588608</v>
      </c>
      <c r="GE11" s="94">
        <f t="shared" si="103"/>
        <v>0.37737242414294914</v>
      </c>
      <c r="GF11" s="94">
        <f t="shared" si="104"/>
        <v>0.37929984083088164</v>
      </c>
      <c r="GG11" s="94">
        <f t="shared" si="105"/>
        <v>0.37619626673629619</v>
      </c>
      <c r="GH11" s="94">
        <f t="shared" si="106"/>
        <v>0.32982675285444152</v>
      </c>
      <c r="GI11" s="94">
        <f t="shared" si="107"/>
        <v>0.38134230634094135</v>
      </c>
      <c r="GJ11" s="94">
        <f t="shared" si="108"/>
        <v>0.45487631465940931</v>
      </c>
      <c r="GK11" s="94">
        <f t="shared" si="109"/>
        <v>0.45693651395833368</v>
      </c>
      <c r="GL11" s="94">
        <f t="shared" si="110"/>
        <v>0.46913599309117593</v>
      </c>
      <c r="GM11" s="94">
        <f t="shared" si="111"/>
        <v>0.45341331006086555</v>
      </c>
      <c r="GN11" s="94">
        <f t="shared" si="112"/>
        <v>0.43699484757048812</v>
      </c>
      <c r="GO11" s="94">
        <f t="shared" si="113"/>
        <v>0.42738008475610428</v>
      </c>
      <c r="GP11" s="94">
        <f t="shared" si="114"/>
        <v>0.41027800197023756</v>
      </c>
      <c r="GQ11" s="110"/>
    </row>
    <row r="12" spans="1:199" s="111" customFormat="1">
      <c r="A12" s="102" t="s">
        <v>3</v>
      </c>
      <c r="B12" s="349">
        <f>+'[1]FTE Enrollment Data'!GY9</f>
        <v>27929</v>
      </c>
      <c r="C12" s="350">
        <f>+'[1]FTE Enrollment Data'!HI9</f>
        <v>32872.73333333333</v>
      </c>
      <c r="D12" s="350">
        <f>+'[1]FTE Enrollment Data'!HJ9</f>
        <v>35956.066666666666</v>
      </c>
      <c r="E12" s="350">
        <f>+'[1]FTE Enrollment Data'!HK9</f>
        <v>41072.116666666661</v>
      </c>
      <c r="F12" s="350">
        <f>+'[1]FTE Enrollment Data'!HL9</f>
        <v>45531.6</v>
      </c>
      <c r="G12" s="350">
        <f>+'[1]FTE Enrollment Data'!HM9</f>
        <v>48678</v>
      </c>
      <c r="H12" s="350">
        <f>+'[1]FTE Enrollment Data'!HN9</f>
        <v>45394.683333333327</v>
      </c>
      <c r="I12" s="350">
        <f>+'[1]FTE Enrollment Data'!HO9</f>
        <v>46515</v>
      </c>
      <c r="J12" s="350">
        <f>+'[1]FTE Enrollment Data'!HP9</f>
        <v>49373.416666666664</v>
      </c>
      <c r="K12" s="350">
        <f>+'[1]FTE Enrollment Data'!HQ9</f>
        <v>52458.483333333337</v>
      </c>
      <c r="L12" s="350">
        <f>+'[1]FTE Enrollment Data'!HR9</f>
        <v>59262.566666666673</v>
      </c>
      <c r="M12" s="350">
        <f>+'[1]FTE Enrollment Data'!HS9</f>
        <v>63886.666666666664</v>
      </c>
      <c r="N12" s="350">
        <f>+'[1]FTE Enrollment Data'!HT9</f>
        <v>64346.933333333327</v>
      </c>
      <c r="O12" s="350">
        <f>+'[1]FTE Enrollment Data'!HU9</f>
        <v>46477.016666666663</v>
      </c>
      <c r="P12" s="350">
        <f>+'[1]FTE Enrollment Data'!HV9</f>
        <v>42158.666666666672</v>
      </c>
      <c r="Q12" s="350">
        <f>+'[1]FTE Enrollment Data'!HW9</f>
        <v>40866.983333333337</v>
      </c>
      <c r="R12" s="350">
        <f>+'[1]FTE Enrollment Data'!HX9</f>
        <v>40379.65</v>
      </c>
      <c r="S12" s="692">
        <f t="shared" si="115"/>
        <v>-487.33333333333576</v>
      </c>
      <c r="T12" s="364">
        <f t="shared" si="116"/>
        <v>-1.1924866813837962</v>
      </c>
      <c r="U12" s="362">
        <f t="shared" si="117"/>
        <v>-6097.3666666666613</v>
      </c>
      <c r="V12" s="364">
        <f t="shared" si="118"/>
        <v>-13.119100802869937</v>
      </c>
      <c r="W12" s="103">
        <f>+Total!DJ10</f>
        <v>221978246.23346284</v>
      </c>
      <c r="X12" s="105">
        <f>+Total!DK10</f>
        <v>228011901</v>
      </c>
      <c r="Y12" s="105">
        <f>+Total!DL10</f>
        <v>243004474</v>
      </c>
      <c r="Z12" s="105">
        <f>+Total!DM10</f>
        <v>260773691</v>
      </c>
      <c r="AA12" s="105">
        <f>+Total!DN10</f>
        <v>281240696</v>
      </c>
      <c r="AB12" s="105">
        <f>+Total!DO10</f>
        <v>289521368</v>
      </c>
      <c r="AC12" s="105">
        <f>+Total!DP10</f>
        <v>307899787.23970497</v>
      </c>
      <c r="AD12" s="105">
        <f>+Total!DQ10</f>
        <v>341316466</v>
      </c>
      <c r="AE12" s="105">
        <f>+Total!DR10</f>
        <v>343484709</v>
      </c>
      <c r="AF12" s="105">
        <f>+Total!DS10</f>
        <v>349015987</v>
      </c>
      <c r="AG12" s="105">
        <f>+Total!DT10</f>
        <v>392699950</v>
      </c>
      <c r="AH12" s="105">
        <f>+Total!DU10</f>
        <v>418429753</v>
      </c>
      <c r="AI12" s="105">
        <f>+Total!DV10</f>
        <v>298538038</v>
      </c>
      <c r="AJ12" s="105">
        <f>+Total!DW10</f>
        <v>309396815</v>
      </c>
      <c r="AK12" s="105">
        <f>+Total!DX10</f>
        <v>311727339</v>
      </c>
      <c r="AL12" s="105">
        <f>+Total!DY10</f>
        <v>305591619.44999999</v>
      </c>
      <c r="AM12" s="401">
        <f t="shared" si="119"/>
        <v>-6135719.5500000119</v>
      </c>
      <c r="AN12" s="359">
        <f t="shared" si="120"/>
        <v>-1.968296900003375</v>
      </c>
      <c r="AO12" s="401">
        <f t="shared" si="121"/>
        <v>7053581.4499999881</v>
      </c>
      <c r="AP12" s="359">
        <f t="shared" si="122"/>
        <v>2.3627077799714047</v>
      </c>
      <c r="AQ12" s="103">
        <f t="shared" si="11"/>
        <v>6752.6555818336637</v>
      </c>
      <c r="AR12" s="105">
        <f t="shared" si="12"/>
        <v>6341.4027767219632</v>
      </c>
      <c r="AS12" s="105">
        <f t="shared" si="13"/>
        <v>5916.5315479642113</v>
      </c>
      <c r="AT12" s="105">
        <f t="shared" si="14"/>
        <v>5727.3122622530291</v>
      </c>
      <c r="AU12" s="105">
        <f t="shared" si="15"/>
        <v>5777.5729487653562</v>
      </c>
      <c r="AV12" s="105">
        <f t="shared" si="16"/>
        <v>6377.8695375853495</v>
      </c>
      <c r="AW12" s="105">
        <f t="shared" si="17"/>
        <v>6619.3655216533371</v>
      </c>
      <c r="AX12" s="105">
        <f t="shared" si="18"/>
        <v>6912.9602333239382</v>
      </c>
      <c r="AY12" s="105">
        <f t="shared" si="19"/>
        <v>6547.7437999383001</v>
      </c>
      <c r="AZ12" s="105">
        <f t="shared" si="20"/>
        <v>5889.3160831711075</v>
      </c>
      <c r="BA12" s="105">
        <f t="shared" si="21"/>
        <v>6146.8217155379316</v>
      </c>
      <c r="BB12" s="105">
        <f t="shared" si="22"/>
        <v>6502.7147577092519</v>
      </c>
      <c r="BC12" s="105">
        <f t="shared" si="23"/>
        <v>6423.3476976613174</v>
      </c>
      <c r="BD12" s="105">
        <f t="shared" si="24"/>
        <v>7338.8662275846791</v>
      </c>
      <c r="BE12" s="105">
        <f t="shared" si="25"/>
        <v>7627.8529407806373</v>
      </c>
      <c r="BF12" s="105">
        <f t="shared" si="26"/>
        <v>7567.961075690353</v>
      </c>
      <c r="BG12" s="353">
        <f t="shared" si="123"/>
        <v>-59.891865090284227</v>
      </c>
      <c r="BH12" s="551">
        <f t="shared" si="27"/>
        <v>-0.78517330571602328</v>
      </c>
      <c r="BI12" s="716">
        <f t="shared" si="124"/>
        <v>1144.6133780290356</v>
      </c>
      <c r="BJ12" s="551">
        <f t="shared" si="28"/>
        <v>17.819576829785799</v>
      </c>
      <c r="BK12" s="556">
        <f t="shared" si="125"/>
        <v>93.007114635621363</v>
      </c>
      <c r="BL12" s="556">
        <f t="shared" si="126"/>
        <v>96.415023401170842</v>
      </c>
      <c r="BM12" s="492">
        <f t="shared" si="29"/>
        <v>6863.6931571531059</v>
      </c>
      <c r="BN12" s="505">
        <f t="shared" si="30"/>
        <v>7791.9997598518876</v>
      </c>
      <c r="BO12" s="711">
        <f t="shared" si="127"/>
        <v>-224.03868416153455</v>
      </c>
      <c r="BP12" s="493">
        <f t="shared" si="31"/>
        <v>-2.8752398750817356</v>
      </c>
      <c r="BQ12" s="492">
        <f t="shared" si="32"/>
        <v>704.26791853724717</v>
      </c>
      <c r="BR12" s="495">
        <f t="shared" si="33"/>
        <v>10.260772187977011</v>
      </c>
      <c r="BS12" s="107">
        <f>+'State General Purpose'!EH10+'State Ed Special Purpose'!DJ10+Local!B10</f>
        <v>164157875</v>
      </c>
      <c r="BT12" s="108">
        <f>+'State General Purpose'!EI10+'State Ed Special Purpose'!DK10+Local!C10</f>
        <v>166339403</v>
      </c>
      <c r="BU12" s="108">
        <f>+'State General Purpose'!EJ10+'State Ed Special Purpose'!DL10+Local!D10</f>
        <v>169482038</v>
      </c>
      <c r="BV12" s="108">
        <f>+'State General Purpose'!EK10+'State Ed Special Purpose'!DM10+Local!E10</f>
        <v>176246789</v>
      </c>
      <c r="BW12" s="108">
        <f>+'State General Purpose'!EL10+'State Ed Special Purpose'!DN10+Local!F10</f>
        <v>183347810</v>
      </c>
      <c r="BX12" s="108">
        <f>+'State General Purpose'!EM10+'State Ed Special Purpose'!DO10+Local!G10</f>
        <v>192661148</v>
      </c>
      <c r="BY12" s="108">
        <f>+'State General Purpose'!EN10+'State Ed Special Purpose'!DP10+Local!H10</f>
        <v>201275062.23970497</v>
      </c>
      <c r="BZ12" s="108">
        <f>+'State General Purpose'!EO10+'State Ed Special Purpose'!DQ10+Local!I10</f>
        <v>225985719</v>
      </c>
      <c r="CA12" s="108">
        <f>+'State General Purpose'!EP10+'State Ed Special Purpose'!DR10+Local!J10</f>
        <v>214905688</v>
      </c>
      <c r="CB12" s="108">
        <f>+'State General Purpose'!EQ10+'State Ed Special Purpose'!DS10+Local!K10</f>
        <v>173351368</v>
      </c>
      <c r="CC12" s="108">
        <f>+'State General Purpose'!ER10+'State Ed Special Purpose'!DT10+Local!L10</f>
        <v>197051496</v>
      </c>
      <c r="CD12" s="108">
        <f>+'State General Purpose'!ES10+'State Ed Special Purpose'!DU10+Local!M10</f>
        <v>197863105</v>
      </c>
      <c r="CE12" s="108">
        <f>+'State General Purpose'!ET10+'State Ed Special Purpose'!DV10+Local!N10</f>
        <v>142959826</v>
      </c>
      <c r="CF12" s="108">
        <f>+'State General Purpose'!EU10+'State Ed Special Purpose'!DW10+Local!O10</f>
        <v>163132556</v>
      </c>
      <c r="CG12" s="108">
        <f>+'State General Purpose'!EV10+'State Ed Special Purpose'!DX10+Local!P10</f>
        <v>159733511</v>
      </c>
      <c r="CH12" s="108">
        <f>+'State General Purpose'!EW10+'State Ed Special Purpose'!DY10+Local!Q10</f>
        <v>153892081</v>
      </c>
      <c r="CI12" s="401">
        <f t="shared" si="128"/>
        <v>-5841430</v>
      </c>
      <c r="CJ12" s="454">
        <f t="shared" si="34"/>
        <v>-3.6569846636627177</v>
      </c>
      <c r="CK12" s="716">
        <f t="shared" si="129"/>
        <v>10932255</v>
      </c>
      <c r="CL12" s="454">
        <f t="shared" si="35"/>
        <v>7.6470819151668517</v>
      </c>
      <c r="CM12" s="108">
        <f t="shared" si="36"/>
        <v>4993.7397458075693</v>
      </c>
      <c r="CN12" s="108">
        <f t="shared" si="37"/>
        <v>4626.1846308736031</v>
      </c>
      <c r="CO12" s="108">
        <f t="shared" si="38"/>
        <v>4126.450053097662</v>
      </c>
      <c r="CP12" s="108">
        <f t="shared" si="39"/>
        <v>3870.8674634759159</v>
      </c>
      <c r="CQ12" s="108">
        <f t="shared" si="40"/>
        <v>3766.5436131311885</v>
      </c>
      <c r="CR12" s="108">
        <f t="shared" si="41"/>
        <v>4244.134639849528</v>
      </c>
      <c r="CS12" s="108">
        <f t="shared" si="42"/>
        <v>4327.1001233947109</v>
      </c>
      <c r="CT12" s="108">
        <f t="shared" si="43"/>
        <v>4577.0727297584226</v>
      </c>
      <c r="CU12" s="108">
        <f t="shared" si="44"/>
        <v>4096.6813057563932</v>
      </c>
      <c r="CV12" s="108">
        <f t="shared" si="45"/>
        <v>2925.1410755637198</v>
      </c>
      <c r="CW12" s="108">
        <f t="shared" si="46"/>
        <v>3084.3915684023791</v>
      </c>
      <c r="CX12" s="108">
        <f t="shared" si="47"/>
        <v>3074.942266090899</v>
      </c>
      <c r="CY12" s="108">
        <f t="shared" si="48"/>
        <v>3075.9251830922885</v>
      </c>
      <c r="CZ12" s="108">
        <f t="shared" si="49"/>
        <v>3869.4904013409655</v>
      </c>
      <c r="DA12" s="108">
        <f t="shared" si="50"/>
        <v>3908.6200637107622</v>
      </c>
      <c r="DB12" s="108">
        <f t="shared" si="51"/>
        <v>3811.1296407967875</v>
      </c>
      <c r="DC12" s="353">
        <f t="shared" si="52"/>
        <v>-97.490422913974726</v>
      </c>
      <c r="DD12" s="553">
        <f t="shared" si="130"/>
        <v>-2.4942414797262069</v>
      </c>
      <c r="DE12" s="356">
        <f t="shared" si="131"/>
        <v>735.20445770449896</v>
      </c>
      <c r="DF12" s="553">
        <f t="shared" si="132"/>
        <v>23.901896630833633</v>
      </c>
      <c r="DG12" s="554">
        <f t="shared" si="133"/>
        <v>75.191437664880183</v>
      </c>
      <c r="DH12" s="556">
        <f t="shared" si="134"/>
        <v>79.233922578564332</v>
      </c>
      <c r="DI12" s="492">
        <f t="shared" si="53"/>
        <v>3286.7918139932267</v>
      </c>
      <c r="DJ12" s="505">
        <f t="shared" si="54"/>
        <v>3992.7312225646619</v>
      </c>
      <c r="DK12" s="711">
        <f t="shared" si="55"/>
        <v>-181.60158176787445</v>
      </c>
      <c r="DL12" s="493">
        <f t="shared" si="4"/>
        <v>-4.5483046978360298</v>
      </c>
      <c r="DM12" s="492">
        <f t="shared" si="56"/>
        <v>524.3378268035608</v>
      </c>
      <c r="DN12" s="495">
        <f t="shared" si="57"/>
        <v>15.952876132015382</v>
      </c>
      <c r="DO12" s="564">
        <f>+'Tuition Revenues'!DJ10</f>
        <v>57820371.233462833</v>
      </c>
      <c r="DP12" s="565">
        <f>+'Tuition Revenues'!DK10</f>
        <v>61672498</v>
      </c>
      <c r="DQ12" s="565">
        <f>+'Tuition Revenues'!DL10</f>
        <v>73522436</v>
      </c>
      <c r="DR12" s="565">
        <f>+'Tuition Revenues'!DM10</f>
        <v>84526902</v>
      </c>
      <c r="DS12" s="565">
        <f>+'Tuition Revenues'!DN10</f>
        <v>97892886</v>
      </c>
      <c r="DT12" s="565">
        <f>+'Tuition Revenues'!DO10</f>
        <v>96860220</v>
      </c>
      <c r="DU12" s="565">
        <f>+'Tuition Revenues'!DP10</f>
        <v>106624725</v>
      </c>
      <c r="DV12" s="565">
        <f>+'Tuition Revenues'!DQ10</f>
        <v>115330747</v>
      </c>
      <c r="DW12" s="565">
        <f>+'Tuition Revenues'!DR10</f>
        <v>128579021</v>
      </c>
      <c r="DX12" s="565">
        <f>+'Tuition Revenues'!DS10</f>
        <v>175664619</v>
      </c>
      <c r="DY12" s="565">
        <f>+'Tuition Revenues'!DT10</f>
        <v>195648454</v>
      </c>
      <c r="DZ12" s="565">
        <f>+'Tuition Revenues'!DU10</f>
        <v>220566648</v>
      </c>
      <c r="EA12" s="565">
        <f>+'Tuition Revenues'!DV10</f>
        <v>155578212</v>
      </c>
      <c r="EB12" s="565">
        <f>+'Tuition Revenues'!DW10</f>
        <v>146264259</v>
      </c>
      <c r="EC12" s="565">
        <f>+'Tuition Revenues'!DX10</f>
        <v>151993828</v>
      </c>
      <c r="ED12" s="565">
        <f>+'Tuition Revenues'!DY10</f>
        <v>151699538.44999999</v>
      </c>
      <c r="EE12" s="401">
        <f t="shared" si="58"/>
        <v>-294289.55000001192</v>
      </c>
      <c r="EF12" s="359">
        <f t="shared" si="59"/>
        <v>-0.19361940801965455</v>
      </c>
      <c r="EG12" s="401">
        <f t="shared" si="60"/>
        <v>-3878673.5500000119</v>
      </c>
      <c r="EH12" s="454">
        <f t="shared" si="61"/>
        <v>-2.4930698843614501</v>
      </c>
      <c r="EI12" s="108">
        <f t="shared" si="62"/>
        <v>1758.9158360260938</v>
      </c>
      <c r="EJ12" s="108">
        <f t="shared" si="63"/>
        <v>1715.2181458483594</v>
      </c>
      <c r="EK12" s="108">
        <f t="shared" si="64"/>
        <v>1790.08149486655</v>
      </c>
      <c r="EL12" s="108">
        <f t="shared" si="65"/>
        <v>1856.4447987771132</v>
      </c>
      <c r="EM12" s="108">
        <f t="shared" si="66"/>
        <v>2011.0293356341674</v>
      </c>
      <c r="EN12" s="108">
        <f t="shared" si="67"/>
        <v>2133.734897735822</v>
      </c>
      <c r="EO12" s="108">
        <f t="shared" si="68"/>
        <v>2292.2653982586262</v>
      </c>
      <c r="EP12" s="108">
        <f t="shared" si="69"/>
        <v>2335.8875035655151</v>
      </c>
      <c r="EQ12" s="108">
        <f t="shared" si="70"/>
        <v>2451.0624941819069</v>
      </c>
      <c r="ER12" s="108">
        <f t="shared" si="71"/>
        <v>2964.1750076073877</v>
      </c>
      <c r="ES12" s="108">
        <f t="shared" si="72"/>
        <v>3062.4301471355525</v>
      </c>
      <c r="ET12" s="108">
        <f t="shared" si="73"/>
        <v>3427.7724916183524</v>
      </c>
      <c r="EU12" s="108">
        <f t="shared" si="74"/>
        <v>3347.4225145690293</v>
      </c>
      <c r="EV12" s="108">
        <f t="shared" si="75"/>
        <v>3469.3758262437136</v>
      </c>
      <c r="EW12" s="108">
        <f t="shared" si="76"/>
        <v>3719.2328770698755</v>
      </c>
      <c r="EX12" s="108">
        <f t="shared" si="77"/>
        <v>3756.831434893566</v>
      </c>
      <c r="EY12" s="356">
        <f t="shared" si="135"/>
        <v>37.598557823690498</v>
      </c>
      <c r="EZ12" s="551">
        <f t="shared" si="78"/>
        <v>1.0109223882025851</v>
      </c>
      <c r="FA12" s="716">
        <f t="shared" si="136"/>
        <v>409.40892032453667</v>
      </c>
      <c r="FB12" s="551">
        <f t="shared" si="79"/>
        <v>12.230571986137425</v>
      </c>
      <c r="FC12" s="556">
        <f t="shared" si="137"/>
        <v>118.89242382528342</v>
      </c>
      <c r="FD12" s="556">
        <f t="shared" si="138"/>
        <v>123.60492356764527</v>
      </c>
      <c r="FE12" s="492">
        <f t="shared" si="139"/>
        <v>3576.9013431598801</v>
      </c>
      <c r="FF12" s="711">
        <f t="shared" si="140"/>
        <v>3799.2685372872256</v>
      </c>
      <c r="FG12" s="492">
        <f t="shared" si="80"/>
        <v>-42.437102393659643</v>
      </c>
      <c r="FH12" s="493">
        <f t="shared" si="81"/>
        <v>-1.1169808603200448</v>
      </c>
      <c r="FI12" s="492">
        <f t="shared" si="82"/>
        <v>179.93009173368591</v>
      </c>
      <c r="FJ12" s="495">
        <f t="shared" si="83"/>
        <v>5.0303342047095256</v>
      </c>
      <c r="FK12" s="571">
        <f t="shared" si="84"/>
        <v>0.73952235313792425</v>
      </c>
      <c r="FL12" s="93">
        <f t="shared" si="85"/>
        <v>0.72952070602665609</v>
      </c>
      <c r="FM12" s="93">
        <f t="shared" si="86"/>
        <v>0.6974441054941235</v>
      </c>
      <c r="FN12" s="94">
        <f t="shared" si="87"/>
        <v>0.67586108216721907</v>
      </c>
      <c r="FO12" s="94">
        <f t="shared" si="88"/>
        <v>0.65192489069931758</v>
      </c>
      <c r="FP12" s="94">
        <f t="shared" si="89"/>
        <v>0.66544707677673032</v>
      </c>
      <c r="FQ12" s="94">
        <f t="shared" si="90"/>
        <v>0.65370315466638851</v>
      </c>
      <c r="FR12" s="94">
        <f t="shared" si="91"/>
        <v>0.66210025448933363</v>
      </c>
      <c r="FS12" s="94">
        <f t="shared" si="92"/>
        <v>0.62566304225204972</v>
      </c>
      <c r="FT12" s="94">
        <f t="shared" si="93"/>
        <v>0.49668603862550287</v>
      </c>
      <c r="FU12" s="94">
        <f t="shared" si="94"/>
        <v>0.50178640460738533</v>
      </c>
      <c r="FV12" s="94">
        <f t="shared" si="95"/>
        <v>0.47287054417471119</v>
      </c>
      <c r="FW12" s="94">
        <f t="shared" si="96"/>
        <v>0.47886636811085359</v>
      </c>
      <c r="FX12" s="94">
        <f t="shared" si="97"/>
        <v>0.52725997195543206</v>
      </c>
      <c r="FY12" s="94">
        <f t="shared" si="98"/>
        <v>0.51241418706621689</v>
      </c>
      <c r="FZ12" s="94">
        <f t="shared" si="98"/>
        <v>0.50358737349202531</v>
      </c>
      <c r="GA12" s="95">
        <f t="shared" si="99"/>
        <v>0.26047764686207575</v>
      </c>
      <c r="GB12" s="93">
        <f t="shared" si="100"/>
        <v>0.27047929397334397</v>
      </c>
      <c r="GC12" s="93">
        <f t="shared" si="101"/>
        <v>0.30255589450587644</v>
      </c>
      <c r="GD12" s="94">
        <f t="shared" si="102"/>
        <v>0.32413891783278093</v>
      </c>
      <c r="GE12" s="94">
        <f t="shared" si="103"/>
        <v>0.34807510930068242</v>
      </c>
      <c r="GF12" s="94">
        <f t="shared" si="104"/>
        <v>0.33455292322326968</v>
      </c>
      <c r="GG12" s="94">
        <f t="shared" si="105"/>
        <v>0.34629684533361149</v>
      </c>
      <c r="GH12" s="94">
        <f t="shared" si="106"/>
        <v>0.33789974551066632</v>
      </c>
      <c r="GI12" s="94">
        <f t="shared" si="107"/>
        <v>0.37433695774795028</v>
      </c>
      <c r="GJ12" s="94">
        <f t="shared" si="108"/>
        <v>0.50331396137449713</v>
      </c>
      <c r="GK12" s="94">
        <f t="shared" si="109"/>
        <v>0.49821359539261462</v>
      </c>
      <c r="GL12" s="94">
        <f t="shared" si="110"/>
        <v>0.52712945582528881</v>
      </c>
      <c r="GM12" s="94">
        <f t="shared" si="111"/>
        <v>0.52113363188914641</v>
      </c>
      <c r="GN12" s="94">
        <f t="shared" si="112"/>
        <v>0.47274002804456794</v>
      </c>
      <c r="GO12" s="94">
        <f t="shared" si="113"/>
        <v>0.48758581293378311</v>
      </c>
      <c r="GP12" s="94">
        <f t="shared" si="114"/>
        <v>0.49641262650797474</v>
      </c>
      <c r="GQ12" s="110"/>
    </row>
    <row r="13" spans="1:199" s="111" customFormat="1">
      <c r="A13" s="102" t="s">
        <v>4</v>
      </c>
      <c r="B13" s="349">
        <f>+'[1]FTE Enrollment Data'!GY10</f>
        <v>24470</v>
      </c>
      <c r="C13" s="350">
        <f>+'[1]FTE Enrollment Data'!HI10</f>
        <v>27952.933333333331</v>
      </c>
      <c r="D13" s="350">
        <f>+'[1]FTE Enrollment Data'!HJ10</f>
        <v>31084.9</v>
      </c>
      <c r="E13" s="350">
        <f>+'[1]FTE Enrollment Data'!HK10</f>
        <v>33592.43</v>
      </c>
      <c r="F13" s="350">
        <f>+'[1]FTE Enrollment Data'!HL10</f>
        <v>44473.466666666667</v>
      </c>
      <c r="G13" s="350">
        <f>+'[1]FTE Enrollment Data'!HM10</f>
        <v>44537.46666666666</v>
      </c>
      <c r="H13" s="350">
        <f>+'[1]FTE Enrollment Data'!HN10</f>
        <v>43942.466666666667</v>
      </c>
      <c r="I13" s="350">
        <f>+'[1]FTE Enrollment Data'!HO10</f>
        <v>42760.833333333328</v>
      </c>
      <c r="J13" s="350">
        <f>+'[1]FTE Enrollment Data'!HP10</f>
        <v>43422.633333333331</v>
      </c>
      <c r="K13" s="350">
        <f>+'[1]FTE Enrollment Data'!HQ10</f>
        <v>44844.466666666667</v>
      </c>
      <c r="L13" s="350">
        <f>+'[1]FTE Enrollment Data'!HR10</f>
        <v>49733.433333333334</v>
      </c>
      <c r="M13" s="350">
        <f>+'[1]FTE Enrollment Data'!HS10</f>
        <v>56044.13</v>
      </c>
      <c r="N13" s="350">
        <f>+'[1]FTE Enrollment Data'!HT10</f>
        <v>56073.700000000004</v>
      </c>
      <c r="O13" s="350">
        <f>+'[1]FTE Enrollment Data'!HU10</f>
        <v>51219.366666666669</v>
      </c>
      <c r="P13" s="350">
        <f>+'[1]FTE Enrollment Data'!HV10</f>
        <v>48778.6</v>
      </c>
      <c r="Q13" s="350">
        <f>+'[1]FTE Enrollment Data'!HW10</f>
        <v>46344.433333333342</v>
      </c>
      <c r="R13" s="350">
        <f>+'[1]FTE Enrollment Data'!HX10</f>
        <v>42788.5</v>
      </c>
      <c r="S13" s="692">
        <f t="shared" si="115"/>
        <v>-3555.9333333333416</v>
      </c>
      <c r="T13" s="364">
        <f t="shared" si="116"/>
        <v>-7.6728380898676951</v>
      </c>
      <c r="U13" s="362">
        <f t="shared" si="117"/>
        <v>-8430.8666666666686</v>
      </c>
      <c r="V13" s="364">
        <f t="shared" si="118"/>
        <v>-16.460310260246615</v>
      </c>
      <c r="W13" s="103">
        <f>+Total!DJ11</f>
        <v>146442900</v>
      </c>
      <c r="X13" s="105">
        <f>+Total!DK11</f>
        <v>172397766.66666669</v>
      </c>
      <c r="Y13" s="105">
        <f>+Total!DL11</f>
        <v>215621527.77777779</v>
      </c>
      <c r="Z13" s="105">
        <f>+Total!DM11</f>
        <v>260101400</v>
      </c>
      <c r="AA13" s="105">
        <f>+Total!DN11</f>
        <v>295888300</v>
      </c>
      <c r="AB13" s="105">
        <f>+Total!DO11</f>
        <v>316481700</v>
      </c>
      <c r="AC13" s="105">
        <f>+Total!DP11</f>
        <v>284023120</v>
      </c>
      <c r="AD13" s="105">
        <f>+Total!DQ11</f>
        <v>320716220</v>
      </c>
      <c r="AE13" s="105">
        <f>+Total!DR11</f>
        <v>326615960</v>
      </c>
      <c r="AF13" s="105">
        <f>+Total!DS11</f>
        <v>323979529</v>
      </c>
      <c r="AG13" s="105">
        <f>+Total!DT11</f>
        <v>359626790.41400784</v>
      </c>
      <c r="AH13" s="105">
        <f>+Total!DU11</f>
        <v>377834614.19886512</v>
      </c>
      <c r="AI13" s="105">
        <f>+Total!DV11</f>
        <v>359433006.18815506</v>
      </c>
      <c r="AJ13" s="105">
        <f>+Total!DW11</f>
        <v>344566977.9630326</v>
      </c>
      <c r="AK13" s="105">
        <f>+Total!DX11</f>
        <v>336150327.35043412</v>
      </c>
      <c r="AL13" s="105">
        <f>+Total!DY11</f>
        <v>336150327.35043412</v>
      </c>
      <c r="AM13" s="401">
        <f t="shared" si="119"/>
        <v>0</v>
      </c>
      <c r="AN13" s="359">
        <f t="shared" si="120"/>
        <v>0</v>
      </c>
      <c r="AO13" s="401">
        <f t="shared" si="121"/>
        <v>-23282678.837720931</v>
      </c>
      <c r="AP13" s="359">
        <f t="shared" si="122"/>
        <v>-6.4776129172547314</v>
      </c>
      <c r="AQ13" s="103">
        <f t="shared" si="11"/>
        <v>5238.9099295482411</v>
      </c>
      <c r="AR13" s="105">
        <f t="shared" si="12"/>
        <v>5546.0293154125211</v>
      </c>
      <c r="AS13" s="105">
        <f t="shared" si="13"/>
        <v>6418.753504220379</v>
      </c>
      <c r="AT13" s="105">
        <f t="shared" si="14"/>
        <v>5848.4624540175264</v>
      </c>
      <c r="AU13" s="105">
        <f t="shared" si="15"/>
        <v>6643.5817334319281</v>
      </c>
      <c r="AV13" s="105">
        <f t="shared" si="16"/>
        <v>7202.1833093878813</v>
      </c>
      <c r="AW13" s="105">
        <f t="shared" si="17"/>
        <v>6642.1324810476881</v>
      </c>
      <c r="AX13" s="105">
        <f t="shared" si="18"/>
        <v>7385.9228558992663</v>
      </c>
      <c r="AY13" s="105">
        <f t="shared" si="19"/>
        <v>7283.305706984288</v>
      </c>
      <c r="AZ13" s="105">
        <f t="shared" si="20"/>
        <v>6514.3205945296359</v>
      </c>
      <c r="BA13" s="105">
        <f t="shared" si="21"/>
        <v>6416.850264497064</v>
      </c>
      <c r="BB13" s="105">
        <f t="shared" si="22"/>
        <v>6738.1787575791341</v>
      </c>
      <c r="BC13" s="105">
        <f t="shared" si="23"/>
        <v>7017.5214880599533</v>
      </c>
      <c r="BD13" s="105">
        <f t="shared" si="24"/>
        <v>7063.8964210336626</v>
      </c>
      <c r="BE13" s="105">
        <f t="shared" si="25"/>
        <v>7253.3053739737325</v>
      </c>
      <c r="BF13" s="105">
        <f t="shared" si="26"/>
        <v>7856.0904764232009</v>
      </c>
      <c r="BG13" s="353">
        <f t="shared" si="123"/>
        <v>602.78510244946847</v>
      </c>
      <c r="BH13" s="551">
        <f t="shared" si="27"/>
        <v>8.3104884100478991</v>
      </c>
      <c r="BI13" s="716">
        <f t="shared" si="124"/>
        <v>838.56898836324763</v>
      </c>
      <c r="BJ13" s="551">
        <f t="shared" si="28"/>
        <v>11.949646179068221</v>
      </c>
      <c r="BK13" s="556">
        <f t="shared" si="125"/>
        <v>101.61047731163033</v>
      </c>
      <c r="BL13" s="556">
        <f t="shared" si="126"/>
        <v>100.08576148192778</v>
      </c>
      <c r="BM13" s="492">
        <f t="shared" si="29"/>
        <v>7498.5998711090842</v>
      </c>
      <c r="BN13" s="505">
        <f t="shared" si="30"/>
        <v>7409.3921541114132</v>
      </c>
      <c r="BO13" s="711">
        <f t="shared" si="127"/>
        <v>446.69832231178771</v>
      </c>
      <c r="BP13" s="493">
        <f t="shared" si="31"/>
        <v>6.0288119864720393</v>
      </c>
      <c r="BQ13" s="492">
        <f t="shared" si="32"/>
        <v>357.49060531411669</v>
      </c>
      <c r="BR13" s="495">
        <f t="shared" si="33"/>
        <v>4.767431406647944</v>
      </c>
      <c r="BS13" s="107">
        <f>+'State General Purpose'!EH11+'State Ed Special Purpose'!DJ11+Local!B11</f>
        <v>96354400</v>
      </c>
      <c r="BT13" s="108">
        <f>+'State General Purpose'!EI11+'State Ed Special Purpose'!DK11+Local!C11</f>
        <v>115892466.66666667</v>
      </c>
      <c r="BU13" s="108">
        <f>+'State General Purpose'!EJ11+'State Ed Special Purpose'!DL11+Local!D11</f>
        <v>134802477.77777779</v>
      </c>
      <c r="BV13" s="108">
        <f>+'State General Purpose'!EK11+'State Ed Special Purpose'!DM11+Local!E11</f>
        <v>154968600</v>
      </c>
      <c r="BW13" s="108">
        <f>+'State General Purpose'!EL11+'State Ed Special Purpose'!DN11+Local!F11</f>
        <v>172622500</v>
      </c>
      <c r="BX13" s="108">
        <f>+'State General Purpose'!EM11+'State Ed Special Purpose'!DO11+Local!G11</f>
        <v>185046100</v>
      </c>
      <c r="BY13" s="108">
        <f>+'State General Purpose'!EN11+'State Ed Special Purpose'!DP11+Local!H11</f>
        <v>141736247</v>
      </c>
      <c r="BZ13" s="108">
        <f>+'State General Purpose'!EO11+'State Ed Special Purpose'!DQ11+Local!I11</f>
        <v>165097402</v>
      </c>
      <c r="CA13" s="108">
        <f>+'State General Purpose'!EP11+'State Ed Special Purpose'!DR11+Local!J11</f>
        <v>163727560</v>
      </c>
      <c r="CB13" s="108">
        <f>+'State General Purpose'!EQ11+'State Ed Special Purpose'!DS11+Local!K11</f>
        <v>152545229</v>
      </c>
      <c r="CC13" s="108">
        <f>+'State General Purpose'!ER11+'State Ed Special Purpose'!DT11+Local!L11</f>
        <v>140422290.41400784</v>
      </c>
      <c r="CD13" s="108">
        <f>+'State General Purpose'!ES11+'State Ed Special Purpose'!DU11+Local!M11</f>
        <v>155633941.19886512</v>
      </c>
      <c r="CE13" s="108">
        <f>+'State General Purpose'!ET11+'State Ed Special Purpose'!DV11+Local!N11</f>
        <v>143866006.18815503</v>
      </c>
      <c r="CF13" s="108">
        <f>+'State General Purpose'!EU11+'State Ed Special Purpose'!DW11+Local!O11</f>
        <v>141619477.96303263</v>
      </c>
      <c r="CG13" s="108">
        <f>+'State General Purpose'!EV11+'State Ed Special Purpose'!DX11+Local!P11</f>
        <v>139556427.35043412</v>
      </c>
      <c r="CH13" s="108">
        <f>+'State General Purpose'!EW11+'State Ed Special Purpose'!DY11+Local!Q11</f>
        <v>139556427.35043412</v>
      </c>
      <c r="CI13" s="401">
        <f t="shared" si="128"/>
        <v>0</v>
      </c>
      <c r="CJ13" s="454">
        <f t="shared" si="34"/>
        <v>0</v>
      </c>
      <c r="CK13" s="716">
        <f t="shared" si="129"/>
        <v>-4309578.8377209008</v>
      </c>
      <c r="CL13" s="454">
        <f t="shared" si="35"/>
        <v>-2.9955504791622714</v>
      </c>
      <c r="CM13" s="108">
        <f t="shared" si="36"/>
        <v>3447.0228527000149</v>
      </c>
      <c r="CN13" s="108">
        <f t="shared" si="37"/>
        <v>3728.2560557269499</v>
      </c>
      <c r="CO13" s="108">
        <f t="shared" si="38"/>
        <v>4012.8825981858945</v>
      </c>
      <c r="CP13" s="108">
        <f t="shared" si="39"/>
        <v>3484.5181096743827</v>
      </c>
      <c r="CQ13" s="108">
        <f t="shared" si="40"/>
        <v>3875.8940038499427</v>
      </c>
      <c r="CR13" s="108">
        <f t="shared" si="41"/>
        <v>4211.0995134547138</v>
      </c>
      <c r="CS13" s="108">
        <f t="shared" si="42"/>
        <v>3314.6278019215406</v>
      </c>
      <c r="CT13" s="108">
        <f t="shared" si="43"/>
        <v>3802.1047855995225</v>
      </c>
      <c r="CU13" s="108">
        <f t="shared" si="44"/>
        <v>3651.0091917694785</v>
      </c>
      <c r="CV13" s="108">
        <f t="shared" si="45"/>
        <v>3067.2571502872311</v>
      </c>
      <c r="CW13" s="108">
        <f t="shared" si="46"/>
        <v>2505.5664244231793</v>
      </c>
      <c r="CX13" s="108">
        <f t="shared" si="47"/>
        <v>2775.5247326084259</v>
      </c>
      <c r="CY13" s="108">
        <f t="shared" si="48"/>
        <v>2808.8204823856672</v>
      </c>
      <c r="CZ13" s="108">
        <f t="shared" si="49"/>
        <v>2903.3116564032721</v>
      </c>
      <c r="DA13" s="108">
        <f t="shared" si="50"/>
        <v>3011.287814151734</v>
      </c>
      <c r="DB13" s="108">
        <f t="shared" si="51"/>
        <v>3261.5405389399984</v>
      </c>
      <c r="DC13" s="353">
        <f t="shared" si="52"/>
        <v>250.25272478826446</v>
      </c>
      <c r="DD13" s="553">
        <f t="shared" si="130"/>
        <v>8.3104884100478955</v>
      </c>
      <c r="DE13" s="356">
        <f t="shared" si="131"/>
        <v>452.72005655433122</v>
      </c>
      <c r="DF13" s="553">
        <f t="shared" si="132"/>
        <v>16.117799602835927</v>
      </c>
      <c r="DG13" s="554">
        <f t="shared" si="133"/>
        <v>68.662024477727314</v>
      </c>
      <c r="DH13" s="556">
        <f t="shared" si="134"/>
        <v>67.8078876621978</v>
      </c>
      <c r="DI13" s="492">
        <f t="shared" si="53"/>
        <v>3001.3760475151075</v>
      </c>
      <c r="DJ13" s="505">
        <f t="shared" si="54"/>
        <v>3076.0889213359578</v>
      </c>
      <c r="DK13" s="711">
        <f t="shared" si="55"/>
        <v>185.45161760404062</v>
      </c>
      <c r="DL13" s="493">
        <f t="shared" si="4"/>
        <v>6.0288119864720375</v>
      </c>
      <c r="DM13" s="492">
        <f t="shared" si="56"/>
        <v>260.16449142489091</v>
      </c>
      <c r="DN13" s="495">
        <f t="shared" si="57"/>
        <v>8.6681737745020548</v>
      </c>
      <c r="DO13" s="564">
        <f>+'Tuition Revenues'!DJ11</f>
        <v>50088500</v>
      </c>
      <c r="DP13" s="565">
        <f>+'Tuition Revenues'!DK11</f>
        <v>56505300</v>
      </c>
      <c r="DQ13" s="565">
        <f>+'Tuition Revenues'!DL11</f>
        <v>80819050</v>
      </c>
      <c r="DR13" s="565">
        <f>+'Tuition Revenues'!DM11</f>
        <v>105132800</v>
      </c>
      <c r="DS13" s="565">
        <f>+'Tuition Revenues'!DN11</f>
        <v>123265800</v>
      </c>
      <c r="DT13" s="565">
        <f>+'Tuition Revenues'!DO11</f>
        <v>131435600</v>
      </c>
      <c r="DU13" s="565">
        <f>+'Tuition Revenues'!DP11</f>
        <v>142286873</v>
      </c>
      <c r="DV13" s="565">
        <f>+'Tuition Revenues'!DQ11</f>
        <v>155618818</v>
      </c>
      <c r="DW13" s="565">
        <f>+'Tuition Revenues'!DR11</f>
        <v>162888400</v>
      </c>
      <c r="DX13" s="565">
        <f>+'Tuition Revenues'!DS11</f>
        <v>171434300</v>
      </c>
      <c r="DY13" s="565">
        <f>+'Tuition Revenues'!DT11</f>
        <v>219204500</v>
      </c>
      <c r="DZ13" s="565">
        <f>+'Tuition Revenues'!DU11</f>
        <v>222200673</v>
      </c>
      <c r="EA13" s="565">
        <f>+'Tuition Revenues'!DV11</f>
        <v>215567000</v>
      </c>
      <c r="EB13" s="565">
        <f>+'Tuition Revenues'!DW11</f>
        <v>202947500</v>
      </c>
      <c r="EC13" s="565">
        <f>+'Tuition Revenues'!DX11</f>
        <v>196593900</v>
      </c>
      <c r="ED13" s="565">
        <f>+'Tuition Revenues'!DY11</f>
        <v>196593900</v>
      </c>
      <c r="EE13" s="401">
        <f t="shared" si="58"/>
        <v>0</v>
      </c>
      <c r="EF13" s="359">
        <f t="shared" si="59"/>
        <v>0</v>
      </c>
      <c r="EG13" s="401">
        <f t="shared" si="60"/>
        <v>-18973100</v>
      </c>
      <c r="EH13" s="454">
        <f t="shared" si="61"/>
        <v>-8.8014863128400922</v>
      </c>
      <c r="EI13" s="108">
        <f t="shared" si="62"/>
        <v>1791.8870768482259</v>
      </c>
      <c r="EJ13" s="108">
        <f t="shared" si="63"/>
        <v>1817.7732596855708</v>
      </c>
      <c r="EK13" s="108">
        <f t="shared" si="64"/>
        <v>2405.8709060344845</v>
      </c>
      <c r="EL13" s="108">
        <f t="shared" si="65"/>
        <v>2363.9443443431437</v>
      </c>
      <c r="EM13" s="108">
        <f t="shared" si="66"/>
        <v>2767.6877295819854</v>
      </c>
      <c r="EN13" s="108">
        <f t="shared" si="67"/>
        <v>2991.083795933167</v>
      </c>
      <c r="EO13" s="108">
        <f t="shared" si="68"/>
        <v>3327.5046791261479</v>
      </c>
      <c r="EP13" s="108">
        <f t="shared" si="69"/>
        <v>3583.8180702997438</v>
      </c>
      <c r="EQ13" s="108">
        <f t="shared" si="70"/>
        <v>3632.296515214809</v>
      </c>
      <c r="ER13" s="108">
        <f t="shared" si="71"/>
        <v>3447.0634442424043</v>
      </c>
      <c r="ES13" s="108">
        <f t="shared" si="72"/>
        <v>3911.2838400738847</v>
      </c>
      <c r="ET13" s="108">
        <f t="shared" si="73"/>
        <v>3962.6540249707077</v>
      </c>
      <c r="EU13" s="108">
        <f t="shared" si="74"/>
        <v>4208.7010056742856</v>
      </c>
      <c r="EV13" s="108">
        <f t="shared" si="75"/>
        <v>4160.584764630391</v>
      </c>
      <c r="EW13" s="108">
        <f t="shared" si="76"/>
        <v>4242.0175598219985</v>
      </c>
      <c r="EX13" s="108">
        <f t="shared" si="77"/>
        <v>4594.5499374832025</v>
      </c>
      <c r="EY13" s="356">
        <f t="shared" si="135"/>
        <v>352.53237766120401</v>
      </c>
      <c r="EZ13" s="551">
        <f t="shared" si="78"/>
        <v>8.3104884100479026</v>
      </c>
      <c r="FA13" s="716">
        <f t="shared" si="136"/>
        <v>385.84893180891686</v>
      </c>
      <c r="FB13" s="551">
        <f t="shared" si="79"/>
        <v>9.1678865115080601</v>
      </c>
      <c r="FC13" s="556">
        <f t="shared" si="137"/>
        <v>149.48297131380991</v>
      </c>
      <c r="FD13" s="556">
        <f t="shared" si="138"/>
        <v>151.1670149944936</v>
      </c>
      <c r="FE13" s="492">
        <f t="shared" si="139"/>
        <v>4497.2238235939758</v>
      </c>
      <c r="FF13" s="711">
        <f t="shared" si="140"/>
        <v>4333.3032327754554</v>
      </c>
      <c r="FG13" s="492">
        <f t="shared" si="80"/>
        <v>261.24670470774709</v>
      </c>
      <c r="FH13" s="493">
        <f t="shared" si="81"/>
        <v>6.0288119864720411</v>
      </c>
      <c r="FI13" s="492">
        <f t="shared" si="82"/>
        <v>97.32611388922669</v>
      </c>
      <c r="FJ13" s="495">
        <f t="shared" si="83"/>
        <v>2.1641376481779844</v>
      </c>
      <c r="FK13" s="571">
        <f t="shared" si="84"/>
        <v>0.65796566443303162</v>
      </c>
      <c r="FL13" s="93">
        <f t="shared" si="85"/>
        <v>0.67223879350331872</v>
      </c>
      <c r="FM13" s="93">
        <f t="shared" si="86"/>
        <v>0.62518097875972245</v>
      </c>
      <c r="FN13" s="94">
        <f t="shared" si="87"/>
        <v>0.59580071464436557</v>
      </c>
      <c r="FO13" s="94">
        <f t="shared" si="88"/>
        <v>0.58340427789811222</v>
      </c>
      <c r="FP13" s="94">
        <f t="shared" si="89"/>
        <v>0.58469763022632903</v>
      </c>
      <c r="FQ13" s="94">
        <f t="shared" si="90"/>
        <v>0.49903066694007164</v>
      </c>
      <c r="FR13" s="94">
        <f t="shared" si="91"/>
        <v>0.51477721332584925</v>
      </c>
      <c r="FS13" s="94">
        <f t="shared" si="92"/>
        <v>0.5012846279771509</v>
      </c>
      <c r="FT13" s="94">
        <f t="shared" si="93"/>
        <v>0.47084835721210028</v>
      </c>
      <c r="FU13" s="94">
        <f t="shared" si="94"/>
        <v>0.39046671203875427</v>
      </c>
      <c r="FV13" s="94">
        <f t="shared" si="95"/>
        <v>0.41191022566542973</v>
      </c>
      <c r="FW13" s="94">
        <f t="shared" si="96"/>
        <v>0.40025819474365254</v>
      </c>
      <c r="FX13" s="94">
        <f t="shared" si="97"/>
        <v>0.4110071104324643</v>
      </c>
      <c r="FY13" s="94">
        <f t="shared" si="98"/>
        <v>0.41516076587052564</v>
      </c>
      <c r="FZ13" s="94">
        <f t="shared" si="98"/>
        <v>0.41516076587052564</v>
      </c>
      <c r="GA13" s="95">
        <f t="shared" si="99"/>
        <v>0.34203433556696844</v>
      </c>
      <c r="GB13" s="93">
        <f t="shared" si="100"/>
        <v>0.32776120649668117</v>
      </c>
      <c r="GC13" s="93">
        <f t="shared" si="101"/>
        <v>0.37481902124027761</v>
      </c>
      <c r="GD13" s="94">
        <f t="shared" si="102"/>
        <v>0.40419928535563437</v>
      </c>
      <c r="GE13" s="94">
        <f t="shared" si="103"/>
        <v>0.41659572210188778</v>
      </c>
      <c r="GF13" s="94">
        <f t="shared" si="104"/>
        <v>0.41530236977367097</v>
      </c>
      <c r="GG13" s="94">
        <f t="shared" si="105"/>
        <v>0.50096933305992841</v>
      </c>
      <c r="GH13" s="94">
        <f t="shared" si="106"/>
        <v>0.48522278667415075</v>
      </c>
      <c r="GI13" s="94">
        <f t="shared" si="107"/>
        <v>0.4987153720228491</v>
      </c>
      <c r="GJ13" s="94">
        <f t="shared" si="108"/>
        <v>0.52915164278789972</v>
      </c>
      <c r="GK13" s="94">
        <f t="shared" si="109"/>
        <v>0.60953328796124573</v>
      </c>
      <c r="GL13" s="94">
        <f t="shared" si="110"/>
        <v>0.58808977433457021</v>
      </c>
      <c r="GM13" s="94">
        <f t="shared" si="111"/>
        <v>0.59974180525634735</v>
      </c>
      <c r="GN13" s="94">
        <f t="shared" si="112"/>
        <v>0.58899288956753582</v>
      </c>
      <c r="GO13" s="94">
        <f t="shared" si="113"/>
        <v>0.58483923412947436</v>
      </c>
      <c r="GP13" s="94">
        <f t="shared" si="114"/>
        <v>0.58483923412947436</v>
      </c>
      <c r="GQ13" s="110"/>
    </row>
    <row r="14" spans="1:199" s="111" customFormat="1">
      <c r="A14" s="102" t="s">
        <v>5</v>
      </c>
      <c r="B14" s="349">
        <f>+'[1]FTE Enrollment Data'!GY11</f>
        <v>11117</v>
      </c>
      <c r="C14" s="350">
        <f>+'[1]FTE Enrollment Data'!HI11</f>
        <v>19932.8</v>
      </c>
      <c r="D14" s="350">
        <f>+'[1]FTE Enrollment Data'!HJ11</f>
        <v>22684.166666666668</v>
      </c>
      <c r="E14" s="350">
        <f>+'[1]FTE Enrollment Data'!HK11</f>
        <v>26033.4</v>
      </c>
      <c r="F14" s="350">
        <f>+'[1]FTE Enrollment Data'!HL11</f>
        <v>28821</v>
      </c>
      <c r="G14" s="350">
        <f>+'[1]FTE Enrollment Data'!HM11</f>
        <v>29829.200000000001</v>
      </c>
      <c r="H14" s="350">
        <f>+'[1]FTE Enrollment Data'!HN11</f>
        <v>24763.833333333336</v>
      </c>
      <c r="I14" s="350">
        <f>+'[1]FTE Enrollment Data'!HO11</f>
        <v>25651.5</v>
      </c>
      <c r="J14" s="350">
        <f>+'[1]FTE Enrollment Data'!HP11</f>
        <v>26948.299999999996</v>
      </c>
      <c r="K14" s="350">
        <f>+'[1]FTE Enrollment Data'!HQ11</f>
        <v>28922.400000000001</v>
      </c>
      <c r="L14" s="350">
        <f>+'[1]FTE Enrollment Data'!HR11</f>
        <v>32153.353333333333</v>
      </c>
      <c r="M14" s="350">
        <f>+'[1]FTE Enrollment Data'!HS11</f>
        <v>38209.466666666667</v>
      </c>
      <c r="N14" s="350">
        <f>+'[1]FTE Enrollment Data'!HT11</f>
        <v>37569.033333333333</v>
      </c>
      <c r="O14" s="350">
        <f>+'[1]FTE Enrollment Data'!HU11</f>
        <v>41072.162222222221</v>
      </c>
      <c r="P14" s="350">
        <f>+'[1]FTE Enrollment Data'!HV11</f>
        <v>40035.23333333333</v>
      </c>
      <c r="Q14" s="350">
        <f>+'[1]FTE Enrollment Data'!HW11</f>
        <v>38594.25</v>
      </c>
      <c r="R14" s="350">
        <f>+'[1]FTE Enrollment Data'!HX11</f>
        <v>36658.866666666669</v>
      </c>
      <c r="S14" s="692">
        <f t="shared" si="115"/>
        <v>-1935.3833333333314</v>
      </c>
      <c r="T14" s="364">
        <f t="shared" si="116"/>
        <v>-5.0146934668592635</v>
      </c>
      <c r="U14" s="362">
        <f t="shared" si="117"/>
        <v>-4413.2955555555527</v>
      </c>
      <c r="V14" s="364">
        <f t="shared" si="118"/>
        <v>-10.745223325904487</v>
      </c>
      <c r="W14" s="103">
        <f>+Total!DJ12</f>
        <v>99543027</v>
      </c>
      <c r="X14" s="105">
        <f>+Total!DK12</f>
        <v>109913037</v>
      </c>
      <c r="Y14" s="105">
        <f>+Total!DL12</f>
        <v>122563828</v>
      </c>
      <c r="Z14" s="105">
        <f>+Total!DM12</f>
        <v>148234090</v>
      </c>
      <c r="AA14" s="105">
        <f>+Total!DN12</f>
        <v>163266225</v>
      </c>
      <c r="AB14" s="105">
        <f>+Total!DO12</f>
        <v>137044427</v>
      </c>
      <c r="AC14" s="105">
        <f>+Total!DP12</f>
        <v>172147640</v>
      </c>
      <c r="AD14" s="105">
        <f>+Total!DQ12</f>
        <v>190019744</v>
      </c>
      <c r="AE14" s="105">
        <f>+Total!DR12</f>
        <v>208738546</v>
      </c>
      <c r="AF14" s="105">
        <f>+Total!DS12</f>
        <v>177688578</v>
      </c>
      <c r="AG14" s="105">
        <f>+Total!DT12</f>
        <v>181751889</v>
      </c>
      <c r="AH14" s="105">
        <f>+Total!DU12</f>
        <v>206073753</v>
      </c>
      <c r="AI14" s="105">
        <f>+Total!DV12</f>
        <v>224026914</v>
      </c>
      <c r="AJ14" s="105">
        <f>+Total!DW12</f>
        <v>233333632</v>
      </c>
      <c r="AK14" s="105">
        <f>+Total!DX12</f>
        <v>251579687</v>
      </c>
      <c r="AL14" s="105">
        <f>+Total!DY12</f>
        <v>250621707</v>
      </c>
      <c r="AM14" s="401">
        <f t="shared" si="119"/>
        <v>-957980</v>
      </c>
      <c r="AN14" s="359">
        <f t="shared" si="120"/>
        <v>-0.38078590979406057</v>
      </c>
      <c r="AO14" s="401">
        <f t="shared" si="121"/>
        <v>26594793</v>
      </c>
      <c r="AP14" s="359">
        <f t="shared" si="122"/>
        <v>11.871249094651191</v>
      </c>
      <c r="AQ14" s="103">
        <f t="shared" si="11"/>
        <v>4993.9309580189438</v>
      </c>
      <c r="AR14" s="105">
        <f t="shared" si="12"/>
        <v>4845.3636677565109</v>
      </c>
      <c r="AS14" s="105">
        <f t="shared" si="13"/>
        <v>4707.9454854148898</v>
      </c>
      <c r="AT14" s="105">
        <f t="shared" si="14"/>
        <v>5143.2667152423583</v>
      </c>
      <c r="AU14" s="105">
        <f t="shared" si="15"/>
        <v>5473.3692153996753</v>
      </c>
      <c r="AV14" s="105">
        <f t="shared" si="16"/>
        <v>5534.0554572191968</v>
      </c>
      <c r="AW14" s="105">
        <f t="shared" si="17"/>
        <v>6711.0165097557647</v>
      </c>
      <c r="AX14" s="105">
        <f t="shared" si="18"/>
        <v>7051.2701728866023</v>
      </c>
      <c r="AY14" s="105">
        <f t="shared" si="19"/>
        <v>7217.1931098387404</v>
      </c>
      <c r="AZ14" s="105">
        <f t="shared" si="20"/>
        <v>5526.284495365232</v>
      </c>
      <c r="BA14" s="105">
        <f t="shared" si="21"/>
        <v>4756.7240491885086</v>
      </c>
      <c r="BB14" s="105">
        <f t="shared" si="22"/>
        <v>5485.2024317900114</v>
      </c>
      <c r="BC14" s="105">
        <f t="shared" si="23"/>
        <v>5454.470908736077</v>
      </c>
      <c r="BD14" s="105">
        <f t="shared" si="24"/>
        <v>5828.2071208943462</v>
      </c>
      <c r="BE14" s="105">
        <f t="shared" si="25"/>
        <v>6518.579503423437</v>
      </c>
      <c r="BF14" s="105">
        <f t="shared" si="26"/>
        <v>6836.591793163273</v>
      </c>
      <c r="BG14" s="353">
        <f t="shared" si="123"/>
        <v>318.01228973983598</v>
      </c>
      <c r="BH14" s="551">
        <f t="shared" si="27"/>
        <v>4.8785519847203185</v>
      </c>
      <c r="BI14" s="716">
        <f t="shared" si="124"/>
        <v>1382.120884427196</v>
      </c>
      <c r="BJ14" s="551">
        <f t="shared" si="28"/>
        <v>25.33922918561251</v>
      </c>
      <c r="BK14" s="556">
        <f t="shared" si="125"/>
        <v>78.978225212716268</v>
      </c>
      <c r="BL14" s="556">
        <f t="shared" si="126"/>
        <v>87.097456121887035</v>
      </c>
      <c r="BM14" s="492">
        <f t="shared" si="29"/>
        <v>5828.3960972271925</v>
      </c>
      <c r="BN14" s="505">
        <f t="shared" si="30"/>
        <v>6658.8554236144864</v>
      </c>
      <c r="BO14" s="711">
        <f t="shared" si="127"/>
        <v>177.73636954878657</v>
      </c>
      <c r="BP14" s="493">
        <f t="shared" si="31"/>
        <v>2.6691729770626207</v>
      </c>
      <c r="BQ14" s="492">
        <f t="shared" si="32"/>
        <v>1008.1956959360805</v>
      </c>
      <c r="BR14" s="495">
        <f t="shared" si="33"/>
        <v>17.297995522571306</v>
      </c>
      <c r="BS14" s="107">
        <f>+'State General Purpose'!EH12+'State Ed Special Purpose'!DJ12+Local!B12</f>
        <v>63979821</v>
      </c>
      <c r="BT14" s="108">
        <f>+'State General Purpose'!EI12+'State Ed Special Purpose'!DK12+Local!C12</f>
        <v>71884791</v>
      </c>
      <c r="BU14" s="108">
        <f>+'State General Purpose'!EJ12+'State Ed Special Purpose'!DL12+Local!D12</f>
        <v>80304086</v>
      </c>
      <c r="BV14" s="108">
        <f>+'State General Purpose'!EK12+'State Ed Special Purpose'!DM12+Local!E12</f>
        <v>87380218</v>
      </c>
      <c r="BW14" s="108">
        <f>+'State General Purpose'!EL12+'State Ed Special Purpose'!DN12+Local!F12</f>
        <v>94573222</v>
      </c>
      <c r="BX14" s="108">
        <f>+'State General Purpose'!EM12+'State Ed Special Purpose'!DO12+Local!G12</f>
        <v>86984252</v>
      </c>
      <c r="BY14" s="108">
        <f>+'State General Purpose'!EN12+'State Ed Special Purpose'!DP12+Local!H12</f>
        <v>103018154</v>
      </c>
      <c r="BZ14" s="108">
        <f>+'State General Purpose'!EO12+'State Ed Special Purpose'!DQ12+Local!I12</f>
        <v>120600055</v>
      </c>
      <c r="CA14" s="108">
        <f>+'State General Purpose'!EP12+'State Ed Special Purpose'!DR12+Local!J12</f>
        <v>130682307</v>
      </c>
      <c r="CB14" s="108">
        <f>+'State General Purpose'!EQ12+'State Ed Special Purpose'!DS12+Local!K12</f>
        <v>93629636</v>
      </c>
      <c r="CC14" s="108">
        <f>+'State General Purpose'!ER12+'State Ed Special Purpose'!DT12+Local!L12</f>
        <v>92227769</v>
      </c>
      <c r="CD14" s="108">
        <f>+'State General Purpose'!ES12+'State Ed Special Purpose'!DU12+Local!M12</f>
        <v>84686714</v>
      </c>
      <c r="CE14" s="108">
        <f>+'State General Purpose'!ET12+'State Ed Special Purpose'!DV12+Local!N12</f>
        <v>88095103</v>
      </c>
      <c r="CF14" s="108">
        <f>+'State General Purpose'!EU12+'State Ed Special Purpose'!DW12+Local!O12</f>
        <v>89934220</v>
      </c>
      <c r="CG14" s="108">
        <f>+'State General Purpose'!EV12+'State Ed Special Purpose'!DX12+Local!P12</f>
        <v>94254424</v>
      </c>
      <c r="CH14" s="108">
        <f>+'State General Purpose'!EW12+'State Ed Special Purpose'!DY12+Local!Q12</f>
        <v>90864110</v>
      </c>
      <c r="CI14" s="401">
        <f t="shared" si="128"/>
        <v>-3390314</v>
      </c>
      <c r="CJ14" s="454">
        <f t="shared" si="34"/>
        <v>-3.596981293949661</v>
      </c>
      <c r="CK14" s="716">
        <f t="shared" si="129"/>
        <v>2769007</v>
      </c>
      <c r="CL14" s="454">
        <f t="shared" si="35"/>
        <v>3.1432019552778092</v>
      </c>
      <c r="CM14" s="108">
        <f t="shared" si="36"/>
        <v>3209.7758970139671</v>
      </c>
      <c r="CN14" s="108">
        <f t="shared" si="37"/>
        <v>3168.9412291980457</v>
      </c>
      <c r="CO14" s="108">
        <f t="shared" si="38"/>
        <v>3084.6560956309968</v>
      </c>
      <c r="CP14" s="108">
        <f t="shared" si="39"/>
        <v>3031.8246417542764</v>
      </c>
      <c r="CQ14" s="108">
        <f t="shared" si="40"/>
        <v>3170.4913976908533</v>
      </c>
      <c r="CR14" s="108">
        <f t="shared" si="41"/>
        <v>3512.5519877778747</v>
      </c>
      <c r="CS14" s="108">
        <f t="shared" si="42"/>
        <v>4016.0674424497593</v>
      </c>
      <c r="CT14" s="108">
        <f t="shared" si="43"/>
        <v>4475.2379556409869</v>
      </c>
      <c r="CU14" s="108">
        <f t="shared" si="44"/>
        <v>4518.377001908555</v>
      </c>
      <c r="CV14" s="108">
        <f t="shared" si="45"/>
        <v>2911.9711101154198</v>
      </c>
      <c r="CW14" s="108">
        <f t="shared" si="46"/>
        <v>2413.7413328634088</v>
      </c>
      <c r="CX14" s="108">
        <f t="shared" si="47"/>
        <v>2254.1627102462935</v>
      </c>
      <c r="CY14" s="108">
        <f t="shared" si="48"/>
        <v>2144.8859332839279</v>
      </c>
      <c r="CZ14" s="108">
        <f t="shared" si="49"/>
        <v>2246.3768164208695</v>
      </c>
      <c r="DA14" s="108">
        <f t="shared" si="50"/>
        <v>2442.1882534315346</v>
      </c>
      <c r="DB14" s="108">
        <f t="shared" si="51"/>
        <v>2478.6393651013032</v>
      </c>
      <c r="DC14" s="353">
        <f t="shared" si="52"/>
        <v>36.451111669768579</v>
      </c>
      <c r="DD14" s="553">
        <f t="shared" si="130"/>
        <v>1.492559454356186</v>
      </c>
      <c r="DE14" s="356">
        <f t="shared" si="131"/>
        <v>333.75343181737526</v>
      </c>
      <c r="DF14" s="553">
        <f t="shared" si="132"/>
        <v>15.560428022686596</v>
      </c>
      <c r="DG14" s="554">
        <f t="shared" si="133"/>
        <v>52.432048034621502</v>
      </c>
      <c r="DH14" s="556">
        <f t="shared" si="134"/>
        <v>51.531261873725988</v>
      </c>
      <c r="DI14" s="492">
        <f t="shared" si="53"/>
        <v>2291.9262036079626</v>
      </c>
      <c r="DJ14" s="505">
        <f t="shared" si="54"/>
        <v>2494.7426794916851</v>
      </c>
      <c r="DK14" s="711">
        <f t="shared" si="55"/>
        <v>-16.103314390381911</v>
      </c>
      <c r="DL14" s="493">
        <f t="shared" si="4"/>
        <v>-0.64548999473015922</v>
      </c>
      <c r="DM14" s="492">
        <f t="shared" si="56"/>
        <v>186.71316149334052</v>
      </c>
      <c r="DN14" s="495">
        <f t="shared" si="57"/>
        <v>8.1465607923769827</v>
      </c>
      <c r="DO14" s="564">
        <f>+'Tuition Revenues'!DJ12</f>
        <v>35563206</v>
      </c>
      <c r="DP14" s="565">
        <f>+'Tuition Revenues'!DK12</f>
        <v>38028246</v>
      </c>
      <c r="DQ14" s="565">
        <f>+'Tuition Revenues'!DL12</f>
        <v>42259742</v>
      </c>
      <c r="DR14" s="565">
        <f>+'Tuition Revenues'!DM12</f>
        <v>60853872</v>
      </c>
      <c r="DS14" s="565">
        <f>+'Tuition Revenues'!DN12</f>
        <v>68693003</v>
      </c>
      <c r="DT14" s="565">
        <f>+'Tuition Revenues'!DO12</f>
        <v>50060175</v>
      </c>
      <c r="DU14" s="565">
        <f>+'Tuition Revenues'!DP12</f>
        <v>69129486</v>
      </c>
      <c r="DV14" s="565">
        <f>+'Tuition Revenues'!DQ12</f>
        <v>69419689</v>
      </c>
      <c r="DW14" s="565">
        <f>+'Tuition Revenues'!DR12</f>
        <v>78056239</v>
      </c>
      <c r="DX14" s="565">
        <f>+'Tuition Revenues'!DS12</f>
        <v>84058942</v>
      </c>
      <c r="DY14" s="565">
        <f>+'Tuition Revenues'!DT12</f>
        <v>89524120</v>
      </c>
      <c r="DZ14" s="565">
        <f>+'Tuition Revenues'!DU12</f>
        <v>121387039</v>
      </c>
      <c r="EA14" s="565">
        <f>+'Tuition Revenues'!DV12</f>
        <v>135931811</v>
      </c>
      <c r="EB14" s="565">
        <f>+'Tuition Revenues'!DW12</f>
        <v>143399412</v>
      </c>
      <c r="EC14" s="565">
        <f>+'Tuition Revenues'!DX12</f>
        <v>157325263</v>
      </c>
      <c r="ED14" s="565">
        <f>+'Tuition Revenues'!DY12</f>
        <v>159757597</v>
      </c>
      <c r="EE14" s="401">
        <f t="shared" si="58"/>
        <v>2432334</v>
      </c>
      <c r="EF14" s="359">
        <f t="shared" si="59"/>
        <v>1.5460543040693979</v>
      </c>
      <c r="EG14" s="401">
        <f t="shared" si="60"/>
        <v>23825786</v>
      </c>
      <c r="EH14" s="454">
        <f t="shared" si="61"/>
        <v>17.527748526796277</v>
      </c>
      <c r="EI14" s="108">
        <f t="shared" si="62"/>
        <v>1784.1550610049767</v>
      </c>
      <c r="EJ14" s="108">
        <f t="shared" si="63"/>
        <v>1676.4224385584657</v>
      </c>
      <c r="EK14" s="108">
        <f t="shared" si="64"/>
        <v>1623.2893897838928</v>
      </c>
      <c r="EL14" s="108">
        <f t="shared" si="65"/>
        <v>2111.4420734880814</v>
      </c>
      <c r="EM14" s="108">
        <f t="shared" si="66"/>
        <v>2302.877817708822</v>
      </c>
      <c r="EN14" s="108">
        <f t="shared" si="67"/>
        <v>2021.5034694413221</v>
      </c>
      <c r="EO14" s="108">
        <f t="shared" si="68"/>
        <v>2694.9490673060054</v>
      </c>
      <c r="EP14" s="108">
        <f t="shared" si="69"/>
        <v>2576.0322172456154</v>
      </c>
      <c r="EQ14" s="108">
        <f t="shared" si="70"/>
        <v>2698.8161079301854</v>
      </c>
      <c r="ER14" s="108">
        <f t="shared" si="71"/>
        <v>2614.3133852498122</v>
      </c>
      <c r="ES14" s="108">
        <f t="shared" si="72"/>
        <v>2342.9827163250993</v>
      </c>
      <c r="ET14" s="108">
        <f t="shared" si="73"/>
        <v>3231.0397215437183</v>
      </c>
      <c r="EU14" s="108">
        <f t="shared" si="74"/>
        <v>3309.5849754521487</v>
      </c>
      <c r="EV14" s="108">
        <f t="shared" si="75"/>
        <v>3581.8303044734766</v>
      </c>
      <c r="EW14" s="108">
        <f t="shared" si="76"/>
        <v>4076.3912499919029</v>
      </c>
      <c r="EX14" s="108">
        <f t="shared" si="77"/>
        <v>4357.9524280619689</v>
      </c>
      <c r="EY14" s="356">
        <f t="shared" si="135"/>
        <v>281.56117807006603</v>
      </c>
      <c r="EZ14" s="551">
        <f t="shared" si="78"/>
        <v>6.9071185959057617</v>
      </c>
      <c r="FA14" s="716">
        <f t="shared" si="136"/>
        <v>1048.3674526098202</v>
      </c>
      <c r="FB14" s="551">
        <f t="shared" si="79"/>
        <v>31.676704492731584</v>
      </c>
      <c r="FC14" s="556">
        <f t="shared" si="137"/>
        <v>117.54852513379448</v>
      </c>
      <c r="FD14" s="556">
        <f t="shared" si="138"/>
        <v>143.38263137890684</v>
      </c>
      <c r="FE14" s="492">
        <f t="shared" si="139"/>
        <v>3536.4698936192299</v>
      </c>
      <c r="FF14" s="711">
        <f t="shared" si="140"/>
        <v>4164.1127441228018</v>
      </c>
      <c r="FG14" s="492">
        <f t="shared" si="80"/>
        <v>193.83968393916712</v>
      </c>
      <c r="FH14" s="493">
        <f t="shared" si="81"/>
        <v>4.6550056602754335</v>
      </c>
      <c r="FI14" s="492">
        <f t="shared" si="82"/>
        <v>821.48253444273905</v>
      </c>
      <c r="FJ14" s="495">
        <f t="shared" si="83"/>
        <v>23.228885276951484</v>
      </c>
      <c r="FK14" s="571">
        <f t="shared" si="84"/>
        <v>0.64273533695132656</v>
      </c>
      <c r="FL14" s="93">
        <f t="shared" si="85"/>
        <v>0.65401514653807624</v>
      </c>
      <c r="FM14" s="93">
        <f t="shared" si="86"/>
        <v>0.65520216943615694</v>
      </c>
      <c r="FN14" s="94">
        <f t="shared" si="87"/>
        <v>0.58947451291399977</v>
      </c>
      <c r="FO14" s="94">
        <f t="shared" si="88"/>
        <v>0.5792577246151186</v>
      </c>
      <c r="FP14" s="94">
        <f t="shared" si="89"/>
        <v>0.63471571886684597</v>
      </c>
      <c r="FQ14" s="94">
        <f t="shared" si="90"/>
        <v>0.59842908099117709</v>
      </c>
      <c r="FR14" s="94">
        <f t="shared" si="91"/>
        <v>0.63467117922230232</v>
      </c>
      <c r="FS14" s="94">
        <f t="shared" si="92"/>
        <v>0.62605737897589842</v>
      </c>
      <c r="FT14" s="94">
        <f t="shared" si="93"/>
        <v>0.52693108951550049</v>
      </c>
      <c r="FU14" s="94">
        <f t="shared" si="94"/>
        <v>0.50743774663051777</v>
      </c>
      <c r="FV14" s="94">
        <f t="shared" si="95"/>
        <v>0.4109534220983494</v>
      </c>
      <c r="FW14" s="94">
        <f t="shared" si="96"/>
        <v>0.39323446199861506</v>
      </c>
      <c r="FX14" s="94">
        <f t="shared" si="97"/>
        <v>0.38543187807576751</v>
      </c>
      <c r="FY14" s="94">
        <f t="shared" si="98"/>
        <v>0.37465037469420176</v>
      </c>
      <c r="FZ14" s="94">
        <f t="shared" si="98"/>
        <v>0.36255482850094867</v>
      </c>
      <c r="GA14" s="95">
        <f t="shared" si="99"/>
        <v>0.35726466304867344</v>
      </c>
      <c r="GB14" s="93">
        <f t="shared" si="100"/>
        <v>0.3459848534619237</v>
      </c>
      <c r="GC14" s="93">
        <f t="shared" si="101"/>
        <v>0.34479783056384306</v>
      </c>
      <c r="GD14" s="94">
        <f t="shared" si="102"/>
        <v>0.41052548708600028</v>
      </c>
      <c r="GE14" s="94">
        <f t="shared" si="103"/>
        <v>0.42074227538488135</v>
      </c>
      <c r="GF14" s="94">
        <f t="shared" si="104"/>
        <v>0.36528428113315398</v>
      </c>
      <c r="GG14" s="94">
        <f t="shared" si="105"/>
        <v>0.40157091900882291</v>
      </c>
      <c r="GH14" s="94">
        <f t="shared" si="106"/>
        <v>0.36532882077769774</v>
      </c>
      <c r="GI14" s="94">
        <f t="shared" si="107"/>
        <v>0.37394262102410158</v>
      </c>
      <c r="GJ14" s="94">
        <f t="shared" si="108"/>
        <v>0.47306891048449945</v>
      </c>
      <c r="GK14" s="94">
        <f t="shared" si="109"/>
        <v>0.49256225336948217</v>
      </c>
      <c r="GL14" s="94">
        <f t="shared" si="110"/>
        <v>0.5890465779016506</v>
      </c>
      <c r="GM14" s="94">
        <f t="shared" si="111"/>
        <v>0.606765538001385</v>
      </c>
      <c r="GN14" s="94">
        <f t="shared" si="112"/>
        <v>0.61456812192423249</v>
      </c>
      <c r="GO14" s="94">
        <f t="shared" si="113"/>
        <v>0.62534962530579818</v>
      </c>
      <c r="GP14" s="94">
        <f t="shared" si="114"/>
        <v>0.63744517149905133</v>
      </c>
      <c r="GQ14" s="110"/>
    </row>
    <row r="15" spans="1:199" s="111" customFormat="1">
      <c r="A15" s="102" t="s">
        <v>6</v>
      </c>
      <c r="B15" s="349">
        <f>+'[1]FTE Enrollment Data'!GY12</f>
        <v>54684</v>
      </c>
      <c r="C15" s="350">
        <f>+'[1]FTE Enrollment Data'!HI12</f>
        <v>64763.006666666668</v>
      </c>
      <c r="D15" s="350">
        <f>+'[1]FTE Enrollment Data'!HJ12</f>
        <v>59904.533333333333</v>
      </c>
      <c r="E15" s="350">
        <f>+'[1]FTE Enrollment Data'!HK12</f>
        <v>65337.103333333333</v>
      </c>
      <c r="F15" s="350">
        <f>+'[1]FTE Enrollment Data'!HL12</f>
        <v>68387.103333333333</v>
      </c>
      <c r="G15" s="350">
        <f>+'[1]FTE Enrollment Data'!HM12</f>
        <v>71121.276666666658</v>
      </c>
      <c r="H15" s="350">
        <f>+'[1]FTE Enrollment Data'!HN12</f>
        <v>73344.825555555552</v>
      </c>
      <c r="I15" s="350">
        <f>+'[1]FTE Enrollment Data'!HO12</f>
        <v>73304.3988888889</v>
      </c>
      <c r="J15" s="350">
        <f>+'[1]FTE Enrollment Data'!HP12</f>
        <v>73103</v>
      </c>
      <c r="K15" s="350">
        <f>+'[1]FTE Enrollment Data'!HQ12</f>
        <v>82283.233333333337</v>
      </c>
      <c r="L15" s="350">
        <f>+'[1]FTE Enrollment Data'!HR12</f>
        <v>89325.818333333329</v>
      </c>
      <c r="M15" s="350">
        <f>+'[1]FTE Enrollment Data'!HS12</f>
        <v>98596.618333333332</v>
      </c>
      <c r="N15" s="350">
        <f>+'[1]FTE Enrollment Data'!HT12</f>
        <v>99199.325000000012</v>
      </c>
      <c r="O15" s="350">
        <f>+'[1]FTE Enrollment Data'!HU12</f>
        <v>104485.51666666666</v>
      </c>
      <c r="P15" s="350">
        <f>+'[1]FTE Enrollment Data'!HV12</f>
        <v>93141.116666666669</v>
      </c>
      <c r="Q15" s="350">
        <f>+'[1]FTE Enrollment Data'!HW12</f>
        <v>95613.333333333328</v>
      </c>
      <c r="R15" s="350">
        <f>+'[1]FTE Enrollment Data'!HX12</f>
        <v>89245.658333333326</v>
      </c>
      <c r="S15" s="692">
        <f t="shared" si="115"/>
        <v>-6367.6750000000029</v>
      </c>
      <c r="T15" s="364">
        <f t="shared" si="116"/>
        <v>-6.6598190628922085</v>
      </c>
      <c r="U15" s="362">
        <f t="shared" si="117"/>
        <v>-15239.858333333337</v>
      </c>
      <c r="V15" s="364">
        <f t="shared" si="118"/>
        <v>-14.585618006706197</v>
      </c>
      <c r="W15" s="103">
        <f>+Total!DJ13</f>
        <v>566427611</v>
      </c>
      <c r="X15" s="105">
        <f>+Total!DK13</f>
        <v>616449196</v>
      </c>
      <c r="Y15" s="105">
        <f>+Total!DL13</f>
        <v>656296574</v>
      </c>
      <c r="Z15" s="105">
        <f>+Total!DM13</f>
        <v>679780269</v>
      </c>
      <c r="AA15" s="105">
        <f>+Total!DN13</f>
        <v>697834263</v>
      </c>
      <c r="AB15" s="105">
        <f>+Total!DO13</f>
        <v>736160703</v>
      </c>
      <c r="AC15" s="105">
        <f>+Total!DP13</f>
        <v>797916915</v>
      </c>
      <c r="AD15" s="105">
        <f>+Total!DQ13</f>
        <v>877144883</v>
      </c>
      <c r="AE15" s="105">
        <f>+Total!DR13</f>
        <v>919102737.48541617</v>
      </c>
      <c r="AF15" s="105">
        <f>+Total!DS13</f>
        <v>968827977</v>
      </c>
      <c r="AG15" s="105">
        <f>+Total!DT13</f>
        <v>978361151</v>
      </c>
      <c r="AH15" s="105">
        <f>+Total!DU13</f>
        <v>993643914</v>
      </c>
      <c r="AI15" s="105">
        <f>+Total!DV13</f>
        <v>1034918628</v>
      </c>
      <c r="AJ15" s="105">
        <f>+Total!DW13</f>
        <v>1027291335</v>
      </c>
      <c r="AK15" s="105">
        <f>+Total!DX13</f>
        <v>1058411850</v>
      </c>
      <c r="AL15" s="105">
        <f>+Total!DY13</f>
        <v>1095008467</v>
      </c>
      <c r="AM15" s="401">
        <f t="shared" si="119"/>
        <v>36596617</v>
      </c>
      <c r="AN15" s="359">
        <f t="shared" si="120"/>
        <v>3.4576915403961137</v>
      </c>
      <c r="AO15" s="401">
        <f t="shared" si="121"/>
        <v>60089839</v>
      </c>
      <c r="AP15" s="359">
        <f t="shared" si="122"/>
        <v>5.8062380340109216</v>
      </c>
      <c r="AQ15" s="103">
        <f t="shared" si="11"/>
        <v>8746.1598859266469</v>
      </c>
      <c r="AR15" s="105">
        <f t="shared" si="12"/>
        <v>10290.526637939478</v>
      </c>
      <c r="AS15" s="105">
        <f t="shared" si="13"/>
        <v>10044.776099909745</v>
      </c>
      <c r="AT15" s="105">
        <f t="shared" si="14"/>
        <v>9940.1822253913269</v>
      </c>
      <c r="AU15" s="105">
        <f t="shared" si="15"/>
        <v>9811.8916828592755</v>
      </c>
      <c r="AV15" s="105">
        <f t="shared" si="16"/>
        <v>10036.982124149848</v>
      </c>
      <c r="AW15" s="105">
        <f t="shared" si="17"/>
        <v>10884.97998884681</v>
      </c>
      <c r="AX15" s="105">
        <f t="shared" si="18"/>
        <v>11998.753580564409</v>
      </c>
      <c r="AY15" s="105">
        <f t="shared" si="19"/>
        <v>11169.988103920112</v>
      </c>
      <c r="AZ15" s="105">
        <f t="shared" si="20"/>
        <v>10846.001694433586</v>
      </c>
      <c r="BA15" s="105">
        <f t="shared" si="21"/>
        <v>9922.8672092218985</v>
      </c>
      <c r="BB15" s="105">
        <f t="shared" si="22"/>
        <v>10016.639871289446</v>
      </c>
      <c r="BC15" s="105">
        <f t="shared" si="23"/>
        <v>9904.9003251008799</v>
      </c>
      <c r="BD15" s="105">
        <f t="shared" si="24"/>
        <v>11029.407545933438</v>
      </c>
      <c r="BE15" s="105">
        <f t="shared" si="25"/>
        <v>11069.709768512063</v>
      </c>
      <c r="BF15" s="105">
        <f t="shared" si="26"/>
        <v>12269.599299835221</v>
      </c>
      <c r="BG15" s="353">
        <f t="shared" si="123"/>
        <v>1199.8895313231587</v>
      </c>
      <c r="BH15" s="551">
        <f t="shared" si="27"/>
        <v>10.839394676238582</v>
      </c>
      <c r="BI15" s="716">
        <f t="shared" si="124"/>
        <v>2364.6989747343414</v>
      </c>
      <c r="BJ15" s="551">
        <f t="shared" si="28"/>
        <v>23.874031006064236</v>
      </c>
      <c r="BK15" s="556">
        <f t="shared" si="125"/>
        <v>143.41839230133391</v>
      </c>
      <c r="BL15" s="556">
        <f t="shared" si="126"/>
        <v>156.31339693547389</v>
      </c>
      <c r="BM15" s="492">
        <f t="shared" si="29"/>
        <v>10583.919753936241</v>
      </c>
      <c r="BN15" s="505">
        <f t="shared" si="30"/>
        <v>11307.923281626441</v>
      </c>
      <c r="BO15" s="711">
        <f t="shared" si="127"/>
        <v>961.67601820878008</v>
      </c>
      <c r="BP15" s="493">
        <f t="shared" si="31"/>
        <v>8.5044441340643786</v>
      </c>
      <c r="BQ15" s="492">
        <f t="shared" si="32"/>
        <v>1685.67954589898</v>
      </c>
      <c r="BR15" s="495">
        <f t="shared" si="33"/>
        <v>15.926798247615803</v>
      </c>
      <c r="BS15" s="107">
        <f>+'State General Purpose'!EH13+'State Ed Special Purpose'!DJ13+Local!B13</f>
        <v>369450540</v>
      </c>
      <c r="BT15" s="108">
        <f>+'State General Purpose'!EI13+'State Ed Special Purpose'!DK13+Local!C13</f>
        <v>399384795</v>
      </c>
      <c r="BU15" s="108">
        <f>+'State General Purpose'!EJ13+'State Ed Special Purpose'!DL13+Local!D13</f>
        <v>419160351</v>
      </c>
      <c r="BV15" s="108">
        <f>+'State General Purpose'!EK13+'State Ed Special Purpose'!DM13+Local!E13</f>
        <v>418319778</v>
      </c>
      <c r="BW15" s="108">
        <f>+'State General Purpose'!EL13+'State Ed Special Purpose'!DN13+Local!F13</f>
        <v>413661683</v>
      </c>
      <c r="BX15" s="108">
        <f>+'State General Purpose'!EM13+'State Ed Special Purpose'!DO13+Local!G13</f>
        <v>440424474</v>
      </c>
      <c r="BY15" s="108">
        <f>+'State General Purpose'!EN13+'State Ed Special Purpose'!DP13+Local!H13</f>
        <v>487238574</v>
      </c>
      <c r="BZ15" s="108">
        <f>+'State General Purpose'!EO13+'State Ed Special Purpose'!DQ13+Local!I13</f>
        <v>552599606</v>
      </c>
      <c r="CA15" s="108">
        <f>+'State General Purpose'!EP13+'State Ed Special Purpose'!DR13+Local!J13</f>
        <v>574062685.48541617</v>
      </c>
      <c r="CB15" s="108">
        <f>+'State General Purpose'!EQ13+'State Ed Special Purpose'!DS13+Local!K13</f>
        <v>569263933</v>
      </c>
      <c r="CC15" s="108">
        <f>+'State General Purpose'!ER13+'State Ed Special Purpose'!DT13+Local!L13</f>
        <v>558032135</v>
      </c>
      <c r="CD15" s="108">
        <f>+'State General Purpose'!ES13+'State Ed Special Purpose'!DU13+Local!M13</f>
        <v>547010925</v>
      </c>
      <c r="CE15" s="108">
        <f>+'State General Purpose'!ET13+'State Ed Special Purpose'!DV13+Local!N13</f>
        <v>560911526</v>
      </c>
      <c r="CF15" s="108">
        <f>+'State General Purpose'!EU13+'State Ed Special Purpose'!DW13+Local!O13</f>
        <v>584291644</v>
      </c>
      <c r="CG15" s="108">
        <f>+'State General Purpose'!EV13+'State Ed Special Purpose'!DX13+Local!P13</f>
        <v>618578993</v>
      </c>
      <c r="CH15" s="108">
        <f>+'State General Purpose'!EW13+'State Ed Special Purpose'!DY13+Local!Q13</f>
        <v>640718255</v>
      </c>
      <c r="CI15" s="401">
        <f t="shared" si="128"/>
        <v>22139262</v>
      </c>
      <c r="CJ15" s="454">
        <f t="shared" si="34"/>
        <v>3.5790517056889453</v>
      </c>
      <c r="CK15" s="716">
        <f t="shared" si="129"/>
        <v>79806729</v>
      </c>
      <c r="CL15" s="454">
        <f t="shared" si="35"/>
        <v>14.228042267043733</v>
      </c>
      <c r="CM15" s="108">
        <f t="shared" si="36"/>
        <v>5704.653922285469</v>
      </c>
      <c r="CN15" s="108">
        <f t="shared" si="37"/>
        <v>6667.0212215436113</v>
      </c>
      <c r="CO15" s="108">
        <f t="shared" si="38"/>
        <v>6415.3494663139591</v>
      </c>
      <c r="CP15" s="108">
        <f t="shared" si="39"/>
        <v>6116.9395633124004</v>
      </c>
      <c r="CQ15" s="108">
        <f t="shared" si="40"/>
        <v>5816.2859609334919</v>
      </c>
      <c r="CR15" s="108">
        <f t="shared" si="41"/>
        <v>6004.8472494681628</v>
      </c>
      <c r="CS15" s="108">
        <f t="shared" si="42"/>
        <v>6646.784932218482</v>
      </c>
      <c r="CT15" s="108">
        <f t="shared" si="43"/>
        <v>7559.1919073088657</v>
      </c>
      <c r="CU15" s="108">
        <f t="shared" si="44"/>
        <v>6976.6665969464348</v>
      </c>
      <c r="CV15" s="108">
        <f t="shared" si="45"/>
        <v>6372.8935667367987</v>
      </c>
      <c r="CW15" s="108">
        <f t="shared" si="46"/>
        <v>5659.7492331168696</v>
      </c>
      <c r="CX15" s="108">
        <f t="shared" si="47"/>
        <v>5514.2605557043853</v>
      </c>
      <c r="CY15" s="108">
        <f t="shared" si="48"/>
        <v>5368.3184415830519</v>
      </c>
      <c r="CZ15" s="108">
        <f t="shared" si="49"/>
        <v>6273.1870189087631</v>
      </c>
      <c r="DA15" s="108">
        <f t="shared" si="50"/>
        <v>6469.589244875192</v>
      </c>
      <c r="DB15" s="108">
        <f t="shared" si="51"/>
        <v>7179.2652658453326</v>
      </c>
      <c r="DC15" s="353">
        <f t="shared" si="52"/>
        <v>709.6760209701406</v>
      </c>
      <c r="DD15" s="553">
        <f t="shared" si="130"/>
        <v>10.96941388562345</v>
      </c>
      <c r="DE15" s="356">
        <f t="shared" si="131"/>
        <v>1810.9468242622806</v>
      </c>
      <c r="DF15" s="553">
        <f t="shared" si="132"/>
        <v>33.733967982127652</v>
      </c>
      <c r="DG15" s="554">
        <f t="shared" si="133"/>
        <v>131.22932367936201</v>
      </c>
      <c r="DH15" s="556">
        <f t="shared" si="134"/>
        <v>149.25793711022601</v>
      </c>
      <c r="DI15" s="492">
        <f t="shared" si="53"/>
        <v>5736.3375434787522</v>
      </c>
      <c r="DJ15" s="505">
        <f t="shared" si="54"/>
        <v>6608.8109240932436</v>
      </c>
      <c r="DK15" s="711">
        <f t="shared" si="55"/>
        <v>570.45434175208902</v>
      </c>
      <c r="DL15" s="493">
        <f t="shared" si="4"/>
        <v>8.6317243495713676</v>
      </c>
      <c r="DM15" s="492">
        <f t="shared" si="56"/>
        <v>1442.9277223665804</v>
      </c>
      <c r="DN15" s="495">
        <f t="shared" si="57"/>
        <v>25.154163461091052</v>
      </c>
      <c r="DO15" s="564">
        <f>+'Tuition Revenues'!DJ13</f>
        <v>196977071</v>
      </c>
      <c r="DP15" s="565">
        <f>+'Tuition Revenues'!DK13</f>
        <v>217064401</v>
      </c>
      <c r="DQ15" s="565">
        <f>+'Tuition Revenues'!DL13</f>
        <v>237136223</v>
      </c>
      <c r="DR15" s="565">
        <f>+'Tuition Revenues'!DM13</f>
        <v>261460491</v>
      </c>
      <c r="DS15" s="565">
        <f>+'Tuition Revenues'!DN13</f>
        <v>284172580</v>
      </c>
      <c r="DT15" s="565">
        <f>+'Tuition Revenues'!DO13</f>
        <v>295736229</v>
      </c>
      <c r="DU15" s="565">
        <f>+'Tuition Revenues'!DP13</f>
        <v>310678341</v>
      </c>
      <c r="DV15" s="565">
        <f>+'Tuition Revenues'!DQ13</f>
        <v>324545277</v>
      </c>
      <c r="DW15" s="565">
        <f>+'Tuition Revenues'!DR13</f>
        <v>345040052</v>
      </c>
      <c r="DX15" s="565">
        <f>+'Tuition Revenues'!DS13</f>
        <v>399564044</v>
      </c>
      <c r="DY15" s="565">
        <f>+'Tuition Revenues'!DT13</f>
        <v>420329016</v>
      </c>
      <c r="DZ15" s="565">
        <f>+'Tuition Revenues'!DU13</f>
        <v>446632989</v>
      </c>
      <c r="EA15" s="565">
        <f>+'Tuition Revenues'!DV13</f>
        <v>474007102</v>
      </c>
      <c r="EB15" s="565">
        <f>+'Tuition Revenues'!DW13</f>
        <v>442999691</v>
      </c>
      <c r="EC15" s="565">
        <f>+'Tuition Revenues'!DX13</f>
        <v>439832857</v>
      </c>
      <c r="ED15" s="565">
        <f>+'Tuition Revenues'!DY13</f>
        <v>454290212</v>
      </c>
      <c r="EE15" s="401">
        <f t="shared" si="58"/>
        <v>14457355</v>
      </c>
      <c r="EF15" s="359">
        <f t="shared" si="59"/>
        <v>3.2870111384152461</v>
      </c>
      <c r="EG15" s="401">
        <f t="shared" si="60"/>
        <v>-19716890</v>
      </c>
      <c r="EH15" s="454">
        <f t="shared" si="61"/>
        <v>-4.1596191105170401</v>
      </c>
      <c r="EI15" s="108">
        <f t="shared" si="62"/>
        <v>3041.5059636411775</v>
      </c>
      <c r="EJ15" s="108">
        <f t="shared" si="63"/>
        <v>3623.5054163958653</v>
      </c>
      <c r="EK15" s="108">
        <f t="shared" si="64"/>
        <v>3629.4266335957859</v>
      </c>
      <c r="EL15" s="108">
        <f t="shared" si="65"/>
        <v>3823.242662078927</v>
      </c>
      <c r="EM15" s="108">
        <f t="shared" si="66"/>
        <v>3995.6057219257832</v>
      </c>
      <c r="EN15" s="108">
        <f t="shared" si="67"/>
        <v>4032.1348746816848</v>
      </c>
      <c r="EO15" s="108">
        <f t="shared" si="68"/>
        <v>4238.1950566283276</v>
      </c>
      <c r="EP15" s="108">
        <f t="shared" si="69"/>
        <v>4439.5616732555436</v>
      </c>
      <c r="EQ15" s="108">
        <f t="shared" si="70"/>
        <v>4193.3215069736762</v>
      </c>
      <c r="ER15" s="108">
        <f t="shared" si="71"/>
        <v>4473.1081276967871</v>
      </c>
      <c r="ES15" s="108">
        <f t="shared" si="72"/>
        <v>4263.1179761050289</v>
      </c>
      <c r="ET15" s="108">
        <f t="shared" si="73"/>
        <v>4502.3793155850599</v>
      </c>
      <c r="EU15" s="108">
        <f t="shared" si="74"/>
        <v>4536.581883517827</v>
      </c>
      <c r="EV15" s="108">
        <f t="shared" si="75"/>
        <v>4756.2205270246741</v>
      </c>
      <c r="EW15" s="108">
        <f t="shared" si="76"/>
        <v>4600.1205236368705</v>
      </c>
      <c r="EX15" s="108">
        <f t="shared" si="77"/>
        <v>5090.3340339898896</v>
      </c>
      <c r="EY15" s="356">
        <f t="shared" si="135"/>
        <v>490.21351035301905</v>
      </c>
      <c r="EZ15" s="551">
        <f t="shared" si="78"/>
        <v>10.656536232782324</v>
      </c>
      <c r="FA15" s="716">
        <f t="shared" si="136"/>
        <v>553.75215047206257</v>
      </c>
      <c r="FB15" s="551">
        <f t="shared" si="79"/>
        <v>12.206373976934886</v>
      </c>
      <c r="FC15" s="556">
        <f t="shared" si="137"/>
        <v>161.12851415255111</v>
      </c>
      <c r="FD15" s="556">
        <f t="shared" si="138"/>
        <v>167.4789939631479</v>
      </c>
      <c r="FE15" s="492">
        <f t="shared" si="139"/>
        <v>4847.5822104574872</v>
      </c>
      <c r="FF15" s="711">
        <f t="shared" si="140"/>
        <v>4699.1123575331976</v>
      </c>
      <c r="FG15" s="492">
        <f t="shared" si="80"/>
        <v>391.22167645669197</v>
      </c>
      <c r="FH15" s="493">
        <f t="shared" si="81"/>
        <v>8.3254377995350612</v>
      </c>
      <c r="FI15" s="492">
        <f t="shared" si="82"/>
        <v>242.75182353240234</v>
      </c>
      <c r="FJ15" s="495">
        <f t="shared" si="83"/>
        <v>5.0076886372081315</v>
      </c>
      <c r="FK15" s="571">
        <f t="shared" si="84"/>
        <v>0.65224669988765782</v>
      </c>
      <c r="FL15" s="100">
        <f t="shared" si="85"/>
        <v>0.64787949695046732</v>
      </c>
      <c r="FM15" s="100">
        <f t="shared" si="86"/>
        <v>0.63867520813844747</v>
      </c>
      <c r="FN15" s="101">
        <f t="shared" si="87"/>
        <v>0.61537499259190764</v>
      </c>
      <c r="FO15" s="101">
        <f t="shared" si="88"/>
        <v>0.59277926713094053</v>
      </c>
      <c r="FP15" s="101">
        <f t="shared" si="89"/>
        <v>0.59827218731614362</v>
      </c>
      <c r="FQ15" s="101">
        <f t="shared" si="90"/>
        <v>0.61063823167603859</v>
      </c>
      <c r="FR15" s="101">
        <f t="shared" si="91"/>
        <v>0.62999809576498433</v>
      </c>
      <c r="FS15" s="101">
        <f t="shared" si="92"/>
        <v>0.62459033367259997</v>
      </c>
      <c r="FT15" s="101">
        <f t="shared" si="93"/>
        <v>0.58757998996141703</v>
      </c>
      <c r="FU15" s="101">
        <f t="shared" si="94"/>
        <v>0.57037438008410868</v>
      </c>
      <c r="FV15" s="101">
        <f t="shared" si="95"/>
        <v>0.55051001399279942</v>
      </c>
      <c r="FW15" s="101">
        <f t="shared" si="96"/>
        <v>0.54198611448706091</v>
      </c>
      <c r="FX15" s="101">
        <f t="shared" si="97"/>
        <v>0.56876917393642767</v>
      </c>
      <c r="FY15" s="101">
        <f t="shared" si="98"/>
        <v>0.58444072881459141</v>
      </c>
      <c r="FZ15" s="101">
        <f t="shared" si="98"/>
        <v>0.5851263020416444</v>
      </c>
      <c r="GA15" s="99">
        <f t="shared" si="99"/>
        <v>0.34775330011234218</v>
      </c>
      <c r="GB15" s="100">
        <f t="shared" si="100"/>
        <v>0.35212050304953274</v>
      </c>
      <c r="GC15" s="100">
        <f t="shared" si="101"/>
        <v>0.36132479186155253</v>
      </c>
      <c r="GD15" s="101">
        <f t="shared" si="102"/>
        <v>0.38462500740809236</v>
      </c>
      <c r="GE15" s="101">
        <f t="shared" si="103"/>
        <v>0.40722073286905947</v>
      </c>
      <c r="GF15" s="101">
        <f t="shared" si="104"/>
        <v>0.40172781268385632</v>
      </c>
      <c r="GG15" s="101">
        <f t="shared" si="105"/>
        <v>0.38936176832396141</v>
      </c>
      <c r="GH15" s="101">
        <f t="shared" si="106"/>
        <v>0.37000190423501567</v>
      </c>
      <c r="GI15" s="101">
        <f t="shared" si="107"/>
        <v>0.37540966632739997</v>
      </c>
      <c r="GJ15" s="101">
        <f t="shared" si="108"/>
        <v>0.41242001003858292</v>
      </c>
      <c r="GK15" s="101">
        <f t="shared" si="109"/>
        <v>0.42962561991589138</v>
      </c>
      <c r="GL15" s="101">
        <f t="shared" si="110"/>
        <v>0.44948998600720058</v>
      </c>
      <c r="GM15" s="101">
        <f t="shared" si="111"/>
        <v>0.45801388551293909</v>
      </c>
      <c r="GN15" s="101">
        <f t="shared" si="112"/>
        <v>0.43123082606357233</v>
      </c>
      <c r="GO15" s="101">
        <f t="shared" si="113"/>
        <v>0.41555927118540859</v>
      </c>
      <c r="GP15" s="101">
        <f t="shared" si="114"/>
        <v>0.4148736979583556</v>
      </c>
      <c r="GQ15" s="110"/>
    </row>
    <row r="16" spans="1:199" s="111" customFormat="1">
      <c r="A16" s="102" t="s">
        <v>7</v>
      </c>
      <c r="B16" s="349">
        <f>+'[1]FTE Enrollment Data'!GY13</f>
        <v>38345</v>
      </c>
      <c r="C16" s="350">
        <f>+'[1]FTE Enrollment Data'!HI13</f>
        <v>45991.666666666664</v>
      </c>
      <c r="D16" s="350">
        <f>+'[1]FTE Enrollment Data'!HJ13</f>
        <v>49371.7</v>
      </c>
      <c r="E16" s="350">
        <f>+'[1]FTE Enrollment Data'!HK13</f>
        <v>52847.6</v>
      </c>
      <c r="F16" s="350">
        <f>+'[1]FTE Enrollment Data'!HL13</f>
        <v>56328.366666666669</v>
      </c>
      <c r="G16" s="350">
        <f>+'[1]FTE Enrollment Data'!HM13</f>
        <v>57744.6</v>
      </c>
      <c r="H16" s="350">
        <f>+'[1]FTE Enrollment Data'!HN13</f>
        <v>57086.466666666667</v>
      </c>
      <c r="I16" s="350">
        <f>+'[1]FTE Enrollment Data'!HO13</f>
        <v>55489.833333333336</v>
      </c>
      <c r="J16" s="350">
        <f>+'[1]FTE Enrollment Data'!HP13</f>
        <v>56582.966666666667</v>
      </c>
      <c r="K16" s="350">
        <f>+'[1]FTE Enrollment Data'!HQ13</f>
        <v>58591.666666666672</v>
      </c>
      <c r="L16" s="350">
        <f>+'[1]FTE Enrollment Data'!HR13</f>
        <v>65068.500000000007</v>
      </c>
      <c r="M16" s="350">
        <f>+'[1]FTE Enrollment Data'!HS13</f>
        <v>73910.8</v>
      </c>
      <c r="N16" s="350">
        <f>+'[1]FTE Enrollment Data'!HT13</f>
        <v>72117.55</v>
      </c>
      <c r="O16" s="350">
        <f>+'[1]FTE Enrollment Data'!HU13</f>
        <v>65850.266666666663</v>
      </c>
      <c r="P16" s="350">
        <f>+'[1]FTE Enrollment Data'!HV13</f>
        <v>62917.200000000004</v>
      </c>
      <c r="Q16" s="350">
        <f>+'[1]FTE Enrollment Data'!HW13</f>
        <v>65331.4</v>
      </c>
      <c r="R16" s="350">
        <f>+'[1]FTE Enrollment Data'!HX13</f>
        <v>64814.566666666658</v>
      </c>
      <c r="S16" s="692">
        <f t="shared" si="115"/>
        <v>-516.83333333334303</v>
      </c>
      <c r="T16" s="364">
        <f t="shared" si="116"/>
        <v>-0.79109483852074658</v>
      </c>
      <c r="U16" s="362">
        <f t="shared" si="117"/>
        <v>-1035.7000000000044</v>
      </c>
      <c r="V16" s="364">
        <f t="shared" si="118"/>
        <v>-1.5728106390862571</v>
      </c>
      <c r="W16" s="103">
        <f>+Total!DJ14</f>
        <v>268318058</v>
      </c>
      <c r="X16" s="105">
        <f>+Total!DK14</f>
        <v>269810625</v>
      </c>
      <c r="Y16" s="105">
        <f>+Total!DL14</f>
        <v>283406209</v>
      </c>
      <c r="Z16" s="105">
        <f>+Total!DM14</f>
        <v>294454684</v>
      </c>
      <c r="AA16" s="105">
        <f>+Total!DN14</f>
        <v>311691591</v>
      </c>
      <c r="AB16" s="105">
        <f>+Total!DO14</f>
        <v>330445621</v>
      </c>
      <c r="AC16" s="105">
        <f>+Total!DP14</f>
        <v>357314925</v>
      </c>
      <c r="AD16" s="105">
        <f>+Total!DQ14</f>
        <v>395818262</v>
      </c>
      <c r="AE16" s="105">
        <f>+Total!DR14</f>
        <v>421258921</v>
      </c>
      <c r="AF16" s="105">
        <f>+Total!DS14</f>
        <v>459763656</v>
      </c>
      <c r="AG16" s="105">
        <f>+Total!DT14</f>
        <v>473111411</v>
      </c>
      <c r="AH16" s="105">
        <f>+Total!DU14</f>
        <v>460185342.11000001</v>
      </c>
      <c r="AI16" s="105">
        <f>+Total!DV14</f>
        <v>492701847.48000002</v>
      </c>
      <c r="AJ16" s="105">
        <f>+Total!DW14</f>
        <v>504244024.56</v>
      </c>
      <c r="AK16" s="105">
        <f>+Total!DX14</f>
        <v>520204030</v>
      </c>
      <c r="AL16" s="105">
        <f>+Total!DY14</f>
        <v>529458247.61000001</v>
      </c>
      <c r="AM16" s="401">
        <f t="shared" si="119"/>
        <v>9254217.6100000143</v>
      </c>
      <c r="AN16" s="359">
        <f t="shared" si="120"/>
        <v>1.7789592306695536</v>
      </c>
      <c r="AO16" s="401">
        <f t="shared" si="121"/>
        <v>36756400.129999995</v>
      </c>
      <c r="AP16" s="359">
        <f t="shared" si="122"/>
        <v>7.4601709569380139</v>
      </c>
      <c r="AQ16" s="103">
        <f t="shared" si="11"/>
        <v>5834.0581554629462</v>
      </c>
      <c r="AR16" s="105">
        <f t="shared" si="12"/>
        <v>5464.8842353007904</v>
      </c>
      <c r="AS16" s="105">
        <f t="shared" si="13"/>
        <v>5362.7072752594249</v>
      </c>
      <c r="AT16" s="105">
        <f t="shared" si="14"/>
        <v>5227.4671080468042</v>
      </c>
      <c r="AU16" s="105">
        <f t="shared" si="15"/>
        <v>5397.7617127835329</v>
      </c>
      <c r="AV16" s="105">
        <f t="shared" si="16"/>
        <v>5788.510662772379</v>
      </c>
      <c r="AW16" s="105">
        <f t="shared" si="17"/>
        <v>6439.2863257233303</v>
      </c>
      <c r="AX16" s="105">
        <f t="shared" si="18"/>
        <v>6995.3607122049098</v>
      </c>
      <c r="AY16" s="105">
        <f t="shared" si="19"/>
        <v>7189.7412203100548</v>
      </c>
      <c r="AZ16" s="105">
        <f t="shared" si="20"/>
        <v>7065.8407063325567</v>
      </c>
      <c r="BA16" s="105">
        <f t="shared" si="21"/>
        <v>6401.1133826179666</v>
      </c>
      <c r="BB16" s="105">
        <f t="shared" si="22"/>
        <v>6381.0451424098574</v>
      </c>
      <c r="BC16" s="105">
        <f t="shared" si="23"/>
        <v>7482.1541721926724</v>
      </c>
      <c r="BD16" s="105">
        <f t="shared" si="24"/>
        <v>8014.4066258511184</v>
      </c>
      <c r="BE16" s="105">
        <f t="shared" si="25"/>
        <v>7962.5422078816619</v>
      </c>
      <c r="BF16" s="105">
        <f t="shared" si="26"/>
        <v>8168.8156665914103</v>
      </c>
      <c r="BG16" s="353">
        <f t="shared" si="123"/>
        <v>206.27345870974841</v>
      </c>
      <c r="BH16" s="551">
        <f t="shared" si="27"/>
        <v>2.5905477587995729</v>
      </c>
      <c r="BI16" s="716">
        <f t="shared" si="124"/>
        <v>686.66149439873789</v>
      </c>
      <c r="BJ16" s="551">
        <f t="shared" si="28"/>
        <v>9.1773235166779425</v>
      </c>
      <c r="BK16" s="556">
        <f t="shared" si="125"/>
        <v>108.33814446443324</v>
      </c>
      <c r="BL16" s="556">
        <f t="shared" si="126"/>
        <v>104.06984731781496</v>
      </c>
      <c r="BM16" s="492">
        <f t="shared" si="29"/>
        <v>7995.0849322918293</v>
      </c>
      <c r="BN16" s="505">
        <f t="shared" si="30"/>
        <v>8133.8913391891911</v>
      </c>
      <c r="BO16" s="711">
        <f t="shared" si="127"/>
        <v>34.924327402219205</v>
      </c>
      <c r="BP16" s="493">
        <f t="shared" si="31"/>
        <v>0.4293680102899009</v>
      </c>
      <c r="BQ16" s="492">
        <f t="shared" si="32"/>
        <v>173.73073429958094</v>
      </c>
      <c r="BR16" s="495">
        <f t="shared" si="33"/>
        <v>2.1729692150972584</v>
      </c>
      <c r="BS16" s="107">
        <f>+'State General Purpose'!EH14+'State Ed Special Purpose'!DJ14+Local!B14</f>
        <v>202265241</v>
      </c>
      <c r="BT16" s="108">
        <f>+'State General Purpose'!EI14+'State Ed Special Purpose'!DK14+Local!C14</f>
        <v>187265435</v>
      </c>
      <c r="BU16" s="108">
        <f>+'State General Purpose'!EJ14+'State Ed Special Purpose'!DL14+Local!D14</f>
        <v>185815848</v>
      </c>
      <c r="BV16" s="108">
        <f>+'State General Purpose'!EK14+'State Ed Special Purpose'!DM14+Local!E14</f>
        <v>195433478</v>
      </c>
      <c r="BW16" s="108">
        <f>+'State General Purpose'!EL14+'State Ed Special Purpose'!DN14+Local!F14</f>
        <v>194752309</v>
      </c>
      <c r="BX16" s="108">
        <f>+'State General Purpose'!EM14+'State Ed Special Purpose'!DO14+Local!G14</f>
        <v>209732798</v>
      </c>
      <c r="BY16" s="108">
        <f>+'State General Purpose'!EN14+'State Ed Special Purpose'!DP14+Local!H14</f>
        <v>233594531</v>
      </c>
      <c r="BZ16" s="108">
        <f>+'State General Purpose'!EO14+'State Ed Special Purpose'!DQ14+Local!I14</f>
        <v>269930088</v>
      </c>
      <c r="CA16" s="108">
        <f>+'State General Purpose'!EP14+'State Ed Special Purpose'!DR14+Local!J14</f>
        <v>286297630</v>
      </c>
      <c r="CB16" s="108">
        <f>+'State General Purpose'!EQ14+'State Ed Special Purpose'!DS14+Local!K14</f>
        <v>287140158</v>
      </c>
      <c r="CC16" s="108">
        <f>+'State General Purpose'!ER14+'State Ed Special Purpose'!DT14+Local!L14</f>
        <v>276246796</v>
      </c>
      <c r="CD16" s="108">
        <f>+'State General Purpose'!ES14+'State Ed Special Purpose'!DU14+Local!M14</f>
        <v>262004121.11000001</v>
      </c>
      <c r="CE16" s="108">
        <f>+'State General Purpose'!ET14+'State Ed Special Purpose'!DV14+Local!N14</f>
        <v>305927916.48000002</v>
      </c>
      <c r="CF16" s="108">
        <f>+'State General Purpose'!EU14+'State Ed Special Purpose'!DW14+Local!O14</f>
        <v>315009614.56</v>
      </c>
      <c r="CG16" s="108">
        <f>+'State General Purpose'!EV14+'State Ed Special Purpose'!DX14+Local!P14</f>
        <v>327209731</v>
      </c>
      <c r="CH16" s="108">
        <f>+'State General Purpose'!EW14+'State Ed Special Purpose'!DY14+Local!Q14</f>
        <v>334899181.61000001</v>
      </c>
      <c r="CI16" s="401">
        <f t="shared" si="128"/>
        <v>7689450.6100000143</v>
      </c>
      <c r="CJ16" s="454">
        <f t="shared" si="34"/>
        <v>2.3500067025818416</v>
      </c>
      <c r="CK16" s="716">
        <f t="shared" si="129"/>
        <v>28971265.129999995</v>
      </c>
      <c r="CL16" s="454">
        <f t="shared" si="35"/>
        <v>9.4699645143021751</v>
      </c>
      <c r="CM16" s="108">
        <f t="shared" si="36"/>
        <v>4397.8671715890559</v>
      </c>
      <c r="CN16" s="108">
        <f t="shared" si="37"/>
        <v>3792.9711757950408</v>
      </c>
      <c r="CO16" s="108">
        <f t="shared" si="38"/>
        <v>3516.0697552963616</v>
      </c>
      <c r="CP16" s="108">
        <f t="shared" si="39"/>
        <v>3469.5392315653862</v>
      </c>
      <c r="CQ16" s="108">
        <f t="shared" si="40"/>
        <v>3372.6497196274631</v>
      </c>
      <c r="CR16" s="108">
        <f t="shared" si="41"/>
        <v>3673.9495408719172</v>
      </c>
      <c r="CS16" s="108">
        <f t="shared" si="42"/>
        <v>4209.6816113462228</v>
      </c>
      <c r="CT16" s="108">
        <f t="shared" si="43"/>
        <v>4770.5184775866001</v>
      </c>
      <c r="CU16" s="108">
        <f t="shared" si="44"/>
        <v>4886.3199544872705</v>
      </c>
      <c r="CV16" s="108">
        <f t="shared" si="45"/>
        <v>4412.8903847483798</v>
      </c>
      <c r="CW16" s="108">
        <f t="shared" si="46"/>
        <v>3737.5700980100337</v>
      </c>
      <c r="CX16" s="108">
        <f t="shared" si="47"/>
        <v>3633.0147254031785</v>
      </c>
      <c r="CY16" s="108">
        <f t="shared" si="48"/>
        <v>4645.8113530291957</v>
      </c>
      <c r="CZ16" s="108">
        <f t="shared" si="49"/>
        <v>5006.7328895755054</v>
      </c>
      <c r="DA16" s="108">
        <f t="shared" si="50"/>
        <v>5008.4604187266768</v>
      </c>
      <c r="DB16" s="108">
        <f t="shared" si="51"/>
        <v>5167.0357272053561</v>
      </c>
      <c r="DC16" s="353">
        <f t="shared" si="52"/>
        <v>158.57530847867929</v>
      </c>
      <c r="DD16" s="553">
        <f t="shared" si="130"/>
        <v>3.166148780686473</v>
      </c>
      <c r="DE16" s="356">
        <f t="shared" si="131"/>
        <v>521.22437417616038</v>
      </c>
      <c r="DF16" s="553">
        <f t="shared" si="132"/>
        <v>11.219232434745932</v>
      </c>
      <c r="DG16" s="554">
        <f t="shared" si="133"/>
        <v>113.56753300576182</v>
      </c>
      <c r="DH16" s="556">
        <f t="shared" si="134"/>
        <v>107.42340128961642</v>
      </c>
      <c r="DI16" s="492">
        <f t="shared" si="53"/>
        <v>4964.2997848023433</v>
      </c>
      <c r="DJ16" s="505">
        <f t="shared" si="54"/>
        <v>5116.2394821880271</v>
      </c>
      <c r="DK16" s="711">
        <f t="shared" si="55"/>
        <v>50.796245017329056</v>
      </c>
      <c r="DL16" s="493">
        <f t="shared" si="4"/>
        <v>0.9928433802634542</v>
      </c>
      <c r="DM16" s="492">
        <f t="shared" si="56"/>
        <v>202.73594240301281</v>
      </c>
      <c r="DN16" s="495">
        <f t="shared" si="57"/>
        <v>4.0838779121209914</v>
      </c>
      <c r="DO16" s="564">
        <f>+'Tuition Revenues'!DJ14</f>
        <v>66052817</v>
      </c>
      <c r="DP16" s="565">
        <f>+'Tuition Revenues'!DK14</f>
        <v>82545190</v>
      </c>
      <c r="DQ16" s="565">
        <f>+'Tuition Revenues'!DL14</f>
        <v>97590361</v>
      </c>
      <c r="DR16" s="565">
        <f>+'Tuition Revenues'!DM14</f>
        <v>99021206</v>
      </c>
      <c r="DS16" s="565">
        <f>+'Tuition Revenues'!DN14</f>
        <v>116939282</v>
      </c>
      <c r="DT16" s="565">
        <f>+'Tuition Revenues'!DO14</f>
        <v>120712823</v>
      </c>
      <c r="DU16" s="565">
        <f>+'Tuition Revenues'!DP14</f>
        <v>123720394</v>
      </c>
      <c r="DV16" s="565">
        <f>+'Tuition Revenues'!DQ14</f>
        <v>125888174</v>
      </c>
      <c r="DW16" s="565">
        <f>+'Tuition Revenues'!DR14</f>
        <v>134961291</v>
      </c>
      <c r="DX16" s="565">
        <f>+'Tuition Revenues'!DS14</f>
        <v>172623498</v>
      </c>
      <c r="DY16" s="565">
        <f>+'Tuition Revenues'!DT14</f>
        <v>196864615</v>
      </c>
      <c r="DZ16" s="565">
        <f>+'Tuition Revenues'!DU14</f>
        <v>198181221</v>
      </c>
      <c r="EA16" s="565">
        <f>+'Tuition Revenues'!DV14</f>
        <v>186773931</v>
      </c>
      <c r="EB16" s="565">
        <f>+'Tuition Revenues'!DW14</f>
        <v>189234410</v>
      </c>
      <c r="EC16" s="565">
        <f>+'Tuition Revenues'!DX14</f>
        <v>192994299</v>
      </c>
      <c r="ED16" s="565">
        <f>+'Tuition Revenues'!DY14</f>
        <v>194559066</v>
      </c>
      <c r="EE16" s="401">
        <f t="shared" si="58"/>
        <v>1564767</v>
      </c>
      <c r="EF16" s="359">
        <f t="shared" si="59"/>
        <v>0.81078405326366654</v>
      </c>
      <c r="EG16" s="401">
        <f t="shared" si="60"/>
        <v>7785135</v>
      </c>
      <c r="EH16" s="454">
        <f t="shared" si="61"/>
        <v>4.1682128540733023</v>
      </c>
      <c r="EI16" s="108">
        <f t="shared" si="62"/>
        <v>1436.1909838738902</v>
      </c>
      <c r="EJ16" s="108">
        <f t="shared" si="63"/>
        <v>1671.9130595057493</v>
      </c>
      <c r="EK16" s="108">
        <f t="shared" si="64"/>
        <v>1846.6375199630636</v>
      </c>
      <c r="EL16" s="108">
        <f t="shared" si="65"/>
        <v>1757.9278764814176</v>
      </c>
      <c r="EM16" s="108">
        <f t="shared" si="66"/>
        <v>2025.11199315607</v>
      </c>
      <c r="EN16" s="108">
        <f t="shared" si="67"/>
        <v>2114.5611219004622</v>
      </c>
      <c r="EO16" s="108">
        <f t="shared" si="68"/>
        <v>2229.6047143771079</v>
      </c>
      <c r="EP16" s="108">
        <f t="shared" si="69"/>
        <v>2224.8422346183097</v>
      </c>
      <c r="EQ16" s="108">
        <f t="shared" si="70"/>
        <v>2303.4212658227848</v>
      </c>
      <c r="ER16" s="108">
        <f t="shared" si="71"/>
        <v>2652.9503215841764</v>
      </c>
      <c r="ES16" s="108">
        <f t="shared" si="72"/>
        <v>2663.5432846079325</v>
      </c>
      <c r="ET16" s="108">
        <f t="shared" si="73"/>
        <v>2748.0304170066784</v>
      </c>
      <c r="EU16" s="108">
        <f t="shared" si="74"/>
        <v>2836.3428191634762</v>
      </c>
      <c r="EV16" s="108">
        <f t="shared" si="75"/>
        <v>3007.673736275613</v>
      </c>
      <c r="EW16" s="108">
        <f t="shared" si="76"/>
        <v>2954.081789154985</v>
      </c>
      <c r="EX16" s="108">
        <f t="shared" si="77"/>
        <v>3001.7799393860541</v>
      </c>
      <c r="EY16" s="356">
        <f t="shared" si="135"/>
        <v>47.698150231069121</v>
      </c>
      <c r="EZ16" s="551">
        <f t="shared" si="78"/>
        <v>1.6146523229715035</v>
      </c>
      <c r="FA16" s="716">
        <f t="shared" si="136"/>
        <v>165.43712022257796</v>
      </c>
      <c r="FB16" s="551">
        <f t="shared" si="79"/>
        <v>5.8327617911635379</v>
      </c>
      <c r="FC16" s="556">
        <f t="shared" si="137"/>
        <v>100.74009812089683</v>
      </c>
      <c r="FD16" s="556">
        <f t="shared" si="138"/>
        <v>98.762690422711458</v>
      </c>
      <c r="FE16" s="492">
        <f t="shared" si="139"/>
        <v>3030.7851474894851</v>
      </c>
      <c r="FF16" s="711">
        <f t="shared" si="140"/>
        <v>3017.6518570011635</v>
      </c>
      <c r="FG16" s="492">
        <f t="shared" si="80"/>
        <v>-15.871917615109396</v>
      </c>
      <c r="FH16" s="493">
        <f t="shared" si="81"/>
        <v>-0.52596914313642362</v>
      </c>
      <c r="FI16" s="492">
        <f t="shared" si="82"/>
        <v>-29.005208103430959</v>
      </c>
      <c r="FJ16" s="495">
        <f t="shared" si="83"/>
        <v>-0.9570196068651412</v>
      </c>
      <c r="FK16" s="571">
        <f t="shared" si="84"/>
        <v>0.75382641968883068</v>
      </c>
      <c r="FL16" s="93">
        <f t="shared" si="85"/>
        <v>0.69406249290590394</v>
      </c>
      <c r="FM16" s="93">
        <f t="shared" si="86"/>
        <v>0.65565200090587994</v>
      </c>
      <c r="FN16" s="94">
        <f t="shared" si="87"/>
        <v>0.66371325918524016</v>
      </c>
      <c r="FO16" s="94">
        <f t="shared" si="88"/>
        <v>0.62482375085954756</v>
      </c>
      <c r="FP16" s="94">
        <f t="shared" si="89"/>
        <v>0.6346968598503534</v>
      </c>
      <c r="FQ16" s="94">
        <f t="shared" si="90"/>
        <v>0.65374971672397952</v>
      </c>
      <c r="FR16" s="94">
        <f t="shared" si="91"/>
        <v>0.68195460875425706</v>
      </c>
      <c r="FS16" s="94">
        <f t="shared" si="92"/>
        <v>0.67962389810137691</v>
      </c>
      <c r="FT16" s="94">
        <f t="shared" si="93"/>
        <v>0.62453861729340343</v>
      </c>
      <c r="FU16" s="94">
        <f t="shared" si="94"/>
        <v>0.5838937501340461</v>
      </c>
      <c r="FV16" s="94">
        <f t="shared" si="95"/>
        <v>0.56934477727752586</v>
      </c>
      <c r="FW16" s="94">
        <f t="shared" si="96"/>
        <v>0.62091895543870146</v>
      </c>
      <c r="FX16" s="94">
        <f t="shared" si="97"/>
        <v>0.62471660390001704</v>
      </c>
      <c r="FY16" s="94">
        <f t="shared" si="98"/>
        <v>0.62900268381234958</v>
      </c>
      <c r="FZ16" s="94">
        <f t="shared" si="98"/>
        <v>0.63253180609000048</v>
      </c>
      <c r="GA16" s="95">
        <f t="shared" si="99"/>
        <v>0.24617358031116937</v>
      </c>
      <c r="GB16" s="93">
        <f t="shared" si="100"/>
        <v>0.30593750709409612</v>
      </c>
      <c r="GC16" s="93">
        <f t="shared" si="101"/>
        <v>0.34434799909412006</v>
      </c>
      <c r="GD16" s="94">
        <f t="shared" si="102"/>
        <v>0.33628674081475979</v>
      </c>
      <c r="GE16" s="94">
        <f t="shared" si="103"/>
        <v>0.37517624914045244</v>
      </c>
      <c r="GF16" s="94">
        <f t="shared" si="104"/>
        <v>0.3653031401496466</v>
      </c>
      <c r="GG16" s="94">
        <f t="shared" si="105"/>
        <v>0.34625028327602042</v>
      </c>
      <c r="GH16" s="94">
        <f t="shared" si="106"/>
        <v>0.31804539124574299</v>
      </c>
      <c r="GI16" s="94">
        <f t="shared" si="107"/>
        <v>0.32037610189862303</v>
      </c>
      <c r="GJ16" s="94">
        <f t="shared" si="108"/>
        <v>0.37546138270659651</v>
      </c>
      <c r="GK16" s="94">
        <f t="shared" si="109"/>
        <v>0.4161062498659539</v>
      </c>
      <c r="GL16" s="94">
        <f t="shared" si="110"/>
        <v>0.43065522272247408</v>
      </c>
      <c r="GM16" s="94">
        <f t="shared" si="111"/>
        <v>0.37908104456129854</v>
      </c>
      <c r="GN16" s="94">
        <f t="shared" si="112"/>
        <v>0.3752833960999829</v>
      </c>
      <c r="GO16" s="94">
        <f t="shared" si="113"/>
        <v>0.37099731618765047</v>
      </c>
      <c r="GP16" s="94">
        <f t="shared" si="114"/>
        <v>0.36746819390999946</v>
      </c>
      <c r="GQ16" s="110"/>
    </row>
    <row r="17" spans="1:199" s="111" customFormat="1">
      <c r="A17" s="102" t="s">
        <v>8</v>
      </c>
      <c r="B17" s="349">
        <f>+'[1]FTE Enrollment Data'!GY14</f>
        <v>90146</v>
      </c>
      <c r="C17" s="350">
        <f>+'[1]FTE Enrollment Data'!HI14</f>
        <v>163748.97073333338</v>
      </c>
      <c r="D17" s="350">
        <f>+'[1]FTE Enrollment Data'!HJ14</f>
        <v>179413</v>
      </c>
      <c r="E17" s="350">
        <f>+'[1]FTE Enrollment Data'!HK14</f>
        <v>194171</v>
      </c>
      <c r="F17" s="350">
        <f>+'[1]FTE Enrollment Data'!HL14</f>
        <v>209899.19</v>
      </c>
      <c r="G17" s="350">
        <f>+'[1]FTE Enrollment Data'!HM14</f>
        <v>214612</v>
      </c>
      <c r="H17" s="350">
        <f>+'[1]FTE Enrollment Data'!HN14</f>
        <v>226217.03</v>
      </c>
      <c r="I17" s="350">
        <f>+'[1]FTE Enrollment Data'!HO14</f>
        <v>216807</v>
      </c>
      <c r="J17" s="350">
        <f>+'[1]FTE Enrollment Data'!HP14</f>
        <v>221537.88999999998</v>
      </c>
      <c r="K17" s="350">
        <f>+'[1]FTE Enrollment Data'!HQ14</f>
        <v>231737</v>
      </c>
      <c r="L17" s="350">
        <f>+'[1]FTE Enrollment Data'!HR14</f>
        <v>164290.76666666666</v>
      </c>
      <c r="M17" s="350">
        <f>+'[1]FTE Enrollment Data'!HS14</f>
        <v>181324.93333333332</v>
      </c>
      <c r="N17" s="350">
        <f>+'[1]FTE Enrollment Data'!HT14</f>
        <v>215482.67888888888</v>
      </c>
      <c r="O17" s="350">
        <f>+'[1]FTE Enrollment Data'!HU14</f>
        <v>209716.12666666668</v>
      </c>
      <c r="P17" s="350">
        <f>+'[1]FTE Enrollment Data'!HV14</f>
        <v>205949.71555555554</v>
      </c>
      <c r="Q17" s="350">
        <f>+'[1]FTE Enrollment Data'!HW14</f>
        <v>195034.59333333335</v>
      </c>
      <c r="R17" s="350">
        <f>+'[1]FTE Enrollment Data'!HX14</f>
        <v>183192.89888888889</v>
      </c>
      <c r="S17" s="692">
        <f t="shared" si="115"/>
        <v>-11841.694444444467</v>
      </c>
      <c r="T17" s="364">
        <f t="shared" si="116"/>
        <v>-6.0715867078030836</v>
      </c>
      <c r="U17" s="362">
        <f t="shared" si="117"/>
        <v>-26523.227777777793</v>
      </c>
      <c r="V17" s="364">
        <f t="shared" si="118"/>
        <v>-12.647204675840278</v>
      </c>
      <c r="W17" s="103">
        <f>+Total!DJ15</f>
        <v>720851170</v>
      </c>
      <c r="X17" s="105">
        <f>+Total!DK15</f>
        <v>802819573</v>
      </c>
      <c r="Y17" s="105">
        <f>+Total!DL15</f>
        <v>868720629.5</v>
      </c>
      <c r="Z17" s="105">
        <f>+Total!DM15</f>
        <v>889961862</v>
      </c>
      <c r="AA17" s="105">
        <f>+Total!DN15</f>
        <v>976749163</v>
      </c>
      <c r="AB17" s="105">
        <f>+Total!DO15</f>
        <v>1033378730</v>
      </c>
      <c r="AC17" s="105">
        <f>+Total!DP15</f>
        <v>1142823920</v>
      </c>
      <c r="AD17" s="105">
        <f>+Total!DQ15</f>
        <v>1194784560</v>
      </c>
      <c r="AE17" s="105">
        <f>+Total!DR15</f>
        <v>1279634631</v>
      </c>
      <c r="AF17" s="105">
        <f>+Total!DS15</f>
        <v>1296227231</v>
      </c>
      <c r="AG17" s="105">
        <f>+Total!DT15</f>
        <v>1412535551</v>
      </c>
      <c r="AH17" s="105">
        <f>+Total!DU15</f>
        <v>1464961596</v>
      </c>
      <c r="AI17" s="105">
        <f>+Total!DV15</f>
        <v>1487229224</v>
      </c>
      <c r="AJ17" s="105">
        <f>+Total!DW15</f>
        <v>1475796639</v>
      </c>
      <c r="AK17" s="105">
        <f>+Total!DX15</f>
        <v>1508960646</v>
      </c>
      <c r="AL17" s="105">
        <f>+Total!DY15</f>
        <v>1523078698</v>
      </c>
      <c r="AM17" s="401">
        <f t="shared" si="119"/>
        <v>14118052</v>
      </c>
      <c r="AN17" s="359">
        <f t="shared" si="120"/>
        <v>0.93561432747928663</v>
      </c>
      <c r="AO17" s="401">
        <f t="shared" si="121"/>
        <v>35849474</v>
      </c>
      <c r="AP17" s="359">
        <f t="shared" si="122"/>
        <v>2.410487463632573</v>
      </c>
      <c r="AQ17" s="103">
        <f t="shared" si="11"/>
        <v>4402.1722199030637</v>
      </c>
      <c r="AR17" s="105">
        <f t="shared" si="12"/>
        <v>4474.7012368111564</v>
      </c>
      <c r="AS17" s="105">
        <f t="shared" si="13"/>
        <v>4473.9978137826965</v>
      </c>
      <c r="AT17" s="105">
        <f t="shared" si="14"/>
        <v>4239.9490059966402</v>
      </c>
      <c r="AU17" s="105">
        <f t="shared" si="15"/>
        <v>4551.2327502655953</v>
      </c>
      <c r="AV17" s="105">
        <f t="shared" si="16"/>
        <v>4568.0854796829399</v>
      </c>
      <c r="AW17" s="105">
        <f t="shared" si="17"/>
        <v>5271.1578500694168</v>
      </c>
      <c r="AX17" s="105">
        <f t="shared" si="18"/>
        <v>5393.1386635487052</v>
      </c>
      <c r="AY17" s="105">
        <f t="shared" si="19"/>
        <v>5521.9262828119809</v>
      </c>
      <c r="AZ17" s="105">
        <f t="shared" si="20"/>
        <v>7889.8361563431345</v>
      </c>
      <c r="BA17" s="105">
        <f t="shared" si="21"/>
        <v>7790.078976084922</v>
      </c>
      <c r="BB17" s="105">
        <f t="shared" si="22"/>
        <v>6798.5120825205177</v>
      </c>
      <c r="BC17" s="105">
        <f t="shared" si="23"/>
        <v>7091.6302319653114</v>
      </c>
      <c r="BD17" s="105">
        <f t="shared" si="24"/>
        <v>7165.8105233065962</v>
      </c>
      <c r="BE17" s="105">
        <f t="shared" si="25"/>
        <v>7736.8871860646659</v>
      </c>
      <c r="BF17" s="105">
        <f t="shared" si="26"/>
        <v>8314.0706175722771</v>
      </c>
      <c r="BG17" s="353">
        <f t="shared" si="123"/>
        <v>577.1834315076112</v>
      </c>
      <c r="BH17" s="551">
        <f t="shared" si="27"/>
        <v>7.4601505441000624</v>
      </c>
      <c r="BI17" s="716">
        <f t="shared" si="124"/>
        <v>1222.4403856069657</v>
      </c>
      <c r="BJ17" s="551">
        <f t="shared" si="28"/>
        <v>17.237790826950512</v>
      </c>
      <c r="BK17" s="556">
        <f t="shared" si="125"/>
        <v>102.68353777236439</v>
      </c>
      <c r="BL17" s="556">
        <f t="shared" si="126"/>
        <v>105.92038002509092</v>
      </c>
      <c r="BM17" s="492">
        <f t="shared" si="29"/>
        <v>7577.7890575536567</v>
      </c>
      <c r="BN17" s="505">
        <f t="shared" si="30"/>
        <v>7903.3803566809911</v>
      </c>
      <c r="BO17" s="711">
        <f t="shared" si="127"/>
        <v>410.69026089128602</v>
      </c>
      <c r="BP17" s="493">
        <f t="shared" si="31"/>
        <v>5.1963873982620088</v>
      </c>
      <c r="BQ17" s="492">
        <f t="shared" si="32"/>
        <v>736.28156001862044</v>
      </c>
      <c r="BR17" s="495">
        <f t="shared" si="33"/>
        <v>9.7163111090389034</v>
      </c>
      <c r="BS17" s="107">
        <f>+'State General Purpose'!EH15+'State Ed Special Purpose'!DJ15+Local!B15</f>
        <v>621761339</v>
      </c>
      <c r="BT17" s="108">
        <f>+'State General Purpose'!EI15+'State Ed Special Purpose'!DK15+Local!C15</f>
        <v>689962937</v>
      </c>
      <c r="BU17" s="108">
        <f>+'State General Purpose'!EJ15+'State Ed Special Purpose'!DL15+Local!D15</f>
        <v>727944761.75</v>
      </c>
      <c r="BV17" s="108">
        <f>+'State General Purpose'!EK15+'State Ed Special Purpose'!DM15+Local!E15</f>
        <v>735682341</v>
      </c>
      <c r="BW17" s="108">
        <f>+'State General Purpose'!EL15+'State Ed Special Purpose'!DN15+Local!F15</f>
        <v>805678606</v>
      </c>
      <c r="BX17" s="108">
        <f>+'State General Purpose'!EM15+'State Ed Special Purpose'!DO15+Local!G15</f>
        <v>854836827</v>
      </c>
      <c r="BY17" s="108">
        <f>+'State General Purpose'!EN15+'State Ed Special Purpose'!DP15+Local!H15</f>
        <v>973056216</v>
      </c>
      <c r="BZ17" s="108">
        <f>+'State General Purpose'!EO15+'State Ed Special Purpose'!DQ15+Local!I15</f>
        <v>1018999105</v>
      </c>
      <c r="CA17" s="108">
        <f>+'State General Purpose'!EP15+'State Ed Special Purpose'!DR15+Local!J15</f>
        <v>1094756057</v>
      </c>
      <c r="CB17" s="108">
        <f>+'State General Purpose'!EQ15+'State Ed Special Purpose'!DS15+Local!K15</f>
        <v>1058160192</v>
      </c>
      <c r="CC17" s="108">
        <f>+'State General Purpose'!ER15+'State Ed Special Purpose'!DT15+Local!L15</f>
        <v>1096197826</v>
      </c>
      <c r="CD17" s="108">
        <f>+'State General Purpose'!ES15+'State Ed Special Purpose'!DU15+Local!M15</f>
        <v>1095447026</v>
      </c>
      <c r="CE17" s="108">
        <f>+'State General Purpose'!ET15+'State Ed Special Purpose'!DV15+Local!N15</f>
        <v>1119664072</v>
      </c>
      <c r="CF17" s="108">
        <f>+'State General Purpose'!EU15+'State Ed Special Purpose'!DW15+Local!O15</f>
        <v>1108700456</v>
      </c>
      <c r="CG17" s="108">
        <f>+'State General Purpose'!EV15+'State Ed Special Purpose'!DX15+Local!P15</f>
        <v>1151028099</v>
      </c>
      <c r="CH17" s="108">
        <f>+'State General Purpose'!EW15+'State Ed Special Purpose'!DY15+Local!Q15</f>
        <v>1172583333</v>
      </c>
      <c r="CI17" s="401">
        <f t="shared" si="128"/>
        <v>21555234</v>
      </c>
      <c r="CJ17" s="454">
        <f t="shared" si="34"/>
        <v>1.8726939871169905</v>
      </c>
      <c r="CK17" s="716">
        <f t="shared" si="129"/>
        <v>52919261</v>
      </c>
      <c r="CL17" s="454">
        <f t="shared" si="35"/>
        <v>4.7263516195061053</v>
      </c>
      <c r="CM17" s="108">
        <f t="shared" si="36"/>
        <v>3797.0396773518883</v>
      </c>
      <c r="CN17" s="108">
        <f t="shared" si="37"/>
        <v>3845.6685803146929</v>
      </c>
      <c r="CO17" s="108">
        <f t="shared" si="38"/>
        <v>3748.9880659315759</v>
      </c>
      <c r="CP17" s="108">
        <f t="shared" si="39"/>
        <v>3504.9317770116218</v>
      </c>
      <c r="CQ17" s="108">
        <f t="shared" si="40"/>
        <v>3754.1172255046317</v>
      </c>
      <c r="CR17" s="108">
        <f t="shared" si="41"/>
        <v>3778.834984262679</v>
      </c>
      <c r="CS17" s="108">
        <f t="shared" si="42"/>
        <v>4488.1217672861112</v>
      </c>
      <c r="CT17" s="108">
        <f t="shared" si="43"/>
        <v>4599.6606043327401</v>
      </c>
      <c r="CU17" s="108">
        <f t="shared" si="44"/>
        <v>4724.1314809460728</v>
      </c>
      <c r="CV17" s="108">
        <f t="shared" si="45"/>
        <v>6440.7770045100933</v>
      </c>
      <c r="CW17" s="108">
        <f t="shared" si="46"/>
        <v>6045.4886476358834</v>
      </c>
      <c r="CX17" s="108">
        <f t="shared" si="47"/>
        <v>5083.6894716946344</v>
      </c>
      <c r="CY17" s="108">
        <f t="shared" si="48"/>
        <v>5338.9507511725606</v>
      </c>
      <c r="CZ17" s="108">
        <f t="shared" si="49"/>
        <v>5383.3551214637382</v>
      </c>
      <c r="DA17" s="108">
        <f t="shared" si="50"/>
        <v>5901.661235208564</v>
      </c>
      <c r="DB17" s="108">
        <f t="shared" si="51"/>
        <v>6400.8121499906028</v>
      </c>
      <c r="DC17" s="353">
        <f t="shared" si="52"/>
        <v>499.15091478203885</v>
      </c>
      <c r="DD17" s="553">
        <f t="shared" si="130"/>
        <v>8.4578035723936118</v>
      </c>
      <c r="DE17" s="356">
        <f t="shared" si="131"/>
        <v>1061.8613988180423</v>
      </c>
      <c r="DF17" s="553">
        <f t="shared" si="132"/>
        <v>19.888952873087138</v>
      </c>
      <c r="DG17" s="554">
        <f t="shared" si="133"/>
        <v>130.51142622366316</v>
      </c>
      <c r="DH17" s="556">
        <f t="shared" si="134"/>
        <v>133.07378707439031</v>
      </c>
      <c r="DI17" s="492">
        <f t="shared" si="53"/>
        <v>5704.956583705195</v>
      </c>
      <c r="DJ17" s="505">
        <f t="shared" si="54"/>
        <v>6028.661444378361</v>
      </c>
      <c r="DK17" s="711">
        <f t="shared" si="55"/>
        <v>372.15070561224184</v>
      </c>
      <c r="DL17" s="493">
        <f t="shared" si="4"/>
        <v>6.1730237971692201</v>
      </c>
      <c r="DM17" s="492">
        <f t="shared" si="56"/>
        <v>695.8555662854078</v>
      </c>
      <c r="DN17" s="495">
        <f t="shared" si="57"/>
        <v>12.197385835905362</v>
      </c>
      <c r="DO17" s="564">
        <f>+'Tuition Revenues'!DJ15</f>
        <v>99089831</v>
      </c>
      <c r="DP17" s="565">
        <f>+'Tuition Revenues'!DK15</f>
        <v>112856636</v>
      </c>
      <c r="DQ17" s="565">
        <f>+'Tuition Revenues'!DL15</f>
        <v>140775867.75</v>
      </c>
      <c r="DR17" s="565">
        <f>+'Tuition Revenues'!DM15</f>
        <v>154279521</v>
      </c>
      <c r="DS17" s="565">
        <f>+'Tuition Revenues'!DN15</f>
        <v>171070557</v>
      </c>
      <c r="DT17" s="565">
        <f>+'Tuition Revenues'!DO15</f>
        <v>178541903</v>
      </c>
      <c r="DU17" s="565">
        <f>+'Tuition Revenues'!DP15</f>
        <v>169767704</v>
      </c>
      <c r="DV17" s="565">
        <f>+'Tuition Revenues'!DQ15</f>
        <v>175785455</v>
      </c>
      <c r="DW17" s="565">
        <f>+'Tuition Revenues'!DR15</f>
        <v>184878574</v>
      </c>
      <c r="DX17" s="565">
        <f>+'Tuition Revenues'!DS15</f>
        <v>238067039</v>
      </c>
      <c r="DY17" s="565">
        <f>+'Tuition Revenues'!DT15</f>
        <v>316337725</v>
      </c>
      <c r="DZ17" s="565">
        <f>+'Tuition Revenues'!DU15</f>
        <v>369514570</v>
      </c>
      <c r="EA17" s="565">
        <f>+'Tuition Revenues'!DV15</f>
        <v>367565152</v>
      </c>
      <c r="EB17" s="565">
        <f>+'Tuition Revenues'!DW15</f>
        <v>367096183</v>
      </c>
      <c r="EC17" s="565">
        <f>+'Tuition Revenues'!DX15</f>
        <v>357932547</v>
      </c>
      <c r="ED17" s="565">
        <f>+'Tuition Revenues'!DY15</f>
        <v>350495365</v>
      </c>
      <c r="EE17" s="401">
        <f t="shared" si="58"/>
        <v>-7437182</v>
      </c>
      <c r="EF17" s="359">
        <f t="shared" si="59"/>
        <v>-2.0778166339815978</v>
      </c>
      <c r="EG17" s="401">
        <f t="shared" si="60"/>
        <v>-17069787</v>
      </c>
      <c r="EH17" s="454">
        <f t="shared" si="61"/>
        <v>-4.6440166885026137</v>
      </c>
      <c r="EI17" s="108">
        <f t="shared" si="62"/>
        <v>605.13254255117522</v>
      </c>
      <c r="EJ17" s="108">
        <f t="shared" si="63"/>
        <v>629.03265649646346</v>
      </c>
      <c r="EK17" s="108">
        <f t="shared" si="64"/>
        <v>725.00974785112089</v>
      </c>
      <c r="EL17" s="108">
        <f t="shared" si="65"/>
        <v>735.01722898501896</v>
      </c>
      <c r="EM17" s="108">
        <f t="shared" si="66"/>
        <v>797.11552476096392</v>
      </c>
      <c r="EN17" s="108">
        <f t="shared" si="67"/>
        <v>789.25049542026079</v>
      </c>
      <c r="EO17" s="108">
        <f t="shared" si="68"/>
        <v>783.03608278330501</v>
      </c>
      <c r="EP17" s="108">
        <f t="shared" si="69"/>
        <v>793.47805921596535</v>
      </c>
      <c r="EQ17" s="108">
        <f t="shared" si="70"/>
        <v>797.79480186590831</v>
      </c>
      <c r="ER17" s="108">
        <f t="shared" si="71"/>
        <v>1449.0591518330407</v>
      </c>
      <c r="ES17" s="108">
        <f t="shared" si="72"/>
        <v>1744.5903284490387</v>
      </c>
      <c r="ET17" s="108">
        <f t="shared" si="73"/>
        <v>1714.8226108258839</v>
      </c>
      <c r="EU17" s="108">
        <f t="shared" si="74"/>
        <v>1752.6794807927502</v>
      </c>
      <c r="EV17" s="108">
        <f t="shared" si="75"/>
        <v>1782.4554018428578</v>
      </c>
      <c r="EW17" s="108">
        <f t="shared" si="76"/>
        <v>1835.2259508561026</v>
      </c>
      <c r="EX17" s="108">
        <f t="shared" si="77"/>
        <v>1913.2584675816734</v>
      </c>
      <c r="EY17" s="356">
        <f t="shared" si="135"/>
        <v>78.032516725570758</v>
      </c>
      <c r="EZ17" s="551">
        <f t="shared" si="78"/>
        <v>4.2519296705220349</v>
      </c>
      <c r="FA17" s="716">
        <f t="shared" si="136"/>
        <v>160.5789867889232</v>
      </c>
      <c r="FB17" s="551">
        <f t="shared" si="79"/>
        <v>9.1619140035970581</v>
      </c>
      <c r="FC17" s="556">
        <f t="shared" si="137"/>
        <v>62.250973921981192</v>
      </c>
      <c r="FD17" s="556">
        <f t="shared" si="138"/>
        <v>62.948836206509959</v>
      </c>
      <c r="FE17" s="492">
        <f t="shared" si="139"/>
        <v>1872.8324738484605</v>
      </c>
      <c r="FF17" s="711">
        <f t="shared" si="140"/>
        <v>1874.7189123026312</v>
      </c>
      <c r="FG17" s="492">
        <f t="shared" si="80"/>
        <v>38.539555279042133</v>
      </c>
      <c r="FH17" s="493">
        <f t="shared" si="81"/>
        <v>2.0557511329368179</v>
      </c>
      <c r="FI17" s="492">
        <f t="shared" si="82"/>
        <v>40.425993733212863</v>
      </c>
      <c r="FJ17" s="495">
        <f t="shared" si="83"/>
        <v>2.1585483110585959</v>
      </c>
      <c r="FK17" s="571">
        <f t="shared" si="84"/>
        <v>0.86253773993319593</v>
      </c>
      <c r="FL17" s="93">
        <f t="shared" si="85"/>
        <v>0.85942465804829105</v>
      </c>
      <c r="FM17" s="93">
        <f t="shared" si="86"/>
        <v>0.83795035714643407</v>
      </c>
      <c r="FN17" s="94">
        <f t="shared" si="87"/>
        <v>0.82664479503280108</v>
      </c>
      <c r="FO17" s="94">
        <f t="shared" si="88"/>
        <v>0.82485722693166008</v>
      </c>
      <c r="FP17" s="94">
        <f t="shared" si="89"/>
        <v>0.82722510361714141</v>
      </c>
      <c r="FQ17" s="94">
        <f t="shared" si="90"/>
        <v>0.85144894062070386</v>
      </c>
      <c r="FR17" s="94">
        <f t="shared" si="91"/>
        <v>0.85287267605801664</v>
      </c>
      <c r="FS17" s="94">
        <f t="shared" si="92"/>
        <v>0.85552237371418871</v>
      </c>
      <c r="FT17" s="94">
        <f t="shared" si="93"/>
        <v>0.81633849890937837</v>
      </c>
      <c r="FU17" s="94">
        <f t="shared" si="94"/>
        <v>0.77604972506635339</v>
      </c>
      <c r="FV17" s="94">
        <f t="shared" si="95"/>
        <v>0.74776501240104865</v>
      </c>
      <c r="FW17" s="94">
        <f t="shared" si="96"/>
        <v>0.75285238746760941</v>
      </c>
      <c r="FX17" s="94">
        <f t="shared" si="97"/>
        <v>0.75125557729366799</v>
      </c>
      <c r="FY17" s="94">
        <f t="shared" si="98"/>
        <v>0.76279530685653152</v>
      </c>
      <c r="FZ17" s="94">
        <f t="shared" si="98"/>
        <v>0.76987704873015039</v>
      </c>
      <c r="GA17" s="95">
        <f t="shared" si="99"/>
        <v>0.13746226006680409</v>
      </c>
      <c r="GB17" s="93">
        <f t="shared" si="100"/>
        <v>0.14057534195170898</v>
      </c>
      <c r="GC17" s="93">
        <f t="shared" si="101"/>
        <v>0.16204964285356596</v>
      </c>
      <c r="GD17" s="94">
        <f t="shared" si="102"/>
        <v>0.17335520496719892</v>
      </c>
      <c r="GE17" s="94">
        <f t="shared" si="103"/>
        <v>0.17514277306833997</v>
      </c>
      <c r="GF17" s="94">
        <f t="shared" si="104"/>
        <v>0.17277489638285859</v>
      </c>
      <c r="GG17" s="94">
        <f t="shared" si="105"/>
        <v>0.14855105937929616</v>
      </c>
      <c r="GH17" s="94">
        <f t="shared" si="106"/>
        <v>0.1471273239419833</v>
      </c>
      <c r="GI17" s="94">
        <f t="shared" si="107"/>
        <v>0.14447762628581126</v>
      </c>
      <c r="GJ17" s="94">
        <f t="shared" si="108"/>
        <v>0.18366150109062165</v>
      </c>
      <c r="GK17" s="94">
        <f t="shared" si="109"/>
        <v>0.22395027493364661</v>
      </c>
      <c r="GL17" s="94">
        <f t="shared" si="110"/>
        <v>0.25223498759895135</v>
      </c>
      <c r="GM17" s="94">
        <f t="shared" si="111"/>
        <v>0.24714761253239065</v>
      </c>
      <c r="GN17" s="94">
        <f t="shared" si="112"/>
        <v>0.24874442270633196</v>
      </c>
      <c r="GO17" s="94">
        <f t="shared" si="113"/>
        <v>0.23720469314346851</v>
      </c>
      <c r="GP17" s="94">
        <f t="shared" si="114"/>
        <v>0.23012295126984961</v>
      </c>
      <c r="GQ17" s="110"/>
    </row>
    <row r="18" spans="1:199" s="111" customFormat="1">
      <c r="A18" s="102" t="s">
        <v>9</v>
      </c>
      <c r="B18" s="349">
        <f>+'[1]FTE Enrollment Data'!GY15</f>
        <v>29507</v>
      </c>
      <c r="C18" s="350">
        <f>+'[1]FTE Enrollment Data'!HI15</f>
        <v>37727.633333333331</v>
      </c>
      <c r="D18" s="350">
        <f>+'[1]FTE Enrollment Data'!HJ15</f>
        <v>38783.366666666669</v>
      </c>
      <c r="E18" s="350">
        <f>+'[1]FTE Enrollment Data'!HK15</f>
        <v>44004.4</v>
      </c>
      <c r="F18" s="350">
        <f>+'[1]FTE Enrollment Data'!HL15</f>
        <v>46886.133333333331</v>
      </c>
      <c r="G18" s="350">
        <f>+'[1]FTE Enrollment Data'!HM15</f>
        <v>48504.633333333331</v>
      </c>
      <c r="H18" s="350">
        <f>+'[1]FTE Enrollment Data'!HN15</f>
        <v>48820.733333333337</v>
      </c>
      <c r="I18" s="350">
        <f>+'[1]FTE Enrollment Data'!HO15</f>
        <v>45254.9</v>
      </c>
      <c r="J18" s="350">
        <f>+'[1]FTE Enrollment Data'!HP15</f>
        <v>45215.566666666666</v>
      </c>
      <c r="K18" s="350">
        <f>+'[1]FTE Enrollment Data'!HQ15</f>
        <v>46228.799999999996</v>
      </c>
      <c r="L18" s="350">
        <f>+'[1]FTE Enrollment Data'!HR15</f>
        <v>50739.433333333334</v>
      </c>
      <c r="M18" s="350">
        <f>+'[1]FTE Enrollment Data'!HS15</f>
        <v>56022.866666666669</v>
      </c>
      <c r="N18" s="350">
        <f>+'[1]FTE Enrollment Data'!HT15</f>
        <v>56304.51666666667</v>
      </c>
      <c r="O18" s="350">
        <f>+'[1]FTE Enrollment Data'!HU15</f>
        <v>53969.066666666666</v>
      </c>
      <c r="P18" s="350">
        <f>+'[1]FTE Enrollment Data'!HV15</f>
        <v>49562.733333333323</v>
      </c>
      <c r="Q18" s="350">
        <f>+'[1]FTE Enrollment Data'!HW15</f>
        <v>46715.7</v>
      </c>
      <c r="R18" s="350">
        <f>+'[1]FTE Enrollment Data'!HX15</f>
        <v>44873.5</v>
      </c>
      <c r="S18" s="692">
        <f t="shared" si="115"/>
        <v>-1842.1999999999971</v>
      </c>
      <c r="T18" s="364">
        <f t="shared" si="116"/>
        <v>-3.943428012424083</v>
      </c>
      <c r="U18" s="362">
        <f t="shared" si="117"/>
        <v>-9095.5666666666657</v>
      </c>
      <c r="V18" s="364">
        <f t="shared" si="118"/>
        <v>-16.853296209186496</v>
      </c>
      <c r="W18" s="103">
        <f>+Total!DJ16</f>
        <v>229580598</v>
      </c>
      <c r="X18" s="105">
        <f>+Total!DK16</f>
        <v>241826733</v>
      </c>
      <c r="Y18" s="105">
        <f>+Total!DL16</f>
        <v>242372465</v>
      </c>
      <c r="Z18" s="105">
        <f>+Total!DM16</f>
        <v>250064476</v>
      </c>
      <c r="AA18" s="105">
        <f>+Total!DN16</f>
        <v>268445033</v>
      </c>
      <c r="AB18" s="105">
        <f>+Total!DO16</f>
        <v>291476111</v>
      </c>
      <c r="AC18" s="105">
        <f>+Total!DP16</f>
        <v>303356289</v>
      </c>
      <c r="AD18" s="105">
        <f>+Total!DQ16</f>
        <v>323509559</v>
      </c>
      <c r="AE18" s="105">
        <f>+Total!DR16</f>
        <v>340931162</v>
      </c>
      <c r="AF18" s="105">
        <f>+Total!DS16</f>
        <v>340615341</v>
      </c>
      <c r="AG18" s="105">
        <f>+Total!DT16</f>
        <v>353737245</v>
      </c>
      <c r="AH18" s="105">
        <f>+Total!DU16</f>
        <v>371646552</v>
      </c>
      <c r="AI18" s="105">
        <f>+Total!DV16</f>
        <v>378802552</v>
      </c>
      <c r="AJ18" s="105">
        <f>+Total!DW16</f>
        <v>382278294</v>
      </c>
      <c r="AK18" s="105">
        <f>+Total!DX16</f>
        <v>380772139</v>
      </c>
      <c r="AL18" s="105">
        <f>+Total!DY16</f>
        <v>359351464</v>
      </c>
      <c r="AM18" s="401">
        <f t="shared" si="119"/>
        <v>-21420675</v>
      </c>
      <c r="AN18" s="359">
        <f t="shared" si="120"/>
        <v>-5.625588851184304</v>
      </c>
      <c r="AO18" s="401">
        <f t="shared" si="121"/>
        <v>-19451088</v>
      </c>
      <c r="AP18" s="359">
        <f t="shared" si="122"/>
        <v>-5.1348883203933635</v>
      </c>
      <c r="AQ18" s="103">
        <f t="shared" si="11"/>
        <v>6085.2106987893048</v>
      </c>
      <c r="AR18" s="105">
        <f t="shared" si="12"/>
        <v>6235.3208033340752</v>
      </c>
      <c r="AS18" s="105">
        <f t="shared" si="13"/>
        <v>5507.914322204143</v>
      </c>
      <c r="AT18" s="105">
        <f t="shared" si="14"/>
        <v>5333.4420695813405</v>
      </c>
      <c r="AU18" s="105">
        <f t="shared" si="15"/>
        <v>5534.4204161939169</v>
      </c>
      <c r="AV18" s="105">
        <f t="shared" si="16"/>
        <v>5970.3345504846984</v>
      </c>
      <c r="AW18" s="105">
        <f t="shared" si="17"/>
        <v>6703.2805066412693</v>
      </c>
      <c r="AX18" s="105">
        <f t="shared" si="18"/>
        <v>7154.8270396552225</v>
      </c>
      <c r="AY18" s="105">
        <f t="shared" si="19"/>
        <v>7374.8650624718794</v>
      </c>
      <c r="AZ18" s="105">
        <f t="shared" si="20"/>
        <v>6713.0300561758995</v>
      </c>
      <c r="BA18" s="105">
        <f t="shared" si="21"/>
        <v>6314.1582365772074</v>
      </c>
      <c r="BB18" s="105">
        <f t="shared" si="22"/>
        <v>6600.6525586609241</v>
      </c>
      <c r="BC18" s="105">
        <f t="shared" si="23"/>
        <v>7018.8827674124441</v>
      </c>
      <c r="BD18" s="105">
        <f t="shared" si="24"/>
        <v>7713.0188004159054</v>
      </c>
      <c r="BE18" s="105">
        <f t="shared" si="25"/>
        <v>8150.8387758291119</v>
      </c>
      <c r="BF18" s="105">
        <f t="shared" si="26"/>
        <v>8008.0997470667544</v>
      </c>
      <c r="BG18" s="353">
        <f t="shared" si="123"/>
        <v>-142.73902876235752</v>
      </c>
      <c r="BH18" s="551">
        <f t="shared" si="27"/>
        <v>-1.7512188952337355</v>
      </c>
      <c r="BI18" s="716">
        <f t="shared" si="124"/>
        <v>989.21697965431031</v>
      </c>
      <c r="BJ18" s="551">
        <f t="shared" si="28"/>
        <v>14.093652970627851</v>
      </c>
      <c r="BK18" s="556">
        <f t="shared" si="125"/>
        <v>101.63018800934553</v>
      </c>
      <c r="BL18" s="556">
        <f t="shared" si="126"/>
        <v>102.02234350708788</v>
      </c>
      <c r="BM18" s="492">
        <f t="shared" si="29"/>
        <v>7500.0544714540201</v>
      </c>
      <c r="BN18" s="505">
        <f t="shared" si="30"/>
        <v>8326.2399363132081</v>
      </c>
      <c r="BO18" s="711">
        <f t="shared" si="127"/>
        <v>-318.1401892464537</v>
      </c>
      <c r="BP18" s="493">
        <f t="shared" si="31"/>
        <v>-3.820934679758023</v>
      </c>
      <c r="BQ18" s="492">
        <f t="shared" si="32"/>
        <v>508.04527561273426</v>
      </c>
      <c r="BR18" s="495">
        <f t="shared" si="33"/>
        <v>6.7738878103673361</v>
      </c>
      <c r="BS18" s="107">
        <f>+'State General Purpose'!EH16+'State Ed Special Purpose'!DJ16+Local!B16</f>
        <v>176655656</v>
      </c>
      <c r="BT18" s="108">
        <f>+'State General Purpose'!EI16+'State Ed Special Purpose'!DK16+Local!C16</f>
        <v>183342562</v>
      </c>
      <c r="BU18" s="108">
        <f>+'State General Purpose'!EJ16+'State Ed Special Purpose'!DL16+Local!D16</f>
        <v>172971814</v>
      </c>
      <c r="BV18" s="108">
        <f>+'State General Purpose'!EK16+'State Ed Special Purpose'!DM16+Local!E16</f>
        <v>169229348</v>
      </c>
      <c r="BW18" s="108">
        <f>+'State General Purpose'!EL16+'State Ed Special Purpose'!DN16+Local!F16</f>
        <v>173854099</v>
      </c>
      <c r="BX18" s="108">
        <f>+'State General Purpose'!EM16+'State Ed Special Purpose'!DO16+Local!G16</f>
        <v>186198742</v>
      </c>
      <c r="BY18" s="108">
        <f>+'State General Purpose'!EN16+'State Ed Special Purpose'!DP16+Local!H16</f>
        <v>202392024</v>
      </c>
      <c r="BZ18" s="108">
        <f>+'State General Purpose'!EO16+'State Ed Special Purpose'!DQ16+Local!I16</f>
        <v>215992688</v>
      </c>
      <c r="CA18" s="108">
        <f>+'State General Purpose'!EP16+'State Ed Special Purpose'!DR16+Local!J16</f>
        <v>219543870</v>
      </c>
      <c r="CB18" s="108">
        <f>+'State General Purpose'!EQ16+'State Ed Special Purpose'!DS16+Local!K16</f>
        <v>214191439</v>
      </c>
      <c r="CC18" s="108">
        <f>+'State General Purpose'!ER16+'State Ed Special Purpose'!DT16+Local!L16</f>
        <v>206241674</v>
      </c>
      <c r="CD18" s="108">
        <f>+'State General Purpose'!ES16+'State Ed Special Purpose'!DU16+Local!M16</f>
        <v>207447654</v>
      </c>
      <c r="CE18" s="108">
        <f>+'State General Purpose'!ET16+'State Ed Special Purpose'!DV16+Local!N16</f>
        <v>211173390</v>
      </c>
      <c r="CF18" s="108">
        <f>+'State General Purpose'!EU16+'State Ed Special Purpose'!DW16+Local!O16</f>
        <v>219480431</v>
      </c>
      <c r="CG18" s="108">
        <f>+'State General Purpose'!EV16+'State Ed Special Purpose'!DX16+Local!P16</f>
        <v>216067807</v>
      </c>
      <c r="CH18" s="108">
        <f>+'State General Purpose'!EW16+'State Ed Special Purpose'!DY16+Local!Q16</f>
        <v>194042925</v>
      </c>
      <c r="CI18" s="401">
        <f t="shared" si="128"/>
        <v>-22024882</v>
      </c>
      <c r="CJ18" s="454">
        <f t="shared" si="34"/>
        <v>-10.193504671429372</v>
      </c>
      <c r="CK18" s="716">
        <f t="shared" si="129"/>
        <v>-17130465</v>
      </c>
      <c r="CL18" s="454">
        <f t="shared" si="35"/>
        <v>-8.1120376956585289</v>
      </c>
      <c r="CM18" s="108">
        <f t="shared" si="36"/>
        <v>4682.3943192832139</v>
      </c>
      <c r="CN18" s="108">
        <f t="shared" si="37"/>
        <v>4727.3503503649754</v>
      </c>
      <c r="CO18" s="108">
        <f t="shared" si="38"/>
        <v>3930.7845124578448</v>
      </c>
      <c r="CP18" s="108">
        <f t="shared" si="39"/>
        <v>3609.3688254665203</v>
      </c>
      <c r="CQ18" s="108">
        <f t="shared" si="40"/>
        <v>3584.2781823592113</v>
      </c>
      <c r="CR18" s="108">
        <f t="shared" si="41"/>
        <v>3813.9275936043564</v>
      </c>
      <c r="CS18" s="108">
        <f t="shared" si="42"/>
        <v>4472.267621848684</v>
      </c>
      <c r="CT18" s="108">
        <f t="shared" si="43"/>
        <v>4776.9541315785791</v>
      </c>
      <c r="CU18" s="108">
        <f t="shared" si="44"/>
        <v>4749.0713581144228</v>
      </c>
      <c r="CV18" s="108">
        <f t="shared" si="45"/>
        <v>4221.3999039537293</v>
      </c>
      <c r="CW18" s="108">
        <f t="shared" si="46"/>
        <v>3681.3838039943212</v>
      </c>
      <c r="CX18" s="108">
        <f t="shared" si="47"/>
        <v>3684.3874396103802</v>
      </c>
      <c r="CY18" s="108">
        <f t="shared" si="48"/>
        <v>3912.8597739939919</v>
      </c>
      <c r="CZ18" s="108">
        <f t="shared" si="49"/>
        <v>4428.3358935006281</v>
      </c>
      <c r="DA18" s="108">
        <f t="shared" si="50"/>
        <v>4625.1647090806737</v>
      </c>
      <c r="DB18" s="108">
        <f t="shared" si="51"/>
        <v>4324.2208653214038</v>
      </c>
      <c r="DC18" s="353">
        <f t="shared" si="52"/>
        <v>-300.94384375926984</v>
      </c>
      <c r="DD18" s="553">
        <f t="shared" si="130"/>
        <v>-6.5066621988276676</v>
      </c>
      <c r="DE18" s="356">
        <f t="shared" si="131"/>
        <v>411.36109132741194</v>
      </c>
      <c r="DF18" s="553">
        <f t="shared" si="132"/>
        <v>10.51305477547235</v>
      </c>
      <c r="DG18" s="554">
        <f t="shared" si="133"/>
        <v>95.650425246009291</v>
      </c>
      <c r="DH18" s="556">
        <f t="shared" si="134"/>
        <v>89.9011614792134</v>
      </c>
      <c r="DI18" s="492">
        <f t="shared" si="53"/>
        <v>4181.1015252125435</v>
      </c>
      <c r="DJ18" s="505">
        <f t="shared" si="54"/>
        <v>4724.6954788228732</v>
      </c>
      <c r="DK18" s="711">
        <f t="shared" si="55"/>
        <v>-400.47461350146932</v>
      </c>
      <c r="DL18" s="493">
        <f t="shared" si="4"/>
        <v>-8.476199477754383</v>
      </c>
      <c r="DM18" s="492">
        <f t="shared" si="56"/>
        <v>143.11934010886034</v>
      </c>
      <c r="DN18" s="495">
        <f t="shared" si="57"/>
        <v>3.4230056181566884</v>
      </c>
      <c r="DO18" s="564">
        <f>+'Tuition Revenues'!DJ16</f>
        <v>52924942</v>
      </c>
      <c r="DP18" s="565">
        <f>+'Tuition Revenues'!DK16</f>
        <v>58484171</v>
      </c>
      <c r="DQ18" s="565">
        <f>+'Tuition Revenues'!DL16</f>
        <v>69400651</v>
      </c>
      <c r="DR18" s="565">
        <f>+'Tuition Revenues'!DM16</f>
        <v>80835128</v>
      </c>
      <c r="DS18" s="565">
        <f>+'Tuition Revenues'!DN16</f>
        <v>94590934</v>
      </c>
      <c r="DT18" s="565">
        <f>+'Tuition Revenues'!DO16</f>
        <v>105277369</v>
      </c>
      <c r="DU18" s="565">
        <f>+'Tuition Revenues'!DP16</f>
        <v>100964265</v>
      </c>
      <c r="DV18" s="565">
        <f>+'Tuition Revenues'!DQ16</f>
        <v>107516871</v>
      </c>
      <c r="DW18" s="565">
        <f>+'Tuition Revenues'!DR16</f>
        <v>121387292</v>
      </c>
      <c r="DX18" s="565">
        <f>+'Tuition Revenues'!DS16</f>
        <v>126423902</v>
      </c>
      <c r="DY18" s="565">
        <f>+'Tuition Revenues'!DT16</f>
        <v>147495571</v>
      </c>
      <c r="DZ18" s="565">
        <f>+'Tuition Revenues'!DU16</f>
        <v>164198898</v>
      </c>
      <c r="EA18" s="565">
        <f>+'Tuition Revenues'!DV16</f>
        <v>167629162</v>
      </c>
      <c r="EB18" s="565">
        <f>+'Tuition Revenues'!DW16</f>
        <v>162797863</v>
      </c>
      <c r="EC18" s="565">
        <f>+'Tuition Revenues'!DX16</f>
        <v>164704332</v>
      </c>
      <c r="ED18" s="565">
        <f>+'Tuition Revenues'!DY16</f>
        <v>165308539</v>
      </c>
      <c r="EE18" s="401">
        <f t="shared" si="58"/>
        <v>604207</v>
      </c>
      <c r="EF18" s="359">
        <f t="shared" si="59"/>
        <v>0.36684341733039538</v>
      </c>
      <c r="EG18" s="401">
        <f t="shared" si="60"/>
        <v>-2320623</v>
      </c>
      <c r="EH18" s="454">
        <f t="shared" si="61"/>
        <v>-1.3843790497503055</v>
      </c>
      <c r="EI18" s="108">
        <f t="shared" si="62"/>
        <v>1402.8163795060916</v>
      </c>
      <c r="EJ18" s="108">
        <f t="shared" si="63"/>
        <v>1507.9704529690991</v>
      </c>
      <c r="EK18" s="108">
        <f t="shared" si="64"/>
        <v>1577.129809746298</v>
      </c>
      <c r="EL18" s="108">
        <f t="shared" si="65"/>
        <v>1724.07324411482</v>
      </c>
      <c r="EM18" s="108">
        <f t="shared" si="66"/>
        <v>1950.1422338347058</v>
      </c>
      <c r="EN18" s="108">
        <f t="shared" si="67"/>
        <v>2156.4069568803416</v>
      </c>
      <c r="EO18" s="108">
        <f t="shared" si="68"/>
        <v>2231.0128847925857</v>
      </c>
      <c r="EP18" s="108">
        <f t="shared" si="69"/>
        <v>2377.8729080766434</v>
      </c>
      <c r="EQ18" s="108">
        <f t="shared" si="70"/>
        <v>2625.793704357457</v>
      </c>
      <c r="ER18" s="108">
        <f t="shared" si="71"/>
        <v>2491.6301522221702</v>
      </c>
      <c r="ES18" s="108">
        <f t="shared" si="72"/>
        <v>2632.7744325828858</v>
      </c>
      <c r="ET18" s="108">
        <f t="shared" si="73"/>
        <v>2916.2651190505439</v>
      </c>
      <c r="EU18" s="108">
        <f t="shared" si="74"/>
        <v>3106.0229934184522</v>
      </c>
      <c r="EV18" s="108">
        <f t="shared" si="75"/>
        <v>3284.6829069152773</v>
      </c>
      <c r="EW18" s="108">
        <f t="shared" si="76"/>
        <v>3525.6740667484382</v>
      </c>
      <c r="EX18" s="108">
        <f t="shared" si="77"/>
        <v>3683.878881745351</v>
      </c>
      <c r="EY18" s="356">
        <f t="shared" si="135"/>
        <v>158.20481499691277</v>
      </c>
      <c r="EZ18" s="551">
        <f t="shared" si="78"/>
        <v>4.4872217908338179</v>
      </c>
      <c r="FA18" s="716">
        <f t="shared" si="136"/>
        <v>577.85588832689882</v>
      </c>
      <c r="FB18" s="551">
        <f t="shared" si="79"/>
        <v>18.604366083295393</v>
      </c>
      <c r="FC18" s="556">
        <f t="shared" si="137"/>
        <v>110.31849147735274</v>
      </c>
      <c r="FD18" s="556">
        <f t="shared" si="138"/>
        <v>121.20468418714054</v>
      </c>
      <c r="FE18" s="492">
        <f t="shared" si="139"/>
        <v>3318.9529462414771</v>
      </c>
      <c r="FF18" s="711">
        <f t="shared" si="140"/>
        <v>3601.5444574903349</v>
      </c>
      <c r="FG18" s="492">
        <f t="shared" si="80"/>
        <v>82.334424255016074</v>
      </c>
      <c r="FH18" s="493">
        <f t="shared" si="81"/>
        <v>2.28608657276965</v>
      </c>
      <c r="FI18" s="492">
        <f t="shared" si="82"/>
        <v>364.92593550387392</v>
      </c>
      <c r="FJ18" s="495">
        <f t="shared" si="83"/>
        <v>10.995212689505934</v>
      </c>
      <c r="FK18" s="571">
        <f t="shared" si="84"/>
        <v>0.76947119024404664</v>
      </c>
      <c r="FL18" s="93">
        <f t="shared" si="85"/>
        <v>0.75815671710703714</v>
      </c>
      <c r="FM18" s="93">
        <f t="shared" si="86"/>
        <v>0.71366115783820572</v>
      </c>
      <c r="FN18" s="94">
        <f t="shared" si="87"/>
        <v>0.67674285731012829</v>
      </c>
      <c r="FO18" s="94">
        <f t="shared" si="88"/>
        <v>0.64763388265038224</v>
      </c>
      <c r="FP18" s="94">
        <f t="shared" si="89"/>
        <v>0.63881304495653846</v>
      </c>
      <c r="FQ18" s="94">
        <f t="shared" si="90"/>
        <v>0.66717596219012287</v>
      </c>
      <c r="FR18" s="94">
        <f t="shared" si="91"/>
        <v>0.66765473226712291</v>
      </c>
      <c r="FS18" s="94">
        <f t="shared" si="92"/>
        <v>0.64395366123792463</v>
      </c>
      <c r="FT18" s="94">
        <f t="shared" si="93"/>
        <v>0.62883673521915739</v>
      </c>
      <c r="FU18" s="94">
        <f t="shared" si="94"/>
        <v>0.58303635513416174</v>
      </c>
      <c r="FV18" s="94">
        <f t="shared" si="95"/>
        <v>0.55818533196024378</v>
      </c>
      <c r="FW18" s="94">
        <f t="shared" si="96"/>
        <v>0.55747615449011023</v>
      </c>
      <c r="FX18" s="94">
        <f t="shared" si="97"/>
        <v>0.57413783216266001</v>
      </c>
      <c r="FY18" s="94">
        <f t="shared" si="98"/>
        <v>0.56744647223257061</v>
      </c>
      <c r="FZ18" s="94">
        <f t="shared" si="98"/>
        <v>0.53998089458180143</v>
      </c>
      <c r="GA18" s="95">
        <f t="shared" si="99"/>
        <v>0.23052880975595333</v>
      </c>
      <c r="GB18" s="93">
        <f t="shared" si="100"/>
        <v>0.24184328289296286</v>
      </c>
      <c r="GC18" s="93">
        <f t="shared" si="101"/>
        <v>0.28633884216179423</v>
      </c>
      <c r="GD18" s="94">
        <f t="shared" si="102"/>
        <v>0.32325714268987171</v>
      </c>
      <c r="GE18" s="94">
        <f t="shared" si="103"/>
        <v>0.3523661173496177</v>
      </c>
      <c r="GF18" s="94">
        <f t="shared" si="104"/>
        <v>0.36118695504346154</v>
      </c>
      <c r="GG18" s="94">
        <f t="shared" si="105"/>
        <v>0.33282403780987707</v>
      </c>
      <c r="GH18" s="94">
        <f t="shared" si="106"/>
        <v>0.33234526773287709</v>
      </c>
      <c r="GI18" s="94">
        <f t="shared" si="107"/>
        <v>0.35604633876207537</v>
      </c>
      <c r="GJ18" s="94">
        <f t="shared" si="108"/>
        <v>0.37116326478084261</v>
      </c>
      <c r="GK18" s="94">
        <f t="shared" si="109"/>
        <v>0.4169636448658382</v>
      </c>
      <c r="GL18" s="94">
        <f t="shared" si="110"/>
        <v>0.44181466803975622</v>
      </c>
      <c r="GM18" s="94">
        <f t="shared" si="111"/>
        <v>0.44252384550988982</v>
      </c>
      <c r="GN18" s="94">
        <f t="shared" si="112"/>
        <v>0.42586216783733999</v>
      </c>
      <c r="GO18" s="94">
        <f t="shared" si="113"/>
        <v>0.43255352776742945</v>
      </c>
      <c r="GP18" s="94">
        <f t="shared" si="114"/>
        <v>0.46001910541819863</v>
      </c>
      <c r="GQ18" s="110"/>
    </row>
    <row r="19" spans="1:199" s="111" customFormat="1" ht="13.5" customHeight="1">
      <c r="A19" s="102" t="s">
        <v>10</v>
      </c>
      <c r="B19" s="349">
        <f>+'[1]FTE Enrollment Data'!GY16</f>
        <v>35914</v>
      </c>
      <c r="C19" s="350">
        <f>+'[1]FTE Enrollment Data'!HI16</f>
        <v>53220</v>
      </c>
      <c r="D19" s="350">
        <f>+'[1]FTE Enrollment Data'!HJ16</f>
        <v>56612.866666666669</v>
      </c>
      <c r="E19" s="350">
        <f>+'[1]FTE Enrollment Data'!HK16</f>
        <v>60126.325000000004</v>
      </c>
      <c r="F19" s="350">
        <f>+'[1]FTE Enrollment Data'!HL16</f>
        <v>64084.503509110924</v>
      </c>
      <c r="G19" s="350">
        <f>+'[1]FTE Enrollment Data'!HM16</f>
        <v>64452.496666666666</v>
      </c>
      <c r="H19" s="350">
        <f>+'[1]FTE Enrollment Data'!HN16</f>
        <v>64082.206666666665</v>
      </c>
      <c r="I19" s="350">
        <f>+'[1]FTE Enrollment Data'!HO16</f>
        <v>64146.412372250008</v>
      </c>
      <c r="J19" s="350">
        <f>+'[1]FTE Enrollment Data'!HP16</f>
        <v>65338.411666666667</v>
      </c>
      <c r="K19" s="350">
        <f>+'[1]FTE Enrollment Data'!HQ16</f>
        <v>67568.144</v>
      </c>
      <c r="L19" s="350">
        <f>+'[1]FTE Enrollment Data'!HR16</f>
        <v>76216.766666666663</v>
      </c>
      <c r="M19" s="350">
        <f>+'[1]FTE Enrollment Data'!HS16</f>
        <v>85133.633333333346</v>
      </c>
      <c r="N19" s="350">
        <f>+'[1]FTE Enrollment Data'!HT16</f>
        <v>83634.409666666674</v>
      </c>
      <c r="O19" s="350">
        <f>+'[1]FTE Enrollment Data'!HU16</f>
        <v>82579.409666666674</v>
      </c>
      <c r="P19" s="350">
        <f>+'[1]FTE Enrollment Data'!HV16</f>
        <v>78995.766666666677</v>
      </c>
      <c r="Q19" s="350">
        <f>+'[1]FTE Enrollment Data'!HW16</f>
        <v>76206.599999999991</v>
      </c>
      <c r="R19" s="350">
        <f>+'[1]FTE Enrollment Data'!HX16</f>
        <v>71680.194333333333</v>
      </c>
      <c r="S19" s="692">
        <f t="shared" si="115"/>
        <v>-4526.4056666666584</v>
      </c>
      <c r="T19" s="364">
        <f t="shared" si="116"/>
        <v>-5.9396504589716095</v>
      </c>
      <c r="U19" s="362">
        <f t="shared" si="117"/>
        <v>-10899.215333333341</v>
      </c>
      <c r="V19" s="364">
        <f t="shared" si="118"/>
        <v>-13.198466030852273</v>
      </c>
      <c r="W19" s="103">
        <f>+Total!DJ17</f>
        <v>295743354</v>
      </c>
      <c r="X19" s="105">
        <f>+Total!DK17</f>
        <v>347861837</v>
      </c>
      <c r="Y19" s="105">
        <f>+Total!DL17</f>
        <v>348774548</v>
      </c>
      <c r="Z19" s="105">
        <f>+Total!DM17</f>
        <v>391917867</v>
      </c>
      <c r="AA19" s="105">
        <f>+Total!DN17</f>
        <v>398494748</v>
      </c>
      <c r="AB19" s="105">
        <f>+Total!DO17</f>
        <v>431214576</v>
      </c>
      <c r="AC19" s="105">
        <f>+Total!DP17</f>
        <v>457734076</v>
      </c>
      <c r="AD19" s="105">
        <f>+Total!DQ17</f>
        <v>511389368</v>
      </c>
      <c r="AE19" s="105">
        <f>+Total!DR17</f>
        <v>511936547</v>
      </c>
      <c r="AF19" s="105">
        <f>+Total!DS17</f>
        <v>566971213</v>
      </c>
      <c r="AG19" s="105">
        <f>+Total!DT17</f>
        <v>507992009</v>
      </c>
      <c r="AH19" s="105">
        <f>+Total!DU17</f>
        <v>546557931.0163908</v>
      </c>
      <c r="AI19" s="105">
        <f>+Total!DV17</f>
        <v>589974175</v>
      </c>
      <c r="AJ19" s="105">
        <f>+Total!DW17</f>
        <v>566608787</v>
      </c>
      <c r="AK19" s="105">
        <f>+Total!DX17</f>
        <v>549812163.32999992</v>
      </c>
      <c r="AL19" s="105">
        <f>+Total!DY17</f>
        <v>549973672</v>
      </c>
      <c r="AM19" s="401">
        <f t="shared" si="119"/>
        <v>161508.67000007629</v>
      </c>
      <c r="AN19" s="359">
        <f t="shared" si="120"/>
        <v>2.9375244996742281E-2</v>
      </c>
      <c r="AO19" s="401">
        <f t="shared" si="121"/>
        <v>-40000503</v>
      </c>
      <c r="AP19" s="359">
        <f t="shared" si="122"/>
        <v>-6.780043041714495</v>
      </c>
      <c r="AQ19" s="103">
        <f t="shared" si="11"/>
        <v>5556.9965050732808</v>
      </c>
      <c r="AR19" s="105">
        <f t="shared" si="12"/>
        <v>6144.5720289733899</v>
      </c>
      <c r="AS19" s="105">
        <f t="shared" si="13"/>
        <v>5800.696250768694</v>
      </c>
      <c r="AT19" s="105">
        <f t="shared" si="14"/>
        <v>6115.6417782698563</v>
      </c>
      <c r="AU19" s="105">
        <f t="shared" si="15"/>
        <v>6182.7666670683411</v>
      </c>
      <c r="AV19" s="105">
        <f t="shared" si="16"/>
        <v>6729.0843813014762</v>
      </c>
      <c r="AW19" s="105">
        <f t="shared" si="17"/>
        <v>7135.7704830584971</v>
      </c>
      <c r="AX19" s="105">
        <f t="shared" si="18"/>
        <v>7826.7799133062281</v>
      </c>
      <c r="AY19" s="105">
        <f t="shared" si="19"/>
        <v>7576.5962581420026</v>
      </c>
      <c r="AZ19" s="105">
        <f t="shared" si="20"/>
        <v>7438.9302747470701</v>
      </c>
      <c r="BA19" s="105">
        <f t="shared" si="21"/>
        <v>5966.9955235083344</v>
      </c>
      <c r="BB19" s="105">
        <f t="shared" si="22"/>
        <v>6535.0844609862406</v>
      </c>
      <c r="BC19" s="105">
        <f t="shared" si="23"/>
        <v>7144.3254121268455</v>
      </c>
      <c r="BD19" s="105">
        <f t="shared" si="24"/>
        <v>7172.6474836415273</v>
      </c>
      <c r="BE19" s="105">
        <f t="shared" si="25"/>
        <v>7214.7578205824693</v>
      </c>
      <c r="BF19" s="105">
        <f t="shared" si="26"/>
        <v>7672.6029709471168</v>
      </c>
      <c r="BG19" s="353">
        <f t="shared" si="123"/>
        <v>457.84515036464745</v>
      </c>
      <c r="BH19" s="551">
        <f t="shared" si="27"/>
        <v>6.3459531386970971</v>
      </c>
      <c r="BI19" s="716">
        <f t="shared" si="124"/>
        <v>528.27755882027122</v>
      </c>
      <c r="BJ19" s="551">
        <f t="shared" si="28"/>
        <v>7.3943658546623299</v>
      </c>
      <c r="BK19" s="556">
        <f t="shared" si="125"/>
        <v>103.4465396979511</v>
      </c>
      <c r="BL19" s="556">
        <f t="shared" si="126"/>
        <v>97.748150075451917</v>
      </c>
      <c r="BM19" s="492">
        <f t="shared" si="29"/>
        <v>7634.0966972010256</v>
      </c>
      <c r="BN19" s="505">
        <f t="shared" si="30"/>
        <v>7370.015080497189</v>
      </c>
      <c r="BO19" s="711">
        <f t="shared" si="127"/>
        <v>302.58789044992773</v>
      </c>
      <c r="BP19" s="493">
        <f t="shared" si="31"/>
        <v>4.1056617543517273</v>
      </c>
      <c r="BQ19" s="492">
        <f t="shared" si="32"/>
        <v>38.50627374609121</v>
      </c>
      <c r="BR19" s="495">
        <f t="shared" si="33"/>
        <v>0.50439855916691756</v>
      </c>
      <c r="BS19" s="107">
        <f>+'State General Purpose'!EH17+'State Ed Special Purpose'!DJ17+Local!B17</f>
        <v>221842616</v>
      </c>
      <c r="BT19" s="108">
        <f>+'State General Purpose'!EI17+'State Ed Special Purpose'!DK17+Local!C17</f>
        <v>214143953</v>
      </c>
      <c r="BU19" s="108">
        <f>+'State General Purpose'!EJ17+'State Ed Special Purpose'!DL17+Local!D17</f>
        <v>200112861</v>
      </c>
      <c r="BV19" s="108">
        <f>+'State General Purpose'!EK17+'State Ed Special Purpose'!DM17+Local!E17</f>
        <v>184300914</v>
      </c>
      <c r="BW19" s="108">
        <f>+'State General Purpose'!EL17+'State Ed Special Purpose'!DN17+Local!F17</f>
        <v>192164588</v>
      </c>
      <c r="BX19" s="108">
        <f>+'State General Purpose'!EM17+'State Ed Special Purpose'!DO17+Local!G17</f>
        <v>202945023</v>
      </c>
      <c r="BY19" s="108">
        <f>+'State General Purpose'!EN17+'State Ed Special Purpose'!DP17+Local!H17</f>
        <v>213531273</v>
      </c>
      <c r="BZ19" s="108">
        <f>+'State General Purpose'!EO17+'State Ed Special Purpose'!DQ17+Local!I17</f>
        <v>250160190</v>
      </c>
      <c r="CA19" s="108">
        <f>+'State General Purpose'!EP17+'State Ed Special Purpose'!DR17+Local!J17</f>
        <v>200515859</v>
      </c>
      <c r="CB19" s="108">
        <f>+'State General Purpose'!EQ17+'State Ed Special Purpose'!DS17+Local!K17</f>
        <v>191211351</v>
      </c>
      <c r="CC19" s="108">
        <f>+'State General Purpose'!ER17+'State Ed Special Purpose'!DT17+Local!L17</f>
        <v>170164704</v>
      </c>
      <c r="CD19" s="108">
        <f>+'State General Purpose'!ES17+'State Ed Special Purpose'!DU17+Local!M17</f>
        <v>168966138</v>
      </c>
      <c r="CE19" s="108">
        <f>+'State General Purpose'!ET17+'State Ed Special Purpose'!DV17+Local!N17</f>
        <v>192750976</v>
      </c>
      <c r="CF19" s="108">
        <f>+'State General Purpose'!EU17+'State Ed Special Purpose'!DW17+Local!O17</f>
        <v>182280653</v>
      </c>
      <c r="CG19" s="108">
        <f>+'State General Purpose'!EV17+'State Ed Special Purpose'!DX17+Local!P17</f>
        <v>204046380.32999998</v>
      </c>
      <c r="CH19" s="108">
        <f>+'State General Purpose'!EW17+'State Ed Special Purpose'!DY17+Local!Q17</f>
        <v>204207889</v>
      </c>
      <c r="CI19" s="401">
        <f t="shared" si="128"/>
        <v>161508.67000001669</v>
      </c>
      <c r="CJ19" s="454">
        <f t="shared" si="34"/>
        <v>7.9152920889266482E-2</v>
      </c>
      <c r="CK19" s="716">
        <f t="shared" si="129"/>
        <v>11456913</v>
      </c>
      <c r="CL19" s="454">
        <f t="shared" si="35"/>
        <v>5.9438936381831864</v>
      </c>
      <c r="CM19" s="108">
        <f t="shared" si="36"/>
        <v>4168.4069146937245</v>
      </c>
      <c r="CN19" s="108">
        <f t="shared" si="37"/>
        <v>3782.6021823072019</v>
      </c>
      <c r="CO19" s="108">
        <f t="shared" si="38"/>
        <v>3328.207087328221</v>
      </c>
      <c r="CP19" s="108">
        <f t="shared" si="39"/>
        <v>2875.9045308636564</v>
      </c>
      <c r="CQ19" s="108">
        <f t="shared" si="40"/>
        <v>2981.4917642962782</v>
      </c>
      <c r="CR19" s="108">
        <f t="shared" si="41"/>
        <v>3166.9481055115562</v>
      </c>
      <c r="CS19" s="108">
        <f t="shared" si="42"/>
        <v>3328.8108423094677</v>
      </c>
      <c r="CT19" s="108">
        <f t="shared" si="43"/>
        <v>3828.684897885616</v>
      </c>
      <c r="CU19" s="108">
        <f t="shared" si="44"/>
        <v>2967.6093959307213</v>
      </c>
      <c r="CV19" s="108">
        <f t="shared" si="45"/>
        <v>2508.7832948393248</v>
      </c>
      <c r="CW19" s="108">
        <f t="shared" si="46"/>
        <v>1998.7952744097611</v>
      </c>
      <c r="CX19" s="108">
        <f t="shared" si="47"/>
        <v>2020.2945016702035</v>
      </c>
      <c r="CY19" s="108">
        <f t="shared" si="48"/>
        <v>2334.1287710585834</v>
      </c>
      <c r="CZ19" s="108">
        <f t="shared" si="49"/>
        <v>2307.4736874085656</v>
      </c>
      <c r="DA19" s="108">
        <f t="shared" si="50"/>
        <v>2677.5421069828599</v>
      </c>
      <c r="DB19" s="108">
        <f t="shared" si="51"/>
        <v>2848.874656371258</v>
      </c>
      <c r="DC19" s="353">
        <f t="shared" si="52"/>
        <v>171.33254938839809</v>
      </c>
      <c r="DD19" s="553">
        <f t="shared" si="130"/>
        <v>6.3988741369024105</v>
      </c>
      <c r="DE19" s="356">
        <f t="shared" si="131"/>
        <v>514.74588531267455</v>
      </c>
      <c r="DF19" s="553">
        <f t="shared" si="132"/>
        <v>22.053020025935627</v>
      </c>
      <c r="DG19" s="554">
        <f t="shared" si="133"/>
        <v>57.058116678382497</v>
      </c>
      <c r="DH19" s="556">
        <f t="shared" si="134"/>
        <v>59.228505780181692</v>
      </c>
      <c r="DI19" s="492">
        <f t="shared" si="53"/>
        <v>2494.142373713009</v>
      </c>
      <c r="DJ19" s="505">
        <f t="shared" si="54"/>
        <v>2735.1612067744704</v>
      </c>
      <c r="DK19" s="711">
        <f t="shared" si="55"/>
        <v>113.71344959678754</v>
      </c>
      <c r="DL19" s="493">
        <f t="shared" si="4"/>
        <v>4.1574679150589402</v>
      </c>
      <c r="DM19" s="492">
        <f t="shared" si="56"/>
        <v>354.73228265824901</v>
      </c>
      <c r="DN19" s="495">
        <f t="shared" si="57"/>
        <v>14.222615613164136</v>
      </c>
      <c r="DO19" s="564">
        <f>+'Tuition Revenues'!DJ17</f>
        <v>73900738</v>
      </c>
      <c r="DP19" s="565">
        <f>+'Tuition Revenues'!DK17</f>
        <v>133717884</v>
      </c>
      <c r="DQ19" s="565">
        <f>+'Tuition Revenues'!DL17</f>
        <v>148661687</v>
      </c>
      <c r="DR19" s="565">
        <f>+'Tuition Revenues'!DM17</f>
        <v>207616953</v>
      </c>
      <c r="DS19" s="565">
        <f>+'Tuition Revenues'!DN17</f>
        <v>206330160</v>
      </c>
      <c r="DT19" s="565">
        <f>+'Tuition Revenues'!DO17</f>
        <v>228269553</v>
      </c>
      <c r="DU19" s="565">
        <f>+'Tuition Revenues'!DP17</f>
        <v>244202803</v>
      </c>
      <c r="DV19" s="565">
        <f>+'Tuition Revenues'!DQ17</f>
        <v>261229178</v>
      </c>
      <c r="DW19" s="565">
        <f>+'Tuition Revenues'!DR17</f>
        <v>311420688</v>
      </c>
      <c r="DX19" s="565">
        <f>+'Tuition Revenues'!DS17</f>
        <v>375759862</v>
      </c>
      <c r="DY19" s="565">
        <f>+'Tuition Revenues'!DT17</f>
        <v>337827305</v>
      </c>
      <c r="DZ19" s="565">
        <f>+'Tuition Revenues'!DU17</f>
        <v>377591793.01639074</v>
      </c>
      <c r="EA19" s="565">
        <f>+'Tuition Revenues'!DV17</f>
        <v>397223199</v>
      </c>
      <c r="EB19" s="565">
        <f>+'Tuition Revenues'!DW17</f>
        <v>384328134</v>
      </c>
      <c r="EC19" s="565">
        <f>+'Tuition Revenues'!DX17</f>
        <v>345765783</v>
      </c>
      <c r="ED19" s="565">
        <f>+'Tuition Revenues'!DY17</f>
        <v>345765783</v>
      </c>
      <c r="EE19" s="401">
        <f t="shared" si="58"/>
        <v>0</v>
      </c>
      <c r="EF19" s="359">
        <f t="shared" si="59"/>
        <v>0</v>
      </c>
      <c r="EG19" s="401">
        <f t="shared" si="60"/>
        <v>-51457416</v>
      </c>
      <c r="EH19" s="454">
        <f t="shared" si="61"/>
        <v>-12.954282662629682</v>
      </c>
      <c r="EI19" s="108">
        <f t="shared" si="62"/>
        <v>1388.5895903795565</v>
      </c>
      <c r="EJ19" s="108">
        <f t="shared" si="63"/>
        <v>2361.9698466661875</v>
      </c>
      <c r="EK19" s="108">
        <f t="shared" si="64"/>
        <v>2472.489163440473</v>
      </c>
      <c r="EL19" s="108">
        <f t="shared" si="65"/>
        <v>3239.7372474062004</v>
      </c>
      <c r="EM19" s="108">
        <f t="shared" si="66"/>
        <v>3201.2749027720624</v>
      </c>
      <c r="EN19" s="108">
        <f t="shared" si="67"/>
        <v>3562.1362757899205</v>
      </c>
      <c r="EO19" s="108">
        <f t="shared" si="68"/>
        <v>3806.9596407490294</v>
      </c>
      <c r="EP19" s="108">
        <f t="shared" si="69"/>
        <v>3998.0950154206125</v>
      </c>
      <c r="EQ19" s="108">
        <f t="shared" si="70"/>
        <v>4608.9868622112808</v>
      </c>
      <c r="ER19" s="108">
        <f t="shared" si="71"/>
        <v>4930.1469799077458</v>
      </c>
      <c r="ES19" s="108">
        <f t="shared" si="72"/>
        <v>3968.2002490985733</v>
      </c>
      <c r="ET19" s="108">
        <f t="shared" si="73"/>
        <v>4514.7899593160364</v>
      </c>
      <c r="EU19" s="108">
        <f t="shared" si="74"/>
        <v>4810.1966410682617</v>
      </c>
      <c r="EV19" s="108">
        <f t="shared" si="75"/>
        <v>4865.1737962329616</v>
      </c>
      <c r="EW19" s="108">
        <f t="shared" si="76"/>
        <v>4537.2157135996104</v>
      </c>
      <c r="EX19" s="108">
        <f t="shared" si="77"/>
        <v>4823.7283145758583</v>
      </c>
      <c r="EY19" s="356">
        <f t="shared" si="135"/>
        <v>286.512600976248</v>
      </c>
      <c r="EZ19" s="551">
        <f t="shared" si="78"/>
        <v>6.314722928369271</v>
      </c>
      <c r="FA19" s="716">
        <f t="shared" si="136"/>
        <v>13.531673507596679</v>
      </c>
      <c r="FB19" s="551">
        <f t="shared" si="79"/>
        <v>0.28131227301741929</v>
      </c>
      <c r="FC19" s="556">
        <f t="shared" si="137"/>
        <v>170.84665447632398</v>
      </c>
      <c r="FD19" s="556">
        <f t="shared" si="138"/>
        <v>158.70729894782389</v>
      </c>
      <c r="FE19" s="492">
        <f t="shared" si="139"/>
        <v>5139.9543234880166</v>
      </c>
      <c r="FF19" s="711">
        <f t="shared" si="140"/>
        <v>4634.8538737227191</v>
      </c>
      <c r="FG19" s="492">
        <f t="shared" si="80"/>
        <v>188.87444085313928</v>
      </c>
      <c r="FH19" s="493">
        <f t="shared" si="81"/>
        <v>4.0750894418476058</v>
      </c>
      <c r="FI19" s="492">
        <f t="shared" si="82"/>
        <v>-316.22600891215825</v>
      </c>
      <c r="FJ19" s="495">
        <f t="shared" si="83"/>
        <v>-6.1523116551270167</v>
      </c>
      <c r="FK19" s="571">
        <f t="shared" si="84"/>
        <v>0.75011868567636519</v>
      </c>
      <c r="FL19" s="93">
        <f t="shared" si="85"/>
        <v>0.61560059259964184</v>
      </c>
      <c r="FM19" s="93">
        <f t="shared" si="86"/>
        <v>0.57375993216110488</v>
      </c>
      <c r="FN19" s="94">
        <f t="shared" si="87"/>
        <v>0.4702539218504167</v>
      </c>
      <c r="FO19" s="94">
        <f t="shared" si="88"/>
        <v>0.4822261496906855</v>
      </c>
      <c r="FP19" s="94">
        <f t="shared" si="89"/>
        <v>0.4706358140361192</v>
      </c>
      <c r="FQ19" s="94">
        <f t="shared" si="90"/>
        <v>0.46649634404758628</v>
      </c>
      <c r="FR19" s="94">
        <f t="shared" si="91"/>
        <v>0.48917753409374753</v>
      </c>
      <c r="FS19" s="94">
        <f t="shared" si="92"/>
        <v>0.39168107878807096</v>
      </c>
      <c r="FT19" s="94">
        <f t="shared" si="93"/>
        <v>0.33725054573449748</v>
      </c>
      <c r="FU19" s="94">
        <f t="shared" si="94"/>
        <v>0.33497515902853503</v>
      </c>
      <c r="FV19" s="94">
        <f t="shared" si="95"/>
        <v>0.30914588996227166</v>
      </c>
      <c r="FW19" s="94">
        <f t="shared" si="96"/>
        <v>0.32671087001392901</v>
      </c>
      <c r="FX19" s="94">
        <f t="shared" si="97"/>
        <v>0.32170459968528514</v>
      </c>
      <c r="FY19" s="94">
        <f t="shared" si="98"/>
        <v>0.37112016419238503</v>
      </c>
      <c r="FZ19" s="94">
        <f t="shared" si="98"/>
        <v>0.37130484493446808</v>
      </c>
      <c r="GA19" s="95">
        <f t="shared" si="99"/>
        <v>0.24988131432363481</v>
      </c>
      <c r="GB19" s="93">
        <f t="shared" si="100"/>
        <v>0.38439940740035822</v>
      </c>
      <c r="GC19" s="93">
        <f t="shared" si="101"/>
        <v>0.42624006783889518</v>
      </c>
      <c r="GD19" s="94">
        <f t="shared" si="102"/>
        <v>0.5297460781495833</v>
      </c>
      <c r="GE19" s="94">
        <f t="shared" si="103"/>
        <v>0.51777385030931444</v>
      </c>
      <c r="GF19" s="94">
        <f t="shared" si="104"/>
        <v>0.5293641859638808</v>
      </c>
      <c r="GG19" s="94">
        <f t="shared" si="105"/>
        <v>0.53350365595241378</v>
      </c>
      <c r="GH19" s="94">
        <f t="shared" si="106"/>
        <v>0.51082246590625247</v>
      </c>
      <c r="GI19" s="94">
        <f t="shared" si="107"/>
        <v>0.60831892121192899</v>
      </c>
      <c r="GJ19" s="94">
        <f t="shared" si="108"/>
        <v>0.66274945426550258</v>
      </c>
      <c r="GK19" s="94">
        <f t="shared" si="109"/>
        <v>0.66502484097146497</v>
      </c>
      <c r="GL19" s="94">
        <f t="shared" si="110"/>
        <v>0.69085411003772823</v>
      </c>
      <c r="GM19" s="94">
        <f t="shared" si="111"/>
        <v>0.67328912998607104</v>
      </c>
      <c r="GN19" s="94">
        <f t="shared" si="112"/>
        <v>0.6782954003147148</v>
      </c>
      <c r="GO19" s="94">
        <f t="shared" si="113"/>
        <v>0.62887983580761508</v>
      </c>
      <c r="GP19" s="94">
        <f t="shared" si="114"/>
        <v>0.62869515506553197</v>
      </c>
      <c r="GQ19" s="110"/>
    </row>
    <row r="20" spans="1:199" s="111" customFormat="1">
      <c r="A20" s="102" t="s">
        <v>11</v>
      </c>
      <c r="B20" s="349">
        <f>+'[1]FTE Enrollment Data'!GY17</f>
        <v>38642</v>
      </c>
      <c r="C20" s="350">
        <f>+'[1]FTE Enrollment Data'!HI17</f>
        <v>48459.199999999997</v>
      </c>
      <c r="D20" s="350">
        <f>+'[1]FTE Enrollment Data'!HJ17</f>
        <v>49676.6</v>
      </c>
      <c r="E20" s="350">
        <f>+'[1]FTE Enrollment Data'!HK17</f>
        <v>51444.9</v>
      </c>
      <c r="F20" s="350">
        <f>+'[1]FTE Enrollment Data'!HL17</f>
        <v>52700.683333333334</v>
      </c>
      <c r="G20" s="350">
        <f>+'[1]FTE Enrollment Data'!HM17</f>
        <v>52512.433333333334</v>
      </c>
      <c r="H20" s="350">
        <f>+'[1]FTE Enrollment Data'!HN17</f>
        <v>51258.733333333337</v>
      </c>
      <c r="I20" s="350">
        <f>+'[1]FTE Enrollment Data'!HO17</f>
        <v>51701.599999999999</v>
      </c>
      <c r="J20" s="350">
        <f>+'[1]FTE Enrollment Data'!HP17</f>
        <v>52056.799999999996</v>
      </c>
      <c r="K20" s="350">
        <f>+'[1]FTE Enrollment Data'!HQ17</f>
        <v>53531.866666666669</v>
      </c>
      <c r="L20" s="350">
        <f>+'[1]FTE Enrollment Data'!HR17</f>
        <v>60620.899999999994</v>
      </c>
      <c r="M20" s="350">
        <f>+'[1]FTE Enrollment Data'!HS17</f>
        <v>66922.633333333331</v>
      </c>
      <c r="N20" s="350">
        <f>+'[1]FTE Enrollment Data'!HT17</f>
        <v>66810.399999999994</v>
      </c>
      <c r="O20" s="350">
        <f>+'[1]FTE Enrollment Data'!HU17</f>
        <v>62992.066666666658</v>
      </c>
      <c r="P20" s="350">
        <f>+'[1]FTE Enrollment Data'!HV17</f>
        <v>60035.866666666669</v>
      </c>
      <c r="Q20" s="350">
        <f>+'[1]FTE Enrollment Data'!HW17</f>
        <v>56874.499999999993</v>
      </c>
      <c r="R20" s="350">
        <f>+'[1]FTE Enrollment Data'!HX17</f>
        <v>57415.233333333337</v>
      </c>
      <c r="S20" s="692">
        <f t="shared" si="115"/>
        <v>540.73333333334449</v>
      </c>
      <c r="T20" s="364">
        <f t="shared" si="116"/>
        <v>0.95074828496662744</v>
      </c>
      <c r="U20" s="362">
        <f t="shared" si="117"/>
        <v>-5576.8333333333212</v>
      </c>
      <c r="V20" s="364">
        <f t="shared" si="118"/>
        <v>-8.8532312534594126</v>
      </c>
      <c r="W20" s="103">
        <f>+Total!DJ18</f>
        <v>274340803.31743902</v>
      </c>
      <c r="X20" s="105">
        <f>+Total!DK18</f>
        <v>294040880</v>
      </c>
      <c r="Y20" s="105">
        <f>+Total!DL18</f>
        <v>301266861</v>
      </c>
      <c r="Z20" s="105">
        <f>+Total!DM18</f>
        <v>316834566</v>
      </c>
      <c r="AA20" s="105">
        <f>+Total!DN18</f>
        <v>334602100</v>
      </c>
      <c r="AB20" s="105">
        <f>+Total!DO18</f>
        <v>351734962</v>
      </c>
      <c r="AC20" s="105">
        <f>+Total!DP18</f>
        <v>375495921</v>
      </c>
      <c r="AD20" s="105">
        <f>+Total!DQ18</f>
        <v>399042860</v>
      </c>
      <c r="AE20" s="105">
        <f>+Total!DR18</f>
        <v>403131305</v>
      </c>
      <c r="AF20" s="105">
        <f>+Total!DS18</f>
        <v>426432606.60000002</v>
      </c>
      <c r="AG20" s="105">
        <f>+Total!DT18</f>
        <v>487245851</v>
      </c>
      <c r="AH20" s="105">
        <f>+Total!DU18</f>
        <v>464769470.01999998</v>
      </c>
      <c r="AI20" s="105">
        <f>+Total!DV18</f>
        <v>470271868.69999999</v>
      </c>
      <c r="AJ20" s="105">
        <f>+Total!DW18</f>
        <v>480928816</v>
      </c>
      <c r="AK20" s="105">
        <f>+Total!DX18</f>
        <v>475089448.07999998</v>
      </c>
      <c r="AL20" s="105">
        <f>+Total!DY18</f>
        <v>506540687</v>
      </c>
      <c r="AM20" s="401">
        <f t="shared" si="119"/>
        <v>31451238.920000017</v>
      </c>
      <c r="AN20" s="359">
        <f t="shared" si="120"/>
        <v>6.6200668204914468</v>
      </c>
      <c r="AO20" s="401">
        <f t="shared" si="121"/>
        <v>36268818.300000012</v>
      </c>
      <c r="AP20" s="359">
        <f t="shared" si="122"/>
        <v>7.7123087120350249</v>
      </c>
      <c r="AQ20" s="103">
        <f t="shared" si="11"/>
        <v>5661.2738823059199</v>
      </c>
      <c r="AR20" s="105">
        <f t="shared" si="12"/>
        <v>5919.1023540258393</v>
      </c>
      <c r="AS20" s="105">
        <f t="shared" si="13"/>
        <v>5856.1074275584169</v>
      </c>
      <c r="AT20" s="105">
        <f t="shared" si="14"/>
        <v>6011.9631465879156</v>
      </c>
      <c r="AU20" s="105">
        <f t="shared" si="15"/>
        <v>6371.864314038643</v>
      </c>
      <c r="AV20" s="105">
        <f t="shared" si="16"/>
        <v>6861.9518885237112</v>
      </c>
      <c r="AW20" s="105">
        <f t="shared" si="17"/>
        <v>7262.7524293252045</v>
      </c>
      <c r="AX20" s="105">
        <f t="shared" si="18"/>
        <v>7665.5280386039867</v>
      </c>
      <c r="AY20" s="105">
        <f t="shared" si="19"/>
        <v>7530.6790161125209</v>
      </c>
      <c r="AZ20" s="105">
        <f t="shared" si="20"/>
        <v>7034.4156322324488</v>
      </c>
      <c r="BA20" s="105">
        <f t="shared" si="21"/>
        <v>7280.7333891523494</v>
      </c>
      <c r="BB20" s="105">
        <f t="shared" si="22"/>
        <v>6956.5437419922646</v>
      </c>
      <c r="BC20" s="105">
        <f t="shared" si="23"/>
        <v>7465.5729456936915</v>
      </c>
      <c r="BD20" s="105">
        <f t="shared" si="24"/>
        <v>8010.6916532117466</v>
      </c>
      <c r="BE20" s="105">
        <f t="shared" si="25"/>
        <v>8353.2945006989085</v>
      </c>
      <c r="BF20" s="105">
        <f t="shared" si="26"/>
        <v>8822.4092734971018</v>
      </c>
      <c r="BG20" s="353">
        <f t="shared" si="123"/>
        <v>469.11477279819337</v>
      </c>
      <c r="BH20" s="551">
        <f t="shared" si="27"/>
        <v>5.6159252227841749</v>
      </c>
      <c r="BI20" s="716">
        <f t="shared" si="124"/>
        <v>1356.8363278034103</v>
      </c>
      <c r="BJ20" s="551">
        <f t="shared" si="28"/>
        <v>18.174577325455825</v>
      </c>
      <c r="BK20" s="556">
        <f t="shared" si="125"/>
        <v>108.09805594573896</v>
      </c>
      <c r="BL20" s="556">
        <f t="shared" si="126"/>
        <v>112.39656071848077</v>
      </c>
      <c r="BM20" s="492">
        <f t="shared" si="29"/>
        <v>7977.3669982463625</v>
      </c>
      <c r="BN20" s="505">
        <f t="shared" si="30"/>
        <v>8533.0523869219705</v>
      </c>
      <c r="BO20" s="711">
        <f t="shared" si="127"/>
        <v>289.35688657513128</v>
      </c>
      <c r="BP20" s="493">
        <f t="shared" si="31"/>
        <v>3.3910126582441817</v>
      </c>
      <c r="BQ20" s="492">
        <f t="shared" si="32"/>
        <v>845.04227525073929</v>
      </c>
      <c r="BR20" s="495">
        <f t="shared" si="33"/>
        <v>10.592997356602774</v>
      </c>
      <c r="BS20" s="107">
        <f>+'State General Purpose'!EH18+'State Ed Special Purpose'!DJ18+Local!B18</f>
        <v>186039700</v>
      </c>
      <c r="BT20" s="108">
        <f>+'State General Purpose'!EI18+'State Ed Special Purpose'!DK18+Local!C18</f>
        <v>189732580</v>
      </c>
      <c r="BU20" s="108">
        <f>+'State General Purpose'!EJ18+'State Ed Special Purpose'!DL18+Local!D18</f>
        <v>193720900</v>
      </c>
      <c r="BV20" s="108">
        <f>+'State General Purpose'!EK18+'State Ed Special Purpose'!DM18+Local!E18</f>
        <v>190561900</v>
      </c>
      <c r="BW20" s="108">
        <f>+'State General Purpose'!EL18+'State Ed Special Purpose'!DN18+Local!F18</f>
        <v>197305400</v>
      </c>
      <c r="BX20" s="108">
        <f>+'State General Purpose'!EM18+'State Ed Special Purpose'!DO18+Local!G18</f>
        <v>203981500</v>
      </c>
      <c r="BY20" s="108">
        <f>+'State General Purpose'!EN18+'State Ed Special Purpose'!DP18+Local!H18</f>
        <v>218518600</v>
      </c>
      <c r="BZ20" s="108">
        <f>+'State General Purpose'!EO18+'State Ed Special Purpose'!DQ18+Local!I18</f>
        <v>232295900</v>
      </c>
      <c r="CA20" s="108">
        <f>+'State General Purpose'!EP18+'State Ed Special Purpose'!DR18+Local!J18</f>
        <v>221264100</v>
      </c>
      <c r="CB20" s="108">
        <f>+'State General Purpose'!EQ18+'State Ed Special Purpose'!DS18+Local!K18</f>
        <v>207450531.59999999</v>
      </c>
      <c r="CC20" s="108">
        <f>+'State General Purpose'!ER18+'State Ed Special Purpose'!DT18+Local!L18</f>
        <v>235215931</v>
      </c>
      <c r="CD20" s="108">
        <f>+'State General Purpose'!ES18+'State Ed Special Purpose'!DU18+Local!M18</f>
        <v>195536720.01999998</v>
      </c>
      <c r="CE20" s="108">
        <f>+'State General Purpose'!ET18+'State Ed Special Purpose'!DV18+Local!N18</f>
        <v>202581368.69999999</v>
      </c>
      <c r="CF20" s="108">
        <f>+'State General Purpose'!EU18+'State Ed Special Purpose'!DW18+Local!O18</f>
        <v>214831336.00000003</v>
      </c>
      <c r="CG20" s="108">
        <f>+'State General Purpose'!EV18+'State Ed Special Purpose'!DX18+Local!P18</f>
        <v>210926988.07999998</v>
      </c>
      <c r="CH20" s="108">
        <f>+'State General Purpose'!EW18+'State Ed Special Purpose'!DY18+Local!Q18</f>
        <v>221872480</v>
      </c>
      <c r="CI20" s="401">
        <f t="shared" si="128"/>
        <v>10945491.920000017</v>
      </c>
      <c r="CJ20" s="454">
        <f t="shared" si="34"/>
        <v>5.1892325489655367</v>
      </c>
      <c r="CK20" s="716">
        <f t="shared" si="129"/>
        <v>19291111.300000012</v>
      </c>
      <c r="CL20" s="454">
        <f t="shared" si="35"/>
        <v>9.5226483184482564</v>
      </c>
      <c r="CM20" s="108">
        <f t="shared" si="36"/>
        <v>3839.099696239311</v>
      </c>
      <c r="CN20" s="108">
        <f t="shared" si="37"/>
        <v>3819.3551893648118</v>
      </c>
      <c r="CO20" s="108">
        <f t="shared" si="38"/>
        <v>3765.5996998730679</v>
      </c>
      <c r="CP20" s="108">
        <f t="shared" si="39"/>
        <v>3615.9284462155929</v>
      </c>
      <c r="CQ20" s="108">
        <f t="shared" si="40"/>
        <v>3757.3082692162425</v>
      </c>
      <c r="CR20" s="108">
        <f t="shared" si="41"/>
        <v>3979.4487053263115</v>
      </c>
      <c r="CS20" s="108">
        <f t="shared" si="42"/>
        <v>4226.5345753322918</v>
      </c>
      <c r="CT20" s="108">
        <f t="shared" si="43"/>
        <v>4462.3545819182127</v>
      </c>
      <c r="CU20" s="108">
        <f t="shared" si="44"/>
        <v>4133.3156076505211</v>
      </c>
      <c r="CV20" s="108">
        <f t="shared" si="45"/>
        <v>3422.0958712259308</v>
      </c>
      <c r="CW20" s="108">
        <f t="shared" si="46"/>
        <v>3514.7441050088187</v>
      </c>
      <c r="CX20" s="108">
        <f t="shared" si="47"/>
        <v>2926.7407472489313</v>
      </c>
      <c r="CY20" s="108">
        <f t="shared" si="48"/>
        <v>3215.9822564957917</v>
      </c>
      <c r="CZ20" s="108">
        <f t="shared" si="49"/>
        <v>3578.3831887160791</v>
      </c>
      <c r="DA20" s="108">
        <f t="shared" si="50"/>
        <v>3708.638987243844</v>
      </c>
      <c r="DB20" s="108">
        <f t="shared" si="51"/>
        <v>3864.3486600826609</v>
      </c>
      <c r="DC20" s="353">
        <f t="shared" si="52"/>
        <v>155.70967283881691</v>
      </c>
      <c r="DD20" s="553">
        <f t="shared" si="130"/>
        <v>4.1985664653365449</v>
      </c>
      <c r="DE20" s="356">
        <f t="shared" si="131"/>
        <v>648.36640358686918</v>
      </c>
      <c r="DF20" s="553">
        <f t="shared" si="132"/>
        <v>20.160758109820673</v>
      </c>
      <c r="DG20" s="554">
        <f t="shared" si="133"/>
        <v>78.615153157777158</v>
      </c>
      <c r="DH20" s="556">
        <f t="shared" si="134"/>
        <v>80.340353493079846</v>
      </c>
      <c r="DI20" s="492">
        <f t="shared" si="53"/>
        <v>3436.4503443387844</v>
      </c>
      <c r="DJ20" s="505">
        <f t="shared" si="54"/>
        <v>3788.4466733077807</v>
      </c>
      <c r="DK20" s="711">
        <f t="shared" si="55"/>
        <v>75.901986774880243</v>
      </c>
      <c r="DL20" s="493">
        <f t="shared" si="4"/>
        <v>2.0035120808130169</v>
      </c>
      <c r="DM20" s="492">
        <f t="shared" si="56"/>
        <v>427.89831574387654</v>
      </c>
      <c r="DN20" s="495">
        <f t="shared" si="57"/>
        <v>12.451753200764188</v>
      </c>
      <c r="DO20" s="564">
        <f>+'Tuition Revenues'!DJ18</f>
        <v>88301103.31743902</v>
      </c>
      <c r="DP20" s="565">
        <f>+'Tuition Revenues'!DK18</f>
        <v>104308300</v>
      </c>
      <c r="DQ20" s="565">
        <f>+'Tuition Revenues'!DL18</f>
        <v>107545961</v>
      </c>
      <c r="DR20" s="565">
        <f>+'Tuition Revenues'!DM18</f>
        <v>126272666</v>
      </c>
      <c r="DS20" s="565">
        <f>+'Tuition Revenues'!DN18</f>
        <v>137296700</v>
      </c>
      <c r="DT20" s="565">
        <f>+'Tuition Revenues'!DO18</f>
        <v>147753462</v>
      </c>
      <c r="DU20" s="565">
        <f>+'Tuition Revenues'!DP18</f>
        <v>156977321</v>
      </c>
      <c r="DV20" s="565">
        <f>+'Tuition Revenues'!DQ18</f>
        <v>166746960</v>
      </c>
      <c r="DW20" s="565">
        <f>+'Tuition Revenues'!DR18</f>
        <v>181867205</v>
      </c>
      <c r="DX20" s="565">
        <f>+'Tuition Revenues'!DS18</f>
        <v>218982075</v>
      </c>
      <c r="DY20" s="565">
        <f>+'Tuition Revenues'!DT18</f>
        <v>252029920</v>
      </c>
      <c r="DZ20" s="565">
        <f>+'Tuition Revenues'!DU18</f>
        <v>269232750</v>
      </c>
      <c r="EA20" s="565">
        <f>+'Tuition Revenues'!DV18</f>
        <v>267690500</v>
      </c>
      <c r="EB20" s="565">
        <f>+'Tuition Revenues'!DW18</f>
        <v>266097480</v>
      </c>
      <c r="EC20" s="565">
        <f>+'Tuition Revenues'!DX18</f>
        <v>264162460</v>
      </c>
      <c r="ED20" s="565">
        <f>+'Tuition Revenues'!DY18</f>
        <v>284668207</v>
      </c>
      <c r="EE20" s="401">
        <f t="shared" si="58"/>
        <v>20505747</v>
      </c>
      <c r="EF20" s="359">
        <f t="shared" si="59"/>
        <v>7.7625514995582634</v>
      </c>
      <c r="EG20" s="401">
        <f t="shared" si="60"/>
        <v>16977707</v>
      </c>
      <c r="EH20" s="454">
        <f t="shared" si="61"/>
        <v>6.3422896964965139</v>
      </c>
      <c r="EI20" s="108">
        <f t="shared" si="62"/>
        <v>1822.1741860666091</v>
      </c>
      <c r="EJ20" s="108">
        <f t="shared" si="63"/>
        <v>2099.7471646610275</v>
      </c>
      <c r="EK20" s="108">
        <f t="shared" si="64"/>
        <v>2090.5077276853485</v>
      </c>
      <c r="EL20" s="108">
        <f t="shared" si="65"/>
        <v>2396.0347003723227</v>
      </c>
      <c r="EM20" s="108">
        <f t="shared" si="66"/>
        <v>2614.556044822401</v>
      </c>
      <c r="EN20" s="108">
        <f t="shared" si="67"/>
        <v>2882.5031831973997</v>
      </c>
      <c r="EO20" s="108">
        <f t="shared" si="68"/>
        <v>3036.2178539929132</v>
      </c>
      <c r="EP20" s="108">
        <f t="shared" si="69"/>
        <v>3203.1734566857745</v>
      </c>
      <c r="EQ20" s="108">
        <f t="shared" si="70"/>
        <v>3397.3634084620003</v>
      </c>
      <c r="ER20" s="108">
        <f t="shared" si="71"/>
        <v>3612.3197610065181</v>
      </c>
      <c r="ES20" s="108">
        <f t="shared" si="72"/>
        <v>3765.9892841435312</v>
      </c>
      <c r="ET20" s="108">
        <f t="shared" si="73"/>
        <v>4029.8029947433338</v>
      </c>
      <c r="EU20" s="108">
        <f t="shared" si="74"/>
        <v>4249.5906891978993</v>
      </c>
      <c r="EV20" s="108">
        <f t="shared" si="75"/>
        <v>4432.308464495668</v>
      </c>
      <c r="EW20" s="108">
        <f t="shared" si="76"/>
        <v>4644.6555134550636</v>
      </c>
      <c r="EX20" s="108">
        <f t="shared" si="77"/>
        <v>4958.0606134144418</v>
      </c>
      <c r="EY20" s="356">
        <f t="shared" si="135"/>
        <v>313.40509995937828</v>
      </c>
      <c r="EZ20" s="551">
        <f t="shared" si="78"/>
        <v>6.7476500474895866</v>
      </c>
      <c r="FA20" s="716">
        <f t="shared" si="136"/>
        <v>708.46992421654249</v>
      </c>
      <c r="FB20" s="551">
        <f t="shared" si="79"/>
        <v>16.671486174360588</v>
      </c>
      <c r="FC20" s="556">
        <f t="shared" si="137"/>
        <v>150.93527485852607</v>
      </c>
      <c r="FD20" s="556">
        <f t="shared" si="138"/>
        <v>163.12701641941166</v>
      </c>
      <c r="FE20" s="492">
        <f t="shared" si="139"/>
        <v>4540.9166539075777</v>
      </c>
      <c r="FF20" s="711">
        <f t="shared" si="140"/>
        <v>4744.6057136141881</v>
      </c>
      <c r="FG20" s="492">
        <f t="shared" si="80"/>
        <v>213.45489980025377</v>
      </c>
      <c r="FH20" s="493">
        <f t="shared" si="81"/>
        <v>4.4988964875999189</v>
      </c>
      <c r="FI20" s="492">
        <f t="shared" si="82"/>
        <v>417.14395950686412</v>
      </c>
      <c r="FJ20" s="495">
        <f t="shared" si="83"/>
        <v>9.1863381625359892</v>
      </c>
      <c r="FK20" s="571">
        <f t="shared" si="84"/>
        <v>0.67813353956222822</v>
      </c>
      <c r="FL20" s="100">
        <f t="shared" si="85"/>
        <v>0.64525918981061414</v>
      </c>
      <c r="FM20" s="100">
        <f t="shared" si="86"/>
        <v>0.6430209394985531</v>
      </c>
      <c r="FN20" s="101">
        <f t="shared" si="87"/>
        <v>0.60145552426877569</v>
      </c>
      <c r="FO20" s="101">
        <f t="shared" si="88"/>
        <v>0.58967173248464366</v>
      </c>
      <c r="FP20" s="101">
        <f t="shared" si="89"/>
        <v>0.57992955502671928</v>
      </c>
      <c r="FQ20" s="101">
        <f t="shared" si="90"/>
        <v>0.58194666780414905</v>
      </c>
      <c r="FR20" s="101">
        <f t="shared" si="91"/>
        <v>0.58213270624614111</v>
      </c>
      <c r="FS20" s="101">
        <f t="shared" si="92"/>
        <v>0.54886360164959158</v>
      </c>
      <c r="FT20" s="101">
        <f t="shared" si="93"/>
        <v>0.48647905528151042</v>
      </c>
      <c r="FU20" s="101">
        <f t="shared" si="94"/>
        <v>0.48274588796857709</v>
      </c>
      <c r="FV20" s="101">
        <f t="shared" si="95"/>
        <v>0.42071765172438208</v>
      </c>
      <c r="FW20" s="101">
        <f t="shared" si="96"/>
        <v>0.43077500948548658</v>
      </c>
      <c r="FX20" s="101">
        <f t="shared" si="97"/>
        <v>0.44670090219755104</v>
      </c>
      <c r="FY20" s="101">
        <f t="shared" si="98"/>
        <v>0.44397321163925774</v>
      </c>
      <c r="FZ20" s="101">
        <f t="shared" si="98"/>
        <v>0.4380151203924908</v>
      </c>
      <c r="GA20" s="99">
        <f t="shared" si="99"/>
        <v>0.32186646043777178</v>
      </c>
      <c r="GB20" s="100">
        <f t="shared" si="100"/>
        <v>0.35474081018938591</v>
      </c>
      <c r="GC20" s="100">
        <f t="shared" si="101"/>
        <v>0.3569790605014469</v>
      </c>
      <c r="GD20" s="101">
        <f t="shared" si="102"/>
        <v>0.39854447573122437</v>
      </c>
      <c r="GE20" s="101">
        <f t="shared" si="103"/>
        <v>0.41032826751535628</v>
      </c>
      <c r="GF20" s="101">
        <f t="shared" si="104"/>
        <v>0.42007044497328078</v>
      </c>
      <c r="GG20" s="101">
        <f t="shared" si="105"/>
        <v>0.41805333219585095</v>
      </c>
      <c r="GH20" s="101">
        <f t="shared" si="106"/>
        <v>0.41786729375385895</v>
      </c>
      <c r="GI20" s="101">
        <f t="shared" si="107"/>
        <v>0.45113639835040842</v>
      </c>
      <c r="GJ20" s="101">
        <f t="shared" si="108"/>
        <v>0.51352094471848952</v>
      </c>
      <c r="GK20" s="101">
        <f t="shared" si="109"/>
        <v>0.51725411203142291</v>
      </c>
      <c r="GL20" s="101">
        <f t="shared" si="110"/>
        <v>0.57928234827561798</v>
      </c>
      <c r="GM20" s="101">
        <f t="shared" si="111"/>
        <v>0.56922499051451347</v>
      </c>
      <c r="GN20" s="101">
        <f t="shared" si="112"/>
        <v>0.55329909780244901</v>
      </c>
      <c r="GO20" s="101">
        <f t="shared" si="113"/>
        <v>0.55602678836074226</v>
      </c>
      <c r="GP20" s="101">
        <f t="shared" si="114"/>
        <v>0.5619848796075092</v>
      </c>
      <c r="GQ20" s="110"/>
    </row>
    <row r="21" spans="1:199" s="111" customFormat="1">
      <c r="A21" s="102" t="s">
        <v>12</v>
      </c>
      <c r="B21" s="349">
        <f>+'[1]FTE Enrollment Data'!GY18</f>
        <v>211519</v>
      </c>
      <c r="C21" s="350">
        <f>+'[1]FTE Enrollment Data'!HI18</f>
        <v>328359.34777777782</v>
      </c>
      <c r="D21" s="350">
        <f>+'[1]FTE Enrollment Data'!HJ18</f>
        <v>343855.85888888885</v>
      </c>
      <c r="E21" s="350">
        <f>+'[1]FTE Enrollment Data'!HK18</f>
        <v>372184.25444444444</v>
      </c>
      <c r="F21" s="350">
        <f>+'[1]FTE Enrollment Data'!HL18</f>
        <v>390613.56666666665</v>
      </c>
      <c r="G21" s="350">
        <f>+'[1]FTE Enrollment Data'!HM18</f>
        <v>398104.26444444439</v>
      </c>
      <c r="H21" s="350">
        <f>+'[1]FTE Enrollment Data'!HN18</f>
        <v>402010.28777777764</v>
      </c>
      <c r="I21" s="350">
        <f>+'[1]FTE Enrollment Data'!HO18</f>
        <v>397815.26777777774</v>
      </c>
      <c r="J21" s="350">
        <f>+'[1]FTE Enrollment Data'!HP18</f>
        <v>403436.89111111109</v>
      </c>
      <c r="K21" s="350">
        <f>+'[1]FTE Enrollment Data'!HQ18</f>
        <v>418961.9788888889</v>
      </c>
      <c r="L21" s="350">
        <f>+'[1]FTE Enrollment Data'!HR18</f>
        <v>459267.11777777778</v>
      </c>
      <c r="M21" s="350">
        <f>+'[1]FTE Enrollment Data'!HS18</f>
        <v>514040.04999999993</v>
      </c>
      <c r="N21" s="350">
        <f>+'[1]FTE Enrollment Data'!HT18</f>
        <v>517855.6755555555</v>
      </c>
      <c r="O21" s="350">
        <f>+'[1]FTE Enrollment Data'!HU18</f>
        <v>498206.86444444448</v>
      </c>
      <c r="P21" s="350">
        <f>+'[1]FTE Enrollment Data'!HV18</f>
        <v>487766.30555555556</v>
      </c>
      <c r="Q21" s="350">
        <f>+'[1]FTE Enrollment Data'!HW18</f>
        <v>478458.10222222231</v>
      </c>
      <c r="R21" s="350">
        <f>+'[1]FTE Enrollment Data'!HX18</f>
        <v>476877.47333333327</v>
      </c>
      <c r="S21" s="692">
        <f t="shared" si="115"/>
        <v>-1580.6288888890413</v>
      </c>
      <c r="T21" s="364">
        <f t="shared" si="116"/>
        <v>-0.33035889277404484</v>
      </c>
      <c r="U21" s="362">
        <f t="shared" si="117"/>
        <v>-21329.39111111121</v>
      </c>
      <c r="V21" s="364">
        <f t="shared" si="118"/>
        <v>-4.2812318804350138</v>
      </c>
      <c r="W21" s="103">
        <f>+Total!DJ19</f>
        <v>1875621586</v>
      </c>
      <c r="X21" s="105">
        <f>+Total!DK19</f>
        <v>2006163437</v>
      </c>
      <c r="Y21" s="105">
        <f>+Total!DL19</f>
        <v>2195803894</v>
      </c>
      <c r="Z21" s="105">
        <f>+Total!DM19</f>
        <v>2340382717</v>
      </c>
      <c r="AA21" s="105">
        <f>+Total!DN19</f>
        <v>2533789218</v>
      </c>
      <c r="AB21" s="105">
        <f>+Total!DO19</f>
        <v>2732171604.3899999</v>
      </c>
      <c r="AC21" s="105">
        <f>+Total!DP19</f>
        <v>2923995186</v>
      </c>
      <c r="AD21" s="105">
        <f>+Total!DQ19</f>
        <v>3282598295</v>
      </c>
      <c r="AE21" s="105">
        <f>+Total!DR19</f>
        <v>3256399205</v>
      </c>
      <c r="AF21" s="105">
        <f>+Total!DS19</f>
        <v>3729318940</v>
      </c>
      <c r="AG21" s="105">
        <f>+Total!DT19</f>
        <v>3903712335</v>
      </c>
      <c r="AH21" s="105">
        <f>+Total!DU19</f>
        <v>3743814264</v>
      </c>
      <c r="AI21" s="105">
        <f>+Total!DV19</f>
        <v>3496170307</v>
      </c>
      <c r="AJ21" s="105">
        <f>+Total!DW19</f>
        <v>3658526211</v>
      </c>
      <c r="AK21" s="105">
        <f>+Total!DX19</f>
        <v>3526780813</v>
      </c>
      <c r="AL21" s="105">
        <f>+Total!DY19</f>
        <v>3681499447</v>
      </c>
      <c r="AM21" s="401">
        <f t="shared" si="119"/>
        <v>154718634</v>
      </c>
      <c r="AN21" s="359">
        <f t="shared" si="120"/>
        <v>4.3869648329063882</v>
      </c>
      <c r="AO21" s="401">
        <f t="shared" si="121"/>
        <v>185329140</v>
      </c>
      <c r="AP21" s="359">
        <f t="shared" si="122"/>
        <v>5.3009185401791132</v>
      </c>
      <c r="AQ21" s="103">
        <f t="shared" si="11"/>
        <v>5712.1004737448666</v>
      </c>
      <c r="AR21" s="105">
        <f t="shared" si="12"/>
        <v>5834.3151211166578</v>
      </c>
      <c r="AS21" s="105">
        <f t="shared" si="13"/>
        <v>5899.7764354046994</v>
      </c>
      <c r="AT21" s="105">
        <f t="shared" si="14"/>
        <v>5991.5551243441196</v>
      </c>
      <c r="AU21" s="105">
        <f t="shared" si="15"/>
        <v>6364.6372176794184</v>
      </c>
      <c r="AV21" s="105">
        <f t="shared" si="16"/>
        <v>6796.2728503611916</v>
      </c>
      <c r="AW21" s="105">
        <f t="shared" si="17"/>
        <v>7350.1331468086419</v>
      </c>
      <c r="AX21" s="105">
        <f t="shared" si="18"/>
        <v>8136.5843514195021</v>
      </c>
      <c r="AY21" s="105">
        <f t="shared" si="19"/>
        <v>7772.541111334629</v>
      </c>
      <c r="AZ21" s="105">
        <f t="shared" si="20"/>
        <v>8120.1522940392142</v>
      </c>
      <c r="BA21" s="105">
        <f t="shared" si="21"/>
        <v>7594.1793543129579</v>
      </c>
      <c r="BB21" s="105">
        <f t="shared" si="22"/>
        <v>7229.4549248371886</v>
      </c>
      <c r="BC21" s="105">
        <f t="shared" si="23"/>
        <v>7017.5072976937299</v>
      </c>
      <c r="BD21" s="105">
        <f t="shared" si="24"/>
        <v>7500.5718298499842</v>
      </c>
      <c r="BE21" s="105">
        <f t="shared" si="25"/>
        <v>7371.1382388963466</v>
      </c>
      <c r="BF21" s="105">
        <f t="shared" si="26"/>
        <v>7720.011224826012</v>
      </c>
      <c r="BG21" s="353">
        <f t="shared" si="123"/>
        <v>348.87298592966545</v>
      </c>
      <c r="BH21" s="551">
        <f t="shared" si="27"/>
        <v>4.7329594782080893</v>
      </c>
      <c r="BI21" s="716">
        <f t="shared" si="124"/>
        <v>702.50392713228212</v>
      </c>
      <c r="BJ21" s="551">
        <f t="shared" si="28"/>
        <v>10.010733118341845</v>
      </c>
      <c r="BK21" s="556">
        <f t="shared" si="125"/>
        <v>101.61027184166667</v>
      </c>
      <c r="BL21" s="556">
        <f t="shared" si="126"/>
        <v>98.352126213995334</v>
      </c>
      <c r="BM21" s="492">
        <f t="shared" si="29"/>
        <v>7498.5847079380819</v>
      </c>
      <c r="BN21" s="505">
        <f t="shared" si="30"/>
        <v>7529.7607115951268</v>
      </c>
      <c r="BO21" s="711">
        <f t="shared" si="127"/>
        <v>190.25051323088519</v>
      </c>
      <c r="BP21" s="493">
        <f t="shared" si="31"/>
        <v>2.5266475326090667</v>
      </c>
      <c r="BQ21" s="492">
        <f t="shared" si="32"/>
        <v>221.42651688793012</v>
      </c>
      <c r="BR21" s="495">
        <f t="shared" si="33"/>
        <v>2.952910789332361</v>
      </c>
      <c r="BS21" s="107">
        <f>+'State General Purpose'!EH19+'State Ed Special Purpose'!DJ19+Local!B19</f>
        <v>1430825586</v>
      </c>
      <c r="BT21" s="108">
        <f>+'State General Purpose'!EI19+'State Ed Special Purpose'!DK19+Local!C19</f>
        <v>1586998501</v>
      </c>
      <c r="BU21" s="108">
        <f>+'State General Purpose'!EJ19+'State Ed Special Purpose'!DL19+Local!D19</f>
        <v>1635589517</v>
      </c>
      <c r="BV21" s="108">
        <f>+'State General Purpose'!EK19+'State Ed Special Purpose'!DM19+Local!E19</f>
        <v>1701563554</v>
      </c>
      <c r="BW21" s="108">
        <f>+'State General Purpose'!EL19+'State Ed Special Purpose'!DN19+Local!F19</f>
        <v>1793221676</v>
      </c>
      <c r="BX21" s="108">
        <f>+'State General Purpose'!EM19+'State Ed Special Purpose'!DO19+Local!G19</f>
        <v>1921976011.3899999</v>
      </c>
      <c r="BY21" s="108">
        <f>+'State General Purpose'!EN19+'State Ed Special Purpose'!DP19+Local!H19</f>
        <v>2071336445</v>
      </c>
      <c r="BZ21" s="108">
        <f>+'State General Purpose'!EO19+'State Ed Special Purpose'!DQ19+Local!I19</f>
        <v>2364303217</v>
      </c>
      <c r="CA21" s="108">
        <f>+'State General Purpose'!EP19+'State Ed Special Purpose'!DR19+Local!J19</f>
        <v>2273654992</v>
      </c>
      <c r="CB21" s="108">
        <f>+'State General Purpose'!EQ19+'State Ed Special Purpose'!DS19+Local!K19</f>
        <v>2643873508</v>
      </c>
      <c r="CC21" s="108">
        <f>+'State General Purpose'!ER19+'State Ed Special Purpose'!DT19+Local!L19</f>
        <v>2617511268</v>
      </c>
      <c r="CD21" s="108">
        <f>+'State General Purpose'!ES19+'State Ed Special Purpose'!DU19+Local!M19</f>
        <v>2467281938</v>
      </c>
      <c r="CE21" s="108">
        <f>+'State General Purpose'!ET19+'State Ed Special Purpose'!DV19+Local!N19</f>
        <v>2604927022</v>
      </c>
      <c r="CF21" s="108">
        <f>+'State General Purpose'!EU19+'State Ed Special Purpose'!DW19+Local!O19</f>
        <v>2761090665</v>
      </c>
      <c r="CG21" s="108">
        <f>+'State General Purpose'!EV19+'State Ed Special Purpose'!DX19+Local!P19</f>
        <v>2646146145</v>
      </c>
      <c r="CH21" s="108">
        <f>+'State General Purpose'!EW19+'State Ed Special Purpose'!DY19+Local!Q19</f>
        <v>2756915747</v>
      </c>
      <c r="CI21" s="401">
        <f t="shared" si="128"/>
        <v>110769602</v>
      </c>
      <c r="CJ21" s="454">
        <f t="shared" si="34"/>
        <v>4.186072723507869</v>
      </c>
      <c r="CK21" s="716">
        <f t="shared" si="129"/>
        <v>151988725</v>
      </c>
      <c r="CL21" s="454">
        <f t="shared" si="35"/>
        <v>5.8346634556889327</v>
      </c>
      <c r="CM21" s="108">
        <f t="shared" si="36"/>
        <v>4357.4991718168867</v>
      </c>
      <c r="CN21" s="108">
        <f t="shared" si="37"/>
        <v>4615.3016154155785</v>
      </c>
      <c r="CO21" s="108">
        <f t="shared" si="38"/>
        <v>4394.5693496395415</v>
      </c>
      <c r="CP21" s="108">
        <f t="shared" si="39"/>
        <v>4356.1301992668459</v>
      </c>
      <c r="CQ21" s="108">
        <f t="shared" si="40"/>
        <v>4504.4020779391694</v>
      </c>
      <c r="CR21" s="108">
        <f t="shared" si="41"/>
        <v>4780.9125035437537</v>
      </c>
      <c r="CS21" s="108">
        <f t="shared" si="42"/>
        <v>5206.7796607471146</v>
      </c>
      <c r="CT21" s="108">
        <f t="shared" si="43"/>
        <v>5860.4041154700553</v>
      </c>
      <c r="CU21" s="108">
        <f t="shared" si="44"/>
        <v>5426.8766775206259</v>
      </c>
      <c r="CV21" s="108">
        <f t="shared" si="45"/>
        <v>5756.7228431086414</v>
      </c>
      <c r="CW21" s="108">
        <f t="shared" si="46"/>
        <v>5092.0376106881176</v>
      </c>
      <c r="CX21" s="108">
        <f t="shared" si="47"/>
        <v>4764.4200005206085</v>
      </c>
      <c r="CY21" s="108">
        <f t="shared" si="48"/>
        <v>5228.6052399233413</v>
      </c>
      <c r="CZ21" s="108">
        <f t="shared" si="49"/>
        <v>5660.6834739336409</v>
      </c>
      <c r="DA21" s="108">
        <f t="shared" si="50"/>
        <v>5530.5702478646372</v>
      </c>
      <c r="DB21" s="108">
        <f t="shared" si="51"/>
        <v>5781.1825912626819</v>
      </c>
      <c r="DC21" s="353">
        <f t="shared" si="52"/>
        <v>250.61234339804469</v>
      </c>
      <c r="DD21" s="553">
        <f t="shared" si="130"/>
        <v>4.5314015041180706</v>
      </c>
      <c r="DE21" s="356">
        <f t="shared" si="131"/>
        <v>552.57735133934057</v>
      </c>
      <c r="DF21" s="553">
        <f t="shared" si="132"/>
        <v>10.568350946063049</v>
      </c>
      <c r="DG21" s="554">
        <f t="shared" si="133"/>
        <v>127.81401418116549</v>
      </c>
      <c r="DH21" s="556">
        <f t="shared" si="134"/>
        <v>120.19160118438901</v>
      </c>
      <c r="DI21" s="492">
        <f t="shared" si="53"/>
        <v>5587.0464586220423</v>
      </c>
      <c r="DJ21" s="505">
        <f t="shared" si="54"/>
        <v>5649.5848016171858</v>
      </c>
      <c r="DK21" s="711">
        <f t="shared" si="55"/>
        <v>131.59778964549605</v>
      </c>
      <c r="DL21" s="493">
        <f t="shared" si="4"/>
        <v>2.3293355930833428</v>
      </c>
      <c r="DM21" s="492">
        <f t="shared" si="56"/>
        <v>194.13613264063952</v>
      </c>
      <c r="DN21" s="495">
        <f t="shared" si="57"/>
        <v>3.4747542208288733</v>
      </c>
      <c r="DO21" s="564">
        <f>+'Tuition Revenues'!DJ19</f>
        <v>444796000</v>
      </c>
      <c r="DP21" s="565">
        <f>+'Tuition Revenues'!DK19</f>
        <v>419164936</v>
      </c>
      <c r="DQ21" s="565">
        <f>+'Tuition Revenues'!DL19</f>
        <v>560214377</v>
      </c>
      <c r="DR21" s="565">
        <f>+'Tuition Revenues'!DM19</f>
        <v>638819163</v>
      </c>
      <c r="DS21" s="565">
        <f>+'Tuition Revenues'!DN19</f>
        <v>740567542</v>
      </c>
      <c r="DT21" s="565">
        <f>+'Tuition Revenues'!DO19</f>
        <v>810195593</v>
      </c>
      <c r="DU21" s="565">
        <f>+'Tuition Revenues'!DP19</f>
        <v>852658741</v>
      </c>
      <c r="DV21" s="565">
        <f>+'Tuition Revenues'!DQ19</f>
        <v>918295078</v>
      </c>
      <c r="DW21" s="565">
        <f>+'Tuition Revenues'!DR19</f>
        <v>982744213</v>
      </c>
      <c r="DX21" s="565">
        <f>+'Tuition Revenues'!DS19</f>
        <v>1085445432</v>
      </c>
      <c r="DY21" s="565">
        <f>+'Tuition Revenues'!DT19</f>
        <v>1286201067</v>
      </c>
      <c r="DZ21" s="565">
        <f>+'Tuition Revenues'!DU19</f>
        <v>1276532326</v>
      </c>
      <c r="EA21" s="565">
        <f>+'Tuition Revenues'!DV19</f>
        <v>891243285</v>
      </c>
      <c r="EB21" s="565">
        <f>+'Tuition Revenues'!DW19</f>
        <v>897435546</v>
      </c>
      <c r="EC21" s="565">
        <f>+'Tuition Revenues'!DX19</f>
        <v>880634668</v>
      </c>
      <c r="ED21" s="565">
        <f>+'Tuition Revenues'!DY19</f>
        <v>924583700</v>
      </c>
      <c r="EE21" s="401">
        <f t="shared" si="58"/>
        <v>43949032</v>
      </c>
      <c r="EF21" s="359">
        <f t="shared" si="59"/>
        <v>4.9906088866353828</v>
      </c>
      <c r="EG21" s="401">
        <f t="shared" si="60"/>
        <v>33340415</v>
      </c>
      <c r="EH21" s="454">
        <f t="shared" si="61"/>
        <v>3.7408882132559351</v>
      </c>
      <c r="EI21" s="108">
        <f t="shared" si="62"/>
        <v>1354.6013019279794</v>
      </c>
      <c r="EJ21" s="108">
        <f t="shared" si="63"/>
        <v>1219.0135057010793</v>
      </c>
      <c r="EK21" s="108">
        <f t="shared" si="64"/>
        <v>1505.2070857651572</v>
      </c>
      <c r="EL21" s="108">
        <f t="shared" si="65"/>
        <v>1635.4249250772739</v>
      </c>
      <c r="EM21" s="108">
        <f t="shared" si="66"/>
        <v>1860.235139740249</v>
      </c>
      <c r="EN21" s="108">
        <f t="shared" si="67"/>
        <v>2015.3603468174381</v>
      </c>
      <c r="EO21" s="108">
        <f t="shared" si="68"/>
        <v>2143.3534860615277</v>
      </c>
      <c r="EP21" s="108">
        <f t="shared" si="69"/>
        <v>2276.1802359494463</v>
      </c>
      <c r="EQ21" s="108">
        <f t="shared" si="70"/>
        <v>2345.6644338140031</v>
      </c>
      <c r="ER21" s="108">
        <f t="shared" si="71"/>
        <v>2363.4294509305728</v>
      </c>
      <c r="ES21" s="108">
        <f t="shared" si="72"/>
        <v>2502.1417436248403</v>
      </c>
      <c r="ET21" s="108">
        <f t="shared" si="73"/>
        <v>2465.0349243165797</v>
      </c>
      <c r="EU21" s="108">
        <f t="shared" si="74"/>
        <v>1788.9020577703891</v>
      </c>
      <c r="EV21" s="108">
        <f t="shared" si="75"/>
        <v>1839.8883559163435</v>
      </c>
      <c r="EW21" s="108">
        <f t="shared" si="76"/>
        <v>1840.5679910317094</v>
      </c>
      <c r="EX21" s="108">
        <f t="shared" si="77"/>
        <v>1938.8286335633302</v>
      </c>
      <c r="EY21" s="356">
        <f t="shared" si="135"/>
        <v>98.260642531620761</v>
      </c>
      <c r="EZ21" s="551">
        <f t="shared" si="78"/>
        <v>5.3386043335754136</v>
      </c>
      <c r="FA21" s="716">
        <f t="shared" si="136"/>
        <v>149.92657579294109</v>
      </c>
      <c r="FB21" s="551">
        <f t="shared" si="79"/>
        <v>8.380927012840667</v>
      </c>
      <c r="FC21" s="556">
        <f t="shared" si="137"/>
        <v>63.537513029406611</v>
      </c>
      <c r="FD21" s="556">
        <f t="shared" si="138"/>
        <v>63.790129851579835</v>
      </c>
      <c r="FE21" s="492">
        <f t="shared" si="139"/>
        <v>1911.53824931604</v>
      </c>
      <c r="FF21" s="711">
        <f t="shared" si="140"/>
        <v>1880.1759099779413</v>
      </c>
      <c r="FG21" s="492">
        <f t="shared" si="80"/>
        <v>58.652723585388912</v>
      </c>
      <c r="FH21" s="493">
        <f t="shared" si="81"/>
        <v>3.1195338305380713</v>
      </c>
      <c r="FI21" s="492">
        <f t="shared" si="82"/>
        <v>27.290384247290149</v>
      </c>
      <c r="FJ21" s="495">
        <f t="shared" si="83"/>
        <v>1.4276661352214539</v>
      </c>
      <c r="FK21" s="571">
        <f t="shared" si="84"/>
        <v>0.76285408351021189</v>
      </c>
      <c r="FL21" s="93">
        <f t="shared" si="85"/>
        <v>0.79106142188155126</v>
      </c>
      <c r="FM21" s="93">
        <f t="shared" si="86"/>
        <v>0.7448704875099379</v>
      </c>
      <c r="FN21" s="94">
        <f t="shared" si="87"/>
        <v>0.72704500064892597</v>
      </c>
      <c r="FO21" s="94">
        <f t="shared" si="88"/>
        <v>0.70772330360433322</v>
      </c>
      <c r="FP21" s="94">
        <f t="shared" si="89"/>
        <v>0.70346094231482625</v>
      </c>
      <c r="FQ21" s="94">
        <f t="shared" si="90"/>
        <v>0.70839256333850886</v>
      </c>
      <c r="FR21" s="94">
        <f t="shared" si="91"/>
        <v>0.72025359319818938</v>
      </c>
      <c r="FS21" s="94">
        <f t="shared" si="92"/>
        <v>0.69821138283934692</v>
      </c>
      <c r="FT21" s="94">
        <f t="shared" si="93"/>
        <v>0.70894271864020297</v>
      </c>
      <c r="FU21" s="94">
        <f t="shared" si="94"/>
        <v>0.67051848173643669</v>
      </c>
      <c r="FV21" s="94">
        <f t="shared" si="95"/>
        <v>0.65902893787361239</v>
      </c>
      <c r="FW21" s="94">
        <f t="shared" si="96"/>
        <v>0.74508012861514183</v>
      </c>
      <c r="FX21" s="94">
        <f t="shared" si="97"/>
        <v>0.75470025517332562</v>
      </c>
      <c r="FY21" s="94">
        <f t="shared" si="98"/>
        <v>0.75030070914701896</v>
      </c>
      <c r="FZ21" s="94">
        <f t="shared" si="98"/>
        <v>0.74885675977666388</v>
      </c>
      <c r="GA21" s="95">
        <f t="shared" si="99"/>
        <v>0.23714591648978814</v>
      </c>
      <c r="GB21" s="93">
        <f t="shared" si="100"/>
        <v>0.20893857811844868</v>
      </c>
      <c r="GC21" s="93">
        <f t="shared" si="101"/>
        <v>0.2551295124900621</v>
      </c>
      <c r="GD21" s="94">
        <f t="shared" si="102"/>
        <v>0.27295499935107409</v>
      </c>
      <c r="GE21" s="94">
        <f t="shared" si="103"/>
        <v>0.29227669639566678</v>
      </c>
      <c r="GF21" s="94">
        <f t="shared" si="104"/>
        <v>0.2965390576851738</v>
      </c>
      <c r="GG21" s="94">
        <f t="shared" si="105"/>
        <v>0.29160743666149114</v>
      </c>
      <c r="GH21" s="94">
        <f t="shared" si="106"/>
        <v>0.27974640680181062</v>
      </c>
      <c r="GI21" s="94">
        <f t="shared" si="107"/>
        <v>0.30178861716065308</v>
      </c>
      <c r="GJ21" s="94">
        <f t="shared" si="108"/>
        <v>0.29105728135979703</v>
      </c>
      <c r="GK21" s="94">
        <f t="shared" si="109"/>
        <v>0.32948151826356337</v>
      </c>
      <c r="GL21" s="94">
        <f t="shared" si="110"/>
        <v>0.34097106212638756</v>
      </c>
      <c r="GM21" s="94">
        <f t="shared" si="111"/>
        <v>0.25491987138485817</v>
      </c>
      <c r="GN21" s="94">
        <f t="shared" si="112"/>
        <v>0.24529974482667441</v>
      </c>
      <c r="GO21" s="94">
        <f t="shared" si="113"/>
        <v>0.24969929085298107</v>
      </c>
      <c r="GP21" s="94">
        <f t="shared" si="114"/>
        <v>0.25114324022333612</v>
      </c>
      <c r="GQ21" s="110"/>
    </row>
    <row r="22" spans="1:199" s="111" customFormat="1">
      <c r="A22" s="102" t="s">
        <v>13</v>
      </c>
      <c r="B22" s="349">
        <f>+'[1]FTE Enrollment Data'!GY19</f>
        <v>65163</v>
      </c>
      <c r="C22" s="350">
        <f>+'[1]FTE Enrollment Data'!HI19</f>
        <v>80853.333333333328</v>
      </c>
      <c r="D22" s="350">
        <f>+'[1]FTE Enrollment Data'!HJ19</f>
        <v>84962.6</v>
      </c>
      <c r="E22" s="350">
        <f>+'[1]FTE Enrollment Data'!HK19</f>
        <v>91284.533333333326</v>
      </c>
      <c r="F22" s="350">
        <f>+'[1]FTE Enrollment Data'!HL19</f>
        <v>93575.666666666672</v>
      </c>
      <c r="G22" s="350">
        <f>+'[1]FTE Enrollment Data'!HM19</f>
        <v>93170.2</v>
      </c>
      <c r="H22" s="350">
        <f>+'[1]FTE Enrollment Data'!HN19</f>
        <v>94097.733333333323</v>
      </c>
      <c r="I22" s="350">
        <f>+'[1]FTE Enrollment Data'!HO19</f>
        <v>95861.666666666657</v>
      </c>
      <c r="J22" s="350">
        <f>+'[1]FTE Enrollment Data'!HP19</f>
        <v>100293.57333333333</v>
      </c>
      <c r="K22" s="350">
        <f>+'[1]FTE Enrollment Data'!HQ19</f>
        <v>105320.40000000001</v>
      </c>
      <c r="L22" s="350">
        <f>+'[1]FTE Enrollment Data'!HR19</f>
        <v>117732.2</v>
      </c>
      <c r="M22" s="350">
        <f>+'[1]FTE Enrollment Data'!HS19</f>
        <v>126120.20000000001</v>
      </c>
      <c r="N22" s="350">
        <f>+'[1]FTE Enrollment Data'!HT19</f>
        <v>130303.90000000001</v>
      </c>
      <c r="O22" s="350">
        <f>+'[1]FTE Enrollment Data'!HU19</f>
        <v>128968.7</v>
      </c>
      <c r="P22" s="350">
        <f>+'[1]FTE Enrollment Data'!HV19</f>
        <v>123687.76666666665</v>
      </c>
      <c r="Q22" s="350">
        <f>+'[1]FTE Enrollment Data'!HW19</f>
        <v>120263.33333333333</v>
      </c>
      <c r="R22" s="350">
        <f>+'[1]FTE Enrollment Data'!HX19</f>
        <v>115253.41666666667</v>
      </c>
      <c r="S22" s="692">
        <f t="shared" si="115"/>
        <v>-5009.916666666657</v>
      </c>
      <c r="T22" s="364">
        <f t="shared" si="116"/>
        <v>-4.1657889631087253</v>
      </c>
      <c r="U22" s="362">
        <f t="shared" si="117"/>
        <v>-13715.283333333326</v>
      </c>
      <c r="V22" s="364">
        <f t="shared" si="118"/>
        <v>-10.634582913011705</v>
      </c>
      <c r="W22" s="103">
        <f>+Total!DJ20</f>
        <v>423065834</v>
      </c>
      <c r="X22" s="105">
        <f>+Total!DK20</f>
        <v>418475164</v>
      </c>
      <c r="Y22" s="105">
        <f>+Total!DL20</f>
        <v>406734170</v>
      </c>
      <c r="Z22" s="105">
        <f>+Total!DM20</f>
        <v>464281718</v>
      </c>
      <c r="AA22" s="105">
        <f>+Total!DN20</f>
        <v>523243797</v>
      </c>
      <c r="AB22" s="105">
        <f>+Total!DO20</f>
        <v>553799995</v>
      </c>
      <c r="AC22" s="105">
        <f>+Total!DP20</f>
        <v>625952140</v>
      </c>
      <c r="AD22" s="105">
        <f>+Total!DQ20</f>
        <v>664859839</v>
      </c>
      <c r="AE22" s="105">
        <f>+Total!DR20</f>
        <v>705741525</v>
      </c>
      <c r="AF22" s="105">
        <f>+Total!DS20</f>
        <v>702068589</v>
      </c>
      <c r="AG22" s="105">
        <f>+Total!DT20</f>
        <v>807268990</v>
      </c>
      <c r="AH22" s="105">
        <f>+Total!DU20</f>
        <v>827794590</v>
      </c>
      <c r="AI22" s="105">
        <f>+Total!DV20</f>
        <v>886924498</v>
      </c>
      <c r="AJ22" s="105">
        <f>+Total!DW20</f>
        <v>870058980</v>
      </c>
      <c r="AK22" s="105">
        <f>+Total!DX20</f>
        <v>901678964</v>
      </c>
      <c r="AL22" s="105">
        <f>+Total!DY20</f>
        <v>910071680</v>
      </c>
      <c r="AM22" s="401">
        <f t="shared" si="119"/>
        <v>8392716</v>
      </c>
      <c r="AN22" s="359">
        <f t="shared" si="120"/>
        <v>0.93078760125094806</v>
      </c>
      <c r="AO22" s="401">
        <f t="shared" si="121"/>
        <v>23147182</v>
      </c>
      <c r="AP22" s="359">
        <f t="shared" si="122"/>
        <v>2.6098255321841388</v>
      </c>
      <c r="AQ22" s="103">
        <f t="shared" si="11"/>
        <v>5232.5094904353564</v>
      </c>
      <c r="AR22" s="105">
        <f t="shared" si="12"/>
        <v>4925.4044014660567</v>
      </c>
      <c r="AS22" s="105">
        <f t="shared" si="13"/>
        <v>4455.6745282881075</v>
      </c>
      <c r="AT22" s="105">
        <f t="shared" si="14"/>
        <v>4961.5646304060529</v>
      </c>
      <c r="AU22" s="105">
        <f t="shared" si="15"/>
        <v>5615.9995041332959</v>
      </c>
      <c r="AV22" s="105">
        <f t="shared" si="16"/>
        <v>5885.3701931183614</v>
      </c>
      <c r="AW22" s="105">
        <f t="shared" si="17"/>
        <v>6529.7439713476024</v>
      </c>
      <c r="AX22" s="105">
        <f t="shared" si="18"/>
        <v>6629.1370115040936</v>
      </c>
      <c r="AY22" s="105">
        <f t="shared" si="19"/>
        <v>6700.900537787551</v>
      </c>
      <c r="AZ22" s="105">
        <f t="shared" si="20"/>
        <v>5963.2673898899366</v>
      </c>
      <c r="BA22" s="105">
        <f t="shared" si="21"/>
        <v>6400.790595003813</v>
      </c>
      <c r="BB22" s="105">
        <f t="shared" si="22"/>
        <v>6352.7998010803967</v>
      </c>
      <c r="BC22" s="105">
        <f t="shared" si="23"/>
        <v>6877.0523235482724</v>
      </c>
      <c r="BD22" s="105">
        <f t="shared" si="24"/>
        <v>7034.3171636753095</v>
      </c>
      <c r="BE22" s="105">
        <f t="shared" si="25"/>
        <v>7497.5384351007515</v>
      </c>
      <c r="BF22" s="105">
        <f t="shared" si="26"/>
        <v>7896.2663868967002</v>
      </c>
      <c r="BG22" s="353">
        <f t="shared" si="123"/>
        <v>398.72795179594868</v>
      </c>
      <c r="BH22" s="551">
        <f t="shared" si="27"/>
        <v>5.3181181430061004</v>
      </c>
      <c r="BI22" s="716">
        <f t="shared" si="124"/>
        <v>1019.2140633484278</v>
      </c>
      <c r="BJ22" s="551">
        <f t="shared" si="28"/>
        <v>14.820507615718645</v>
      </c>
      <c r="BK22" s="556">
        <f t="shared" si="125"/>
        <v>99.576548540926453</v>
      </c>
      <c r="BL22" s="556">
        <f t="shared" si="126"/>
        <v>100.59759833068067</v>
      </c>
      <c r="BM22" s="492">
        <f t="shared" si="29"/>
        <v>7348.5009992076184</v>
      </c>
      <c r="BN22" s="505">
        <f t="shared" si="30"/>
        <v>7658.8809641899761</v>
      </c>
      <c r="BO22" s="711">
        <f t="shared" si="127"/>
        <v>237.38542270672406</v>
      </c>
      <c r="BP22" s="493">
        <f t="shared" si="31"/>
        <v>3.0994792035109087</v>
      </c>
      <c r="BQ22" s="492">
        <f t="shared" si="32"/>
        <v>547.76538768908176</v>
      </c>
      <c r="BR22" s="495">
        <f t="shared" si="33"/>
        <v>7.4541105423833613</v>
      </c>
      <c r="BS22" s="107">
        <f>+'State General Purpose'!EH20+'State Ed Special Purpose'!DJ20+Local!B20</f>
        <v>304070288</v>
      </c>
      <c r="BT22" s="108">
        <f>+'State General Purpose'!EI20+'State Ed Special Purpose'!DK20+Local!C20</f>
        <v>297652143</v>
      </c>
      <c r="BU22" s="108">
        <f>+'State General Purpose'!EJ20+'State Ed Special Purpose'!DL20+Local!D20</f>
        <v>278812601</v>
      </c>
      <c r="BV22" s="108">
        <f>+'State General Purpose'!EK20+'State Ed Special Purpose'!DM20+Local!E20</f>
        <v>262924476</v>
      </c>
      <c r="BW22" s="108">
        <f>+'State General Purpose'!EL20+'State Ed Special Purpose'!DN20+Local!F20</f>
        <v>300213075</v>
      </c>
      <c r="BX22" s="108">
        <f>+'State General Purpose'!EM20+'State Ed Special Purpose'!DO20+Local!G20</f>
        <v>322818569</v>
      </c>
      <c r="BY22" s="108">
        <f>+'State General Purpose'!EN20+'State Ed Special Purpose'!DP20+Local!H20</f>
        <v>375845015</v>
      </c>
      <c r="BZ22" s="108">
        <f>+'State General Purpose'!EO20+'State Ed Special Purpose'!DQ20+Local!I20</f>
        <v>370485598</v>
      </c>
      <c r="CA22" s="108">
        <f>+'State General Purpose'!EP20+'State Ed Special Purpose'!DR20+Local!J20</f>
        <v>379452960</v>
      </c>
      <c r="CB22" s="108">
        <f>+'State General Purpose'!EQ20+'State Ed Special Purpose'!DS20+Local!K20</f>
        <v>352060840</v>
      </c>
      <c r="CC22" s="108">
        <f>+'State General Purpose'!ER20+'State Ed Special Purpose'!DT20+Local!L20</f>
        <v>339749856</v>
      </c>
      <c r="CD22" s="108">
        <f>+'State General Purpose'!ES20+'State Ed Special Purpose'!DU20+Local!M20</f>
        <v>326768794</v>
      </c>
      <c r="CE22" s="108">
        <f>+'State General Purpose'!ET20+'State Ed Special Purpose'!DV20+Local!N20</f>
        <v>332724337</v>
      </c>
      <c r="CF22" s="108">
        <f>+'State General Purpose'!EU20+'State Ed Special Purpose'!DW20+Local!O20</f>
        <v>341310031</v>
      </c>
      <c r="CG22" s="108">
        <f>+'State General Purpose'!EV20+'State Ed Special Purpose'!DX20+Local!P20</f>
        <v>350366044</v>
      </c>
      <c r="CH22" s="108">
        <f>+'State General Purpose'!EW20+'State Ed Special Purpose'!DY20+Local!Q20</f>
        <v>355269245</v>
      </c>
      <c r="CI22" s="401">
        <f t="shared" si="128"/>
        <v>4903201</v>
      </c>
      <c r="CJ22" s="454">
        <f t="shared" si="34"/>
        <v>1.3994509696264974</v>
      </c>
      <c r="CK22" s="716">
        <f t="shared" si="129"/>
        <v>22544908</v>
      </c>
      <c r="CL22" s="454">
        <f t="shared" si="35"/>
        <v>6.775851806716501</v>
      </c>
      <c r="CM22" s="108">
        <f t="shared" si="36"/>
        <v>3760.7637862796837</v>
      </c>
      <c r="CN22" s="108">
        <f t="shared" si="37"/>
        <v>3503.3313834557789</v>
      </c>
      <c r="CO22" s="108">
        <f t="shared" si="38"/>
        <v>3054.3246574081923</v>
      </c>
      <c r="CP22" s="108">
        <f t="shared" si="39"/>
        <v>2809.7526351223787</v>
      </c>
      <c r="CQ22" s="108">
        <f t="shared" si="40"/>
        <v>3222.200607061056</v>
      </c>
      <c r="CR22" s="108">
        <f t="shared" si="41"/>
        <v>3430.6731688896512</v>
      </c>
      <c r="CS22" s="108">
        <f t="shared" si="42"/>
        <v>3920.7018620581744</v>
      </c>
      <c r="CT22" s="108">
        <f t="shared" si="43"/>
        <v>3694.0113477526907</v>
      </c>
      <c r="CU22" s="108">
        <f t="shared" si="44"/>
        <v>3602.8438934907194</v>
      </c>
      <c r="CV22" s="108">
        <f t="shared" si="45"/>
        <v>2990.3530215183273</v>
      </c>
      <c r="CW22" s="108">
        <f t="shared" si="46"/>
        <v>2693.8575739651537</v>
      </c>
      <c r="CX22" s="108">
        <f t="shared" si="47"/>
        <v>2507.74377436132</v>
      </c>
      <c r="CY22" s="108">
        <f t="shared" si="48"/>
        <v>2579.8843983074962</v>
      </c>
      <c r="CZ22" s="108">
        <f t="shared" si="49"/>
        <v>2759.4485711737057</v>
      </c>
      <c r="DA22" s="108">
        <f t="shared" si="50"/>
        <v>2913.3239058732229</v>
      </c>
      <c r="DB22" s="108">
        <f t="shared" si="51"/>
        <v>3082.5051028855978</v>
      </c>
      <c r="DC22" s="353">
        <f t="shared" si="52"/>
        <v>169.18119701237492</v>
      </c>
      <c r="DD22" s="553">
        <f t="shared" si="130"/>
        <v>5.8071537006684304</v>
      </c>
      <c r="DE22" s="356">
        <f t="shared" si="131"/>
        <v>502.62070457810159</v>
      </c>
      <c r="DF22" s="553">
        <f t="shared" si="132"/>
        <v>19.482295598509769</v>
      </c>
      <c r="DG22" s="554">
        <f t="shared" si="133"/>
        <v>63.065648665393681</v>
      </c>
      <c r="DH22" s="556">
        <f t="shared" si="134"/>
        <v>64.085715703705176</v>
      </c>
      <c r="DI22" s="492">
        <f t="shared" si="53"/>
        <v>2756.7455047398998</v>
      </c>
      <c r="DJ22" s="505">
        <f t="shared" si="54"/>
        <v>2976.0168885232501</v>
      </c>
      <c r="DK22" s="711">
        <f t="shared" si="55"/>
        <v>106.48821436234766</v>
      </c>
      <c r="DL22" s="493">
        <f t="shared" si="4"/>
        <v>3.5782127034631483</v>
      </c>
      <c r="DM22" s="492">
        <f t="shared" si="56"/>
        <v>325.75959814569796</v>
      </c>
      <c r="DN22" s="495">
        <f t="shared" si="57"/>
        <v>11.816817968346829</v>
      </c>
      <c r="DO22" s="564">
        <f>+'Tuition Revenues'!DJ20</f>
        <v>118995546</v>
      </c>
      <c r="DP22" s="565">
        <f>+'Tuition Revenues'!DK20</f>
        <v>120823021</v>
      </c>
      <c r="DQ22" s="565">
        <f>+'Tuition Revenues'!DL20</f>
        <v>127921569</v>
      </c>
      <c r="DR22" s="565">
        <f>+'Tuition Revenues'!DM20</f>
        <v>201357242</v>
      </c>
      <c r="DS22" s="565">
        <f>+'Tuition Revenues'!DN20</f>
        <v>223030722</v>
      </c>
      <c r="DT22" s="565">
        <f>+'Tuition Revenues'!DO20</f>
        <v>230981426</v>
      </c>
      <c r="DU22" s="565">
        <f>+'Tuition Revenues'!DP20</f>
        <v>250107125</v>
      </c>
      <c r="DV22" s="565">
        <f>+'Tuition Revenues'!DQ20</f>
        <v>294374241</v>
      </c>
      <c r="DW22" s="565">
        <f>+'Tuition Revenues'!DR20</f>
        <v>326288565</v>
      </c>
      <c r="DX22" s="565">
        <f>+'Tuition Revenues'!DS20</f>
        <v>350007749</v>
      </c>
      <c r="DY22" s="565">
        <f>+'Tuition Revenues'!DT20</f>
        <v>467519134</v>
      </c>
      <c r="DZ22" s="565">
        <f>+'Tuition Revenues'!DU20</f>
        <v>501025796</v>
      </c>
      <c r="EA22" s="565">
        <f>+'Tuition Revenues'!DV20</f>
        <v>554200161</v>
      </c>
      <c r="EB22" s="565">
        <f>+'Tuition Revenues'!DW20</f>
        <v>528748949</v>
      </c>
      <c r="EC22" s="565">
        <f>+'Tuition Revenues'!DX20</f>
        <v>551312920</v>
      </c>
      <c r="ED22" s="565">
        <f>+'Tuition Revenues'!DY20</f>
        <v>554802435</v>
      </c>
      <c r="EE22" s="401">
        <f t="shared" si="58"/>
        <v>3489515</v>
      </c>
      <c r="EF22" s="359">
        <f t="shared" si="59"/>
        <v>0.63294634923484105</v>
      </c>
      <c r="EG22" s="401">
        <f t="shared" si="60"/>
        <v>602274</v>
      </c>
      <c r="EH22" s="454">
        <f t="shared" si="61"/>
        <v>0.10867445417432854</v>
      </c>
      <c r="EI22" s="108">
        <f t="shared" si="62"/>
        <v>1471.7457041556729</v>
      </c>
      <c r="EJ22" s="108">
        <f t="shared" si="63"/>
        <v>1422.0730180102773</v>
      </c>
      <c r="EK22" s="108">
        <f t="shared" si="64"/>
        <v>1401.3498708799154</v>
      </c>
      <c r="EL22" s="108">
        <f t="shared" si="65"/>
        <v>2151.8119952836742</v>
      </c>
      <c r="EM22" s="108">
        <f t="shared" si="66"/>
        <v>2393.7988970722399</v>
      </c>
      <c r="EN22" s="108">
        <f t="shared" si="67"/>
        <v>2454.6970242287098</v>
      </c>
      <c r="EO22" s="108">
        <f t="shared" si="68"/>
        <v>2609.0421092894276</v>
      </c>
      <c r="EP22" s="108">
        <f t="shared" si="69"/>
        <v>2935.125663751403</v>
      </c>
      <c r="EQ22" s="108">
        <f t="shared" si="70"/>
        <v>3098.0566442968311</v>
      </c>
      <c r="ER22" s="108">
        <f t="shared" si="71"/>
        <v>2972.9143683716097</v>
      </c>
      <c r="ES22" s="108">
        <f t="shared" si="72"/>
        <v>3706.9330210386597</v>
      </c>
      <c r="ET22" s="108">
        <f t="shared" si="73"/>
        <v>3845.0560267190772</v>
      </c>
      <c r="EU22" s="108">
        <f t="shared" si="74"/>
        <v>4297.1679252407757</v>
      </c>
      <c r="EV22" s="108">
        <f t="shared" si="75"/>
        <v>4274.8685925016034</v>
      </c>
      <c r="EW22" s="108">
        <f t="shared" si="76"/>
        <v>4584.2145292275291</v>
      </c>
      <c r="EX22" s="108">
        <f t="shared" si="77"/>
        <v>4813.7612840111033</v>
      </c>
      <c r="EY22" s="356">
        <f t="shared" si="135"/>
        <v>229.54675478357422</v>
      </c>
      <c r="EZ22" s="551">
        <f t="shared" si="78"/>
        <v>5.0073301177345728</v>
      </c>
      <c r="FA22" s="716">
        <f t="shared" si="136"/>
        <v>516.59335877032754</v>
      </c>
      <c r="FB22" s="551">
        <f t="shared" si="79"/>
        <v>12.021716808783593</v>
      </c>
      <c r="FC22" s="556">
        <f t="shared" si="137"/>
        <v>152.62510423842238</v>
      </c>
      <c r="FD22" s="556">
        <f t="shared" si="138"/>
        <v>158.3793699277166</v>
      </c>
      <c r="FE22" s="492">
        <f t="shared" si="139"/>
        <v>4591.7554944677186</v>
      </c>
      <c r="FF22" s="711">
        <f t="shared" si="140"/>
        <v>4682.8640756667264</v>
      </c>
      <c r="FG22" s="492">
        <f t="shared" si="80"/>
        <v>130.89720834437685</v>
      </c>
      <c r="FH22" s="493">
        <f t="shared" si="81"/>
        <v>2.7952382608017565</v>
      </c>
      <c r="FI22" s="492">
        <f t="shared" si="82"/>
        <v>222.00578954338471</v>
      </c>
      <c r="FJ22" s="495">
        <f t="shared" si="83"/>
        <v>4.8348782902500744</v>
      </c>
      <c r="FK22" s="571">
        <f t="shared" si="84"/>
        <v>0.71873042813473798</v>
      </c>
      <c r="FL22" s="93">
        <f t="shared" si="85"/>
        <v>0.71127791708088084</v>
      </c>
      <c r="FM22" s="93">
        <f t="shared" si="86"/>
        <v>0.6854909706750234</v>
      </c>
      <c r="FN22" s="94">
        <f t="shared" si="87"/>
        <v>0.56630374577876441</v>
      </c>
      <c r="FO22" s="94">
        <f t="shared" si="88"/>
        <v>0.57375372000826608</v>
      </c>
      <c r="FP22" s="94">
        <f t="shared" si="89"/>
        <v>0.58291544224372915</v>
      </c>
      <c r="FQ22" s="94">
        <f t="shared" si="90"/>
        <v>0.60043730340150292</v>
      </c>
      <c r="FR22" s="94">
        <f t="shared" si="91"/>
        <v>0.55723864831005376</v>
      </c>
      <c r="FS22" s="94">
        <f t="shared" si="92"/>
        <v>0.53766562765312698</v>
      </c>
      <c r="FT22" s="94">
        <f t="shared" si="93"/>
        <v>0.5014621726652978</v>
      </c>
      <c r="FU22" s="94">
        <f t="shared" si="94"/>
        <v>0.42086325649644984</v>
      </c>
      <c r="FV22" s="94">
        <f t="shared" si="95"/>
        <v>0.39474623046280116</v>
      </c>
      <c r="FW22" s="94">
        <f t="shared" si="96"/>
        <v>0.37514392459593554</v>
      </c>
      <c r="FX22" s="94">
        <f t="shared" si="97"/>
        <v>0.39228378632446276</v>
      </c>
      <c r="FY22" s="94">
        <f t="shared" si="98"/>
        <v>0.38857071972236895</v>
      </c>
      <c r="FZ22" s="94">
        <f t="shared" si="98"/>
        <v>0.39037501419668391</v>
      </c>
      <c r="GA22" s="95">
        <f t="shared" si="99"/>
        <v>0.28126957186526197</v>
      </c>
      <c r="GB22" s="93">
        <f t="shared" si="100"/>
        <v>0.28872208291911916</v>
      </c>
      <c r="GC22" s="93">
        <f t="shared" si="101"/>
        <v>0.31450902932497654</v>
      </c>
      <c r="GD22" s="94">
        <f t="shared" si="102"/>
        <v>0.43369625422123559</v>
      </c>
      <c r="GE22" s="94">
        <f t="shared" si="103"/>
        <v>0.42624627999173392</v>
      </c>
      <c r="GF22" s="94">
        <f t="shared" si="104"/>
        <v>0.41708455775627085</v>
      </c>
      <c r="GG22" s="94">
        <f t="shared" si="105"/>
        <v>0.39956269659849714</v>
      </c>
      <c r="GH22" s="94">
        <f t="shared" si="106"/>
        <v>0.44276135168994618</v>
      </c>
      <c r="GI22" s="94">
        <f t="shared" si="107"/>
        <v>0.46233437234687302</v>
      </c>
      <c r="GJ22" s="94">
        <f t="shared" si="108"/>
        <v>0.4985378273347022</v>
      </c>
      <c r="GK22" s="94">
        <f t="shared" si="109"/>
        <v>0.57913674350355016</v>
      </c>
      <c r="GL22" s="94">
        <f t="shared" si="110"/>
        <v>0.60525376953719878</v>
      </c>
      <c r="GM22" s="94">
        <f t="shared" si="111"/>
        <v>0.6248560754040644</v>
      </c>
      <c r="GN22" s="94">
        <f t="shared" si="112"/>
        <v>0.6077162136755373</v>
      </c>
      <c r="GO22" s="94">
        <f t="shared" si="113"/>
        <v>0.6114292802776311</v>
      </c>
      <c r="GP22" s="94">
        <f t="shared" si="114"/>
        <v>0.60962498580331603</v>
      </c>
      <c r="GQ22" s="110"/>
    </row>
    <row r="23" spans="1:199" s="111" customFormat="1">
      <c r="A23" s="112" t="s">
        <v>14</v>
      </c>
      <c r="B23" s="349">
        <f>+'[1]FTE Enrollment Data'!GY20</f>
        <v>7042</v>
      </c>
      <c r="C23" s="350">
        <f>+'[1]FTE Enrollment Data'!HI20</f>
        <v>6060.5166666666664</v>
      </c>
      <c r="D23" s="350">
        <f>+'[1]FTE Enrollment Data'!HJ20</f>
        <v>6190.6466666666665</v>
      </c>
      <c r="E23" s="350">
        <f>+'[1]FTE Enrollment Data'!HK20</f>
        <v>6830.5366666666669</v>
      </c>
      <c r="F23" s="350">
        <f>+'[1]FTE Enrollment Data'!HL20</f>
        <v>11595.95</v>
      </c>
      <c r="G23" s="350">
        <f>+'[1]FTE Enrollment Data'!HM20</f>
        <v>15257.673333333334</v>
      </c>
      <c r="H23" s="350">
        <f>+'[1]FTE Enrollment Data'!HN20</f>
        <v>15164.406666666668</v>
      </c>
      <c r="I23" s="350">
        <f>+'[1]FTE Enrollment Data'!HO20</f>
        <v>15305.02</v>
      </c>
      <c r="J23" s="350">
        <f>+'[1]FTE Enrollment Data'!HP20</f>
        <v>15487.333333333332</v>
      </c>
      <c r="K23" s="350">
        <f>+'[1]FTE Enrollment Data'!HQ20</f>
        <v>15872.083333333334</v>
      </c>
      <c r="L23" s="350">
        <f>+'[1]FTE Enrollment Data'!HR20</f>
        <v>17549.503333333334</v>
      </c>
      <c r="M23" s="350">
        <f>+'[1]FTE Enrollment Data'!HS20</f>
        <v>19504.116666666669</v>
      </c>
      <c r="N23" s="350">
        <f>+'[1]FTE Enrollment Data'!HT20</f>
        <v>19523.636666666665</v>
      </c>
      <c r="O23" s="350">
        <f>+'[1]FTE Enrollment Data'!HU20</f>
        <v>18366.080000000002</v>
      </c>
      <c r="P23" s="350">
        <f>+'[1]FTE Enrollment Data'!HV20</f>
        <v>17461.346666666668</v>
      </c>
      <c r="Q23" s="350">
        <f>+'[1]FTE Enrollment Data'!HW20</f>
        <v>13336.263333333332</v>
      </c>
      <c r="R23" s="350">
        <f>+'[1]FTE Enrollment Data'!HX20</f>
        <v>12141.189999999999</v>
      </c>
      <c r="S23" s="692">
        <f t="shared" si="115"/>
        <v>-1195.0733333333337</v>
      </c>
      <c r="T23" s="364">
        <f t="shared" si="116"/>
        <v>-8.9610808024936546</v>
      </c>
      <c r="U23" s="362">
        <f t="shared" si="117"/>
        <v>-6224.8900000000031</v>
      </c>
      <c r="V23" s="364">
        <f t="shared" si="118"/>
        <v>-33.893405669582201</v>
      </c>
      <c r="W23" s="113">
        <f>+Total!DJ21</f>
        <v>35889890.410136841</v>
      </c>
      <c r="X23" s="115">
        <f>+Total!DK21</f>
        <v>40092687</v>
      </c>
      <c r="Y23" s="115">
        <f>+Total!DL21</f>
        <v>43013481</v>
      </c>
      <c r="Z23" s="115">
        <f>+Total!DM21</f>
        <v>80957828</v>
      </c>
      <c r="AA23" s="115">
        <f>+Total!DN21</f>
        <v>91122565</v>
      </c>
      <c r="AB23" s="115">
        <f>+Total!DO21</f>
        <v>92732791</v>
      </c>
      <c r="AC23" s="115">
        <f>+Total!DP21</f>
        <v>87856485.5</v>
      </c>
      <c r="AD23" s="115">
        <f>+Total!DQ21</f>
        <v>119424848</v>
      </c>
      <c r="AE23" s="115">
        <f>+Total!DR21</f>
        <v>111305698</v>
      </c>
      <c r="AF23" s="115">
        <f>+Total!DS21</f>
        <v>118707738</v>
      </c>
      <c r="AG23" s="115">
        <f>+Total!DT21</f>
        <v>124484326</v>
      </c>
      <c r="AH23" s="115">
        <f>+Total!DU21</f>
        <v>133192654</v>
      </c>
      <c r="AI23" s="115">
        <f>+Total!DV21</f>
        <v>139918712</v>
      </c>
      <c r="AJ23" s="115">
        <f>+Total!DW21</f>
        <v>136547253</v>
      </c>
      <c r="AK23" s="115">
        <f>+Total!DX21</f>
        <v>105691875</v>
      </c>
      <c r="AL23" s="115">
        <f>+Total!DY21</f>
        <v>105477983</v>
      </c>
      <c r="AM23" s="401">
        <f t="shared" si="119"/>
        <v>-213892</v>
      </c>
      <c r="AN23" s="359">
        <f t="shared" si="120"/>
        <v>-0.20237317201535124</v>
      </c>
      <c r="AO23" s="401">
        <f t="shared" si="121"/>
        <v>-34440729</v>
      </c>
      <c r="AP23" s="359">
        <f t="shared" si="122"/>
        <v>-24.614812777864909</v>
      </c>
      <c r="AQ23" s="113">
        <f t="shared" si="11"/>
        <v>5921.9192659817527</v>
      </c>
      <c r="AR23" s="115">
        <f t="shared" si="12"/>
        <v>6476.332628686072</v>
      </c>
      <c r="AS23" s="115">
        <f t="shared" si="13"/>
        <v>6297.2330139017868</v>
      </c>
      <c r="AT23" s="115">
        <f t="shared" si="14"/>
        <v>6981.5606310824032</v>
      </c>
      <c r="AU23" s="115">
        <f t="shared" si="15"/>
        <v>5972.2451129508163</v>
      </c>
      <c r="AV23" s="115">
        <f t="shared" si="16"/>
        <v>6115.161182259686</v>
      </c>
      <c r="AW23" s="115">
        <f t="shared" si="17"/>
        <v>5740.3705124201078</v>
      </c>
      <c r="AX23" s="115">
        <f t="shared" si="18"/>
        <v>7711.130472213853</v>
      </c>
      <c r="AY23" s="115">
        <f t="shared" si="19"/>
        <v>7012.6709684193947</v>
      </c>
      <c r="AZ23" s="115">
        <f t="shared" si="20"/>
        <v>6764.1651017284248</v>
      </c>
      <c r="BA23" s="115">
        <f t="shared" si="21"/>
        <v>6382.4641806387872</v>
      </c>
      <c r="BB23" s="115">
        <f t="shared" si="22"/>
        <v>6822.1231666026706</v>
      </c>
      <c r="BC23" s="115">
        <f t="shared" si="23"/>
        <v>7618.3220371467396</v>
      </c>
      <c r="BD23" s="115">
        <f t="shared" si="24"/>
        <v>7819.9726290679364</v>
      </c>
      <c r="BE23" s="115">
        <f t="shared" si="25"/>
        <v>7925.1490734911013</v>
      </c>
      <c r="BF23" s="115">
        <f t="shared" si="26"/>
        <v>8687.6148878322474</v>
      </c>
      <c r="BG23" s="353">
        <f t="shared" si="123"/>
        <v>762.46581434114614</v>
      </c>
      <c r="BH23" s="551">
        <f t="shared" si="27"/>
        <v>9.6208387661946269</v>
      </c>
      <c r="BI23" s="716">
        <f t="shared" si="124"/>
        <v>1069.2928506855078</v>
      </c>
      <c r="BJ23" s="551">
        <f t="shared" si="28"/>
        <v>14.035805331825877</v>
      </c>
      <c r="BK23" s="556">
        <f t="shared" si="125"/>
        <v>110.30979239968075</v>
      </c>
      <c r="BL23" s="556">
        <f t="shared" si="126"/>
        <v>110.67929450658525</v>
      </c>
      <c r="BM23" s="492">
        <f t="shared" si="29"/>
        <v>8140.58763382699</v>
      </c>
      <c r="BN23" s="505">
        <f t="shared" si="30"/>
        <v>8095.6935269799878</v>
      </c>
      <c r="BO23" s="711">
        <f t="shared" si="127"/>
        <v>591.92136085225957</v>
      </c>
      <c r="BP23" s="496">
        <f t="shared" si="31"/>
        <v>7.3115584091665768</v>
      </c>
      <c r="BQ23" s="492">
        <f t="shared" si="32"/>
        <v>547.02725400525742</v>
      </c>
      <c r="BR23" s="497">
        <f t="shared" si="33"/>
        <v>6.7197514308692874</v>
      </c>
      <c r="BS23" s="116">
        <f>+'State General Purpose'!EH21+'State Ed Special Purpose'!DJ21+Local!B21</f>
        <v>25356343</v>
      </c>
      <c r="BT23" s="117">
        <f>+'State General Purpose'!EI21+'State Ed Special Purpose'!DK21+Local!C21</f>
        <v>29852868</v>
      </c>
      <c r="BU23" s="117">
        <f>+'State General Purpose'!EJ21+'State Ed Special Purpose'!DL21+Local!D21</f>
        <v>29622129</v>
      </c>
      <c r="BV23" s="117">
        <f>+'State General Purpose'!EK21+'State Ed Special Purpose'!DM21+Local!E21</f>
        <v>55455341</v>
      </c>
      <c r="BW23" s="117">
        <f>+'State General Purpose'!EL21+'State Ed Special Purpose'!DN21+Local!F21</f>
        <v>54164074</v>
      </c>
      <c r="BX23" s="117">
        <f>+'State General Purpose'!EM21+'State Ed Special Purpose'!DO21+Local!G21</f>
        <v>54859111</v>
      </c>
      <c r="BY23" s="117">
        <f>+'State General Purpose'!EN21+'State Ed Special Purpose'!DR21+Local!H21</f>
        <v>55737680</v>
      </c>
      <c r="BZ23" s="117">
        <f>+'State General Purpose'!EO21+'State Ed Special Purpose'!DQ21+Local!I21</f>
        <v>75322754</v>
      </c>
      <c r="CA23" s="117">
        <f>+'State General Purpose'!EP21+'State Ed Special Purpose'!DR21+Local!J21</f>
        <v>64349734</v>
      </c>
      <c r="CB23" s="117">
        <f>+'State General Purpose'!EQ21+'State Ed Special Purpose'!DS21+Local!K21</f>
        <v>59283991</v>
      </c>
      <c r="CC23" s="117">
        <f>+'State General Purpose'!ER21+'State Ed Special Purpose'!DT21+Local!L21</f>
        <v>59046058</v>
      </c>
      <c r="CD23" s="117">
        <f>+'State General Purpose'!ES21+'State Ed Special Purpose'!DU21+Local!M21</f>
        <v>66128616</v>
      </c>
      <c r="CE23" s="117">
        <f>+'State General Purpose'!ET21+'State Ed Special Purpose'!DV21+Local!N21</f>
        <v>69168738</v>
      </c>
      <c r="CF23" s="117">
        <f>+'State General Purpose'!EU21+'State Ed Special Purpose'!DW21+Local!O21</f>
        <v>64011211</v>
      </c>
      <c r="CG23" s="117">
        <f>+'State General Purpose'!EV21+'State Ed Special Purpose'!DX21+Local!P21</f>
        <v>52933097</v>
      </c>
      <c r="CH23" s="117">
        <f>+'State General Purpose'!EW21+'State Ed Special Purpose'!DY21+Local!Q21</f>
        <v>50289997</v>
      </c>
      <c r="CI23" s="401">
        <f t="shared" si="128"/>
        <v>-2643100</v>
      </c>
      <c r="CJ23" s="454">
        <f t="shared" si="34"/>
        <v>-4.9932842584290889</v>
      </c>
      <c r="CK23" s="716">
        <f t="shared" si="129"/>
        <v>-18878741</v>
      </c>
      <c r="CL23" s="454">
        <f t="shared" si="35"/>
        <v>-27.293747935664232</v>
      </c>
      <c r="CM23" s="118">
        <f t="shared" si="36"/>
        <v>4183.8583069100268</v>
      </c>
      <c r="CN23" s="118">
        <f t="shared" si="37"/>
        <v>4822.2535717862538</v>
      </c>
      <c r="CO23" s="118">
        <f t="shared" si="38"/>
        <v>4336.7205895486004</v>
      </c>
      <c r="CP23" s="118">
        <f t="shared" si="39"/>
        <v>4782.302528037806</v>
      </c>
      <c r="CQ23" s="118">
        <f t="shared" si="40"/>
        <v>3549.9563279853501</v>
      </c>
      <c r="CR23" s="118">
        <f t="shared" si="41"/>
        <v>3617.623307385144</v>
      </c>
      <c r="CS23" s="118">
        <f t="shared" si="42"/>
        <v>3641.7907327138414</v>
      </c>
      <c r="CT23" s="118">
        <f t="shared" si="43"/>
        <v>4863.5069949636263</v>
      </c>
      <c r="CU23" s="118">
        <f t="shared" si="44"/>
        <v>4054.2714304465385</v>
      </c>
      <c r="CV23" s="118">
        <f t="shared" si="45"/>
        <v>3378.1007857582294</v>
      </c>
      <c r="CW23" s="118">
        <f t="shared" si="46"/>
        <v>3027.3638642098631</v>
      </c>
      <c r="CX23" s="118">
        <f t="shared" si="47"/>
        <v>3387.1054419335469</v>
      </c>
      <c r="CY23" s="118">
        <f t="shared" si="48"/>
        <v>3766.1132914590371</v>
      </c>
      <c r="CZ23" s="118">
        <f t="shared" si="49"/>
        <v>3665.8805430050829</v>
      </c>
      <c r="DA23" s="118">
        <f t="shared" si="50"/>
        <v>3969.110063063642</v>
      </c>
      <c r="DB23" s="118">
        <f t="shared" si="51"/>
        <v>4142.0978503754577</v>
      </c>
      <c r="DC23" s="353">
        <f t="shared" si="52"/>
        <v>172.98778731181574</v>
      </c>
      <c r="DD23" s="553">
        <f t="shared" si="130"/>
        <v>4.3583519873039611</v>
      </c>
      <c r="DE23" s="356">
        <f t="shared" si="131"/>
        <v>375.98455891642061</v>
      </c>
      <c r="DF23" s="553">
        <f t="shared" si="132"/>
        <v>9.9833576374108421</v>
      </c>
      <c r="DG23" s="554">
        <f t="shared" si="133"/>
        <v>92.063186175722578</v>
      </c>
      <c r="DH23" s="556">
        <f t="shared" si="134"/>
        <v>86.114798320235451</v>
      </c>
      <c r="DI23" s="492">
        <f t="shared" si="53"/>
        <v>4024.2950007302738</v>
      </c>
      <c r="DJ23" s="505">
        <f t="shared" si="54"/>
        <v>4054.522930413561</v>
      </c>
      <c r="DK23" s="711">
        <f t="shared" si="55"/>
        <v>87.57491996189674</v>
      </c>
      <c r="DL23" s="496">
        <f t="shared" si="4"/>
        <v>2.1599315496524789</v>
      </c>
      <c r="DM23" s="492">
        <f t="shared" si="56"/>
        <v>117.80284964518387</v>
      </c>
      <c r="DN23" s="497">
        <f t="shared" si="57"/>
        <v>2.9272916032201075</v>
      </c>
      <c r="DO23" s="566">
        <f>+'Tuition Revenues'!DJ21</f>
        <v>10533547.410136839</v>
      </c>
      <c r="DP23" s="567">
        <f>+'Tuition Revenues'!DK21</f>
        <v>10239819</v>
      </c>
      <c r="DQ23" s="567">
        <f>+'Tuition Revenues'!DL21</f>
        <v>13391352</v>
      </c>
      <c r="DR23" s="568">
        <f>+'Tuition Revenues'!DM21</f>
        <v>25502487</v>
      </c>
      <c r="DS23" s="568">
        <f>+'Tuition Revenues'!DN21</f>
        <v>36958491</v>
      </c>
      <c r="DT23" s="568">
        <f>+'Tuition Revenues'!DO21</f>
        <v>37873680</v>
      </c>
      <c r="DU23" s="568">
        <f>+'Tuition Revenues'!DP21</f>
        <v>32118805.5</v>
      </c>
      <c r="DV23" s="568">
        <f>+'Tuition Revenues'!DQ21</f>
        <v>44102094</v>
      </c>
      <c r="DW23" s="568">
        <f>+'Tuition Revenues'!DR21</f>
        <v>46955964</v>
      </c>
      <c r="DX23" s="568">
        <f>+'Tuition Revenues'!DS21</f>
        <v>59423747</v>
      </c>
      <c r="DY23" s="568">
        <f>+'Tuition Revenues'!DT21</f>
        <v>65438268</v>
      </c>
      <c r="DZ23" s="568">
        <f>+'Tuition Revenues'!DU21</f>
        <v>67064038</v>
      </c>
      <c r="EA23" s="568">
        <f>+'Tuition Revenues'!DV21</f>
        <v>70749974</v>
      </c>
      <c r="EB23" s="568">
        <f>+'Tuition Revenues'!DW21</f>
        <v>72536042</v>
      </c>
      <c r="EC23" s="568">
        <f>+'Tuition Revenues'!DX21</f>
        <v>52758778</v>
      </c>
      <c r="ED23" s="568">
        <f>+'Tuition Revenues'!DY21</f>
        <v>55187986</v>
      </c>
      <c r="EE23" s="401">
        <f t="shared" si="58"/>
        <v>2429208</v>
      </c>
      <c r="EF23" s="359">
        <f t="shared" si="59"/>
        <v>4.6043674476311791</v>
      </c>
      <c r="EG23" s="401">
        <f t="shared" si="60"/>
        <v>-15561988</v>
      </c>
      <c r="EH23" s="454">
        <f t="shared" si="61"/>
        <v>-21.99575083942787</v>
      </c>
      <c r="EI23" s="118">
        <f t="shared" si="62"/>
        <v>1738.0609590717249</v>
      </c>
      <c r="EJ23" s="118">
        <f t="shared" si="63"/>
        <v>1654.0790568998177</v>
      </c>
      <c r="EK23" s="118">
        <f t="shared" si="64"/>
        <v>1960.5124243531864</v>
      </c>
      <c r="EL23" s="117">
        <f t="shared" si="65"/>
        <v>2199.2581030445972</v>
      </c>
      <c r="EM23" s="117">
        <f t="shared" si="66"/>
        <v>2422.2887849654662</v>
      </c>
      <c r="EN23" s="117">
        <f t="shared" si="67"/>
        <v>2497.5378748745416</v>
      </c>
      <c r="EO23" s="117">
        <f t="shared" si="68"/>
        <v>2098.5797797062664</v>
      </c>
      <c r="EP23" s="117">
        <f t="shared" si="69"/>
        <v>2847.6234772502262</v>
      </c>
      <c r="EQ23" s="117">
        <f t="shared" si="70"/>
        <v>2958.3995379728558</v>
      </c>
      <c r="ER23" s="117">
        <f t="shared" si="71"/>
        <v>3386.0643159701954</v>
      </c>
      <c r="ES23" s="117">
        <f t="shared" si="72"/>
        <v>3355.1003164289245</v>
      </c>
      <c r="ET23" s="117">
        <f t="shared" si="73"/>
        <v>3435.0177246691237</v>
      </c>
      <c r="EU23" s="117">
        <f t="shared" si="74"/>
        <v>3852.208745687702</v>
      </c>
      <c r="EV23" s="117">
        <f t="shared" si="75"/>
        <v>4154.0920860628539</v>
      </c>
      <c r="EW23" s="117">
        <f t="shared" si="76"/>
        <v>3956.0390104274588</v>
      </c>
      <c r="EX23" s="117">
        <f t="shared" si="77"/>
        <v>4545.5170374567897</v>
      </c>
      <c r="EY23" s="734">
        <f t="shared" si="135"/>
        <v>589.47802702933086</v>
      </c>
      <c r="EZ23" s="735">
        <f t="shared" si="78"/>
        <v>14.900713200136934</v>
      </c>
      <c r="FA23" s="736">
        <f t="shared" si="136"/>
        <v>693.30829176908765</v>
      </c>
      <c r="FB23" s="735">
        <f t="shared" si="79"/>
        <v>17.997682304864743</v>
      </c>
      <c r="FC23" s="737">
        <f t="shared" si="137"/>
        <v>136.82122076386034</v>
      </c>
      <c r="FD23" s="737">
        <f t="shared" si="138"/>
        <v>149.5537651148816</v>
      </c>
      <c r="FE23" s="732">
        <f t="shared" si="139"/>
        <v>4116.2926330967157</v>
      </c>
      <c r="FF23" s="738">
        <f t="shared" si="140"/>
        <v>4041.1705965664264</v>
      </c>
      <c r="FG23" s="732">
        <f t="shared" si="80"/>
        <v>504.34644089036328</v>
      </c>
      <c r="FH23" s="496">
        <f t="shared" si="81"/>
        <v>12.480206634158932</v>
      </c>
      <c r="FI23" s="732">
        <f t="shared" si="82"/>
        <v>429.224404360074</v>
      </c>
      <c r="FJ23" s="497">
        <f t="shared" si="83"/>
        <v>10.427451170719257</v>
      </c>
      <c r="FK23" s="572">
        <f t="shared" si="84"/>
        <v>0.70650377335335313</v>
      </c>
      <c r="FL23" s="97">
        <f t="shared" si="85"/>
        <v>0.74459633997591634</v>
      </c>
      <c r="FM23" s="97">
        <f t="shared" si="86"/>
        <v>0.68867081462204838</v>
      </c>
      <c r="FN23" s="97">
        <f t="shared" si="87"/>
        <v>0.68499047429977988</v>
      </c>
      <c r="FO23" s="97">
        <f t="shared" si="88"/>
        <v>0.59440901383757139</v>
      </c>
      <c r="FP23" s="97">
        <f t="shared" si="89"/>
        <v>0.59158265817751565</v>
      </c>
      <c r="FQ23" s="97">
        <f t="shared" si="90"/>
        <v>0.63441736466911147</v>
      </c>
      <c r="FR23" s="97">
        <f t="shared" si="91"/>
        <v>0.63071258001517405</v>
      </c>
      <c r="FS23" s="97">
        <f t="shared" si="92"/>
        <v>0.57813512835614222</v>
      </c>
      <c r="FT23" s="97">
        <f t="shared" si="93"/>
        <v>0.49941134418718347</v>
      </c>
      <c r="FU23" s="97">
        <f t="shared" si="94"/>
        <v>0.47432524155691697</v>
      </c>
      <c r="FV23" s="97">
        <f t="shared" si="95"/>
        <v>0.49648846249433548</v>
      </c>
      <c r="FW23" s="97">
        <f t="shared" si="96"/>
        <v>0.49434944769931843</v>
      </c>
      <c r="FX23" s="97">
        <f t="shared" si="97"/>
        <v>0.46878431893463285</v>
      </c>
      <c r="FY23" s="97">
        <f t="shared" si="98"/>
        <v>0.50082465657837938</v>
      </c>
      <c r="FZ23" s="97">
        <f t="shared" si="98"/>
        <v>0.47678193656774798</v>
      </c>
      <c r="GA23" s="96">
        <f t="shared" si="99"/>
        <v>0.29349622664664682</v>
      </c>
      <c r="GB23" s="97">
        <f t="shared" si="100"/>
        <v>0.25540366002408371</v>
      </c>
      <c r="GC23" s="97">
        <f t="shared" si="101"/>
        <v>0.31132918537795162</v>
      </c>
      <c r="GD23" s="97">
        <f t="shared" si="102"/>
        <v>0.31500952570022012</v>
      </c>
      <c r="GE23" s="97">
        <f t="shared" si="103"/>
        <v>0.40559098616242861</v>
      </c>
      <c r="GF23" s="97">
        <f t="shared" si="104"/>
        <v>0.40841734182248435</v>
      </c>
      <c r="GG23" s="97">
        <f t="shared" si="105"/>
        <v>0.36558263533088858</v>
      </c>
      <c r="GH23" s="97">
        <f t="shared" si="106"/>
        <v>0.36928741998482595</v>
      </c>
      <c r="GI23" s="97">
        <f t="shared" si="107"/>
        <v>0.42186487164385778</v>
      </c>
      <c r="GJ23" s="97">
        <f t="shared" si="108"/>
        <v>0.50058865581281653</v>
      </c>
      <c r="GK23" s="97">
        <f t="shared" si="109"/>
        <v>0.52567475844308298</v>
      </c>
      <c r="GL23" s="97">
        <f t="shared" si="110"/>
        <v>0.50351153750566457</v>
      </c>
      <c r="GM23" s="97">
        <f t="shared" si="111"/>
        <v>0.50565055230068157</v>
      </c>
      <c r="GN23" s="97">
        <f t="shared" si="112"/>
        <v>0.53121568106536721</v>
      </c>
      <c r="GO23" s="97">
        <f t="shared" si="113"/>
        <v>0.49917534342162062</v>
      </c>
      <c r="GP23" s="97">
        <f t="shared" si="114"/>
        <v>0.52321806343225197</v>
      </c>
      <c r="GQ23" s="110"/>
    </row>
    <row r="24" spans="1:199">
      <c r="B24" s="369" t="s">
        <v>132</v>
      </c>
      <c r="C24" s="35"/>
      <c r="D24" s="35"/>
      <c r="E24" s="35"/>
      <c r="F24" s="35"/>
      <c r="G24" s="140"/>
      <c r="H24" s="35"/>
      <c r="I24" s="154"/>
      <c r="J24" s="154"/>
      <c r="K24" s="154"/>
      <c r="L24" s="154"/>
      <c r="M24" s="154"/>
      <c r="N24" s="154"/>
      <c r="O24" s="154"/>
      <c r="P24" s="154"/>
      <c r="Q24" s="370"/>
      <c r="R24" s="370"/>
      <c r="S24" s="154"/>
      <c r="T24" s="154"/>
      <c r="AK24" s="370"/>
      <c r="AL24" s="370"/>
      <c r="BE24" s="370"/>
      <c r="BF24" s="370"/>
      <c r="BG24" s="14"/>
      <c r="BN24" s="15"/>
      <c r="BO24" s="15"/>
      <c r="BP24" s="15"/>
      <c r="CG24" s="370"/>
      <c r="CH24" s="370"/>
      <c r="DA24" s="370"/>
      <c r="DB24" s="370"/>
      <c r="DJ24" s="15"/>
      <c r="EC24" s="370"/>
      <c r="ED24" s="370"/>
      <c r="EP24" s="185"/>
      <c r="EQ24" s="185"/>
      <c r="ER24" s="185"/>
      <c r="ES24" s="185"/>
      <c r="ET24" s="185"/>
      <c r="EU24" s="185"/>
      <c r="EV24" s="185"/>
      <c r="EW24" s="370"/>
      <c r="EX24" s="370"/>
      <c r="FE24" s="130"/>
      <c r="FF24" s="720"/>
      <c r="FG24" s="15"/>
      <c r="FH24" s="15"/>
      <c r="FY24" s="370"/>
      <c r="FZ24" s="370"/>
      <c r="GO24" s="370"/>
      <c r="GP24" s="370"/>
    </row>
    <row r="25" spans="1:199">
      <c r="Q25" s="19"/>
      <c r="R25" s="19"/>
      <c r="V25" s="395"/>
      <c r="AK25" s="19"/>
      <c r="AL25" s="19"/>
      <c r="BE25" s="19"/>
      <c r="BF25" s="19"/>
      <c r="CG25" s="19"/>
      <c r="CH25" s="19"/>
      <c r="DA25" s="19"/>
      <c r="DB25" s="19"/>
      <c r="EC25" s="19"/>
      <c r="ED25" s="19"/>
      <c r="EW25" s="19"/>
      <c r="EX25" s="19"/>
      <c r="FD25" s="142"/>
      <c r="FE25" s="12"/>
      <c r="FF25" s="12"/>
      <c r="FY25" s="19"/>
      <c r="FZ25" s="19"/>
      <c r="GO25" s="19"/>
      <c r="GP25" s="19"/>
    </row>
    <row r="26" spans="1:199">
      <c r="Q26" s="19"/>
      <c r="R26" s="19"/>
      <c r="V26" s="395"/>
      <c r="AK26" s="19"/>
      <c r="AL26" s="19"/>
      <c r="BE26" s="19"/>
      <c r="BF26" s="19"/>
      <c r="CG26" s="19"/>
      <c r="CH26" s="19"/>
      <c r="DA26" s="19"/>
      <c r="DB26" s="19"/>
      <c r="EC26" s="19"/>
      <c r="ED26" s="19"/>
      <c r="EW26" s="19"/>
      <c r="EX26" s="19"/>
      <c r="FY26" s="19"/>
      <c r="FZ26" s="19"/>
      <c r="GO26" s="19"/>
      <c r="GP26" s="19"/>
    </row>
    <row r="27" spans="1:199">
      <c r="Q27" s="19"/>
      <c r="R27" s="19"/>
      <c r="AK27" s="19"/>
      <c r="AL27" s="19"/>
      <c r="BE27" s="19"/>
      <c r="BF27" s="19"/>
      <c r="CG27" s="19"/>
      <c r="CH27" s="19"/>
      <c r="DA27" s="19"/>
      <c r="DB27" s="19"/>
      <c r="EC27" s="19"/>
      <c r="ED27" s="19"/>
      <c r="EW27" s="19"/>
      <c r="EX27" s="19"/>
      <c r="FY27" s="19"/>
      <c r="FZ27" s="19"/>
      <c r="GO27" s="19"/>
      <c r="GP27" s="19"/>
    </row>
    <row r="28" spans="1:199">
      <c r="Q28" s="19"/>
      <c r="R28" s="19"/>
      <c r="AK28" s="19"/>
      <c r="AL28" s="19"/>
      <c r="BE28" s="19"/>
      <c r="BF28" s="19"/>
      <c r="CG28" s="19"/>
      <c r="CH28" s="19"/>
      <c r="DA28" s="19"/>
      <c r="DB28" s="19"/>
      <c r="EC28" s="19"/>
      <c r="ED28" s="19"/>
      <c r="EW28" s="19"/>
      <c r="EX28" s="19"/>
      <c r="FY28" s="19"/>
      <c r="FZ28" s="19"/>
      <c r="GO28" s="19"/>
      <c r="GP28" s="19"/>
    </row>
    <row r="29" spans="1:199">
      <c r="Q29" s="19"/>
      <c r="R29" s="19"/>
      <c r="AK29" s="19"/>
      <c r="AL29" s="19"/>
      <c r="BE29" s="19"/>
      <c r="BF29" s="19"/>
      <c r="CG29" s="19"/>
      <c r="CH29" s="19"/>
      <c r="DA29" s="19"/>
      <c r="DB29" s="19"/>
      <c r="EC29" s="19"/>
      <c r="ED29" s="19"/>
      <c r="EW29" s="19"/>
      <c r="EX29" s="19"/>
      <c r="FY29" s="19"/>
      <c r="FZ29" s="19"/>
      <c r="GO29" s="19"/>
      <c r="GP29" s="19"/>
    </row>
    <row r="30" spans="1:199">
      <c r="Q30" s="19"/>
      <c r="R30" s="19"/>
      <c r="AK30" s="19"/>
      <c r="AL30" s="19"/>
      <c r="BE30" s="19"/>
      <c r="BF30" s="19"/>
      <c r="CG30" s="19"/>
      <c r="CH30" s="19"/>
      <c r="DA30" s="19"/>
      <c r="DB30" s="19"/>
      <c r="EC30" s="19"/>
      <c r="ED30" s="19"/>
      <c r="EW30" s="19"/>
      <c r="EX30" s="19"/>
      <c r="FY30" s="19"/>
      <c r="FZ30" s="19"/>
      <c r="GO30" s="19"/>
      <c r="GP30" s="19"/>
    </row>
    <row r="31" spans="1:199">
      <c r="Q31" s="19"/>
      <c r="R31" s="19"/>
      <c r="AK31" s="19"/>
      <c r="AL31" s="19"/>
      <c r="BE31" s="19"/>
      <c r="BF31" s="19"/>
      <c r="CG31" s="19"/>
      <c r="CH31" s="19"/>
      <c r="DA31" s="19"/>
      <c r="DB31" s="19"/>
      <c r="EC31" s="19"/>
      <c r="ED31" s="19"/>
      <c r="EW31" s="19"/>
      <c r="EX31" s="19"/>
      <c r="FY31" s="19"/>
      <c r="FZ31" s="19"/>
      <c r="GO31" s="19"/>
      <c r="GP31" s="19"/>
    </row>
    <row r="32" spans="1:199">
      <c r="Q32" s="19"/>
      <c r="R32" s="19"/>
      <c r="AK32" s="19"/>
      <c r="AL32" s="19"/>
      <c r="BE32" s="19"/>
      <c r="BF32" s="19"/>
      <c r="CG32" s="19"/>
      <c r="CH32" s="19"/>
      <c r="DA32" s="19"/>
      <c r="DB32" s="19"/>
      <c r="EC32" s="19"/>
      <c r="ED32" s="19"/>
      <c r="EW32" s="19"/>
      <c r="EX32" s="19"/>
      <c r="FY32" s="19"/>
      <c r="FZ32" s="19"/>
      <c r="GO32" s="19"/>
      <c r="GP32" s="19"/>
    </row>
    <row r="33" spans="17:198">
      <c r="Q33" s="19"/>
      <c r="R33" s="19"/>
      <c r="AK33" s="19"/>
      <c r="AL33" s="19"/>
      <c r="BE33" s="19"/>
      <c r="BF33" s="19"/>
      <c r="CG33" s="19"/>
      <c r="CH33" s="19"/>
      <c r="DA33" s="19"/>
      <c r="DB33" s="19"/>
      <c r="EC33" s="19"/>
      <c r="ED33" s="19"/>
      <c r="EW33" s="19"/>
      <c r="EX33" s="19"/>
      <c r="FY33" s="19"/>
      <c r="FZ33" s="19"/>
      <c r="GO33" s="19"/>
      <c r="GP33" s="19"/>
    </row>
    <row r="34" spans="17:198">
      <c r="Q34" s="19"/>
      <c r="R34" s="19"/>
      <c r="AK34" s="19"/>
      <c r="AL34" s="19"/>
      <c r="BE34" s="19"/>
      <c r="BF34" s="19"/>
      <c r="CG34" s="19"/>
      <c r="CH34" s="19"/>
      <c r="DA34" s="19"/>
      <c r="DB34" s="19"/>
      <c r="EC34" s="19"/>
      <c r="ED34" s="19"/>
      <c r="EW34" s="19"/>
      <c r="EX34" s="19"/>
      <c r="FY34" s="19"/>
      <c r="FZ34" s="19"/>
      <c r="GO34" s="19"/>
      <c r="GP34" s="19"/>
    </row>
    <row r="35" spans="17:198">
      <c r="Q35" s="19"/>
      <c r="R35" s="19"/>
      <c r="AK35" s="19"/>
      <c r="AL35" s="19"/>
      <c r="BE35" s="19"/>
      <c r="BF35" s="19"/>
      <c r="CG35" s="19"/>
      <c r="CH35" s="19"/>
      <c r="DA35" s="19"/>
      <c r="DB35" s="19"/>
      <c r="EC35" s="19"/>
      <c r="ED35" s="19"/>
      <c r="EW35" s="19"/>
      <c r="EX35" s="19"/>
      <c r="FY35" s="19"/>
      <c r="FZ35" s="19"/>
      <c r="GO35" s="19"/>
      <c r="GP35" s="19"/>
    </row>
    <row r="36" spans="17:198">
      <c r="Q36" s="19"/>
      <c r="R36" s="19"/>
      <c r="AK36" s="19"/>
      <c r="AL36" s="19"/>
      <c r="BE36" s="19"/>
      <c r="BF36" s="19"/>
      <c r="CG36" s="19"/>
      <c r="CH36" s="19"/>
      <c r="DA36" s="19"/>
      <c r="DB36" s="19"/>
      <c r="EC36" s="19"/>
      <c r="ED36" s="19"/>
      <c r="EW36" s="19"/>
      <c r="EX36" s="19"/>
      <c r="FY36" s="19"/>
      <c r="FZ36" s="19"/>
      <c r="GO36" s="19"/>
      <c r="GP36" s="19"/>
    </row>
    <row r="37" spans="17:198">
      <c r="Q37" s="19"/>
      <c r="R37" s="19"/>
      <c r="AK37" s="19"/>
      <c r="AL37" s="19"/>
      <c r="BE37" s="19"/>
      <c r="BF37" s="19"/>
      <c r="CG37" s="19"/>
      <c r="CH37" s="19"/>
      <c r="DA37" s="19"/>
      <c r="DB37" s="19"/>
      <c r="EC37" s="19"/>
      <c r="ED37" s="19"/>
      <c r="EW37" s="19"/>
      <c r="EX37" s="19"/>
      <c r="FY37" s="19"/>
      <c r="FZ37" s="19"/>
      <c r="GO37" s="19"/>
      <c r="GP37" s="19"/>
    </row>
    <row r="38" spans="17:198">
      <c r="Q38" s="19"/>
      <c r="R38" s="19"/>
      <c r="AK38" s="19"/>
      <c r="AL38" s="19"/>
      <c r="BE38" s="19"/>
      <c r="BF38" s="19"/>
      <c r="CG38" s="19"/>
      <c r="CH38" s="19"/>
      <c r="DA38" s="19"/>
      <c r="DB38" s="19"/>
      <c r="EC38" s="19"/>
      <c r="ED38" s="19"/>
      <c r="EW38" s="19"/>
      <c r="EX38" s="19"/>
      <c r="FY38" s="19"/>
      <c r="FZ38" s="19"/>
      <c r="GO38" s="19"/>
      <c r="GP38" s="19"/>
    </row>
    <row r="39" spans="17:198">
      <c r="Q39" s="19"/>
      <c r="R39" s="19"/>
      <c r="AK39" s="19"/>
      <c r="AL39" s="19"/>
      <c r="BE39" s="19"/>
      <c r="BF39" s="19"/>
      <c r="CG39" s="19"/>
      <c r="CH39" s="19"/>
      <c r="DA39" s="19"/>
      <c r="DB39" s="19"/>
      <c r="EC39" s="19"/>
      <c r="ED39" s="19"/>
      <c r="EW39" s="19"/>
      <c r="EX39" s="19"/>
      <c r="FY39" s="19"/>
      <c r="FZ39" s="19"/>
      <c r="GO39" s="19"/>
      <c r="GP39" s="19"/>
    </row>
    <row r="40" spans="17:198">
      <c r="Q40" s="19"/>
      <c r="R40" s="19"/>
      <c r="AK40" s="19"/>
      <c r="AL40" s="19"/>
      <c r="BE40" s="19"/>
      <c r="BF40" s="19"/>
      <c r="CG40" s="19"/>
      <c r="CH40" s="19"/>
      <c r="DA40" s="19"/>
      <c r="DB40" s="19"/>
      <c r="EC40" s="19"/>
      <c r="ED40" s="19"/>
      <c r="EW40" s="19"/>
      <c r="EX40" s="19"/>
      <c r="FY40" s="19"/>
      <c r="FZ40" s="19"/>
      <c r="GO40" s="19"/>
      <c r="GP40" s="19"/>
    </row>
    <row r="41" spans="17:198">
      <c r="Q41" s="19"/>
      <c r="R41" s="19"/>
      <c r="AK41" s="19"/>
      <c r="AL41" s="19"/>
      <c r="BE41" s="19"/>
      <c r="BF41" s="19"/>
      <c r="CG41" s="19"/>
      <c r="CH41" s="19"/>
      <c r="DA41" s="19"/>
      <c r="DB41" s="19"/>
      <c r="EC41" s="19"/>
      <c r="ED41" s="19"/>
      <c r="EW41" s="19"/>
      <c r="EX41" s="19"/>
      <c r="FY41" s="19"/>
      <c r="FZ41" s="19"/>
      <c r="GO41" s="19"/>
      <c r="GP41" s="19"/>
    </row>
  </sheetData>
  <phoneticPr fontId="5" type="noConversion"/>
  <pageMargins left="0.5" right="0.5" top="1" bottom="1" header="0.5" footer="0.5"/>
  <pageSetup orientation="landscape" r:id="rId1"/>
  <headerFooter alignWithMargins="0"/>
  <colBreaks count="1" manualBreakCount="1">
    <brk id="11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99"/>
  </sheetPr>
  <dimension ref="A1:IJ27"/>
  <sheetViews>
    <sheetView showGridLines="0" zoomScale="90" zoomScaleNormal="90" workbookViewId="0">
      <pane xSplit="1" ySplit="1" topLeftCell="FZ2" activePane="bottomRight" state="frozen"/>
      <selection activeCell="L23" sqref="L23"/>
      <selection pane="topRight" activeCell="L23" sqref="L23"/>
      <selection pane="bottomLeft" activeCell="L23" sqref="L23"/>
      <selection pane="bottomRight" activeCell="GT11" sqref="GT11"/>
    </sheetView>
  </sheetViews>
  <sheetFormatPr defaultRowHeight="15"/>
  <cols>
    <col min="1" max="1" width="10.77734375" style="61" customWidth="1"/>
    <col min="2" max="2" width="7.33203125" style="59" customWidth="1"/>
    <col min="3" max="6" width="7.33203125" customWidth="1"/>
    <col min="7" max="9" width="7.33203125" style="148" customWidth="1"/>
    <col min="10" max="11" width="7.33203125" style="147" customWidth="1"/>
    <col min="12" max="17" width="8" style="147" customWidth="1"/>
    <col min="18" max="23" width="7.33203125" customWidth="1"/>
    <col min="24" max="27" width="7.33203125" style="148" customWidth="1"/>
    <col min="28" max="33" width="8" style="147" customWidth="1"/>
    <col min="34" max="34" width="7.33203125" customWidth="1"/>
    <col min="35" max="35" width="7.33203125" style="59" customWidth="1"/>
    <col min="36" max="38" width="7.33203125" customWidth="1"/>
    <col min="39" max="39" width="7.33203125" style="59" customWidth="1"/>
    <col min="40" max="41" width="7.33203125" style="148" customWidth="1"/>
    <col min="42" max="44" width="7.33203125" style="147" customWidth="1"/>
    <col min="45" max="49" width="8" style="147" customWidth="1"/>
    <col min="50" max="55" width="7.33203125" customWidth="1"/>
    <col min="56" max="57" width="7.33203125" style="148" customWidth="1"/>
    <col min="58" max="60" width="7.33203125" style="147" customWidth="1"/>
    <col min="61" max="65" width="8" style="147" customWidth="1"/>
    <col min="66" max="70" width="7.33203125" customWidth="1"/>
    <col min="71" max="71" width="7.33203125" style="59" customWidth="1"/>
    <col min="72" max="73" width="7.33203125" style="148" customWidth="1"/>
    <col min="74" max="76" width="7.33203125" style="147" customWidth="1"/>
    <col min="77" max="81" width="8" style="147" customWidth="1"/>
    <col min="82" max="86" width="7.33203125" customWidth="1"/>
    <col min="87" max="87" width="7.33203125" style="59" customWidth="1"/>
    <col min="88" max="89" width="7.33203125" style="148" customWidth="1"/>
    <col min="90" max="92" width="7.33203125" style="147" customWidth="1"/>
    <col min="93" max="97" width="8" style="147" customWidth="1"/>
    <col min="98" max="103" width="7.33203125" customWidth="1"/>
    <col min="104" max="105" width="7.33203125" style="148" customWidth="1"/>
    <col min="106" max="108" width="7.33203125" style="147" customWidth="1"/>
    <col min="109" max="113" width="8" style="147" customWidth="1"/>
    <col min="114" max="118" width="7.33203125" customWidth="1"/>
    <col min="119" max="121" width="7.33203125" style="148" customWidth="1"/>
    <col min="122" max="124" width="7.33203125" style="147" customWidth="1"/>
    <col min="125" max="129" width="8" style="147" customWidth="1"/>
    <col min="130" max="134" width="7.33203125" customWidth="1"/>
    <col min="135" max="136" width="7.33203125" style="148" customWidth="1"/>
    <col min="137" max="139" width="7.33203125" style="147" customWidth="1"/>
    <col min="140" max="144" width="8" style="147" customWidth="1"/>
    <col min="145" max="149" width="7.33203125" customWidth="1"/>
    <col min="150" max="152" width="7.33203125" style="148" customWidth="1"/>
    <col min="153" max="154" width="7.33203125" style="147" customWidth="1"/>
    <col min="155" max="159" width="8" style="147" customWidth="1"/>
    <col min="160" max="164" width="7.33203125" customWidth="1"/>
    <col min="165" max="167" width="7.33203125" style="148" customWidth="1"/>
    <col min="168" max="169" width="7.33203125" style="147" customWidth="1"/>
    <col min="170" max="174" width="8" style="147" customWidth="1"/>
    <col min="175" max="179" width="7.33203125" customWidth="1"/>
    <col min="180" max="182" width="7.33203125" style="148" customWidth="1"/>
    <col min="183" max="184" width="7.33203125" style="147" customWidth="1"/>
    <col min="185" max="189" width="8" style="147" customWidth="1"/>
    <col min="190" max="194" width="7.33203125" customWidth="1"/>
    <col min="195" max="198" width="7.33203125" style="148" customWidth="1"/>
    <col min="199" max="200" width="7.33203125" style="147" customWidth="1"/>
    <col min="201" max="205" width="8" style="147" customWidth="1"/>
    <col min="206" max="206" width="7.33203125" customWidth="1"/>
    <col min="207" max="210" width="7.33203125" style="119" customWidth="1"/>
    <col min="211" max="213" width="7.33203125" style="148" customWidth="1"/>
    <col min="214" max="215" width="7.33203125" style="147" customWidth="1"/>
    <col min="216" max="220" width="8" style="147" customWidth="1"/>
    <col min="221" max="221" width="7.33203125" style="178" customWidth="1"/>
    <col min="222" max="225" width="7.33203125" style="182" customWidth="1"/>
    <col min="226" max="227" width="7.33203125" style="178" customWidth="1"/>
    <col min="228" max="228" width="7.33203125" customWidth="1"/>
    <col min="229" max="230" width="7.33203125" style="147" customWidth="1"/>
    <col min="231" max="235" width="8" style="147" customWidth="1"/>
  </cols>
  <sheetData>
    <row r="1" spans="1:235" s="15" customFormat="1" ht="12.75" customHeight="1">
      <c r="A1" s="179"/>
      <c r="B1" s="53" t="s">
        <v>80</v>
      </c>
      <c r="C1" s="43"/>
      <c r="D1" s="43"/>
      <c r="E1" s="43"/>
      <c r="F1" s="43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43"/>
      <c r="S1" s="44"/>
      <c r="T1" s="44"/>
      <c r="U1" s="44"/>
      <c r="V1" s="44"/>
      <c r="W1" s="44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43"/>
      <c r="AI1" s="43"/>
      <c r="AJ1" s="43"/>
      <c r="AK1" s="43"/>
      <c r="AL1" s="43"/>
      <c r="AM1" s="43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43"/>
      <c r="AY1" s="43"/>
      <c r="AZ1" s="43"/>
      <c r="BA1" s="43"/>
      <c r="BB1" s="43"/>
      <c r="BC1" s="43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43"/>
      <c r="BO1" s="43"/>
      <c r="BP1" s="43"/>
      <c r="BQ1" s="43"/>
      <c r="BR1" s="43"/>
      <c r="BS1" s="43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43"/>
      <c r="CE1" s="43"/>
      <c r="CF1" s="43"/>
      <c r="CG1" s="43"/>
      <c r="CH1" s="43"/>
      <c r="CI1" s="43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43"/>
      <c r="CU1" s="43"/>
      <c r="CV1" s="43"/>
      <c r="CW1" s="43"/>
      <c r="CX1" s="14"/>
      <c r="CY1" s="14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43"/>
      <c r="DK1" s="43"/>
      <c r="DL1" s="43"/>
      <c r="DM1" s="43"/>
      <c r="DN1" s="43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43"/>
      <c r="EA1" s="43"/>
      <c r="EB1" s="43"/>
      <c r="EC1" s="43"/>
      <c r="ED1" s="43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43"/>
      <c r="EP1" s="43"/>
      <c r="EQ1" s="43"/>
      <c r="ER1" s="43"/>
      <c r="ES1" s="43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43"/>
      <c r="FE1" s="43"/>
      <c r="FF1" s="43"/>
      <c r="FG1" s="43"/>
      <c r="FH1" s="43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43"/>
      <c r="FT1" s="43"/>
      <c r="FU1" s="43"/>
      <c r="FV1" s="43"/>
      <c r="FW1" s="43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43"/>
      <c r="GI1" s="43"/>
      <c r="GJ1" s="43"/>
      <c r="GK1" s="43"/>
      <c r="GL1" s="43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43"/>
      <c r="GY1" s="43"/>
      <c r="GZ1" s="43"/>
      <c r="HA1" s="43"/>
      <c r="HB1" s="43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76"/>
      <c r="HN1" s="176"/>
      <c r="HO1" s="176"/>
      <c r="HP1" s="176"/>
      <c r="HQ1" s="176"/>
      <c r="HR1" s="176"/>
      <c r="HS1" s="181"/>
      <c r="HU1" s="141"/>
      <c r="HV1" s="141"/>
      <c r="HW1" s="141"/>
      <c r="HX1" s="143"/>
      <c r="HY1" s="143"/>
      <c r="HZ1" s="143"/>
      <c r="IA1" s="143"/>
    </row>
    <row r="2" spans="1:235" s="223" customFormat="1" ht="12.75" customHeight="1">
      <c r="A2" s="224"/>
      <c r="B2" s="402" t="s">
        <v>15</v>
      </c>
      <c r="C2" s="89"/>
      <c r="D2" s="89"/>
      <c r="E2" s="89"/>
      <c r="F2" s="89"/>
      <c r="G2" s="234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271" t="s">
        <v>27</v>
      </c>
      <c r="S2" s="314"/>
      <c r="T2" s="314"/>
      <c r="U2" s="314"/>
      <c r="V2" s="314"/>
      <c r="W2" s="314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271" t="s">
        <v>28</v>
      </c>
      <c r="AI2" s="89"/>
      <c r="AJ2" s="89"/>
      <c r="AK2" s="89"/>
      <c r="AL2" s="89"/>
      <c r="AM2" s="89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271" t="s">
        <v>29</v>
      </c>
      <c r="AY2" s="89"/>
      <c r="AZ2" s="89"/>
      <c r="BA2" s="89"/>
      <c r="BB2" s="89"/>
      <c r="BC2" s="89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271" t="s">
        <v>30</v>
      </c>
      <c r="BO2" s="89"/>
      <c r="BP2" s="89"/>
      <c r="BQ2" s="89"/>
      <c r="BR2" s="89"/>
      <c r="BS2" s="89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271" t="s">
        <v>31</v>
      </c>
      <c r="CE2" s="89"/>
      <c r="CF2" s="89"/>
      <c r="CG2" s="89"/>
      <c r="CH2" s="89"/>
      <c r="CI2" s="89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271" t="s">
        <v>32</v>
      </c>
      <c r="CU2" s="89"/>
      <c r="CV2" s="89"/>
      <c r="CW2" s="89"/>
      <c r="CX2" s="89"/>
      <c r="CY2" s="89"/>
      <c r="CZ2" s="403"/>
      <c r="DA2" s="403"/>
      <c r="DB2" s="403"/>
      <c r="DC2" s="403"/>
      <c r="DD2" s="403"/>
      <c r="DE2" s="403"/>
      <c r="DF2" s="403"/>
      <c r="DG2" s="403"/>
      <c r="DH2" s="403"/>
      <c r="DI2" s="403"/>
      <c r="DJ2" s="271" t="s">
        <v>25</v>
      </c>
      <c r="DK2" s="89"/>
      <c r="DL2" s="89"/>
      <c r="DM2" s="89"/>
      <c r="DN2" s="89"/>
      <c r="DO2" s="234"/>
      <c r="DP2" s="403"/>
      <c r="DQ2" s="403"/>
      <c r="DR2" s="403"/>
      <c r="DS2" s="403"/>
      <c r="DT2" s="403"/>
      <c r="DU2" s="403"/>
      <c r="DV2" s="403"/>
      <c r="DW2" s="403"/>
      <c r="DX2" s="403"/>
      <c r="DY2" s="403"/>
      <c r="DZ2" s="271" t="s">
        <v>33</v>
      </c>
      <c r="EA2" s="89"/>
      <c r="EB2" s="89"/>
      <c r="EC2" s="89"/>
      <c r="ED2" s="273"/>
      <c r="EE2" s="403"/>
      <c r="EF2" s="403"/>
      <c r="EG2" s="403"/>
      <c r="EH2" s="403"/>
      <c r="EI2" s="403"/>
      <c r="EJ2" s="403"/>
      <c r="EK2" s="403"/>
      <c r="EL2" s="403"/>
      <c r="EM2" s="403"/>
      <c r="EN2" s="403"/>
      <c r="EO2" s="271" t="s">
        <v>21</v>
      </c>
      <c r="EP2" s="89"/>
      <c r="EQ2" s="89"/>
      <c r="ER2" s="89"/>
      <c r="ES2" s="89"/>
      <c r="ET2" s="403"/>
      <c r="EU2" s="403"/>
      <c r="EV2" s="403"/>
      <c r="EW2" s="403"/>
      <c r="EX2" s="403"/>
      <c r="EY2" s="403"/>
      <c r="EZ2" s="403"/>
      <c r="FA2" s="403"/>
      <c r="FB2" s="403"/>
      <c r="FC2" s="403"/>
      <c r="FD2" s="271" t="s">
        <v>34</v>
      </c>
      <c r="FE2" s="89"/>
      <c r="FF2" s="89"/>
      <c r="FG2" s="89"/>
      <c r="FH2" s="89"/>
      <c r="FI2" s="403"/>
      <c r="FJ2" s="403"/>
      <c r="FK2" s="403"/>
      <c r="FL2" s="403"/>
      <c r="FM2" s="403"/>
      <c r="FN2" s="403"/>
      <c r="FO2" s="403"/>
      <c r="FP2" s="403"/>
      <c r="FQ2" s="403"/>
      <c r="FR2" s="403"/>
      <c r="FS2" s="271" t="s">
        <v>35</v>
      </c>
      <c r="FT2" s="89"/>
      <c r="FU2" s="89"/>
      <c r="FV2" s="89"/>
      <c r="FW2" s="89"/>
      <c r="FX2" s="403"/>
      <c r="FY2" s="403"/>
      <c r="FZ2" s="403"/>
      <c r="GA2" s="403"/>
      <c r="GB2" s="403"/>
      <c r="GC2" s="403"/>
      <c r="GD2" s="403"/>
      <c r="GE2" s="403"/>
      <c r="GF2" s="403"/>
      <c r="GG2" s="403"/>
      <c r="GH2" s="271" t="s">
        <v>54</v>
      </c>
      <c r="GI2" s="273"/>
      <c r="GJ2" s="273"/>
      <c r="GK2" s="273"/>
      <c r="GL2" s="273"/>
      <c r="GM2" s="234"/>
      <c r="GN2" s="403"/>
      <c r="GO2" s="403"/>
      <c r="GP2" s="403"/>
      <c r="GQ2" s="403"/>
      <c r="GR2" s="403"/>
      <c r="GS2" s="403"/>
      <c r="GT2" s="403"/>
      <c r="GU2" s="403"/>
      <c r="GV2" s="403"/>
      <c r="GW2" s="403"/>
      <c r="GX2" s="271" t="s">
        <v>55</v>
      </c>
      <c r="GY2" s="273"/>
      <c r="GZ2" s="273"/>
      <c r="HA2" s="273"/>
      <c r="HB2" s="273"/>
      <c r="HC2" s="403"/>
      <c r="HD2" s="403"/>
      <c r="HE2" s="403"/>
      <c r="HF2" s="403"/>
      <c r="HG2" s="403"/>
      <c r="HH2" s="403"/>
      <c r="HI2" s="403"/>
      <c r="HJ2" s="403"/>
      <c r="HK2" s="403"/>
      <c r="HL2" s="403"/>
      <c r="HM2" s="271" t="s">
        <v>56</v>
      </c>
      <c r="HN2" s="273"/>
      <c r="HO2" s="273"/>
      <c r="HP2" s="273"/>
      <c r="HQ2" s="273"/>
      <c r="HR2" s="273"/>
      <c r="HS2" s="403"/>
      <c r="HT2" s="403"/>
      <c r="HU2" s="403"/>
      <c r="HV2" s="403"/>
      <c r="HW2" s="403"/>
      <c r="HX2" s="655"/>
      <c r="HY2" s="655"/>
      <c r="HZ2" s="655"/>
      <c r="IA2" s="655"/>
    </row>
    <row r="3" spans="1:235" s="628" customFormat="1" ht="12.75">
      <c r="A3" s="622"/>
      <c r="B3" s="623" t="s">
        <v>22</v>
      </c>
      <c r="C3" s="623" t="s">
        <v>23</v>
      </c>
      <c r="D3" s="623" t="s">
        <v>62</v>
      </c>
      <c r="E3" s="623" t="s">
        <v>87</v>
      </c>
      <c r="F3" s="623" t="s">
        <v>93</v>
      </c>
      <c r="G3" s="624" t="s">
        <v>103</v>
      </c>
      <c r="H3" s="624" t="s">
        <v>107</v>
      </c>
      <c r="I3" s="624" t="s">
        <v>109</v>
      </c>
      <c r="J3" s="624" t="s">
        <v>114</v>
      </c>
      <c r="K3" s="624" t="s">
        <v>121</v>
      </c>
      <c r="L3" s="624" t="s">
        <v>131</v>
      </c>
      <c r="M3" s="660" t="s">
        <v>158</v>
      </c>
      <c r="N3" s="660" t="s">
        <v>176</v>
      </c>
      <c r="O3" s="660" t="s">
        <v>177</v>
      </c>
      <c r="P3" s="660" t="s">
        <v>191</v>
      </c>
      <c r="Q3" s="660" t="s">
        <v>192</v>
      </c>
      <c r="R3" s="625" t="s">
        <v>22</v>
      </c>
      <c r="S3" s="623" t="s">
        <v>23</v>
      </c>
      <c r="T3" s="623" t="s">
        <v>62</v>
      </c>
      <c r="U3" s="626" t="s">
        <v>87</v>
      </c>
      <c r="V3" s="626" t="s">
        <v>93</v>
      </c>
      <c r="W3" s="626" t="s">
        <v>103</v>
      </c>
      <c r="X3" s="624" t="s">
        <v>107</v>
      </c>
      <c r="Y3" s="624" t="s">
        <v>109</v>
      </c>
      <c r="Z3" s="624" t="s">
        <v>114</v>
      </c>
      <c r="AA3" s="624" t="s">
        <v>121</v>
      </c>
      <c r="AB3" s="624" t="s">
        <v>131</v>
      </c>
      <c r="AC3" s="660" t="s">
        <v>158</v>
      </c>
      <c r="AD3" s="660" t="s">
        <v>176</v>
      </c>
      <c r="AE3" s="660" t="s">
        <v>177</v>
      </c>
      <c r="AF3" s="660" t="s">
        <v>191</v>
      </c>
      <c r="AG3" s="660" t="s">
        <v>192</v>
      </c>
      <c r="AH3" s="625" t="s">
        <v>22</v>
      </c>
      <c r="AI3" s="623" t="s">
        <v>23</v>
      </c>
      <c r="AJ3" s="623" t="s">
        <v>62</v>
      </c>
      <c r="AK3" s="623" t="s">
        <v>87</v>
      </c>
      <c r="AL3" s="623" t="s">
        <v>93</v>
      </c>
      <c r="AM3" s="623" t="s">
        <v>103</v>
      </c>
      <c r="AN3" s="624" t="s">
        <v>107</v>
      </c>
      <c r="AO3" s="624" t="s">
        <v>109</v>
      </c>
      <c r="AP3" s="624" t="s">
        <v>114</v>
      </c>
      <c r="AQ3" s="624" t="s">
        <v>121</v>
      </c>
      <c r="AR3" s="624" t="s">
        <v>131</v>
      </c>
      <c r="AS3" s="660" t="s">
        <v>158</v>
      </c>
      <c r="AT3" s="660" t="s">
        <v>176</v>
      </c>
      <c r="AU3" s="660" t="s">
        <v>177</v>
      </c>
      <c r="AV3" s="660" t="s">
        <v>191</v>
      </c>
      <c r="AW3" s="660" t="s">
        <v>192</v>
      </c>
      <c r="AX3" s="625" t="s">
        <v>22</v>
      </c>
      <c r="AY3" s="623" t="s">
        <v>23</v>
      </c>
      <c r="AZ3" s="623" t="s">
        <v>62</v>
      </c>
      <c r="BA3" s="623" t="s">
        <v>87</v>
      </c>
      <c r="BB3" s="623" t="s">
        <v>93</v>
      </c>
      <c r="BC3" s="623" t="s">
        <v>103</v>
      </c>
      <c r="BD3" s="624" t="s">
        <v>107</v>
      </c>
      <c r="BE3" s="624" t="s">
        <v>109</v>
      </c>
      <c r="BF3" s="624" t="s">
        <v>114</v>
      </c>
      <c r="BG3" s="624" t="s">
        <v>121</v>
      </c>
      <c r="BH3" s="624" t="s">
        <v>131</v>
      </c>
      <c r="BI3" s="660" t="s">
        <v>158</v>
      </c>
      <c r="BJ3" s="660" t="s">
        <v>176</v>
      </c>
      <c r="BK3" s="660" t="s">
        <v>177</v>
      </c>
      <c r="BL3" s="660" t="s">
        <v>191</v>
      </c>
      <c r="BM3" s="660" t="s">
        <v>192</v>
      </c>
      <c r="BN3" s="625" t="s">
        <v>22</v>
      </c>
      <c r="BO3" s="623" t="s">
        <v>23</v>
      </c>
      <c r="BP3" s="623" t="s">
        <v>62</v>
      </c>
      <c r="BQ3" s="623" t="s">
        <v>87</v>
      </c>
      <c r="BR3" s="623" t="s">
        <v>87</v>
      </c>
      <c r="BS3" s="623" t="s">
        <v>103</v>
      </c>
      <c r="BT3" s="624" t="s">
        <v>107</v>
      </c>
      <c r="BU3" s="624" t="s">
        <v>109</v>
      </c>
      <c r="BV3" s="624" t="s">
        <v>114</v>
      </c>
      <c r="BW3" s="624" t="s">
        <v>121</v>
      </c>
      <c r="BX3" s="624" t="s">
        <v>131</v>
      </c>
      <c r="BY3" s="660" t="s">
        <v>158</v>
      </c>
      <c r="BZ3" s="660" t="s">
        <v>176</v>
      </c>
      <c r="CA3" s="660" t="s">
        <v>177</v>
      </c>
      <c r="CB3" s="660" t="s">
        <v>191</v>
      </c>
      <c r="CC3" s="660" t="s">
        <v>192</v>
      </c>
      <c r="CD3" s="625" t="s">
        <v>22</v>
      </c>
      <c r="CE3" s="623" t="s">
        <v>23</v>
      </c>
      <c r="CF3" s="623" t="s">
        <v>62</v>
      </c>
      <c r="CG3" s="623" t="s">
        <v>87</v>
      </c>
      <c r="CH3" s="623" t="s">
        <v>93</v>
      </c>
      <c r="CI3" s="623" t="s">
        <v>103</v>
      </c>
      <c r="CJ3" s="624" t="s">
        <v>107</v>
      </c>
      <c r="CK3" s="624" t="s">
        <v>109</v>
      </c>
      <c r="CL3" s="624" t="s">
        <v>114</v>
      </c>
      <c r="CM3" s="624" t="s">
        <v>121</v>
      </c>
      <c r="CN3" s="624" t="s">
        <v>131</v>
      </c>
      <c r="CO3" s="660" t="s">
        <v>158</v>
      </c>
      <c r="CP3" s="660" t="s">
        <v>176</v>
      </c>
      <c r="CQ3" s="660" t="s">
        <v>177</v>
      </c>
      <c r="CR3" s="660" t="s">
        <v>191</v>
      </c>
      <c r="CS3" s="660" t="s">
        <v>192</v>
      </c>
      <c r="CT3" s="625" t="s">
        <v>22</v>
      </c>
      <c r="CU3" s="623" t="s">
        <v>23</v>
      </c>
      <c r="CV3" s="623" t="s">
        <v>62</v>
      </c>
      <c r="CW3" s="623" t="s">
        <v>87</v>
      </c>
      <c r="CX3" s="623" t="s">
        <v>93</v>
      </c>
      <c r="CY3" s="623" t="s">
        <v>103</v>
      </c>
      <c r="CZ3" s="624" t="s">
        <v>107</v>
      </c>
      <c r="DA3" s="624" t="s">
        <v>109</v>
      </c>
      <c r="DB3" s="624" t="s">
        <v>114</v>
      </c>
      <c r="DC3" s="624" t="s">
        <v>121</v>
      </c>
      <c r="DD3" s="624" t="s">
        <v>131</v>
      </c>
      <c r="DE3" s="660" t="s">
        <v>158</v>
      </c>
      <c r="DF3" s="660" t="s">
        <v>176</v>
      </c>
      <c r="DG3" s="660" t="s">
        <v>177</v>
      </c>
      <c r="DH3" s="660" t="s">
        <v>191</v>
      </c>
      <c r="DI3" s="660" t="s">
        <v>192</v>
      </c>
      <c r="DJ3" s="625" t="s">
        <v>22</v>
      </c>
      <c r="DK3" s="624" t="s">
        <v>23</v>
      </c>
      <c r="DL3" s="624" t="s">
        <v>62</v>
      </c>
      <c r="DM3" s="624" t="s">
        <v>87</v>
      </c>
      <c r="DN3" s="624" t="s">
        <v>93</v>
      </c>
      <c r="DO3" s="624" t="s">
        <v>103</v>
      </c>
      <c r="DP3" s="624" t="s">
        <v>107</v>
      </c>
      <c r="DQ3" s="624" t="s">
        <v>109</v>
      </c>
      <c r="DR3" s="624" t="s">
        <v>114</v>
      </c>
      <c r="DS3" s="624" t="s">
        <v>121</v>
      </c>
      <c r="DT3" s="624" t="s">
        <v>131</v>
      </c>
      <c r="DU3" s="660" t="s">
        <v>158</v>
      </c>
      <c r="DV3" s="660" t="s">
        <v>176</v>
      </c>
      <c r="DW3" s="660" t="s">
        <v>177</v>
      </c>
      <c r="DX3" s="660" t="s">
        <v>191</v>
      </c>
      <c r="DY3" s="660" t="s">
        <v>192</v>
      </c>
      <c r="DZ3" s="625" t="s">
        <v>23</v>
      </c>
      <c r="EA3" s="623" t="s">
        <v>62</v>
      </c>
      <c r="EB3" s="623" t="s">
        <v>87</v>
      </c>
      <c r="EC3" s="623" t="s">
        <v>93</v>
      </c>
      <c r="ED3" s="626" t="s">
        <v>103</v>
      </c>
      <c r="EE3" s="624" t="s">
        <v>107</v>
      </c>
      <c r="EF3" s="624" t="s">
        <v>109</v>
      </c>
      <c r="EG3" s="624" t="s">
        <v>114</v>
      </c>
      <c r="EH3" s="624" t="s">
        <v>121</v>
      </c>
      <c r="EI3" s="624" t="s">
        <v>131</v>
      </c>
      <c r="EJ3" s="624" t="s">
        <v>158</v>
      </c>
      <c r="EK3" s="624" t="s">
        <v>176</v>
      </c>
      <c r="EL3" s="624" t="s">
        <v>177</v>
      </c>
      <c r="EM3" s="660" t="s">
        <v>191</v>
      </c>
      <c r="EN3" s="660" t="s">
        <v>192</v>
      </c>
      <c r="EO3" s="625" t="s">
        <v>23</v>
      </c>
      <c r="EP3" s="623" t="s">
        <v>62</v>
      </c>
      <c r="EQ3" s="623" t="s">
        <v>87</v>
      </c>
      <c r="ER3" s="623" t="s">
        <v>93</v>
      </c>
      <c r="ES3" s="626" t="s">
        <v>103</v>
      </c>
      <c r="ET3" s="624" t="s">
        <v>107</v>
      </c>
      <c r="EU3" s="624" t="s">
        <v>109</v>
      </c>
      <c r="EV3" s="624" t="s">
        <v>114</v>
      </c>
      <c r="EW3" s="624" t="s">
        <v>121</v>
      </c>
      <c r="EX3" s="624" t="s">
        <v>131</v>
      </c>
      <c r="EY3" s="624" t="s">
        <v>158</v>
      </c>
      <c r="EZ3" s="624" t="s">
        <v>176</v>
      </c>
      <c r="FA3" s="624" t="s">
        <v>177</v>
      </c>
      <c r="FB3" s="660" t="s">
        <v>191</v>
      </c>
      <c r="FC3" s="660" t="s">
        <v>192</v>
      </c>
      <c r="FD3" s="625" t="s">
        <v>23</v>
      </c>
      <c r="FE3" s="623" t="s">
        <v>62</v>
      </c>
      <c r="FF3" s="623" t="s">
        <v>87</v>
      </c>
      <c r="FG3" s="623" t="s">
        <v>93</v>
      </c>
      <c r="FH3" s="626" t="s">
        <v>103</v>
      </c>
      <c r="FI3" s="624" t="s">
        <v>107</v>
      </c>
      <c r="FJ3" s="624" t="s">
        <v>109</v>
      </c>
      <c r="FK3" s="624" t="s">
        <v>114</v>
      </c>
      <c r="FL3" s="624" t="s">
        <v>121</v>
      </c>
      <c r="FM3" s="624" t="s">
        <v>131</v>
      </c>
      <c r="FN3" s="624" t="s">
        <v>158</v>
      </c>
      <c r="FO3" s="624" t="s">
        <v>176</v>
      </c>
      <c r="FP3" s="660" t="s">
        <v>177</v>
      </c>
      <c r="FQ3" s="660" t="s">
        <v>191</v>
      </c>
      <c r="FR3" s="660" t="s">
        <v>192</v>
      </c>
      <c r="FS3" s="625" t="s">
        <v>23</v>
      </c>
      <c r="FT3" s="623" t="s">
        <v>62</v>
      </c>
      <c r="FU3" s="623" t="s">
        <v>87</v>
      </c>
      <c r="FV3" s="623" t="s">
        <v>93</v>
      </c>
      <c r="FW3" s="623" t="s">
        <v>103</v>
      </c>
      <c r="FX3" s="624" t="s">
        <v>107</v>
      </c>
      <c r="FY3" s="624" t="s">
        <v>109</v>
      </c>
      <c r="FZ3" s="624" t="s">
        <v>114</v>
      </c>
      <c r="GA3" s="624" t="s">
        <v>121</v>
      </c>
      <c r="GB3" s="624" t="s">
        <v>131</v>
      </c>
      <c r="GC3" s="624" t="s">
        <v>158</v>
      </c>
      <c r="GD3" s="624" t="s">
        <v>176</v>
      </c>
      <c r="GE3" s="660" t="s">
        <v>177</v>
      </c>
      <c r="GF3" s="660" t="s">
        <v>191</v>
      </c>
      <c r="GG3" s="660" t="s">
        <v>192</v>
      </c>
      <c r="GH3" s="625" t="s">
        <v>22</v>
      </c>
      <c r="GI3" s="624" t="s">
        <v>23</v>
      </c>
      <c r="GJ3" s="624" t="s">
        <v>62</v>
      </c>
      <c r="GK3" s="624" t="s">
        <v>87</v>
      </c>
      <c r="GL3" s="624" t="s">
        <v>93</v>
      </c>
      <c r="GM3" s="624" t="s">
        <v>103</v>
      </c>
      <c r="GN3" s="624" t="s">
        <v>107</v>
      </c>
      <c r="GO3" s="624" t="s">
        <v>109</v>
      </c>
      <c r="GP3" s="624" t="s">
        <v>114</v>
      </c>
      <c r="GQ3" s="624" t="s">
        <v>121</v>
      </c>
      <c r="GR3" s="624" t="s">
        <v>131</v>
      </c>
      <c r="GS3" s="624" t="s">
        <v>158</v>
      </c>
      <c r="GT3" s="624" t="s">
        <v>176</v>
      </c>
      <c r="GU3" s="660" t="s">
        <v>177</v>
      </c>
      <c r="GV3" s="660" t="s">
        <v>191</v>
      </c>
      <c r="GW3" s="660" t="s">
        <v>192</v>
      </c>
      <c r="GX3" s="625" t="s">
        <v>23</v>
      </c>
      <c r="GY3" s="623" t="s">
        <v>62</v>
      </c>
      <c r="GZ3" s="623" t="s">
        <v>87</v>
      </c>
      <c r="HA3" s="623" t="s">
        <v>93</v>
      </c>
      <c r="HB3" s="624" t="s">
        <v>103</v>
      </c>
      <c r="HC3" s="624" t="s">
        <v>107</v>
      </c>
      <c r="HD3" s="624" t="s">
        <v>109</v>
      </c>
      <c r="HE3" s="624" t="s">
        <v>114</v>
      </c>
      <c r="HF3" s="624" t="s">
        <v>121</v>
      </c>
      <c r="HG3" s="624" t="s">
        <v>131</v>
      </c>
      <c r="HH3" s="660" t="s">
        <v>158</v>
      </c>
      <c r="HI3" s="660" t="s">
        <v>176</v>
      </c>
      <c r="HJ3" s="660" t="s">
        <v>177</v>
      </c>
      <c r="HK3" s="660" t="s">
        <v>191</v>
      </c>
      <c r="HL3" s="660" t="s">
        <v>192</v>
      </c>
      <c r="HM3" s="625" t="s">
        <v>23</v>
      </c>
      <c r="HN3" s="623" t="s">
        <v>62</v>
      </c>
      <c r="HO3" s="623" t="s">
        <v>87</v>
      </c>
      <c r="HP3" s="627" t="s">
        <v>93</v>
      </c>
      <c r="HQ3" s="624" t="s">
        <v>103</v>
      </c>
      <c r="HR3" s="624" t="s">
        <v>107</v>
      </c>
      <c r="HS3" s="624" t="s">
        <v>109</v>
      </c>
      <c r="HT3" s="624" t="s">
        <v>114</v>
      </c>
      <c r="HU3" s="624" t="s">
        <v>121</v>
      </c>
      <c r="HV3" s="624" t="s">
        <v>131</v>
      </c>
      <c r="HW3" s="660" t="s">
        <v>158</v>
      </c>
      <c r="HX3" s="660" t="s">
        <v>176</v>
      </c>
      <c r="HY3" s="660" t="s">
        <v>177</v>
      </c>
      <c r="HZ3" s="660" t="s">
        <v>191</v>
      </c>
      <c r="IA3" s="660" t="s">
        <v>192</v>
      </c>
    </row>
    <row r="4" spans="1:235" s="277" customFormat="1" ht="16.5" customHeight="1">
      <c r="A4" s="431" t="s">
        <v>20</v>
      </c>
      <c r="B4" s="427">
        <v>10510.663856270676</v>
      </c>
      <c r="C4" s="428">
        <v>10731.678013567915</v>
      </c>
      <c r="D4" s="428">
        <v>10629.287641440778</v>
      </c>
      <c r="E4" s="428">
        <v>10833.306257588374</v>
      </c>
      <c r="F4" s="428">
        <v>11493.014196963119</v>
      </c>
      <c r="G4" s="428">
        <v>12365.403166609867</v>
      </c>
      <c r="H4" s="428">
        <v>13261.774621309631</v>
      </c>
      <c r="I4" s="428">
        <v>14073.236303998916</v>
      </c>
      <c r="J4" s="428">
        <v>14252.177197261759</v>
      </c>
      <c r="K4" s="428">
        <v>13835.183873844875</v>
      </c>
      <c r="L4" s="428">
        <v>13969.216273086746</v>
      </c>
      <c r="M4" s="428">
        <v>14241.594381523679</v>
      </c>
      <c r="N4" s="428">
        <v>14263.779555967529</v>
      </c>
      <c r="O4" s="428">
        <v>14882.680980322362</v>
      </c>
      <c r="P4" s="428">
        <v>15509.613505513542</v>
      </c>
      <c r="Q4" s="428">
        <v>16097.024969627939</v>
      </c>
      <c r="R4" s="427">
        <v>13138.004157901125</v>
      </c>
      <c r="S4" s="428">
        <v>13301.476292966925</v>
      </c>
      <c r="T4" s="428">
        <v>13133.504904125375</v>
      </c>
      <c r="U4" s="428">
        <v>13543.39931177516</v>
      </c>
      <c r="V4" s="428">
        <v>14445.196289300153</v>
      </c>
      <c r="W4" s="428">
        <v>15556.953726563144</v>
      </c>
      <c r="X4" s="428">
        <v>16253.653229285635</v>
      </c>
      <c r="Y4" s="428">
        <v>17015.265116167437</v>
      </c>
      <c r="Z4" s="428">
        <v>16720.246339351466</v>
      </c>
      <c r="AA4" s="428">
        <v>16431.299606649871</v>
      </c>
      <c r="AB4" s="428">
        <v>16695.956816737937</v>
      </c>
      <c r="AC4" s="428">
        <v>16916.021391236165</v>
      </c>
      <c r="AD4" s="428">
        <v>16921.380329389642</v>
      </c>
      <c r="AE4" s="428">
        <v>17451.673724558132</v>
      </c>
      <c r="AF4" s="428">
        <v>18189.510583944051</v>
      </c>
      <c r="AG4" s="428">
        <v>18857.973881074427</v>
      </c>
      <c r="AH4" s="427">
        <v>10591.495370720933</v>
      </c>
      <c r="AI4" s="428">
        <v>10897.292458070799</v>
      </c>
      <c r="AJ4" s="428">
        <v>10996.778077733363</v>
      </c>
      <c r="AK4" s="428">
        <v>10884.496330992655</v>
      </c>
      <c r="AL4" s="428">
        <v>11258.127295453343</v>
      </c>
      <c r="AM4" s="428">
        <v>11892.19377942623</v>
      </c>
      <c r="AN4" s="428">
        <v>13067.658781458615</v>
      </c>
      <c r="AO4" s="428">
        <v>13579.684077824575</v>
      </c>
      <c r="AP4" s="428">
        <v>14300.737797226469</v>
      </c>
      <c r="AQ4" s="428">
        <v>13511.582501743551</v>
      </c>
      <c r="AR4" s="428">
        <v>13776.913975329579</v>
      </c>
      <c r="AS4" s="428">
        <v>14029.254642179076</v>
      </c>
      <c r="AT4" s="428">
        <v>14120.772792530743</v>
      </c>
      <c r="AU4" s="428">
        <v>15014.160608541879</v>
      </c>
      <c r="AV4" s="428">
        <v>15539.149398350179</v>
      </c>
      <c r="AW4" s="428">
        <v>15972.43026507692</v>
      </c>
      <c r="AX4" s="427">
        <v>8355.1626740812317</v>
      </c>
      <c r="AY4" s="428">
        <v>8616.162306035827</v>
      </c>
      <c r="AZ4" s="428">
        <v>8633.0968171145796</v>
      </c>
      <c r="BA4" s="428">
        <v>8806.06209077741</v>
      </c>
      <c r="BB4" s="428">
        <v>9290.563024567944</v>
      </c>
      <c r="BC4" s="428">
        <v>10237.545350082753</v>
      </c>
      <c r="BD4" s="428">
        <v>10910.161303353447</v>
      </c>
      <c r="BE4" s="428">
        <v>11857.987611851164</v>
      </c>
      <c r="BF4" s="428">
        <v>11852.230537622498</v>
      </c>
      <c r="BG4" s="428">
        <v>11520.499915877877</v>
      </c>
      <c r="BH4" s="428">
        <v>11349.042264259035</v>
      </c>
      <c r="BI4" s="428">
        <v>11579.177323697371</v>
      </c>
      <c r="BJ4" s="428">
        <v>11473.51830441821</v>
      </c>
      <c r="BK4" s="428">
        <v>11927.649158922664</v>
      </c>
      <c r="BL4" s="428">
        <v>12339.877480672689</v>
      </c>
      <c r="BM4" s="428">
        <v>12856.030342458078</v>
      </c>
      <c r="BN4" s="427">
        <v>8780.3733276817529</v>
      </c>
      <c r="BO4" s="428">
        <v>8969.3416169120974</v>
      </c>
      <c r="BP4" s="428">
        <v>8826.3096151624613</v>
      </c>
      <c r="BQ4" s="428">
        <v>8805.4360405164789</v>
      </c>
      <c r="BR4" s="428">
        <v>9284.7703932857821</v>
      </c>
      <c r="BS4" s="428">
        <v>9828.5170992001913</v>
      </c>
      <c r="BT4" s="428">
        <v>10329.34267690562</v>
      </c>
      <c r="BU4" s="428">
        <v>10651.762103893914</v>
      </c>
      <c r="BV4" s="428">
        <v>11565.976203378641</v>
      </c>
      <c r="BW4" s="428">
        <v>10799.907770506714</v>
      </c>
      <c r="BX4" s="428">
        <v>10913.978056745511</v>
      </c>
      <c r="BY4" s="428">
        <v>11420.803402809359</v>
      </c>
      <c r="BZ4" s="428">
        <v>11581.100127680334</v>
      </c>
      <c r="CA4" s="428">
        <v>11906.889045120122</v>
      </c>
      <c r="CB4" s="428">
        <v>12301.914852310816</v>
      </c>
      <c r="CC4" s="428">
        <v>12685.087960853645</v>
      </c>
      <c r="CD4" s="427">
        <v>7974.9512791601219</v>
      </c>
      <c r="CE4" s="428">
        <v>8229.7798550468615</v>
      </c>
      <c r="CF4" s="428">
        <v>8015.4172136966154</v>
      </c>
      <c r="CG4" s="428">
        <v>8433.4625943161354</v>
      </c>
      <c r="CH4" s="428">
        <v>8939.7996792834529</v>
      </c>
      <c r="CI4" s="428">
        <v>9749.524174852344</v>
      </c>
      <c r="CJ4" s="428">
        <v>10836.933008813523</v>
      </c>
      <c r="CK4" s="428">
        <v>11647.956873527792</v>
      </c>
      <c r="CL4" s="428">
        <v>11462.729544090145</v>
      </c>
      <c r="CM4" s="428">
        <v>11086.385975815954</v>
      </c>
      <c r="CN4" s="428">
        <v>11070.128613012614</v>
      </c>
      <c r="CO4" s="428">
        <v>11172.967972395958</v>
      </c>
      <c r="CP4" s="428">
        <v>11517.742844804619</v>
      </c>
      <c r="CQ4" s="428">
        <v>12197.378258360779</v>
      </c>
      <c r="CR4" s="428">
        <v>12836.03153002864</v>
      </c>
      <c r="CS4" s="428">
        <v>13488.514646460844</v>
      </c>
      <c r="CT4" s="427">
        <v>8317.5240640552838</v>
      </c>
      <c r="CU4" s="428">
        <v>8283.582514884185</v>
      </c>
      <c r="CV4" s="428">
        <v>8217.0675474490636</v>
      </c>
      <c r="CW4" s="428">
        <v>8089.7926569004176</v>
      </c>
      <c r="CX4" s="428">
        <v>9610.9431831563761</v>
      </c>
      <c r="CY4" s="428">
        <v>10235.896404277035</v>
      </c>
      <c r="CZ4" s="428">
        <v>11057.100535424965</v>
      </c>
      <c r="DA4" s="428">
        <v>10755.301087319836</v>
      </c>
      <c r="DB4" s="428">
        <v>11383.500092054379</v>
      </c>
      <c r="DC4" s="428">
        <v>10876.687153682404</v>
      </c>
      <c r="DD4" s="428">
        <v>11002.159771895727</v>
      </c>
      <c r="DE4" s="428">
        <v>11391.583035957174</v>
      </c>
      <c r="DF4" s="428">
        <v>11357.129387725246</v>
      </c>
      <c r="DG4" s="428">
        <v>11906.075976941391</v>
      </c>
      <c r="DH4" s="428">
        <v>12160.153889122514</v>
      </c>
      <c r="DI4" s="428">
        <v>12569.84125495105</v>
      </c>
      <c r="DJ4" s="427">
        <v>5600.9131118670066</v>
      </c>
      <c r="DK4" s="428">
        <v>5643.5463479971713</v>
      </c>
      <c r="DL4" s="428">
        <v>5563.6933267915829</v>
      </c>
      <c r="DM4" s="428">
        <v>5592.1417302416376</v>
      </c>
      <c r="DN4" s="428">
        <v>5874.626859385492</v>
      </c>
      <c r="DO4" s="428">
        <v>6222.3767876236525</v>
      </c>
      <c r="DP4" s="428">
        <v>6821.4009349056978</v>
      </c>
      <c r="DQ4" s="428">
        <v>7140.7211114210604</v>
      </c>
      <c r="DR4" s="428">
        <v>6934.4612322492176</v>
      </c>
      <c r="DS4" s="428">
        <v>7053.3198204542314</v>
      </c>
      <c r="DT4" s="428">
        <v>6781.912601758997</v>
      </c>
      <c r="DU4" s="428">
        <v>6674.1815037033939</v>
      </c>
      <c r="DV4" s="428">
        <v>6906.297139553667</v>
      </c>
      <c r="DW4" s="428">
        <v>7293.3095702037153</v>
      </c>
      <c r="DX4" s="428">
        <v>7478.3011178336874</v>
      </c>
      <c r="DY4" s="428">
        <v>7849.3587500373396</v>
      </c>
      <c r="DZ4" s="427">
        <v>6548.1933424205454</v>
      </c>
      <c r="EA4" s="428">
        <v>6126.63936451269</v>
      </c>
      <c r="EB4" s="428">
        <v>6214.7117835603121</v>
      </c>
      <c r="EC4" s="428">
        <v>5359.5212029367367</v>
      </c>
      <c r="ED4" s="428">
        <v>5720.2076829175112</v>
      </c>
      <c r="EE4" s="428">
        <v>6310.5358978290033</v>
      </c>
      <c r="EF4" s="428">
        <v>5756.900774071365</v>
      </c>
      <c r="EG4" s="428">
        <v>6091.1178734455762</v>
      </c>
      <c r="EH4" s="428">
        <v>5777.6397463435942</v>
      </c>
      <c r="EI4" s="428">
        <v>5566.0701655520988</v>
      </c>
      <c r="EJ4" s="428">
        <v>5699.3753167685354</v>
      </c>
      <c r="EK4" s="428">
        <v>5688.208457372255</v>
      </c>
      <c r="EL4" s="428">
        <v>5915.5904071647774</v>
      </c>
      <c r="EM4" s="428">
        <v>5960.85583476386</v>
      </c>
      <c r="EN4" s="428">
        <v>6139.9418168877728</v>
      </c>
      <c r="EO4" s="427">
        <v>5764.4508537200636</v>
      </c>
      <c r="EP4" s="428">
        <v>5591.7358391284333</v>
      </c>
      <c r="EQ4" s="428">
        <v>5630.2692684286567</v>
      </c>
      <c r="ER4" s="428">
        <v>5908.6237711248777</v>
      </c>
      <c r="ES4" s="428">
        <v>6344.604194455902</v>
      </c>
      <c r="ET4" s="428">
        <v>6808.1569036250748</v>
      </c>
      <c r="EU4" s="428">
        <v>7200.1528726180841</v>
      </c>
      <c r="EV4" s="428">
        <v>6245.1505202787812</v>
      </c>
      <c r="EW4" s="428">
        <v>6965.7088423824198</v>
      </c>
      <c r="EX4" s="428">
        <v>6651.4225157191886</v>
      </c>
      <c r="EY4" s="428">
        <v>6574.3613786512979</v>
      </c>
      <c r="EZ4" s="428">
        <v>6783.5181439856369</v>
      </c>
      <c r="FA4" s="428">
        <v>7353.6669150214366</v>
      </c>
      <c r="FB4" s="428">
        <v>7477.4499439323845</v>
      </c>
      <c r="FC4" s="428">
        <v>7147.6669466952208</v>
      </c>
      <c r="FD4" s="427">
        <v>5895.3738324142105</v>
      </c>
      <c r="FE4" s="428">
        <v>5365.4207018922643</v>
      </c>
      <c r="FF4" s="428">
        <v>5362.8659178508233</v>
      </c>
      <c r="FG4" s="428">
        <v>5125.6764056415568</v>
      </c>
      <c r="FH4" s="428">
        <v>5134.2606680577537</v>
      </c>
      <c r="FI4" s="428">
        <v>6093.6612772801664</v>
      </c>
      <c r="FJ4" s="428">
        <v>6525.4802768597092</v>
      </c>
      <c r="FK4" s="428">
        <v>6340.3156732693024</v>
      </c>
      <c r="FL4" s="428">
        <v>7440.8144034111529</v>
      </c>
      <c r="FM4" s="428">
        <v>7168.97010715544</v>
      </c>
      <c r="FN4" s="428">
        <v>7134.4013811566456</v>
      </c>
      <c r="FO4" s="428">
        <v>7652.4679500700313</v>
      </c>
      <c r="FP4" s="428">
        <v>7883.5831516084181</v>
      </c>
      <c r="FQ4" s="428">
        <v>8265.4926118979474</v>
      </c>
      <c r="FR4" s="428">
        <v>7973.6282603000191</v>
      </c>
      <c r="FS4" s="427">
        <v>6879.7995311162758</v>
      </c>
      <c r="FT4" s="428">
        <v>5594.1301424243411</v>
      </c>
      <c r="FU4" s="428">
        <v>6429.2528934548745</v>
      </c>
      <c r="FV4" s="428">
        <v>6838.7951531320741</v>
      </c>
      <c r="FW4" s="428">
        <v>6421.8425666564117</v>
      </c>
      <c r="FX4" s="428">
        <v>7251.5860695254378</v>
      </c>
      <c r="FY4" s="428">
        <v>7546.1243600717407</v>
      </c>
      <c r="FZ4" s="428">
        <v>7567.0025275838725</v>
      </c>
      <c r="GA4" s="428">
        <v>8167.0554665984919</v>
      </c>
      <c r="GB4" s="428">
        <v>7494.8441944304168</v>
      </c>
      <c r="GC4" s="428">
        <v>7982.6176604154061</v>
      </c>
      <c r="GD4" s="428">
        <v>8197.3062218535342</v>
      </c>
      <c r="GE4" s="428">
        <v>8111.0702934326273</v>
      </c>
      <c r="GF4" s="428">
        <v>8566.879176694807</v>
      </c>
      <c r="GG4" s="428">
        <v>8965.2442435082849</v>
      </c>
      <c r="GH4" s="427">
        <v>5603.9036218898327</v>
      </c>
      <c r="GI4" s="428">
        <v>5282.0489333416772</v>
      </c>
      <c r="GJ4" s="428">
        <v>5049.5931552539441</v>
      </c>
      <c r="GK4" s="428">
        <v>5023.0150327350302</v>
      </c>
      <c r="GL4" s="428">
        <v>4502.2948741418322</v>
      </c>
      <c r="GM4" s="428">
        <v>4845.1599360731416</v>
      </c>
      <c r="GN4" s="428">
        <v>5484.2486022596468</v>
      </c>
      <c r="GO4" s="428">
        <v>5745.3487892590083</v>
      </c>
      <c r="GP4" s="428">
        <v>5265.0816702366474</v>
      </c>
      <c r="GQ4" s="428">
        <v>5923.5634106809612</v>
      </c>
      <c r="GR4" s="428">
        <v>5393.0464612508022</v>
      </c>
      <c r="GS4" s="428">
        <v>5860.9990764023723</v>
      </c>
      <c r="GT4" s="428">
        <v>6747.6251123073571</v>
      </c>
      <c r="GU4" s="428">
        <v>6827.2112800150317</v>
      </c>
      <c r="GV4" s="428">
        <v>7526.8255258288518</v>
      </c>
      <c r="GW4" s="428">
        <v>7357.0497492609338</v>
      </c>
      <c r="GX4" s="427">
        <v>4723.9253204201095</v>
      </c>
      <c r="GY4" s="428">
        <v>4346.6917201686556</v>
      </c>
      <c r="GZ4" s="428">
        <v>4765.2669897135702</v>
      </c>
      <c r="HA4" s="428">
        <v>4526.8979563649327</v>
      </c>
      <c r="HB4" s="428">
        <v>4893.8356900271283</v>
      </c>
      <c r="HC4" s="428">
        <v>5754.3758308172464</v>
      </c>
      <c r="HD4" s="428">
        <v>6053.2908947771039</v>
      </c>
      <c r="HE4" s="428">
        <v>5915.1446929024405</v>
      </c>
      <c r="HF4" s="428">
        <v>6257.483295537013</v>
      </c>
      <c r="HG4" s="428">
        <v>5113.1984831580794</v>
      </c>
      <c r="HH4" s="428">
        <v>5571.0390036490217</v>
      </c>
      <c r="HI4" s="428">
        <v>6558.2587622782339</v>
      </c>
      <c r="HJ4" s="428">
        <v>6549.339140538128</v>
      </c>
      <c r="HK4" s="428">
        <v>7312.6669737921147</v>
      </c>
      <c r="HL4" s="428">
        <v>7148.6273981587929</v>
      </c>
      <c r="HM4" s="427">
        <v>6102.0244683986257</v>
      </c>
      <c r="HN4" s="428">
        <v>6050.7735664787997</v>
      </c>
      <c r="HO4" s="428">
        <v>5102.315881331815</v>
      </c>
      <c r="HP4" s="428">
        <v>2996.12153866885</v>
      </c>
      <c r="HQ4" s="428">
        <v>3332.9505702857632</v>
      </c>
      <c r="HR4" s="428">
        <v>4166.0934544391102</v>
      </c>
      <c r="HS4" s="428">
        <v>4413.2278614542693</v>
      </c>
      <c r="HT4" s="428">
        <v>3262.9815118927763</v>
      </c>
      <c r="HU4" s="428">
        <v>5758.3046544624376</v>
      </c>
      <c r="HV4" s="428">
        <v>6533.5055390543257</v>
      </c>
      <c r="HW4" s="428">
        <v>7117.4771206638143</v>
      </c>
      <c r="HX4" s="246">
        <v>7393.7338190398277</v>
      </c>
      <c r="HY4" s="246">
        <v>7549.7901580729249</v>
      </c>
      <c r="HZ4" s="246">
        <v>7972.6491312931703</v>
      </c>
      <c r="IA4" s="246">
        <v>7744.322958239537</v>
      </c>
    </row>
    <row r="5" spans="1:235" s="277" customFormat="1" ht="11.25" customHeight="1">
      <c r="A5" s="431"/>
      <c r="B5" s="429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429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429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429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429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429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429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429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429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429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429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429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429"/>
      <c r="GI5" s="246"/>
      <c r="GJ5" s="246"/>
      <c r="GK5" s="246"/>
      <c r="GL5" s="246"/>
      <c r="GM5" s="33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429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429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</row>
    <row r="6" spans="1:235" s="131" customFormat="1" ht="12.75">
      <c r="A6" s="432" t="s">
        <v>0</v>
      </c>
      <c r="B6" s="253">
        <v>10027.735138786587</v>
      </c>
      <c r="C6" s="33">
        <v>10427.683931343296</v>
      </c>
      <c r="D6" s="33">
        <v>10695.657038926391</v>
      </c>
      <c r="E6" s="33">
        <v>10693.561867681905</v>
      </c>
      <c r="F6" s="33">
        <v>11336.796372953495</v>
      </c>
      <c r="G6" s="33">
        <v>12361.4996448691</v>
      </c>
      <c r="H6" s="33">
        <v>13641.846473368874</v>
      </c>
      <c r="I6" s="33">
        <v>14658.549490047628</v>
      </c>
      <c r="J6" s="33">
        <v>13914.135944653657</v>
      </c>
      <c r="K6" s="33">
        <v>14087.898512382735</v>
      </c>
      <c r="L6" s="33">
        <v>14565.380803632392</v>
      </c>
      <c r="M6" s="33">
        <v>15402.860461554777</v>
      </c>
      <c r="N6" s="33">
        <v>16543.917394147265</v>
      </c>
      <c r="O6" s="33">
        <v>17420.854201908787</v>
      </c>
      <c r="P6" s="33">
        <v>18275.72962717689</v>
      </c>
      <c r="Q6" s="33">
        <v>17563.347361984161</v>
      </c>
      <c r="R6" s="253">
        <v>11528.133959415343</v>
      </c>
      <c r="S6" s="33">
        <v>11784.803410268649</v>
      </c>
      <c r="T6" s="33">
        <v>12411.811840047681</v>
      </c>
      <c r="U6" s="33">
        <v>12839.715791698469</v>
      </c>
      <c r="V6" s="33">
        <v>13691.430777301877</v>
      </c>
      <c r="W6" s="33">
        <v>15092.525312431833</v>
      </c>
      <c r="X6" s="33">
        <v>16751.8202570617</v>
      </c>
      <c r="Y6" s="33">
        <v>18615.116471251698</v>
      </c>
      <c r="Z6" s="33">
        <v>17274.47877693145</v>
      </c>
      <c r="AA6" s="33">
        <v>17748.827954129771</v>
      </c>
      <c r="AB6" s="33">
        <v>18575.422573659569</v>
      </c>
      <c r="AC6" s="33">
        <v>21414.822528910743</v>
      </c>
      <c r="AD6" s="33">
        <v>21920.661259372791</v>
      </c>
      <c r="AE6" s="33">
        <v>23024.415413830171</v>
      </c>
      <c r="AF6" s="33">
        <v>23831.79060278738</v>
      </c>
      <c r="AG6" s="33">
        <v>21839.488569579957</v>
      </c>
      <c r="AH6" s="253">
        <v>10928.83226976872</v>
      </c>
      <c r="AI6" s="33">
        <v>12224.062473625941</v>
      </c>
      <c r="AJ6" s="33">
        <v>12341.590423945818</v>
      </c>
      <c r="AK6" s="33">
        <v>12678.980101855555</v>
      </c>
      <c r="AL6" s="33">
        <v>12887.077042426521</v>
      </c>
      <c r="AM6" s="33">
        <v>14007.205444491707</v>
      </c>
      <c r="AN6" s="33">
        <v>15696.068851032855</v>
      </c>
      <c r="AO6" s="33">
        <v>17381.119934155617</v>
      </c>
      <c r="AP6" s="33">
        <v>16167.495002594398</v>
      </c>
      <c r="AQ6" s="33">
        <v>16376.183393307896</v>
      </c>
      <c r="AR6" s="33">
        <v>16316.878265897794</v>
      </c>
      <c r="AS6" s="33">
        <v>14787.601312017967</v>
      </c>
      <c r="AT6" s="33">
        <v>15821.490277813182</v>
      </c>
      <c r="AU6" s="33">
        <v>16327.026798454997</v>
      </c>
      <c r="AV6" s="33">
        <v>17898.204374245703</v>
      </c>
      <c r="AW6" s="33">
        <v>18071.533021528769</v>
      </c>
      <c r="AX6" s="253">
        <v>8553.1341556797852</v>
      </c>
      <c r="AY6" s="33">
        <v>8524.2405772162256</v>
      </c>
      <c r="AZ6" s="33">
        <v>8208.2467237819928</v>
      </c>
      <c r="BA6" s="33">
        <v>8491.2644850415545</v>
      </c>
      <c r="BB6" s="33">
        <v>8853.6710814320159</v>
      </c>
      <c r="BC6" s="33">
        <v>13655.042876046871</v>
      </c>
      <c r="BD6" s="33">
        <v>15164.146027259711</v>
      </c>
      <c r="BE6" s="33">
        <v>17188.562264816162</v>
      </c>
      <c r="BF6" s="33">
        <v>9904.935284898851</v>
      </c>
      <c r="BG6" s="33">
        <v>9695.3134979475144</v>
      </c>
      <c r="BH6" s="33">
        <v>10094.906729648563</v>
      </c>
      <c r="BI6" s="33">
        <v>9948.1729616872035</v>
      </c>
      <c r="BJ6" s="33">
        <v>11432.937457658598</v>
      </c>
      <c r="BK6" s="33">
        <v>11794.91089020598</v>
      </c>
      <c r="BL6" s="33">
        <v>12265.41676408151</v>
      </c>
      <c r="BM6" s="33">
        <v>12303.948732081652</v>
      </c>
      <c r="BN6" s="253">
        <v>8703.6092446119474</v>
      </c>
      <c r="BO6" s="33">
        <v>9745.7596117499306</v>
      </c>
      <c r="BP6" s="33">
        <v>9901.4079959681549</v>
      </c>
      <c r="BQ6" s="33">
        <v>8327.251729292353</v>
      </c>
      <c r="BR6" s="33">
        <v>8868.0915432263992</v>
      </c>
      <c r="BS6" s="33">
        <v>5874.9980932272938</v>
      </c>
      <c r="BT6" s="33">
        <v>6427.7817415829923</v>
      </c>
      <c r="BU6" s="33">
        <v>4809.6384419556389</v>
      </c>
      <c r="BV6" s="33">
        <v>11898.021093943689</v>
      </c>
      <c r="BW6" s="33">
        <v>12125.346644893114</v>
      </c>
      <c r="BX6" s="33">
        <v>11889.745621657072</v>
      </c>
      <c r="BY6" s="33">
        <v>12652.4961791923</v>
      </c>
      <c r="BZ6" s="33">
        <v>13214.185618930664</v>
      </c>
      <c r="CA6" s="33">
        <v>13795.007130691567</v>
      </c>
      <c r="CB6" s="33">
        <v>13740.563536254513</v>
      </c>
      <c r="CC6" s="33">
        <v>13777.349048513974</v>
      </c>
      <c r="CD6" s="253">
        <v>8095.9707910061579</v>
      </c>
      <c r="CE6" s="33">
        <v>7809.2142645032463</v>
      </c>
      <c r="CF6" s="33">
        <v>7528.8626211956716</v>
      </c>
      <c r="CG6" s="33">
        <v>8774.1092144734412</v>
      </c>
      <c r="CH6" s="33">
        <v>10087.148624177978</v>
      </c>
      <c r="CI6" s="33">
        <v>10679.303698521355</v>
      </c>
      <c r="CJ6" s="33">
        <v>11355.098015111254</v>
      </c>
      <c r="CK6" s="33">
        <v>12136.430034170686</v>
      </c>
      <c r="CL6" s="33">
        <v>10092.25540755524</v>
      </c>
      <c r="CM6" s="33">
        <v>9368.1753129906901</v>
      </c>
      <c r="CN6" s="33">
        <v>9783.7669487669482</v>
      </c>
      <c r="CO6" s="33">
        <v>10369.191029402275</v>
      </c>
      <c r="CP6" s="33">
        <v>11185.870972928537</v>
      </c>
      <c r="CQ6" s="33">
        <v>12462.257073038283</v>
      </c>
      <c r="CR6" s="33">
        <v>13648.77476590014</v>
      </c>
      <c r="CS6" s="33">
        <v>14307.933524198426</v>
      </c>
      <c r="CT6" s="253">
        <v>6544.7039739211423</v>
      </c>
      <c r="CU6" s="33">
        <v>7261.406310995445</v>
      </c>
      <c r="CV6" s="33">
        <v>7932.069400630915</v>
      </c>
      <c r="CW6" s="33">
        <v>8058.0294549888995</v>
      </c>
      <c r="CX6" s="33">
        <v>8908.6477730246606</v>
      </c>
      <c r="CY6" s="33">
        <v>9623.5082544438101</v>
      </c>
      <c r="CZ6" s="33">
        <v>10548.570052033147</v>
      </c>
      <c r="DA6" s="33">
        <v>10591.624784245505</v>
      </c>
      <c r="DB6" s="33">
        <v>9075.1609341079911</v>
      </c>
      <c r="DC6" s="33">
        <v>8920.3201949844079</v>
      </c>
      <c r="DD6" s="33">
        <v>8576.9223007063574</v>
      </c>
      <c r="DE6" s="33">
        <v>9484.0584817157142</v>
      </c>
      <c r="DF6" s="33">
        <v>9286.7216998061886</v>
      </c>
      <c r="DG6" s="33">
        <v>10282.168972393985</v>
      </c>
      <c r="DH6" s="33">
        <v>11447.746248517808</v>
      </c>
      <c r="DI6" s="33">
        <v>12209.062713019768</v>
      </c>
      <c r="DJ6" s="253">
        <v>5357.049121312828</v>
      </c>
      <c r="DK6" s="33">
        <v>5552.9619047562301</v>
      </c>
      <c r="DL6" s="33">
        <v>5551.1154944500186</v>
      </c>
      <c r="DM6" s="33">
        <v>5787.0610972242957</v>
      </c>
      <c r="DN6" s="33">
        <v>5938.3673850505365</v>
      </c>
      <c r="DO6" s="33">
        <v>6294.0481641265478</v>
      </c>
      <c r="DP6" s="33">
        <v>7643.0757629492209</v>
      </c>
      <c r="DQ6" s="33">
        <v>8198.7584708866052</v>
      </c>
      <c r="DR6" s="33">
        <v>7373.9660967544096</v>
      </c>
      <c r="DS6" s="33">
        <v>7030.8525772336143</v>
      </c>
      <c r="DT6" s="33">
        <v>6784.6444493766794</v>
      </c>
      <c r="DU6" s="33">
        <v>7022.5359112795941</v>
      </c>
      <c r="DV6" s="33">
        <v>7615.957351129312</v>
      </c>
      <c r="DW6" s="33">
        <v>8162.5512293430711</v>
      </c>
      <c r="DX6" s="33">
        <v>8437.3064089066393</v>
      </c>
      <c r="DY6" s="33">
        <v>8792.418103013737</v>
      </c>
      <c r="DZ6" s="25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253">
        <v>4657.244587625768</v>
      </c>
      <c r="EP6" s="33">
        <v>4589.3265390899769</v>
      </c>
      <c r="EQ6" s="33">
        <v>5106.3436525169573</v>
      </c>
      <c r="ER6" s="33">
        <v>5071.3315414205463</v>
      </c>
      <c r="ES6" s="33">
        <v>6149.4718335256775</v>
      </c>
      <c r="ET6" s="33">
        <v>6466.8025929708765</v>
      </c>
      <c r="EU6" s="33">
        <v>7120.703335531548</v>
      </c>
      <c r="EV6" s="33">
        <v>5941.6033574821959</v>
      </c>
      <c r="EW6" s="33">
        <v>6353.0667654339504</v>
      </c>
      <c r="EX6" s="33">
        <v>6340.7882489588137</v>
      </c>
      <c r="EY6" s="33">
        <v>6527.7968900220139</v>
      </c>
      <c r="EZ6" s="33">
        <v>6935.6864479669148</v>
      </c>
      <c r="FA6" s="33">
        <v>7476.7210840044791</v>
      </c>
      <c r="FB6" s="33">
        <v>7080.0444032109426</v>
      </c>
      <c r="FC6" s="33">
        <v>7721.7971081078285</v>
      </c>
      <c r="FD6" s="253">
        <v>5512.3948598443167</v>
      </c>
      <c r="FE6" s="33">
        <v>5540.4448778411543</v>
      </c>
      <c r="FF6" s="33">
        <v>5634.9837819470977</v>
      </c>
      <c r="FG6" s="33">
        <v>4966.715879341913</v>
      </c>
      <c r="FH6" s="33">
        <v>5591.1698113361936</v>
      </c>
      <c r="FI6" s="33">
        <v>6931.9953887681031</v>
      </c>
      <c r="FJ6" s="33">
        <v>8412.7729481030838</v>
      </c>
      <c r="FK6" s="33">
        <v>7684.1365622689882</v>
      </c>
      <c r="FL6" s="33">
        <v>7065.7316006183264</v>
      </c>
      <c r="FM6" s="33">
        <v>6848.34449307051</v>
      </c>
      <c r="FN6" s="33">
        <v>7135.205642210567</v>
      </c>
      <c r="FO6" s="33">
        <v>7838.4866701134206</v>
      </c>
      <c r="FP6" s="33">
        <v>8266.1922258970262</v>
      </c>
      <c r="FQ6" s="33">
        <v>8618.9279107022485</v>
      </c>
      <c r="FR6" s="33">
        <v>8968.221591319194</v>
      </c>
      <c r="FS6" s="253">
        <v>6052.1684140840298</v>
      </c>
      <c r="FT6" s="33">
        <v>5981.0102074870256</v>
      </c>
      <c r="FU6" s="33">
        <v>6470.7731700252316</v>
      </c>
      <c r="FV6" s="33">
        <v>8724.5772607775343</v>
      </c>
      <c r="FW6" s="33">
        <v>8526.2450053668672</v>
      </c>
      <c r="FX6" s="33">
        <v>10085.298199515786</v>
      </c>
      <c r="FY6" s="33">
        <v>8574.1168408596495</v>
      </c>
      <c r="FZ6" s="33">
        <v>7602.2500091739739</v>
      </c>
      <c r="GA6" s="33">
        <v>7588.9443313480515</v>
      </c>
      <c r="GB6" s="33">
        <v>7760.7096990709124</v>
      </c>
      <c r="GC6" s="33">
        <v>7964.8566532471659</v>
      </c>
      <c r="GD6" s="33">
        <v>8671.6890607743426</v>
      </c>
      <c r="GE6" s="33">
        <v>9077.6698488378388</v>
      </c>
      <c r="GF6" s="33">
        <v>9607.2308306643245</v>
      </c>
      <c r="GG6" s="33">
        <v>9541.7337773422296</v>
      </c>
      <c r="GH6" s="253">
        <v>7196.568888150241</v>
      </c>
      <c r="GI6" s="33">
        <v>7479.6133303784136</v>
      </c>
      <c r="GJ6" s="33">
        <v>8181.4014131897711</v>
      </c>
      <c r="GK6" s="33">
        <v>8301.4678618894868</v>
      </c>
      <c r="GL6" s="33">
        <v>9024.7844753563459</v>
      </c>
      <c r="GM6" s="33">
        <v>9688.9599563490865</v>
      </c>
      <c r="GN6" s="33">
        <v>11676.406530086882</v>
      </c>
      <c r="GO6" s="33">
        <v>12719.610037130327</v>
      </c>
      <c r="GP6" s="33">
        <v>11635.580832163561</v>
      </c>
      <c r="GQ6" s="33">
        <v>9572.810429131865</v>
      </c>
      <c r="GR6" s="33">
        <v>9024.7411547283264</v>
      </c>
      <c r="GS6" s="33">
        <v>9653.9671463373179</v>
      </c>
      <c r="GT6" s="33">
        <v>11746.991655560063</v>
      </c>
      <c r="GU6" s="33">
        <v>12162.920102212887</v>
      </c>
      <c r="GV6" s="33">
        <v>12666.526818774446</v>
      </c>
      <c r="GW6" s="33">
        <v>13318.181970847047</v>
      </c>
      <c r="GX6" s="253">
        <v>6178.1901107196782</v>
      </c>
      <c r="GY6" s="33">
        <v>8017.4937110685196</v>
      </c>
      <c r="GZ6" s="33">
        <v>8145.0742066057992</v>
      </c>
      <c r="HA6" s="33">
        <v>9092.8796189376444</v>
      </c>
      <c r="HB6" s="33">
        <v>9456.6060308519154</v>
      </c>
      <c r="HC6" s="33">
        <v>12350.304620462046</v>
      </c>
      <c r="HD6" s="33">
        <v>12855.362574552682</v>
      </c>
      <c r="HE6" s="33">
        <v>11652.848631590403</v>
      </c>
      <c r="HF6" s="33">
        <v>9731.245921079535</v>
      </c>
      <c r="HG6" s="33">
        <v>9190.170873141984</v>
      </c>
      <c r="HH6" s="33">
        <v>9375.786598521272</v>
      </c>
      <c r="HI6" s="33">
        <v>10767.552003557488</v>
      </c>
      <c r="HJ6" s="33">
        <v>11548.035950804162</v>
      </c>
      <c r="HK6" s="33">
        <v>12228.424262803932</v>
      </c>
      <c r="HL6" s="33">
        <v>12009.868650760662</v>
      </c>
      <c r="HM6" s="253">
        <v>8187.4443570047724</v>
      </c>
      <c r="HN6" s="33">
        <v>8231.4929894567285</v>
      </c>
      <c r="HO6" s="33">
        <v>8483.6369631693906</v>
      </c>
      <c r="HP6" s="33">
        <v>8980.0294089744821</v>
      </c>
      <c r="HQ6" s="33">
        <v>9838.1706102943626</v>
      </c>
      <c r="HR6" s="33">
        <v>11245.547824863725</v>
      </c>
      <c r="HS6" s="33">
        <v>12631.647289415299</v>
      </c>
      <c r="HT6" s="33">
        <v>11624.359586316627</v>
      </c>
      <c r="HU6" s="33">
        <v>9476.5777886632095</v>
      </c>
      <c r="HV6" s="33">
        <v>8921.0710304405366</v>
      </c>
      <c r="HW6" s="33">
        <v>9839.9166902977522</v>
      </c>
      <c r="HX6" s="33">
        <v>11603.922840289231</v>
      </c>
      <c r="HY6" s="33">
        <v>12544.169711393424</v>
      </c>
      <c r="HZ6" s="33">
        <v>12932.804643119171</v>
      </c>
      <c r="IA6" s="33">
        <v>14205.062834601296</v>
      </c>
    </row>
    <row r="7" spans="1:235" s="131" customFormat="1" ht="12.75">
      <c r="A7" s="432" t="s">
        <v>1</v>
      </c>
      <c r="B7" s="253">
        <v>10357.211658617109</v>
      </c>
      <c r="C7" s="33">
        <v>10620.254327569954</v>
      </c>
      <c r="D7" s="33">
        <v>10523.340825371508</v>
      </c>
      <c r="E7" s="33">
        <v>11158.200707856891</v>
      </c>
      <c r="F7" s="33">
        <v>11553.810680197212</v>
      </c>
      <c r="G7" s="33">
        <v>12412.717416076484</v>
      </c>
      <c r="H7" s="33">
        <v>12756.027445732088</v>
      </c>
      <c r="I7" s="33">
        <v>13161.530295396959</v>
      </c>
      <c r="J7" s="33">
        <v>13491.60579502972</v>
      </c>
      <c r="K7" s="33">
        <v>13492.39038923955</v>
      </c>
      <c r="L7" s="33">
        <v>13495.165489023762</v>
      </c>
      <c r="M7" s="33">
        <v>13783.327774206558</v>
      </c>
      <c r="N7" s="33">
        <v>13947.035290151511</v>
      </c>
      <c r="O7" s="33">
        <v>14399.016220456026</v>
      </c>
      <c r="P7" s="33">
        <v>14998.820731769822</v>
      </c>
      <c r="Q7" s="33">
        <v>15369.633071382537</v>
      </c>
      <c r="R7" s="253"/>
      <c r="S7" s="33"/>
      <c r="T7" s="33"/>
      <c r="U7" s="33">
        <v>16758.742354888727</v>
      </c>
      <c r="V7" s="33">
        <v>17266.680709253455</v>
      </c>
      <c r="W7" s="33">
        <v>18043.996080584209</v>
      </c>
      <c r="X7" s="33">
        <v>17935.264822130259</v>
      </c>
      <c r="Y7" s="33">
        <v>18965.009810571195</v>
      </c>
      <c r="Z7" s="33">
        <v>19161.157930715177</v>
      </c>
      <c r="AA7" s="33">
        <v>18746.986428508226</v>
      </c>
      <c r="AB7" s="33">
        <v>18652.097035733485</v>
      </c>
      <c r="AC7" s="33">
        <v>18613.417504080957</v>
      </c>
      <c r="AD7" s="33">
        <v>17997.664068009191</v>
      </c>
      <c r="AE7" s="33">
        <v>18494.721924788748</v>
      </c>
      <c r="AF7" s="33">
        <v>19089.308062145312</v>
      </c>
      <c r="AG7" s="33">
        <v>19607.112554621486</v>
      </c>
      <c r="AH7" s="253">
        <v>15715.76029737221</v>
      </c>
      <c r="AI7" s="33">
        <v>15912.373323483109</v>
      </c>
      <c r="AJ7" s="33">
        <v>15818.270206923651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>
        <v>14656.414650115119</v>
      </c>
      <c r="AV7" s="33">
        <v>15867.566099995822</v>
      </c>
      <c r="AW7" s="33">
        <v>16304.710945102914</v>
      </c>
      <c r="AX7" s="253">
        <v>9006.7640213481609</v>
      </c>
      <c r="AY7" s="33">
        <v>9368.6274193815643</v>
      </c>
      <c r="AZ7" s="33">
        <v>9282.3841743196281</v>
      </c>
      <c r="BA7" s="33">
        <v>9626.4688197989781</v>
      </c>
      <c r="BB7" s="33">
        <v>10092.928407593399</v>
      </c>
      <c r="BC7" s="33">
        <v>10907.097493528929</v>
      </c>
      <c r="BD7" s="33">
        <v>11210.957169256457</v>
      </c>
      <c r="BE7" s="33">
        <v>12041.789800113462</v>
      </c>
      <c r="BF7" s="33">
        <v>12438.078762659992</v>
      </c>
      <c r="BG7" s="33">
        <v>12329.108139160457</v>
      </c>
      <c r="BH7" s="33">
        <v>12352.619184401938</v>
      </c>
      <c r="BI7" s="33">
        <v>12220.285659612944</v>
      </c>
      <c r="BJ7" s="33">
        <v>12470.84039143753</v>
      </c>
      <c r="BK7" s="33">
        <v>12276.815515232698</v>
      </c>
      <c r="BL7" s="33">
        <v>12615.613139330402</v>
      </c>
      <c r="BM7" s="33">
        <v>12728.426969705224</v>
      </c>
      <c r="BN7" s="253"/>
      <c r="BO7" s="33"/>
      <c r="BP7" s="33"/>
      <c r="BQ7" s="33"/>
      <c r="BR7" s="33">
        <v>8078.230889369639</v>
      </c>
      <c r="BS7" s="33">
        <v>9096.7957411640218</v>
      </c>
      <c r="BT7" s="33">
        <v>9644.4785815864052</v>
      </c>
      <c r="BU7" s="33">
        <v>10144.267967835893</v>
      </c>
      <c r="BV7" s="33">
        <v>10667.450528444766</v>
      </c>
      <c r="BW7" s="33">
        <v>11400.308836173692</v>
      </c>
      <c r="BX7" s="33">
        <v>11481.666032866227</v>
      </c>
      <c r="BY7" s="33">
        <v>12496.313302626128</v>
      </c>
      <c r="BZ7" s="33">
        <v>12777.901893865044</v>
      </c>
      <c r="CA7" s="33">
        <v>13278.673030843252</v>
      </c>
      <c r="CB7" s="33">
        <v>13599.639594470609</v>
      </c>
      <c r="CC7" s="33">
        <v>14378.533633191622</v>
      </c>
      <c r="CD7" s="253">
        <v>7146.8213383716075</v>
      </c>
      <c r="CE7" s="33">
        <v>7355.7726515490122</v>
      </c>
      <c r="CF7" s="33">
        <v>7294.6237603527934</v>
      </c>
      <c r="CG7" s="33">
        <v>8175.2918429859383</v>
      </c>
      <c r="CH7" s="33">
        <v>5117.5489479602284</v>
      </c>
      <c r="CI7" s="33">
        <v>5553.7174350847408</v>
      </c>
      <c r="CJ7" s="33">
        <v>8520.7839115188963</v>
      </c>
      <c r="CK7" s="33">
        <v>11424.700608379751</v>
      </c>
      <c r="CL7" s="33">
        <v>11236.811255451523</v>
      </c>
      <c r="CM7" s="33">
        <v>12474.712735858853</v>
      </c>
      <c r="CN7" s="33">
        <v>13168.544833354214</v>
      </c>
      <c r="CO7" s="33">
        <v>13569.699148687983</v>
      </c>
      <c r="CP7" s="33">
        <v>14040.749165887708</v>
      </c>
      <c r="CQ7" s="33">
        <v>14411.272674321852</v>
      </c>
      <c r="CR7" s="33">
        <v>14648.606689977243</v>
      </c>
      <c r="CS7" s="33">
        <v>15099.408071130716</v>
      </c>
      <c r="CT7" s="253">
        <v>9131.3172073827809</v>
      </c>
      <c r="CU7" s="33">
        <v>9394.6471834587574</v>
      </c>
      <c r="CV7" s="33">
        <v>9171.8965748506762</v>
      </c>
      <c r="CW7" s="33">
        <v>10066.35220626328</v>
      </c>
      <c r="CX7" s="33">
        <v>18576.98924559739</v>
      </c>
      <c r="CY7" s="33">
        <v>19900.989989053003</v>
      </c>
      <c r="CZ7" s="33">
        <v>23084.51864556337</v>
      </c>
      <c r="DA7" s="33">
        <v>10376.221409145564</v>
      </c>
      <c r="DB7" s="33">
        <v>10636.003972030287</v>
      </c>
      <c r="DC7" s="33">
        <v>10180.400714223011</v>
      </c>
      <c r="DD7" s="33">
        <v>10182.958416545549</v>
      </c>
      <c r="DE7" s="33">
        <v>10828.312316650045</v>
      </c>
      <c r="DF7" s="33">
        <v>11330.104617438543</v>
      </c>
      <c r="DG7" s="33">
        <v>11424.526167648355</v>
      </c>
      <c r="DH7" s="33">
        <v>12218.873861247372</v>
      </c>
      <c r="DI7" s="33">
        <v>12660.018545010287</v>
      </c>
      <c r="DJ7" s="253">
        <v>6408.8842147160085</v>
      </c>
      <c r="DK7" s="33">
        <v>6142.3799484384426</v>
      </c>
      <c r="DL7" s="33">
        <v>5560.1856071233669</v>
      </c>
      <c r="DM7" s="33">
        <v>6411.6828070986921</v>
      </c>
      <c r="DN7" s="33">
        <v>6394.8909039181881</v>
      </c>
      <c r="DO7" s="33">
        <v>6922.8648198733199</v>
      </c>
      <c r="DP7" s="33">
        <v>7479.1522921920032</v>
      </c>
      <c r="DQ7" s="33">
        <v>7791.4717547211012</v>
      </c>
      <c r="DR7" s="33">
        <v>7801.4703573126435</v>
      </c>
      <c r="DS7" s="33">
        <v>7465.5300434508154</v>
      </c>
      <c r="DT7" s="33">
        <v>7167.1354854520741</v>
      </c>
      <c r="DU7" s="33">
        <v>7359.9023567399354</v>
      </c>
      <c r="DV7" s="33">
        <v>7798.4701916826161</v>
      </c>
      <c r="DW7" s="33">
        <v>8371.8888983264042</v>
      </c>
      <c r="DX7" s="33">
        <v>8808.0128982044225</v>
      </c>
      <c r="DY7" s="33">
        <v>9399.4924205425796</v>
      </c>
      <c r="DZ7" s="253"/>
      <c r="EA7" s="33">
        <v>6242.5015188335356</v>
      </c>
      <c r="EB7" s="33">
        <v>7086.1826938490012</v>
      </c>
      <c r="EC7" s="33">
        <v>7089.9449284208185</v>
      </c>
      <c r="ED7" s="33">
        <v>7741.574902944355</v>
      </c>
      <c r="EE7" s="33">
        <v>8448.3133536308687</v>
      </c>
      <c r="EF7" s="33"/>
      <c r="EG7" s="33"/>
      <c r="EH7" s="33"/>
      <c r="EI7" s="33"/>
      <c r="EJ7" s="33"/>
      <c r="EK7" s="33"/>
      <c r="EL7" s="33"/>
      <c r="EM7" s="33"/>
      <c r="EN7" s="33"/>
      <c r="EO7" s="253"/>
      <c r="EP7" s="33"/>
      <c r="EQ7" s="33"/>
      <c r="ER7" s="33"/>
      <c r="ES7" s="33"/>
      <c r="ET7" s="33">
        <v>4772.339394875642</v>
      </c>
      <c r="EU7" s="33">
        <v>5548.5152505861424</v>
      </c>
      <c r="EV7" s="33">
        <v>5503.4181932872489</v>
      </c>
      <c r="EW7" s="33">
        <v>5658.1703131400163</v>
      </c>
      <c r="EX7" s="33">
        <v>5950.2054314293728</v>
      </c>
      <c r="EY7" s="33">
        <v>5807.2823488414324</v>
      </c>
      <c r="EZ7" s="33">
        <v>6101.9454490409462</v>
      </c>
      <c r="FA7" s="33">
        <v>6544.7139838914463</v>
      </c>
      <c r="FB7" s="33">
        <v>7254.0277360188702</v>
      </c>
      <c r="FC7" s="33">
        <v>7868.9452237886271</v>
      </c>
      <c r="FD7" s="253">
        <v>5401.3167092351123</v>
      </c>
      <c r="FE7" s="33">
        <v>4524.7704654525323</v>
      </c>
      <c r="FF7" s="33">
        <v>5415.8241238089358</v>
      </c>
      <c r="FG7" s="33">
        <v>5250.4838830071785</v>
      </c>
      <c r="FH7" s="33">
        <v>6869.8204210365484</v>
      </c>
      <c r="FI7" s="33">
        <v>7369.7166256054788</v>
      </c>
      <c r="FJ7" s="33">
        <v>7584.3599496053375</v>
      </c>
      <c r="FK7" s="33">
        <v>7470.9347167937121</v>
      </c>
      <c r="FL7" s="33">
        <v>7291.3323482553169</v>
      </c>
      <c r="FM7" s="33">
        <v>6896.4681750372947</v>
      </c>
      <c r="FN7" s="33">
        <v>7062.5734414757144</v>
      </c>
      <c r="FO7" s="33">
        <v>7533.882635979744</v>
      </c>
      <c r="FP7" s="33">
        <v>8142.1633464668412</v>
      </c>
      <c r="FQ7" s="33">
        <v>8486.4823169179144</v>
      </c>
      <c r="FR7" s="33">
        <v>8900.1920574681481</v>
      </c>
      <c r="FS7" s="253">
        <v>6632.1682320970203</v>
      </c>
      <c r="FT7" s="33">
        <v>5873.0095819037597</v>
      </c>
      <c r="FU7" s="33">
        <v>6727.4927780856206</v>
      </c>
      <c r="FV7" s="33">
        <v>6816.8828972523825</v>
      </c>
      <c r="FW7" s="33">
        <v>7454.1628398696912</v>
      </c>
      <c r="FX7" s="33">
        <v>8085.8190153642818</v>
      </c>
      <c r="FY7" s="33">
        <v>8501.2240788184699</v>
      </c>
      <c r="FZ7" s="33">
        <v>8541.0999224040643</v>
      </c>
      <c r="GA7" s="33">
        <v>8110.4506623752422</v>
      </c>
      <c r="GB7" s="33">
        <v>7921.3318236919949</v>
      </c>
      <c r="GC7" s="33">
        <v>8391.9878609931329</v>
      </c>
      <c r="GD7" s="33">
        <v>8962.4393905545003</v>
      </c>
      <c r="GE7" s="33">
        <v>9548.1877846683965</v>
      </c>
      <c r="GF7" s="33">
        <v>9812.7898028932559</v>
      </c>
      <c r="GG7" s="33">
        <v>10374.503971632432</v>
      </c>
      <c r="GH7" s="25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25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25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</row>
    <row r="8" spans="1:235" s="131" customFormat="1" ht="12.75">
      <c r="A8" s="432" t="s">
        <v>19</v>
      </c>
      <c r="B8" s="253">
        <v>15660.61451361131</v>
      </c>
      <c r="C8" s="33">
        <v>16544.494706897356</v>
      </c>
      <c r="D8" s="33">
        <v>16790.140895233752</v>
      </c>
      <c r="E8" s="33">
        <v>17599.057708953678</v>
      </c>
      <c r="F8" s="33">
        <v>18748.186881920694</v>
      </c>
      <c r="G8" s="33">
        <v>20293.294032555023</v>
      </c>
      <c r="H8" s="33">
        <v>21268.046381688309</v>
      </c>
      <c r="I8" s="33">
        <v>22936.438700888193</v>
      </c>
      <c r="J8" s="33">
        <v>23613.465967169632</v>
      </c>
      <c r="K8" s="33">
        <v>25018.961121108503</v>
      </c>
      <c r="L8" s="33">
        <v>25897.57957536813</v>
      </c>
      <c r="M8" s="33">
        <v>28127.290005915551</v>
      </c>
      <c r="N8" s="33">
        <v>28484.561142259223</v>
      </c>
      <c r="O8" s="33">
        <v>29618.667218234848</v>
      </c>
      <c r="P8" s="33">
        <v>30043.33567408584</v>
      </c>
      <c r="Q8" s="33">
        <v>29918.610528107471</v>
      </c>
      <c r="R8" s="253">
        <v>15962.064159234988</v>
      </c>
      <c r="S8" s="33">
        <v>16679.625936506225</v>
      </c>
      <c r="T8" s="33">
        <v>17107.987661572031</v>
      </c>
      <c r="U8" s="33">
        <v>17963.29384219601</v>
      </c>
      <c r="V8" s="33">
        <v>18675.783771840488</v>
      </c>
      <c r="W8" s="33">
        <v>20227.804551250189</v>
      </c>
      <c r="X8" s="33">
        <v>21830.985754288442</v>
      </c>
      <c r="Y8" s="33">
        <v>22856.842256664862</v>
      </c>
      <c r="Z8" s="33">
        <v>24455.565904539657</v>
      </c>
      <c r="AA8" s="33">
        <v>27856.7211001178</v>
      </c>
      <c r="AB8" s="33">
        <v>29757.222517392976</v>
      </c>
      <c r="AC8" s="33">
        <v>30782.583557944632</v>
      </c>
      <c r="AD8" s="33">
        <v>31588.123780091086</v>
      </c>
      <c r="AE8" s="33">
        <v>31536.68029939941</v>
      </c>
      <c r="AF8" s="33">
        <v>31977.691419579409</v>
      </c>
      <c r="AG8" s="33">
        <v>32082.05204445745</v>
      </c>
      <c r="AH8" s="25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25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>
        <v>20317.718186809674</v>
      </c>
      <c r="BJ8" s="33">
        <v>19770.528481019493</v>
      </c>
      <c r="BK8" s="33">
        <v>20270.895299958691</v>
      </c>
      <c r="BL8" s="33">
        <v>20394.332518724823</v>
      </c>
      <c r="BM8" s="33">
        <v>19252.988685793483</v>
      </c>
      <c r="BN8" s="253">
        <v>13916.794288675226</v>
      </c>
      <c r="BO8" s="33">
        <v>15676.989619377162</v>
      </c>
      <c r="BP8" s="33">
        <v>14828.342228550931</v>
      </c>
      <c r="BQ8" s="33">
        <v>15347.305163510262</v>
      </c>
      <c r="BR8" s="33">
        <v>19248.842006003928</v>
      </c>
      <c r="BS8" s="33">
        <v>20704.214140514305</v>
      </c>
      <c r="BT8" s="33">
        <v>18429.846858603883</v>
      </c>
      <c r="BU8" s="33">
        <v>23433.758404153814</v>
      </c>
      <c r="BV8" s="33">
        <v>19083.321073636434</v>
      </c>
      <c r="BW8" s="33">
        <v>19086.299001746513</v>
      </c>
      <c r="BX8" s="33">
        <v>17440.196595153022</v>
      </c>
      <c r="BY8" s="33"/>
      <c r="BZ8" s="33"/>
      <c r="CA8" s="33"/>
      <c r="CB8" s="33"/>
      <c r="CC8" s="33"/>
      <c r="CD8" s="25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25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253">
        <v>8056.6785511060534</v>
      </c>
      <c r="DK8" s="33">
        <v>8231.0511555440153</v>
      </c>
      <c r="DL8" s="33">
        <v>8223.4101442759638</v>
      </c>
      <c r="DM8" s="33">
        <v>7564.1780161405286</v>
      </c>
      <c r="DN8" s="33">
        <v>7756.8115911463547</v>
      </c>
      <c r="DO8" s="33">
        <v>9360.4831601554251</v>
      </c>
      <c r="DP8" s="33">
        <v>8907.0893704552436</v>
      </c>
      <c r="DQ8" s="33">
        <v>9289.145463616278</v>
      </c>
      <c r="DR8" s="33">
        <v>10187.546884128362</v>
      </c>
      <c r="DS8" s="33">
        <v>9159.6553262756406</v>
      </c>
      <c r="DT8" s="33">
        <v>8694.2960532636189</v>
      </c>
      <c r="DU8" s="33">
        <v>8722.465232378463</v>
      </c>
      <c r="DV8" s="33">
        <v>9723.046320328911</v>
      </c>
      <c r="DW8" s="33">
        <v>10566.939334374409</v>
      </c>
      <c r="DX8" s="33">
        <v>11317.644448030987</v>
      </c>
      <c r="DY8" s="33">
        <v>12407.921335970117</v>
      </c>
      <c r="DZ8" s="25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253"/>
      <c r="EP8" s="33"/>
      <c r="EQ8" s="33"/>
      <c r="ER8" s="33"/>
      <c r="ES8" s="33"/>
      <c r="ET8" s="33"/>
      <c r="EU8" s="33"/>
      <c r="EV8" s="33"/>
      <c r="EW8" s="33"/>
      <c r="EX8" s="33">
        <v>9156.6291720449935</v>
      </c>
      <c r="EY8" s="33">
        <v>9388.4451544195963</v>
      </c>
      <c r="EZ8" s="33">
        <v>10200.226849015031</v>
      </c>
      <c r="FA8" s="33">
        <v>10944.266362660943</v>
      </c>
      <c r="FB8" s="33"/>
      <c r="FC8" s="33"/>
      <c r="FD8" s="253">
        <v>8048.0807704255976</v>
      </c>
      <c r="FE8" s="33">
        <v>8206.4102891804341</v>
      </c>
      <c r="FF8" s="33">
        <v>7489.5326071909622</v>
      </c>
      <c r="FG8" s="33">
        <v>7779.5787604698735</v>
      </c>
      <c r="FH8" s="33">
        <v>9676.6172791794397</v>
      </c>
      <c r="FI8" s="33">
        <v>9032.9741583101822</v>
      </c>
      <c r="FJ8" s="33">
        <v>9514.2716471670483</v>
      </c>
      <c r="FK8" s="33">
        <v>8158.5020585805305</v>
      </c>
      <c r="FL8" s="33">
        <v>7370.0688858463109</v>
      </c>
      <c r="FM8" s="33">
        <v>4988.8943581348267</v>
      </c>
      <c r="FN8" s="33">
        <v>4892.1675020137827</v>
      </c>
      <c r="FO8" s="33">
        <v>9292.0461838285955</v>
      </c>
      <c r="FP8" s="33">
        <v>10221.185102343043</v>
      </c>
      <c r="FQ8" s="33">
        <v>11317.644448030987</v>
      </c>
      <c r="FR8" s="33">
        <v>12407.921335970117</v>
      </c>
      <c r="FS8" s="253">
        <v>9162.9841772151904</v>
      </c>
      <c r="FT8" s="33">
        <v>8307.2846991487404</v>
      </c>
      <c r="FU8" s="33">
        <v>7927.6680433991733</v>
      </c>
      <c r="FV8" s="33">
        <v>7653.3785363572597</v>
      </c>
      <c r="FW8" s="33">
        <v>8154.165005978477</v>
      </c>
      <c r="FX8" s="33">
        <v>8398.9858602013737</v>
      </c>
      <c r="FY8" s="33">
        <v>8463.1583951321554</v>
      </c>
      <c r="FZ8" s="33"/>
      <c r="GA8" s="33"/>
      <c r="GB8" s="33"/>
      <c r="GC8" s="33"/>
      <c r="GD8" s="33"/>
      <c r="GE8" s="33"/>
      <c r="GF8" s="33"/>
      <c r="GG8" s="33"/>
      <c r="GH8" s="25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25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25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</row>
    <row r="9" spans="1:235" s="131" customFormat="1" ht="12.75">
      <c r="A9" s="432" t="s">
        <v>2</v>
      </c>
      <c r="B9" s="253">
        <v>10904.964785382999</v>
      </c>
      <c r="C9" s="33">
        <v>10069.412464661893</v>
      </c>
      <c r="D9" s="33">
        <v>10505.220876699203</v>
      </c>
      <c r="E9" s="33">
        <v>10604.978173388356</v>
      </c>
      <c r="F9" s="33">
        <v>11323.283128321373</v>
      </c>
      <c r="G9" s="33">
        <v>11772.627076769148</v>
      </c>
      <c r="H9" s="33">
        <v>12472.922067430958</v>
      </c>
      <c r="I9" s="33">
        <v>12633.936090815158</v>
      </c>
      <c r="J9" s="33">
        <v>11774.818898435826</v>
      </c>
      <c r="K9" s="33">
        <v>10752.084866217761</v>
      </c>
      <c r="L9" s="33">
        <v>10967.039972679631</v>
      </c>
      <c r="M9" s="33">
        <v>10532.85406885114</v>
      </c>
      <c r="N9" s="33">
        <v>10386.654377321884</v>
      </c>
      <c r="O9" s="33">
        <v>12458.480002388207</v>
      </c>
      <c r="P9" s="33">
        <v>13086.560402099214</v>
      </c>
      <c r="Q9" s="33">
        <v>13680.637692161701</v>
      </c>
      <c r="R9" s="253">
        <v>12168.512321037564</v>
      </c>
      <c r="S9" s="33">
        <v>11085.079178049695</v>
      </c>
      <c r="T9" s="33">
        <v>11584.343264086154</v>
      </c>
      <c r="U9" s="33">
        <v>11685.402098599705</v>
      </c>
      <c r="V9" s="33">
        <v>12508.74162587715</v>
      </c>
      <c r="W9" s="33">
        <v>12920.352738093614</v>
      </c>
      <c r="X9" s="33">
        <v>12766.801917451718</v>
      </c>
      <c r="Y9" s="33">
        <v>12937.037039732873</v>
      </c>
      <c r="Z9" s="33">
        <v>11681.761823175433</v>
      </c>
      <c r="AA9" s="33">
        <v>10705.994973564046</v>
      </c>
      <c r="AB9" s="33">
        <v>11025.29280736225</v>
      </c>
      <c r="AC9" s="33">
        <v>10517.826212204647</v>
      </c>
      <c r="AD9" s="33">
        <v>10430.298622029644</v>
      </c>
      <c r="AE9" s="33">
        <v>12449.141252201531</v>
      </c>
      <c r="AF9" s="33">
        <v>12882.345245230177</v>
      </c>
      <c r="AG9" s="33">
        <v>13550.024708554909</v>
      </c>
      <c r="AH9" s="253">
        <v>8997.4661743467423</v>
      </c>
      <c r="AI9" s="33">
        <v>8549.573371595965</v>
      </c>
      <c r="AJ9" s="33">
        <v>9016.4444098255626</v>
      </c>
      <c r="AK9" s="33">
        <v>9156.5645441378674</v>
      </c>
      <c r="AL9" s="33">
        <v>9840.4605482600709</v>
      </c>
      <c r="AM9" s="33">
        <v>10165.777778582225</v>
      </c>
      <c r="AN9" s="33">
        <v>11259.925167805088</v>
      </c>
      <c r="AO9" s="33">
        <v>11611.543632990213</v>
      </c>
      <c r="AP9" s="33">
        <v>13199.635737356195</v>
      </c>
      <c r="AQ9" s="33">
        <v>11711.114470769468</v>
      </c>
      <c r="AR9" s="33">
        <v>11558.907068250508</v>
      </c>
      <c r="AS9" s="33">
        <v>10855.786950232456</v>
      </c>
      <c r="AT9" s="33">
        <v>9885.4886149872054</v>
      </c>
      <c r="AU9" s="33"/>
      <c r="AV9" s="33"/>
      <c r="AW9" s="33"/>
      <c r="AX9" s="253">
        <v>10656.089107583568</v>
      </c>
      <c r="AY9" s="33">
        <v>9906.7878264554729</v>
      </c>
      <c r="AZ9" s="33">
        <v>10347.461059520176</v>
      </c>
      <c r="BA9" s="33">
        <v>10482.107720886775</v>
      </c>
      <c r="BB9" s="33">
        <v>10862.343661094699</v>
      </c>
      <c r="BC9" s="33">
        <v>11824.250567258649</v>
      </c>
      <c r="BD9" s="33">
        <v>12847.129578847098</v>
      </c>
      <c r="BE9" s="33">
        <v>12683.514731829984</v>
      </c>
      <c r="BF9" s="33">
        <v>11643.863152849104</v>
      </c>
      <c r="BG9" s="33">
        <v>10681.944883112323</v>
      </c>
      <c r="BH9" s="33">
        <v>10693.572800311575</v>
      </c>
      <c r="BI9" s="33">
        <v>10573.753225574497</v>
      </c>
      <c r="BJ9" s="33">
        <v>10528.539562932685</v>
      </c>
      <c r="BK9" s="33">
        <v>12801.883203920792</v>
      </c>
      <c r="BL9" s="33">
        <v>15121.770083234711</v>
      </c>
      <c r="BM9" s="33">
        <v>15242.215953023635</v>
      </c>
      <c r="BN9" s="253"/>
      <c r="BO9" s="33"/>
      <c r="BP9" s="33"/>
      <c r="BQ9" s="33"/>
      <c r="BR9" s="33"/>
      <c r="BS9" s="33"/>
      <c r="BT9" s="33"/>
      <c r="BU9" s="33">
        <v>11556.058435027839</v>
      </c>
      <c r="BV9" s="33">
        <v>9768.7521816759272</v>
      </c>
      <c r="BW9" s="33">
        <v>8661.6142639292775</v>
      </c>
      <c r="BX9" s="33">
        <v>8255.0780224173322</v>
      </c>
      <c r="BY9" s="33">
        <v>9003.0215051484738</v>
      </c>
      <c r="BZ9" s="33">
        <v>9193.6352078926575</v>
      </c>
      <c r="CA9" s="33">
        <v>10512.969854173149</v>
      </c>
      <c r="CB9" s="33">
        <v>10473.954278281977</v>
      </c>
      <c r="CC9" s="33">
        <v>11156.191668874279</v>
      </c>
      <c r="CD9" s="253">
        <v>15439.656461411749</v>
      </c>
      <c r="CE9" s="33">
        <v>12254.225527066503</v>
      </c>
      <c r="CF9" s="33">
        <v>10589.050581177871</v>
      </c>
      <c r="CG9" s="33">
        <v>9548.1436372428379</v>
      </c>
      <c r="CH9" s="33">
        <v>10891.435014342853</v>
      </c>
      <c r="CI9" s="33">
        <v>11466.042524982808</v>
      </c>
      <c r="CJ9" s="33">
        <v>11441.771807511208</v>
      </c>
      <c r="CK9" s="33"/>
      <c r="CL9" s="33"/>
      <c r="CM9" s="33"/>
      <c r="CN9" s="33"/>
      <c r="CO9" s="33"/>
      <c r="CP9" s="33"/>
      <c r="CQ9" s="33"/>
      <c r="CR9" s="33"/>
      <c r="CS9" s="33"/>
      <c r="CT9" s="253"/>
      <c r="CU9" s="33">
        <v>14919.613879003558</v>
      </c>
      <c r="CV9" s="33">
        <v>17463.471645295285</v>
      </c>
      <c r="CW9" s="33">
        <v>19210.371217452499</v>
      </c>
      <c r="CX9" s="33">
        <v>20458.846447994561</v>
      </c>
      <c r="CY9" s="33">
        <v>20712.129981024667</v>
      </c>
      <c r="CZ9" s="33">
        <v>24270.020756457565</v>
      </c>
      <c r="DA9" s="33">
        <v>26598.017710113407</v>
      </c>
      <c r="DB9" s="33">
        <v>24096.784176933354</v>
      </c>
      <c r="DC9" s="33">
        <v>22434.692522962112</v>
      </c>
      <c r="DD9" s="33">
        <v>23151.477962427747</v>
      </c>
      <c r="DE9" s="33">
        <v>21754.030771412366</v>
      </c>
      <c r="DF9" s="33">
        <v>21228.250865638151</v>
      </c>
      <c r="DG9" s="33">
        <v>26137.036554258539</v>
      </c>
      <c r="DH9" s="33">
        <v>27798.784330680173</v>
      </c>
      <c r="DI9" s="33">
        <v>25986.523522975931</v>
      </c>
      <c r="DJ9" s="253">
        <v>5233.8829789843976</v>
      </c>
      <c r="DK9" s="33">
        <v>4993.8917984583195</v>
      </c>
      <c r="DL9" s="33">
        <v>4961.6244605189513</v>
      </c>
      <c r="DM9" s="33">
        <v>4866.6955906067051</v>
      </c>
      <c r="DN9" s="33">
        <v>5106.9561383399096</v>
      </c>
      <c r="DO9" s="33">
        <v>5466.6238647162154</v>
      </c>
      <c r="DP9" s="33">
        <v>6062.9522658189926</v>
      </c>
      <c r="DQ9" s="33">
        <v>5491.3468872264257</v>
      </c>
      <c r="DR9" s="33">
        <v>5216.3489865556339</v>
      </c>
      <c r="DS9" s="33">
        <v>4960.2743436942837</v>
      </c>
      <c r="DT9" s="33">
        <v>4978.9967800527529</v>
      </c>
      <c r="DU9" s="33">
        <v>5037.382087822325</v>
      </c>
      <c r="DV9" s="33">
        <v>5360.0656571010877</v>
      </c>
      <c r="DW9" s="33">
        <v>5657.6661779651859</v>
      </c>
      <c r="DX9" s="33">
        <v>5852.5559798825016</v>
      </c>
      <c r="DY9" s="33">
        <v>6014.156843143377</v>
      </c>
      <c r="DZ9" s="253"/>
      <c r="EA9" s="33"/>
      <c r="EB9" s="33"/>
      <c r="EC9" s="33">
        <v>5053.5886429158882</v>
      </c>
      <c r="ED9" s="33">
        <v>5426.3241723374485</v>
      </c>
      <c r="EE9" s="33">
        <v>6115.9756727409604</v>
      </c>
      <c r="EF9" s="33">
        <v>5445.9858985434275</v>
      </c>
      <c r="EG9" s="33">
        <v>5357.5964172012709</v>
      </c>
      <c r="EH9" s="33">
        <v>5076.0413836526586</v>
      </c>
      <c r="EI9" s="33">
        <v>5076.0981788520785</v>
      </c>
      <c r="EJ9" s="33">
        <v>5163.8805484153145</v>
      </c>
      <c r="EK9" s="33">
        <v>5424.229430231142</v>
      </c>
      <c r="EL9" s="33">
        <v>5666.9854468089015</v>
      </c>
      <c r="EM9" s="33">
        <v>5793.2637337058377</v>
      </c>
      <c r="EN9" s="33">
        <v>5952.3834048959634</v>
      </c>
      <c r="EO9" s="253">
        <v>4940.2017231614445</v>
      </c>
      <c r="EP9" s="33">
        <v>4917.7650332142393</v>
      </c>
      <c r="EQ9" s="33">
        <v>4818.9279815266691</v>
      </c>
      <c r="ER9" s="33">
        <v>5065.1178047378362</v>
      </c>
      <c r="ES9" s="33">
        <v>5400.0565570889703</v>
      </c>
      <c r="ET9" s="33">
        <v>5830.2171166278204</v>
      </c>
      <c r="EU9" s="33">
        <v>5799.4217580140557</v>
      </c>
      <c r="EV9" s="33">
        <v>4813.5266737606416</v>
      </c>
      <c r="EW9" s="33">
        <v>4809.0346360687799</v>
      </c>
      <c r="EX9" s="33">
        <v>4789.5478270245067</v>
      </c>
      <c r="EY9" s="33">
        <v>4813.4741103426204</v>
      </c>
      <c r="EZ9" s="33">
        <v>5049.7589033718577</v>
      </c>
      <c r="FA9" s="33">
        <v>5325.7684579922479</v>
      </c>
      <c r="FB9" s="33">
        <v>5688.3112269766461</v>
      </c>
      <c r="FC9" s="33">
        <v>5839.9235822979035</v>
      </c>
      <c r="FD9" s="253">
        <v>4982.904484674541</v>
      </c>
      <c r="FE9" s="33">
        <v>4835.8636820473484</v>
      </c>
      <c r="FF9" s="33">
        <v>4983.2451147138572</v>
      </c>
      <c r="FG9" s="33">
        <v>5208.8986119444362</v>
      </c>
      <c r="FH9" s="33">
        <v>5634.7315148392863</v>
      </c>
      <c r="FI9" s="33">
        <v>6472.8712296252852</v>
      </c>
      <c r="FJ9" s="33">
        <v>6190.7916036748657</v>
      </c>
      <c r="FK9" s="33">
        <v>6131.3081257520016</v>
      </c>
      <c r="FL9" s="33">
        <v>5762.6302239427214</v>
      </c>
      <c r="FM9" s="33">
        <v>5797.193668649621</v>
      </c>
      <c r="FN9" s="33">
        <v>6044.1962453840588</v>
      </c>
      <c r="FO9" s="33">
        <v>6841.8496181110695</v>
      </c>
      <c r="FP9" s="33">
        <v>8138.8482513332719</v>
      </c>
      <c r="FQ9" s="33">
        <v>8101.5053741397896</v>
      </c>
      <c r="FR9" s="33">
        <v>8291.1537261273188</v>
      </c>
      <c r="FS9" s="253">
        <v>6733.0528321332768</v>
      </c>
      <c r="FT9" s="33">
        <v>6892.6319223017199</v>
      </c>
      <c r="FU9" s="33">
        <v>7112.4596829776874</v>
      </c>
      <c r="FV9" s="33">
        <v>8068.0209211663114</v>
      </c>
      <c r="FW9" s="33">
        <v>8721.6425121011107</v>
      </c>
      <c r="FX9" s="33">
        <v>9754.0865069488791</v>
      </c>
      <c r="FY9" s="33">
        <v>9606.8955143757048</v>
      </c>
      <c r="FZ9" s="33">
        <v>8916.1103172085041</v>
      </c>
      <c r="GA9" s="33">
        <v>8371.2540249246103</v>
      </c>
      <c r="GB9" s="33">
        <v>8158.9498212200378</v>
      </c>
      <c r="GC9" s="33">
        <v>8426.5526758851338</v>
      </c>
      <c r="GD9" s="33">
        <v>9236.6063638568121</v>
      </c>
      <c r="GE9" s="33">
        <v>10551.344807201851</v>
      </c>
      <c r="GF9" s="33">
        <v>11642.815363334605</v>
      </c>
      <c r="GG9" s="33">
        <v>12169.217040022984</v>
      </c>
      <c r="GH9" s="25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25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25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</row>
    <row r="10" spans="1:235" s="131" customFormat="1" ht="12.75">
      <c r="A10" s="432"/>
      <c r="B10" s="25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5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5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25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25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25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25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25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25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25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25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25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25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25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25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</row>
    <row r="11" spans="1:235" s="131" customFormat="1" ht="12.75">
      <c r="A11" s="432" t="s">
        <v>3</v>
      </c>
      <c r="B11" s="253">
        <v>11519.297448290508</v>
      </c>
      <c r="C11" s="33">
        <v>11751.75273650192</v>
      </c>
      <c r="D11" s="33">
        <v>11518.939940764823</v>
      </c>
      <c r="E11" s="33">
        <v>11293.607243196095</v>
      </c>
      <c r="F11" s="33">
        <v>10907.230981456847</v>
      </c>
      <c r="G11" s="33">
        <v>11479.28754283837</v>
      </c>
      <c r="H11" s="33">
        <v>12137.90419161309</v>
      </c>
      <c r="I11" s="33">
        <v>12706.628913965737</v>
      </c>
      <c r="J11" s="33">
        <v>12567.980740695515</v>
      </c>
      <c r="K11" s="33">
        <v>11545.40951634774</v>
      </c>
      <c r="L11" s="33">
        <v>12419.333977573522</v>
      </c>
      <c r="M11" s="33">
        <v>12821.681678608977</v>
      </c>
      <c r="N11" s="33">
        <v>13001.793412578754</v>
      </c>
      <c r="O11" s="33">
        <v>13607.678814070347</v>
      </c>
      <c r="P11" s="33">
        <v>13704.526838418049</v>
      </c>
      <c r="Q11" s="33">
        <v>14497.845972452211</v>
      </c>
      <c r="R11" s="253">
        <v>14887.794886490607</v>
      </c>
      <c r="S11" s="33">
        <v>14966.452286464815</v>
      </c>
      <c r="T11" s="33">
        <v>14345.162626015499</v>
      </c>
      <c r="U11" s="33">
        <v>14171.99962233561</v>
      </c>
      <c r="V11" s="33">
        <v>13849.165193790695</v>
      </c>
      <c r="W11" s="33">
        <v>14844.833691497499</v>
      </c>
      <c r="X11" s="33">
        <v>15631.902636429222</v>
      </c>
      <c r="Y11" s="33">
        <v>16584.183041627064</v>
      </c>
      <c r="Z11" s="33">
        <v>16335.646479759193</v>
      </c>
      <c r="AA11" s="33">
        <v>14779.563127937376</v>
      </c>
      <c r="AB11" s="33">
        <v>15663.927896386322</v>
      </c>
      <c r="AC11" s="33">
        <v>16145.087545592356</v>
      </c>
      <c r="AD11" s="33">
        <v>16800.048911157741</v>
      </c>
      <c r="AE11" s="33">
        <v>17548.941052248461</v>
      </c>
      <c r="AF11" s="33">
        <v>17629.383530384188</v>
      </c>
      <c r="AG11" s="33">
        <v>18732.646913605044</v>
      </c>
      <c r="AH11" s="253">
        <v>16571.758478156931</v>
      </c>
      <c r="AI11" s="33">
        <v>17610.553439624702</v>
      </c>
      <c r="AJ11" s="33">
        <v>18621.290242277886</v>
      </c>
      <c r="AK11" s="33">
        <v>19341.022172887278</v>
      </c>
      <c r="AL11" s="33">
        <v>16710.71288884454</v>
      </c>
      <c r="AM11" s="33">
        <v>17901.510190193509</v>
      </c>
      <c r="AN11" s="33">
        <v>18942.497588707382</v>
      </c>
      <c r="AO11" s="33">
        <v>19804.137390861844</v>
      </c>
      <c r="AP11" s="33">
        <v>19732.374246001425</v>
      </c>
      <c r="AQ11" s="33">
        <v>18232.013118170227</v>
      </c>
      <c r="AR11" s="33">
        <v>19704.20272863215</v>
      </c>
      <c r="AS11" s="33">
        <v>20505.62001487305</v>
      </c>
      <c r="AT11" s="33">
        <v>21808.758063061563</v>
      </c>
      <c r="AU11" s="33">
        <v>22960.231244643343</v>
      </c>
      <c r="AV11" s="33">
        <v>24144.134955928959</v>
      </c>
      <c r="AW11" s="33">
        <v>24896.539982027145</v>
      </c>
      <c r="AX11" s="253">
        <v>7696.8955696574094</v>
      </c>
      <c r="AY11" s="33">
        <v>7852.1708390401254</v>
      </c>
      <c r="AZ11" s="33">
        <v>7680.0306968130608</v>
      </c>
      <c r="BA11" s="33">
        <v>7433.2971092763919</v>
      </c>
      <c r="BB11" s="33">
        <v>7533.2108666794147</v>
      </c>
      <c r="BC11" s="33">
        <v>7926.8112261404885</v>
      </c>
      <c r="BD11" s="33">
        <v>8458.2598916296756</v>
      </c>
      <c r="BE11" s="33">
        <v>8860.7196975034185</v>
      </c>
      <c r="BF11" s="33">
        <v>8768.984890009413</v>
      </c>
      <c r="BG11" s="33">
        <v>8476.6137499681081</v>
      </c>
      <c r="BH11" s="33">
        <v>9469.3811857656419</v>
      </c>
      <c r="BI11" s="33">
        <v>9422.9456016384756</v>
      </c>
      <c r="BJ11" s="33">
        <v>10036.765746735324</v>
      </c>
      <c r="BK11" s="33">
        <v>10413.34206129234</v>
      </c>
      <c r="BL11" s="33">
        <v>10108.997196074693</v>
      </c>
      <c r="BM11" s="33">
        <v>11007.692176231816</v>
      </c>
      <c r="BN11" s="253">
        <v>7589.5165960937029</v>
      </c>
      <c r="BO11" s="33">
        <v>8046.385058855647</v>
      </c>
      <c r="BP11" s="33">
        <v>7819.8324782838117</v>
      </c>
      <c r="BQ11" s="33">
        <v>7453.3248287692459</v>
      </c>
      <c r="BR11" s="33">
        <v>7738.6584352743585</v>
      </c>
      <c r="BS11" s="33">
        <v>8318.6002991742043</v>
      </c>
      <c r="BT11" s="33">
        <v>8628.7266023408429</v>
      </c>
      <c r="BU11" s="33">
        <v>8982.7981608125319</v>
      </c>
      <c r="BV11" s="33">
        <v>8980.5782452407839</v>
      </c>
      <c r="BW11" s="33">
        <v>8419.543212133698</v>
      </c>
      <c r="BX11" s="33">
        <v>9247.8295835503122</v>
      </c>
      <c r="BY11" s="33">
        <v>9873.0091558131062</v>
      </c>
      <c r="BZ11" s="33">
        <v>9697.0136419808914</v>
      </c>
      <c r="CA11" s="33">
        <v>10017.888217607051</v>
      </c>
      <c r="CB11" s="33">
        <v>10425.908383329226</v>
      </c>
      <c r="CC11" s="33">
        <v>10806.94898240218</v>
      </c>
      <c r="CD11" s="253">
        <v>8348.3077080979529</v>
      </c>
      <c r="CE11" s="33">
        <v>8704.8442209629702</v>
      </c>
      <c r="CF11" s="33">
        <v>8359.0034954157909</v>
      </c>
      <c r="CG11" s="33">
        <v>8188.6794811330601</v>
      </c>
      <c r="CH11" s="33">
        <v>8199.9616062105124</v>
      </c>
      <c r="CI11" s="33">
        <v>8679.6800885002322</v>
      </c>
      <c r="CJ11" s="33">
        <v>9037.1626298584924</v>
      </c>
      <c r="CK11" s="33">
        <v>9621.6937738928627</v>
      </c>
      <c r="CL11" s="33">
        <v>9314.3740578439956</v>
      </c>
      <c r="CM11" s="33">
        <v>8556.0234827981258</v>
      </c>
      <c r="CN11" s="33">
        <v>9079.6542516353147</v>
      </c>
      <c r="CO11" s="33">
        <v>9638.6907896311241</v>
      </c>
      <c r="CP11" s="33">
        <v>9753.1619875528504</v>
      </c>
      <c r="CQ11" s="33">
        <v>10865.172445044154</v>
      </c>
      <c r="CR11" s="33">
        <v>10083.381333114292</v>
      </c>
      <c r="CS11" s="33">
        <v>10630.993655802336</v>
      </c>
      <c r="CT11" s="253">
        <v>9827.7188879819223</v>
      </c>
      <c r="CU11" s="33">
        <v>7124.0786607578766</v>
      </c>
      <c r="CV11" s="33">
        <v>6823.5209687699171</v>
      </c>
      <c r="CW11" s="33">
        <v>6366.5965192948879</v>
      </c>
      <c r="CX11" s="33">
        <v>7180.447360687318</v>
      </c>
      <c r="CY11" s="33">
        <v>6936.4142595732183</v>
      </c>
      <c r="CZ11" s="33">
        <v>8461.8239275547403</v>
      </c>
      <c r="DA11" s="33">
        <v>7786.199315766019</v>
      </c>
      <c r="DB11" s="33">
        <v>8449.2060635913094</v>
      </c>
      <c r="DC11" s="33">
        <v>7191.3868715468798</v>
      </c>
      <c r="DD11" s="33">
        <v>9056.9939890954593</v>
      </c>
      <c r="DE11" s="33">
        <v>8962.5247844628648</v>
      </c>
      <c r="DF11" s="33">
        <v>8240.6012953602767</v>
      </c>
      <c r="DG11" s="33">
        <v>8691.5682515131502</v>
      </c>
      <c r="DH11" s="33">
        <v>8952.7555435656541</v>
      </c>
      <c r="DI11" s="33">
        <v>9420.2916018726828</v>
      </c>
      <c r="DJ11" s="253">
        <v>6752.6555818336637</v>
      </c>
      <c r="DK11" s="33">
        <v>6341.4027767219632</v>
      </c>
      <c r="DL11" s="33">
        <v>5916.5315479642113</v>
      </c>
      <c r="DM11" s="33">
        <v>5727.3122622530291</v>
      </c>
      <c r="DN11" s="33">
        <v>5777.5729487653562</v>
      </c>
      <c r="DO11" s="33">
        <v>6377.8695375853495</v>
      </c>
      <c r="DP11" s="33">
        <v>6619.3655216533371</v>
      </c>
      <c r="DQ11" s="33">
        <v>6912.9602333239382</v>
      </c>
      <c r="DR11" s="33">
        <v>6547.7437999383001</v>
      </c>
      <c r="DS11" s="33">
        <v>5889.3160831711075</v>
      </c>
      <c r="DT11" s="33">
        <v>6146.8217155379316</v>
      </c>
      <c r="DU11" s="33">
        <v>6502.714757709251</v>
      </c>
      <c r="DV11" s="33">
        <v>6423.3476976613183</v>
      </c>
      <c r="DW11" s="33">
        <v>7338.8662275846791</v>
      </c>
      <c r="DX11" s="33">
        <v>7627.8529407806382</v>
      </c>
      <c r="DY11" s="33">
        <v>7567.961075690353</v>
      </c>
      <c r="DZ11" s="253">
        <v>6132.8606254617089</v>
      </c>
      <c r="EA11" s="33">
        <v>5714.9311238480323</v>
      </c>
      <c r="EB11" s="33">
        <v>5829.8067742668791</v>
      </c>
      <c r="EC11" s="33">
        <v>6045.1572042959078</v>
      </c>
      <c r="ED11" s="33">
        <v>6219.9436681626803</v>
      </c>
      <c r="EE11" s="33">
        <v>6396.7825940293469</v>
      </c>
      <c r="EF11" s="33">
        <v>6788.0310451518171</v>
      </c>
      <c r="EG11" s="33">
        <v>6474.8132468224376</v>
      </c>
      <c r="EH11" s="33">
        <v>5383.637508287663</v>
      </c>
      <c r="EI11" s="33">
        <v>5769.4625749454453</v>
      </c>
      <c r="EJ11" s="33">
        <v>6145.2094050757132</v>
      </c>
      <c r="EK11" s="33">
        <v>7766.6648752219826</v>
      </c>
      <c r="EL11" s="33">
        <v>8335.3432022064844</v>
      </c>
      <c r="EM11" s="33">
        <v>8447.7907935786934</v>
      </c>
      <c r="EN11" s="33">
        <v>8619.8051759111149</v>
      </c>
      <c r="EO11" s="253">
        <v>5933.8472873166056</v>
      </c>
      <c r="EP11" s="33">
        <v>5342.3091361837078</v>
      </c>
      <c r="EQ11" s="33">
        <v>5566.6410971223022</v>
      </c>
      <c r="ER11" s="33">
        <v>5930.9115742786253</v>
      </c>
      <c r="ES11" s="33">
        <v>6575.8869319024616</v>
      </c>
      <c r="ET11" s="33">
        <v>6155.0850075282224</v>
      </c>
      <c r="EU11" s="33">
        <v>6544.2456663390785</v>
      </c>
      <c r="EV11" s="33">
        <v>6279.4197357391404</v>
      </c>
      <c r="EW11" s="33">
        <v>5846.8955708770591</v>
      </c>
      <c r="EX11" s="33">
        <v>6065.9797625360698</v>
      </c>
      <c r="EY11" s="33">
        <v>6582.9187348521973</v>
      </c>
      <c r="EZ11" s="33">
        <v>5891.2799956478775</v>
      </c>
      <c r="FA11" s="33">
        <v>7270.9165567576047</v>
      </c>
      <c r="FB11" s="33">
        <v>7513.4042497848659</v>
      </c>
      <c r="FC11" s="33">
        <v>7093.5845243717849</v>
      </c>
      <c r="FD11" s="253">
        <v>6053.5401691662119</v>
      </c>
      <c r="FE11" s="33">
        <v>5880.2547096234211</v>
      </c>
      <c r="FF11" s="33">
        <v>5388.0433007813181</v>
      </c>
      <c r="FG11" s="33">
        <v>5749.2178370931315</v>
      </c>
      <c r="FH11" s="33">
        <v>6161.3560048223226</v>
      </c>
      <c r="FI11" s="33">
        <v>6766.9695213944515</v>
      </c>
      <c r="FJ11" s="33">
        <v>7010.7010457876941</v>
      </c>
      <c r="FK11" s="33">
        <v>6640.6388542736468</v>
      </c>
      <c r="FL11" s="33">
        <v>6161.0451854151052</v>
      </c>
      <c r="FM11" s="33">
        <v>6410.9715277893547</v>
      </c>
      <c r="FN11" s="33">
        <v>6640.2577487889939</v>
      </c>
      <c r="FO11" s="33">
        <v>6335.4411645519085</v>
      </c>
      <c r="FP11" s="33">
        <v>6939.7052538975859</v>
      </c>
      <c r="FQ11" s="33">
        <v>7330.036704909463</v>
      </c>
      <c r="FR11" s="33">
        <v>7470.7238906621369</v>
      </c>
      <c r="FS11" s="253">
        <v>7186.4823600564469</v>
      </c>
      <c r="FT11" s="33">
        <v>6743.5322773822818</v>
      </c>
      <c r="FU11" s="33">
        <v>6405.5837143665976</v>
      </c>
      <c r="FV11" s="33">
        <v>6070.7632313325694</v>
      </c>
      <c r="FW11" s="33">
        <v>6545.5320430277943</v>
      </c>
      <c r="FX11" s="33">
        <v>6947.2820797789263</v>
      </c>
      <c r="FY11" s="33">
        <v>7680.1571255762246</v>
      </c>
      <c r="FZ11" s="33">
        <v>6928.1595185538554</v>
      </c>
      <c r="GA11" s="33">
        <v>5910.5019677910032</v>
      </c>
      <c r="GB11" s="33">
        <v>6374.0752384695079</v>
      </c>
      <c r="GC11" s="33">
        <v>6572.4544619342196</v>
      </c>
      <c r="GD11" s="33"/>
      <c r="GE11" s="33"/>
      <c r="GF11" s="33"/>
      <c r="GG11" s="33"/>
      <c r="GH11" s="253">
        <v>5421.0923734331382</v>
      </c>
      <c r="GI11" s="33">
        <v>4772.211831921597</v>
      </c>
      <c r="GJ11" s="33">
        <v>4343.1093829520005</v>
      </c>
      <c r="GK11" s="33">
        <v>4681.6817038740974</v>
      </c>
      <c r="GL11" s="33">
        <v>4963.4210691776761</v>
      </c>
      <c r="GM11" s="33">
        <v>5481.2608587805089</v>
      </c>
      <c r="GN11" s="33">
        <v>6365.0642103323735</v>
      </c>
      <c r="GO11" s="33">
        <v>6580.7378468861707</v>
      </c>
      <c r="GP11" s="33">
        <v>6291.9153596833812</v>
      </c>
      <c r="GQ11" s="33">
        <v>6338.5184348608927</v>
      </c>
      <c r="GR11" s="33">
        <v>5061.3527803407214</v>
      </c>
      <c r="GS11" s="33">
        <v>5567.5231274944017</v>
      </c>
      <c r="GT11" s="33">
        <v>6849.9639945381286</v>
      </c>
      <c r="GU11" s="33">
        <v>6976.2845648227767</v>
      </c>
      <c r="GV11" s="33">
        <v>7615.1516220405001</v>
      </c>
      <c r="GW11" s="33">
        <v>7421.6415317696592</v>
      </c>
      <c r="GX11" s="253">
        <v>4734.9995059933035</v>
      </c>
      <c r="GY11" s="33">
        <v>4286.9463464475875</v>
      </c>
      <c r="GZ11" s="33">
        <v>4634.4299500396228</v>
      </c>
      <c r="HA11" s="33">
        <v>4913.0713697876818</v>
      </c>
      <c r="HB11" s="33">
        <v>5408.1581898237155</v>
      </c>
      <c r="HC11" s="33">
        <v>6212.6729476263945</v>
      </c>
      <c r="HD11" s="33">
        <v>6408.5723860766902</v>
      </c>
      <c r="HE11" s="33">
        <v>6213.2314172343013</v>
      </c>
      <c r="HF11" s="33">
        <v>6238.0928113019745</v>
      </c>
      <c r="HG11" s="33">
        <v>5061.3527803407214</v>
      </c>
      <c r="HH11" s="33">
        <v>5567.5231274944017</v>
      </c>
      <c r="HI11" s="33">
        <v>6814.239079793937</v>
      </c>
      <c r="HJ11" s="33">
        <v>6976.2845648227767</v>
      </c>
      <c r="HK11" s="33">
        <v>7615.1516220405001</v>
      </c>
      <c r="HL11" s="33">
        <v>7421.6415317696592</v>
      </c>
      <c r="HM11" s="253">
        <v>5877.587470678056</v>
      </c>
      <c r="HN11" s="33">
        <v>6134.6247258148751</v>
      </c>
      <c r="HO11" s="33">
        <v>6234.464869281046</v>
      </c>
      <c r="HP11" s="33">
        <v>6646.5341032791812</v>
      </c>
      <c r="HQ11" s="33">
        <v>7165.6166547475714</v>
      </c>
      <c r="HR11" s="33">
        <v>8627.5941454293134</v>
      </c>
      <c r="HS11" s="33">
        <v>9181.6407750333146</v>
      </c>
      <c r="HT11" s="33">
        <v>8897.6590897670776</v>
      </c>
      <c r="HU11" s="33">
        <v>17997.852989552241</v>
      </c>
      <c r="HV11" s="33"/>
      <c r="HW11" s="33"/>
      <c r="HX11" s="33"/>
      <c r="HY11" s="33"/>
      <c r="HZ11" s="33"/>
      <c r="IA11" s="33"/>
    </row>
    <row r="12" spans="1:235" s="131" customFormat="1" ht="12.75">
      <c r="A12" s="432" t="s">
        <v>4</v>
      </c>
      <c r="B12" s="253">
        <v>13218.1343175041</v>
      </c>
      <c r="C12" s="33">
        <v>12241.436738868202</v>
      </c>
      <c r="D12" s="33">
        <v>11837.132576416392</v>
      </c>
      <c r="E12" s="33">
        <v>12054.824699750368</v>
      </c>
      <c r="F12" s="33">
        <v>12865.347419003579</v>
      </c>
      <c r="G12" s="33">
        <v>14288.331417644933</v>
      </c>
      <c r="H12" s="33">
        <v>14408.616862821711</v>
      </c>
      <c r="I12" s="33">
        <v>16194.640195792972</v>
      </c>
      <c r="J12" s="33">
        <v>16662.202634423531</v>
      </c>
      <c r="K12" s="33">
        <v>16289.479397058232</v>
      </c>
      <c r="L12" s="33">
        <v>17311.783629404821</v>
      </c>
      <c r="M12" s="33">
        <v>17976.888596855246</v>
      </c>
      <c r="N12" s="33">
        <v>18402.897231451523</v>
      </c>
      <c r="O12" s="33">
        <v>18943.933572219488</v>
      </c>
      <c r="P12" s="33">
        <v>19585.665532956151</v>
      </c>
      <c r="Q12" s="33">
        <v>19921.075248103054</v>
      </c>
      <c r="R12" s="253">
        <v>18832.579486976345</v>
      </c>
      <c r="S12" s="33">
        <v>18989.829750904642</v>
      </c>
      <c r="T12" s="33">
        <v>18222.262952466241</v>
      </c>
      <c r="U12" s="33">
        <v>18453.323693910748</v>
      </c>
      <c r="V12" s="33">
        <v>19151.304226008284</v>
      </c>
      <c r="W12" s="33">
        <v>20867.240841520841</v>
      </c>
      <c r="X12" s="33">
        <v>20837.229400587734</v>
      </c>
      <c r="Y12" s="33">
        <v>21175.195444976529</v>
      </c>
      <c r="Z12" s="33">
        <v>21664.421119595758</v>
      </c>
      <c r="AA12" s="33">
        <v>21008.264578231719</v>
      </c>
      <c r="AB12" s="33">
        <v>22332.13033461327</v>
      </c>
      <c r="AC12" s="33">
        <v>23032.216460867363</v>
      </c>
      <c r="AD12" s="33">
        <v>23687.43090039118</v>
      </c>
      <c r="AE12" s="33">
        <v>24094.941296486078</v>
      </c>
      <c r="AF12" s="33">
        <v>24557.372892291787</v>
      </c>
      <c r="AG12" s="33">
        <v>24725.731864185909</v>
      </c>
      <c r="AH12" s="253">
        <v>14035.973162167547</v>
      </c>
      <c r="AI12" s="33">
        <v>15179.233976332816</v>
      </c>
      <c r="AJ12" s="33">
        <v>14432.355581479069</v>
      </c>
      <c r="AK12" s="33">
        <v>14533.665246136754</v>
      </c>
      <c r="AL12" s="33">
        <v>15226.000200845143</v>
      </c>
      <c r="AM12" s="33">
        <v>16633.177373892293</v>
      </c>
      <c r="AN12" s="33">
        <v>16398.394832981558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253">
        <v>8386.4708133760905</v>
      </c>
      <c r="AY12" s="33">
        <v>8782.5840126711992</v>
      </c>
      <c r="AZ12" s="33">
        <v>8769.9242490474226</v>
      </c>
      <c r="BA12" s="33">
        <v>8994.1451479633088</v>
      </c>
      <c r="BB12" s="33">
        <v>9819.6327476891929</v>
      </c>
      <c r="BC12" s="33">
        <v>11113.051646639507</v>
      </c>
      <c r="BD12" s="33">
        <v>11535.116066349632</v>
      </c>
      <c r="BE12" s="33">
        <v>13066.425206415535</v>
      </c>
      <c r="BF12" s="33">
        <v>13550.164131169022</v>
      </c>
      <c r="BG12" s="33">
        <v>13349.571492687239</v>
      </c>
      <c r="BH12" s="33">
        <v>14105.297588539512</v>
      </c>
      <c r="BI12" s="33">
        <v>14763.697734865942</v>
      </c>
      <c r="BJ12" s="33">
        <v>14985.802138952335</v>
      </c>
      <c r="BK12" s="33">
        <v>15403.373098823231</v>
      </c>
      <c r="BL12" s="33">
        <v>16031.768021346863</v>
      </c>
      <c r="BM12" s="33">
        <v>16368.881623205136</v>
      </c>
      <c r="BN12" s="253">
        <v>19449.246912978855</v>
      </c>
      <c r="BO12" s="33">
        <v>9271.2676963141439</v>
      </c>
      <c r="BP12" s="33">
        <v>8656.4160392101167</v>
      </c>
      <c r="BQ12" s="33">
        <v>9093.5089992856028</v>
      </c>
      <c r="BR12" s="33">
        <v>10047.789173752444</v>
      </c>
      <c r="BS12" s="33">
        <v>11197.79919772593</v>
      </c>
      <c r="BT12" s="33">
        <v>10982.037501783892</v>
      </c>
      <c r="BU12" s="33">
        <v>12643.722461502663</v>
      </c>
      <c r="BV12" s="33">
        <v>13106.678377061942</v>
      </c>
      <c r="BW12" s="33">
        <v>13763.616727894696</v>
      </c>
      <c r="BX12" s="33">
        <v>14785.727121838816</v>
      </c>
      <c r="BY12" s="33">
        <v>15101.331177319675</v>
      </c>
      <c r="BZ12" s="33">
        <v>15378.62192886825</v>
      </c>
      <c r="CA12" s="33">
        <v>21343.913053806868</v>
      </c>
      <c r="CB12" s="33">
        <v>24388.403489080265</v>
      </c>
      <c r="CC12" s="33">
        <v>27841.777433696327</v>
      </c>
      <c r="CD12" s="253"/>
      <c r="CE12" s="33"/>
      <c r="CF12" s="33"/>
      <c r="CG12" s="33">
        <v>15323.061936845525</v>
      </c>
      <c r="CH12" s="33">
        <v>15918.605223036444</v>
      </c>
      <c r="CI12" s="33">
        <v>18333.896316542679</v>
      </c>
      <c r="CJ12" s="33">
        <v>19122.85523836171</v>
      </c>
      <c r="CK12" s="33">
        <v>19585.716752691063</v>
      </c>
      <c r="CL12" s="33">
        <v>19809.216956922352</v>
      </c>
      <c r="CM12" s="33"/>
      <c r="CN12" s="33"/>
      <c r="CO12" s="33"/>
      <c r="CP12" s="33"/>
      <c r="CQ12" s="33"/>
      <c r="CR12" s="33"/>
      <c r="CS12" s="33"/>
      <c r="CT12" s="253">
        <v>14378.174576155785</v>
      </c>
      <c r="CU12" s="33">
        <v>14894.591178341581</v>
      </c>
      <c r="CV12" s="33">
        <v>15059.262918207776</v>
      </c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253">
        <v>5238.9099295482411</v>
      </c>
      <c r="DK12" s="33">
        <v>5546.0293154125211</v>
      </c>
      <c r="DL12" s="33">
        <v>6418.753504220379</v>
      </c>
      <c r="DM12" s="33">
        <v>5848.4624540175264</v>
      </c>
      <c r="DN12" s="33">
        <v>6643.5817334319281</v>
      </c>
      <c r="DO12" s="33">
        <v>7202.1833093878813</v>
      </c>
      <c r="DP12" s="33">
        <v>6642.1324810476881</v>
      </c>
      <c r="DQ12" s="33">
        <v>7385.9228558992663</v>
      </c>
      <c r="DR12" s="33">
        <v>7283.305706984288</v>
      </c>
      <c r="DS12" s="33">
        <v>6514.3205945296359</v>
      </c>
      <c r="DT12" s="33">
        <v>6416.850264497064</v>
      </c>
      <c r="DU12" s="33">
        <v>6738.1787575791332</v>
      </c>
      <c r="DV12" s="33">
        <v>7017.5214880599524</v>
      </c>
      <c r="DW12" s="33">
        <v>7063.8964210336635</v>
      </c>
      <c r="DX12" s="33">
        <v>7253.3053739737325</v>
      </c>
      <c r="DY12" s="33">
        <v>7856.0904764232009</v>
      </c>
      <c r="DZ12" s="25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253"/>
      <c r="EP12" s="33"/>
      <c r="EQ12" s="33"/>
      <c r="ER12" s="33"/>
      <c r="ES12" s="33"/>
      <c r="ET12" s="33"/>
      <c r="EU12" s="33">
        <v>6219.8365461081939</v>
      </c>
      <c r="EV12" s="33">
        <v>6160.6491903810229</v>
      </c>
      <c r="EW12" s="33">
        <v>5633.7596604474311</v>
      </c>
      <c r="EX12" s="33">
        <v>5284.095685852265</v>
      </c>
      <c r="EY12" s="33">
        <v>5883.5695532095006</v>
      </c>
      <c r="EZ12" s="33">
        <v>6003.3916132550967</v>
      </c>
      <c r="FA12" s="33">
        <v>6152.7583004143535</v>
      </c>
      <c r="FB12" s="33">
        <v>6376.5784618985936</v>
      </c>
      <c r="FC12" s="33">
        <v>6743.3973045862149</v>
      </c>
      <c r="FD12" s="253"/>
      <c r="FE12" s="33"/>
      <c r="FF12" s="33"/>
      <c r="FG12" s="33"/>
      <c r="FH12" s="33">
        <v>0</v>
      </c>
      <c r="FI12" s="33">
        <v>7286.8318829073069</v>
      </c>
      <c r="FJ12" s="33">
        <v>7792.6285658064726</v>
      </c>
      <c r="FK12" s="33">
        <v>7684.1893024757474</v>
      </c>
      <c r="FL12" s="33">
        <v>6790.1992008908419</v>
      </c>
      <c r="FM12" s="33">
        <v>7013.8134330576631</v>
      </c>
      <c r="FN12" s="33">
        <v>7121.7645933880285</v>
      </c>
      <c r="FO12" s="33">
        <v>7495.5059612455043</v>
      </c>
      <c r="FP12" s="33">
        <v>7482.7636637273772</v>
      </c>
      <c r="FQ12" s="33">
        <v>7630.6491199582442</v>
      </c>
      <c r="FR12" s="33">
        <v>8343.4151434664946</v>
      </c>
      <c r="FS12" s="253"/>
      <c r="FT12" s="33"/>
      <c r="FU12" s="33"/>
      <c r="FV12" s="33"/>
      <c r="FW12" s="33">
        <v>0</v>
      </c>
      <c r="FX12" s="33">
        <v>7192.8262333898056</v>
      </c>
      <c r="FY12" s="33">
        <v>9090.7672560142437</v>
      </c>
      <c r="FZ12" s="33">
        <v>8921.657258064517</v>
      </c>
      <c r="GA12" s="33">
        <v>7845.1586856699869</v>
      </c>
      <c r="GB12" s="33">
        <v>6606.6795575864653</v>
      </c>
      <c r="GC12" s="33">
        <v>8025.7035514052823</v>
      </c>
      <c r="GD12" s="33">
        <v>8320.6168369272928</v>
      </c>
      <c r="GE12" s="33">
        <v>7713.6229085053483</v>
      </c>
      <c r="GF12" s="33">
        <v>8505.775857401235</v>
      </c>
      <c r="GG12" s="33">
        <v>9813.3313297392961</v>
      </c>
      <c r="GH12" s="253">
        <v>7781.0922907361219</v>
      </c>
      <c r="GI12" s="33">
        <v>8173.7874472064987</v>
      </c>
      <c r="GJ12" s="33">
        <v>8604.7072463888235</v>
      </c>
      <c r="GK12" s="33">
        <v>10703.139847987022</v>
      </c>
      <c r="GL12" s="33">
        <v>9600.5042994763025</v>
      </c>
      <c r="GM12" s="33">
        <v>10466.408130106225</v>
      </c>
      <c r="GN12" s="33">
        <v>8868.6569596724221</v>
      </c>
      <c r="GO12" s="33">
        <v>9039.3103201999766</v>
      </c>
      <c r="GP12" s="33">
        <v>9110.2272779004397</v>
      </c>
      <c r="GQ12" s="33">
        <v>7597.8025250011306</v>
      </c>
      <c r="GR12" s="33">
        <v>10230.874674662924</v>
      </c>
      <c r="GS12" s="33">
        <v>7568.5238335827644</v>
      </c>
      <c r="GT12" s="33">
        <v>7466.3554695489738</v>
      </c>
      <c r="GU12" s="33">
        <v>6526.8768200861723</v>
      </c>
      <c r="GV12" s="33">
        <v>7145.2594728558479</v>
      </c>
      <c r="GW12" s="33">
        <v>7437.0287320239804</v>
      </c>
      <c r="GX12" s="253"/>
      <c r="GY12" s="33"/>
      <c r="GZ12" s="33"/>
      <c r="HA12" s="33"/>
      <c r="HB12" s="33"/>
      <c r="HC12" s="33">
        <v>8705.952090744011</v>
      </c>
      <c r="HD12" s="33">
        <v>9039.3103201999766</v>
      </c>
      <c r="HE12" s="33">
        <v>9110.2272779004397</v>
      </c>
      <c r="HF12" s="33">
        <v>7597.8025250011306</v>
      </c>
      <c r="HG12" s="33">
        <v>10230.874674662924</v>
      </c>
      <c r="HH12" s="33">
        <v>7568.5238335827644</v>
      </c>
      <c r="HI12" s="33">
        <v>7466.3554695489738</v>
      </c>
      <c r="HJ12" s="33">
        <v>6526.8768200861723</v>
      </c>
      <c r="HK12" s="33">
        <v>7145.2594728558479</v>
      </c>
      <c r="HL12" s="33">
        <v>7437.0287320239804</v>
      </c>
      <c r="HM12" s="253"/>
      <c r="HN12" s="33"/>
      <c r="HO12" s="33"/>
      <c r="HP12" s="33"/>
      <c r="HQ12" s="33">
        <v>0</v>
      </c>
      <c r="HR12" s="33"/>
      <c r="HS12" s="33"/>
      <c r="HT12" s="33"/>
      <c r="HU12" s="33"/>
      <c r="HV12" s="33"/>
      <c r="HW12" s="33"/>
      <c r="HX12" s="33"/>
      <c r="HY12" s="33"/>
      <c r="HZ12" s="33"/>
      <c r="IA12" s="33"/>
    </row>
    <row r="13" spans="1:235" s="131" customFormat="1" ht="12.75">
      <c r="A13" s="432" t="s">
        <v>5</v>
      </c>
      <c r="B13" s="253">
        <v>6974.5831590354783</v>
      </c>
      <c r="C13" s="33">
        <v>7510.7465370278005</v>
      </c>
      <c r="D13" s="33">
        <v>7823.9743614058298</v>
      </c>
      <c r="E13" s="33">
        <v>8104.9158112873201</v>
      </c>
      <c r="F13" s="33">
        <v>8473.7989593344555</v>
      </c>
      <c r="G13" s="33">
        <v>8748.227769418294</v>
      </c>
      <c r="H13" s="33">
        <v>10130.086416852657</v>
      </c>
      <c r="I13" s="33">
        <v>11845.420296606377</v>
      </c>
      <c r="J13" s="33">
        <v>12576.96445665887</v>
      </c>
      <c r="K13" s="33">
        <v>10108.693363246874</v>
      </c>
      <c r="L13" s="33">
        <v>10154.649256485023</v>
      </c>
      <c r="M13" s="33">
        <v>10604.682315702887</v>
      </c>
      <c r="N13" s="33">
        <v>10873.722483913672</v>
      </c>
      <c r="O13" s="33">
        <v>11210.925353581501</v>
      </c>
      <c r="P13" s="33">
        <v>11865.487493337121</v>
      </c>
      <c r="Q13" s="33">
        <v>12124.570816397994</v>
      </c>
      <c r="R13" s="253">
        <v>10289.946148241372</v>
      </c>
      <c r="S13" s="33">
        <v>10864.180472146601</v>
      </c>
      <c r="T13" s="33">
        <v>11554.68970476404</v>
      </c>
      <c r="U13" s="33">
        <v>11904.637674000562</v>
      </c>
      <c r="V13" s="33">
        <v>12279.501740623324</v>
      </c>
      <c r="W13" s="33">
        <v>12799.514632887967</v>
      </c>
      <c r="X13" s="33">
        <v>14523.147249477133</v>
      </c>
      <c r="Y13" s="33">
        <v>16560.959142451338</v>
      </c>
      <c r="Z13" s="33">
        <v>17608.780505160084</v>
      </c>
      <c r="AA13" s="33">
        <v>14453.065645620034</v>
      </c>
      <c r="AB13" s="33">
        <v>14565.155445360126</v>
      </c>
      <c r="AC13" s="33">
        <v>15640.150810168045</v>
      </c>
      <c r="AD13" s="33">
        <v>15776.175554938831</v>
      </c>
      <c r="AE13" s="33">
        <v>16415.332688574788</v>
      </c>
      <c r="AF13" s="33">
        <v>17024.022939042326</v>
      </c>
      <c r="AG13" s="33">
        <v>17505.389585630888</v>
      </c>
      <c r="AH13" s="253">
        <v>6354.6613983206526</v>
      </c>
      <c r="AI13" s="33">
        <v>6682.8306306512932</v>
      </c>
      <c r="AJ13" s="33">
        <v>6995.6085151929738</v>
      </c>
      <c r="AK13" s="33">
        <v>7141.9548064003911</v>
      </c>
      <c r="AL13" s="33">
        <v>7598.2553214852205</v>
      </c>
      <c r="AM13" s="33">
        <v>7638.1194592408447</v>
      </c>
      <c r="AN13" s="33">
        <v>9229.3846939124724</v>
      </c>
      <c r="AO13" s="33">
        <v>11312.33045238637</v>
      </c>
      <c r="AP13" s="33">
        <v>12346.200098886457</v>
      </c>
      <c r="AQ13" s="33">
        <v>9931.3222124729728</v>
      </c>
      <c r="AR13" s="33">
        <v>10168.499485879271</v>
      </c>
      <c r="AS13" s="33">
        <v>9795.284520824971</v>
      </c>
      <c r="AT13" s="33">
        <v>10004.657334021369</v>
      </c>
      <c r="AU13" s="33">
        <v>10178.934618537238</v>
      </c>
      <c r="AV13" s="33">
        <v>10701.936624995124</v>
      </c>
      <c r="AW13" s="33">
        <v>10695.546451414699</v>
      </c>
      <c r="AX13" s="253">
        <v>6427.6463118807651</v>
      </c>
      <c r="AY13" s="33">
        <v>7191.5216719728242</v>
      </c>
      <c r="AZ13" s="33">
        <v>7615.0728062363514</v>
      </c>
      <c r="BA13" s="33">
        <v>7863.8344078844602</v>
      </c>
      <c r="BB13" s="33">
        <v>8668.6302668713506</v>
      </c>
      <c r="BC13" s="33">
        <v>7709.8801779787063</v>
      </c>
      <c r="BD13" s="33">
        <v>8806.1953722015533</v>
      </c>
      <c r="BE13" s="33">
        <v>10188.973601287076</v>
      </c>
      <c r="BF13" s="33">
        <v>10889.109443023694</v>
      </c>
      <c r="BG13" s="33">
        <v>8644.8468698774323</v>
      </c>
      <c r="BH13" s="33">
        <v>8583.8459165122313</v>
      </c>
      <c r="BI13" s="33">
        <v>9091.0972479036973</v>
      </c>
      <c r="BJ13" s="33">
        <v>9467.2084805008544</v>
      </c>
      <c r="BK13" s="33">
        <v>9526.1565956980521</v>
      </c>
      <c r="BL13" s="33">
        <v>10128.749592264716</v>
      </c>
      <c r="BM13" s="33">
        <v>10623.437621869309</v>
      </c>
      <c r="BN13" s="253">
        <v>5554.8068914472906</v>
      </c>
      <c r="BO13" s="33">
        <v>5952.2958567698797</v>
      </c>
      <c r="BP13" s="33">
        <v>6006.4838597800153</v>
      </c>
      <c r="BQ13" s="33">
        <v>6418.8132649224417</v>
      </c>
      <c r="BR13" s="33">
        <v>6640.1255137387516</v>
      </c>
      <c r="BS13" s="33">
        <v>6932.4228920930636</v>
      </c>
      <c r="BT13" s="33">
        <v>8104.4112610567608</v>
      </c>
      <c r="BU13" s="33">
        <v>9536.1515592065862</v>
      </c>
      <c r="BV13" s="33">
        <v>9872.2817922577269</v>
      </c>
      <c r="BW13" s="33">
        <v>7807.0674398057126</v>
      </c>
      <c r="BX13" s="33">
        <v>7780.5416850568399</v>
      </c>
      <c r="BY13" s="33">
        <v>8352.999708350806</v>
      </c>
      <c r="BZ13" s="33">
        <v>8507.0885545424808</v>
      </c>
      <c r="CA13" s="33">
        <v>8913.043691068202</v>
      </c>
      <c r="CB13" s="33">
        <v>9722.4576153959606</v>
      </c>
      <c r="CC13" s="33">
        <v>9737.667974289554</v>
      </c>
      <c r="CD13" s="253">
        <v>5380.2332849564609</v>
      </c>
      <c r="CE13" s="33">
        <v>6033.8212281915303</v>
      </c>
      <c r="CF13" s="33">
        <v>6014.7338094056959</v>
      </c>
      <c r="CG13" s="33">
        <v>6293.6847231658412</v>
      </c>
      <c r="CH13" s="33">
        <v>6753.3594695906922</v>
      </c>
      <c r="CI13" s="33">
        <v>8925.3448155734841</v>
      </c>
      <c r="CJ13" s="33">
        <v>10729.28699207769</v>
      </c>
      <c r="CK13" s="33">
        <v>10724.526032881091</v>
      </c>
      <c r="CL13" s="33"/>
      <c r="CM13" s="33"/>
      <c r="CN13" s="33"/>
      <c r="CO13" s="33"/>
      <c r="CP13" s="33"/>
      <c r="CQ13" s="33">
        <v>8098.9531299236878</v>
      </c>
      <c r="CR13" s="33">
        <v>8148.9405990361029</v>
      </c>
      <c r="CS13" s="33">
        <v>8830.2640288664916</v>
      </c>
      <c r="CT13" s="253"/>
      <c r="CU13" s="33"/>
      <c r="CV13" s="33"/>
      <c r="CW13" s="33"/>
      <c r="CX13" s="33"/>
      <c r="CY13" s="33"/>
      <c r="CZ13" s="33"/>
      <c r="DA13" s="33"/>
      <c r="DB13" s="33"/>
      <c r="DC13" s="33"/>
      <c r="DD13" s="33">
        <v>8815.2592736797396</v>
      </c>
      <c r="DE13" s="33">
        <v>9420.2470727253203</v>
      </c>
      <c r="DF13" s="33">
        <v>9125.9490807864058</v>
      </c>
      <c r="DG13" s="33">
        <v>9363.9721573010866</v>
      </c>
      <c r="DH13" s="33">
        <v>8788.9363316174476</v>
      </c>
      <c r="DI13" s="33">
        <v>8515.001480311852</v>
      </c>
      <c r="DJ13" s="253">
        <v>4993.9309580189438</v>
      </c>
      <c r="DK13" s="33">
        <v>4845.3636677565109</v>
      </c>
      <c r="DL13" s="33">
        <v>4707.9454854148898</v>
      </c>
      <c r="DM13" s="33">
        <v>5143.2667152423583</v>
      </c>
      <c r="DN13" s="33">
        <v>5473.3692153996753</v>
      </c>
      <c r="DO13" s="33">
        <v>5534.0554572191968</v>
      </c>
      <c r="DP13" s="33">
        <v>6711.0165097557647</v>
      </c>
      <c r="DQ13" s="33">
        <v>7051.2701728866023</v>
      </c>
      <c r="DR13" s="33">
        <v>7217.1931098387404</v>
      </c>
      <c r="DS13" s="33">
        <v>5526.284495365232</v>
      </c>
      <c r="DT13" s="33">
        <v>5003.3554203600725</v>
      </c>
      <c r="DU13" s="33">
        <v>5485.2024317900123</v>
      </c>
      <c r="DV13" s="33">
        <v>5454.470908736077</v>
      </c>
      <c r="DW13" s="33">
        <v>5828.2071208943462</v>
      </c>
      <c r="DX13" s="33">
        <v>6518.5795034234379</v>
      </c>
      <c r="DY13" s="33">
        <v>6836.5917931632721</v>
      </c>
      <c r="DZ13" s="253"/>
      <c r="EA13" s="33"/>
      <c r="EB13" s="33"/>
      <c r="EC13" s="33">
        <v>6896.9178520300939</v>
      </c>
      <c r="ED13" s="33">
        <v>6837.5588726126462</v>
      </c>
      <c r="EE13" s="33">
        <v>8077.7022637795271</v>
      </c>
      <c r="EF13" s="33">
        <v>9643.4526982588523</v>
      </c>
      <c r="EG13" s="33">
        <v>10799.51949213777</v>
      </c>
      <c r="EH13" s="33">
        <v>8560.3908398561452</v>
      </c>
      <c r="EI13" s="33"/>
      <c r="EJ13" s="33"/>
      <c r="EK13" s="33"/>
      <c r="EL13" s="33"/>
      <c r="EM13" s="33"/>
      <c r="EN13" s="33"/>
      <c r="EO13" s="253">
        <v>4835.4166637258713</v>
      </c>
      <c r="EP13" s="33">
        <v>4682.2780848680131</v>
      </c>
      <c r="EQ13" s="33">
        <v>5233.6293855895947</v>
      </c>
      <c r="ER13" s="33">
        <v>5385.0094560365287</v>
      </c>
      <c r="ES13" s="33">
        <v>8722.9463019447085</v>
      </c>
      <c r="ET13" s="33">
        <v>7544.3885772522426</v>
      </c>
      <c r="EU13" s="33">
        <v>7367.1532207348855</v>
      </c>
      <c r="EV13" s="33">
        <v>7155.8980064936841</v>
      </c>
      <c r="EW13" s="33">
        <v>5489.8407564221379</v>
      </c>
      <c r="EX13" s="33">
        <v>5286.0255055603793</v>
      </c>
      <c r="EY13" s="33">
        <v>5549.1002587279536</v>
      </c>
      <c r="EZ13" s="33">
        <v>5471.5535813084207</v>
      </c>
      <c r="FA13" s="33">
        <v>5835.3854267300139</v>
      </c>
      <c r="FB13" s="33">
        <v>6416.3453999794147</v>
      </c>
      <c r="FC13" s="33">
        <v>6959.0211378241893</v>
      </c>
      <c r="FD13" s="253">
        <v>3807.1185141444557</v>
      </c>
      <c r="FE13" s="33">
        <v>4536.6037258079596</v>
      </c>
      <c r="FF13" s="33">
        <v>5095.9254396275419</v>
      </c>
      <c r="FG13" s="33">
        <v>5210.0245118233497</v>
      </c>
      <c r="FH13" s="33">
        <v>5988.9402152565008</v>
      </c>
      <c r="FI13" s="33">
        <v>6771.9183960056171</v>
      </c>
      <c r="FJ13" s="33">
        <v>6305.5295812567847</v>
      </c>
      <c r="FK13" s="33">
        <v>6915.096391218317</v>
      </c>
      <c r="FL13" s="33">
        <v>5062.8053134411703</v>
      </c>
      <c r="FM13" s="33">
        <v>4907.3139825829276</v>
      </c>
      <c r="FN13" s="33">
        <v>5612.8068687576651</v>
      </c>
      <c r="FO13" s="33">
        <v>5559.2730610927993</v>
      </c>
      <c r="FP13" s="33">
        <v>6048.4815435288783</v>
      </c>
      <c r="FQ13" s="33">
        <v>6711.2039795239616</v>
      </c>
      <c r="FR13" s="33">
        <v>6517.4154905161577</v>
      </c>
      <c r="FS13" s="253">
        <v>7141.6534408533062</v>
      </c>
      <c r="FT13" s="33">
        <v>4969.0538050994273</v>
      </c>
      <c r="FU13" s="33">
        <v>5051.4814926890685</v>
      </c>
      <c r="FV13" s="33">
        <v>5643.4318242988638</v>
      </c>
      <c r="FW13" s="33">
        <v>3308.4550179544513</v>
      </c>
      <c r="FX13" s="33">
        <v>4407.1512851624411</v>
      </c>
      <c r="FY13" s="33">
        <v>7020.9132678466358</v>
      </c>
      <c r="FZ13" s="33">
        <v>6747.0588587509737</v>
      </c>
      <c r="GA13" s="33">
        <v>5292.395650492921</v>
      </c>
      <c r="GB13" s="33">
        <v>4418.2467340570693</v>
      </c>
      <c r="GC13" s="33">
        <v>5188.4832667143892</v>
      </c>
      <c r="GD13" s="33">
        <v>4904.8193147390448</v>
      </c>
      <c r="GE13" s="33">
        <v>4938.0938796958617</v>
      </c>
      <c r="GF13" s="33">
        <v>6683.077207374341</v>
      </c>
      <c r="GG13" s="33">
        <v>6866.8406929246539</v>
      </c>
      <c r="GH13" s="253">
        <v>4604.9237014074843</v>
      </c>
      <c r="GI13" s="33">
        <v>4678.3188767027041</v>
      </c>
      <c r="GJ13" s="33">
        <v>5759.1155680427792</v>
      </c>
      <c r="GK13" s="33">
        <v>5423.762146889585</v>
      </c>
      <c r="GL13" s="33">
        <v>6295.6223554559556</v>
      </c>
      <c r="GM13" s="33">
        <v>6359.3038703634184</v>
      </c>
      <c r="GN13" s="33">
        <v>7449.4971449979585</v>
      </c>
      <c r="GO13" s="33">
        <v>7278.0675625595932</v>
      </c>
      <c r="GP13" s="33">
        <v>6719.9516382381053</v>
      </c>
      <c r="GQ13" s="33">
        <v>4439.9167916243978</v>
      </c>
      <c r="GR13" s="33">
        <v>4014.2593532641031</v>
      </c>
      <c r="GS13" s="33">
        <v>4948.8212274983489</v>
      </c>
      <c r="GT13" s="33">
        <v>4725.3069273592428</v>
      </c>
      <c r="GU13" s="33">
        <v>4238.3806804218802</v>
      </c>
      <c r="GV13" s="33">
        <v>6339.6847297071145</v>
      </c>
      <c r="GW13" s="33">
        <v>6346.6944434610959</v>
      </c>
      <c r="GX13" s="253"/>
      <c r="GY13" s="33"/>
      <c r="GZ13" s="33">
        <v>5059.6675513339851</v>
      </c>
      <c r="HA13" s="33">
        <v>5602.1762497239197</v>
      </c>
      <c r="HB13" s="33">
        <v>5007.7912700255392</v>
      </c>
      <c r="HC13" s="33">
        <v>7168.4359513807831</v>
      </c>
      <c r="HD13" s="33">
        <v>7950.6209003291569</v>
      </c>
      <c r="HE13" s="33">
        <v>7870.5304779100861</v>
      </c>
      <c r="HF13" s="33">
        <v>5270.9888589942784</v>
      </c>
      <c r="HG13" s="33">
        <v>4014.2593532641031</v>
      </c>
      <c r="HH13" s="33">
        <v>4948.8212274983489</v>
      </c>
      <c r="HI13" s="33">
        <v>4875.4315669988355</v>
      </c>
      <c r="HJ13" s="33">
        <v>4238.3806804218802</v>
      </c>
      <c r="HK13" s="33">
        <v>6339.6847297071145</v>
      </c>
      <c r="HL13" s="33">
        <v>6346.6944434610959</v>
      </c>
      <c r="HM13" s="253"/>
      <c r="HN13" s="33"/>
      <c r="HO13" s="33">
        <v>6751.3596846248429</v>
      </c>
      <c r="HP13" s="33">
        <v>6546.6803710168506</v>
      </c>
      <c r="HQ13" s="33">
        <v>6073.5607247494008</v>
      </c>
      <c r="HR13" s="33">
        <v>6794.2697916842417</v>
      </c>
      <c r="HS13" s="33">
        <v>7740.057307113676</v>
      </c>
      <c r="HT13" s="33">
        <v>7033.2205744590574</v>
      </c>
      <c r="HU13" s="33">
        <v>5047.6126402969139</v>
      </c>
      <c r="HV13" s="33"/>
      <c r="HW13" s="33"/>
      <c r="HX13" s="33"/>
      <c r="HY13" s="33"/>
      <c r="HZ13" s="33"/>
      <c r="IA13" s="33"/>
    </row>
    <row r="14" spans="1:235" s="131" customFormat="1" ht="12.75">
      <c r="A14" s="432" t="s">
        <v>6</v>
      </c>
      <c r="B14" s="253">
        <v>14182.913648148458</v>
      </c>
      <c r="C14" s="33">
        <v>14934.5143453117</v>
      </c>
      <c r="D14" s="33">
        <v>14474.804930694514</v>
      </c>
      <c r="E14" s="33">
        <v>14963.04148265939</v>
      </c>
      <c r="F14" s="33">
        <v>15714.604343189851</v>
      </c>
      <c r="G14" s="33">
        <v>16503.336844767193</v>
      </c>
      <c r="H14" s="33">
        <v>18003.983676122345</v>
      </c>
      <c r="I14" s="33">
        <v>18254.986656071764</v>
      </c>
      <c r="J14" s="33">
        <v>18623.649279391913</v>
      </c>
      <c r="K14" s="33">
        <v>18787.326964666456</v>
      </c>
      <c r="L14" s="33">
        <v>18499.28177782103</v>
      </c>
      <c r="M14" s="33">
        <v>19310.586307370482</v>
      </c>
      <c r="N14" s="33">
        <v>19613.419340476983</v>
      </c>
      <c r="O14" s="33">
        <v>20529.992825126839</v>
      </c>
      <c r="P14" s="33">
        <v>21555.535549246219</v>
      </c>
      <c r="Q14" s="33">
        <v>22282.182444182836</v>
      </c>
      <c r="R14" s="253">
        <v>19634.907454804597</v>
      </c>
      <c r="S14" s="33">
        <v>20842.581073312827</v>
      </c>
      <c r="T14" s="33">
        <v>20175.829787089944</v>
      </c>
      <c r="U14" s="33">
        <v>20604.557415780684</v>
      </c>
      <c r="V14" s="33">
        <v>21610.428490429993</v>
      </c>
      <c r="W14" s="33">
        <v>22910.867205108163</v>
      </c>
      <c r="X14" s="33">
        <v>24657.73453703371</v>
      </c>
      <c r="Y14" s="33">
        <v>25062.209220811223</v>
      </c>
      <c r="Z14" s="33">
        <v>25869.839598213868</v>
      </c>
      <c r="AA14" s="33">
        <v>26518.893145588307</v>
      </c>
      <c r="AB14" s="33">
        <v>26404.761892197814</v>
      </c>
      <c r="AC14" s="33">
        <v>27935.871026441113</v>
      </c>
      <c r="AD14" s="33">
        <v>28527.605690594755</v>
      </c>
      <c r="AE14" s="33">
        <v>29921.786887519986</v>
      </c>
      <c r="AF14" s="33">
        <v>31637.184338316947</v>
      </c>
      <c r="AG14" s="33">
        <v>32394.285598955797</v>
      </c>
      <c r="AH14" s="253">
        <v>12752.719124206074</v>
      </c>
      <c r="AI14" s="33">
        <v>13830.002261119866</v>
      </c>
      <c r="AJ14" s="33">
        <v>13542.205562302459</v>
      </c>
      <c r="AK14" s="33">
        <v>13977.917193923964</v>
      </c>
      <c r="AL14" s="33">
        <v>14624.009575366477</v>
      </c>
      <c r="AM14" s="33">
        <v>15504.517494838545</v>
      </c>
      <c r="AN14" s="33">
        <v>17993.795849170107</v>
      </c>
      <c r="AO14" s="33">
        <v>16969.340034965036</v>
      </c>
      <c r="AP14" s="33">
        <v>17208.552626137051</v>
      </c>
      <c r="AQ14" s="33">
        <v>17202.749346914992</v>
      </c>
      <c r="AR14" s="33">
        <v>17089.889893129515</v>
      </c>
      <c r="AS14" s="33">
        <v>17726.612065099958</v>
      </c>
      <c r="AT14" s="33">
        <v>17558.720034724374</v>
      </c>
      <c r="AU14" s="33">
        <v>18695.235370127804</v>
      </c>
      <c r="AV14" s="33">
        <v>19663.159265993385</v>
      </c>
      <c r="AW14" s="33">
        <v>19675.177852544526</v>
      </c>
      <c r="AX14" s="253">
        <v>9830.6679572223384</v>
      </c>
      <c r="AY14" s="33">
        <v>10124.736709031062</v>
      </c>
      <c r="AZ14" s="33">
        <v>9913.4449001065041</v>
      </c>
      <c r="BA14" s="33">
        <v>10585.215973207622</v>
      </c>
      <c r="BB14" s="33">
        <v>11191.734937217361</v>
      </c>
      <c r="BC14" s="33">
        <v>11565.289571535675</v>
      </c>
      <c r="BD14" s="33">
        <v>12245.849451091775</v>
      </c>
      <c r="BE14" s="33">
        <v>14202.440919462482</v>
      </c>
      <c r="BF14" s="33">
        <v>14478.29357869153</v>
      </c>
      <c r="BG14" s="33">
        <v>14215.139200195808</v>
      </c>
      <c r="BH14" s="33">
        <v>12701.700141034413</v>
      </c>
      <c r="BI14" s="33">
        <v>13157.239803685628</v>
      </c>
      <c r="BJ14" s="33">
        <v>13376.038198470629</v>
      </c>
      <c r="BK14" s="33">
        <v>13496.483180880641</v>
      </c>
      <c r="BL14" s="33">
        <v>13872.63485522371</v>
      </c>
      <c r="BM14" s="33">
        <v>14574.401033993279</v>
      </c>
      <c r="BN14" s="253">
        <v>11521.45301689663</v>
      </c>
      <c r="BO14" s="33">
        <v>11963.396404491477</v>
      </c>
      <c r="BP14" s="33">
        <v>11624.341555270577</v>
      </c>
      <c r="BQ14" s="33">
        <v>11857.492178334274</v>
      </c>
      <c r="BR14" s="33">
        <v>12609.928612534115</v>
      </c>
      <c r="BS14" s="33">
        <v>13198.265435191353</v>
      </c>
      <c r="BT14" s="33">
        <v>14511.407885769882</v>
      </c>
      <c r="BU14" s="33">
        <v>14048.481890316261</v>
      </c>
      <c r="BV14" s="33">
        <v>14258.663158101028</v>
      </c>
      <c r="BW14" s="33">
        <v>14421.467792068108</v>
      </c>
      <c r="BX14" s="33">
        <v>14164.150244558361</v>
      </c>
      <c r="BY14" s="33">
        <v>14408.538038120656</v>
      </c>
      <c r="BZ14" s="33">
        <v>14735.114275437836</v>
      </c>
      <c r="CA14" s="33">
        <v>15413.856677390651</v>
      </c>
      <c r="CB14" s="33">
        <v>15983.938152825303</v>
      </c>
      <c r="CC14" s="33">
        <v>16822.670257613481</v>
      </c>
      <c r="CD14" s="253">
        <v>9450.4123087849348</v>
      </c>
      <c r="CE14" s="33">
        <v>10180.431345665656</v>
      </c>
      <c r="CF14" s="33">
        <v>10072.709509266218</v>
      </c>
      <c r="CG14" s="33">
        <v>11329.228775326061</v>
      </c>
      <c r="CH14" s="33">
        <v>11379.510812945769</v>
      </c>
      <c r="CI14" s="33">
        <v>11188.814736325681</v>
      </c>
      <c r="CJ14" s="33"/>
      <c r="CK14" s="33"/>
      <c r="CL14" s="33"/>
      <c r="CM14" s="33"/>
      <c r="CN14" s="33"/>
      <c r="CO14" s="33">
        <v>16122.740029652703</v>
      </c>
      <c r="CP14" s="33">
        <v>17352.504831634575</v>
      </c>
      <c r="CQ14" s="33">
        <v>19385.426476569206</v>
      </c>
      <c r="CR14" s="33">
        <v>21958.025795616442</v>
      </c>
      <c r="CS14" s="33">
        <v>23847.589631158113</v>
      </c>
      <c r="CT14" s="253">
        <v>16194.871167471647</v>
      </c>
      <c r="CU14" s="33">
        <v>16589.484226745601</v>
      </c>
      <c r="CV14" s="33">
        <v>15356.611142061281</v>
      </c>
      <c r="CW14" s="33">
        <v>16135.519324929681</v>
      </c>
      <c r="CX14" s="33">
        <v>16829.592776144476</v>
      </c>
      <c r="CY14" s="33">
        <v>18146.562247672406</v>
      </c>
      <c r="CZ14" s="33">
        <v>19460.684803698961</v>
      </c>
      <c r="DA14" s="33">
        <v>20284.721926622027</v>
      </c>
      <c r="DB14" s="33">
        <v>20393.080778550131</v>
      </c>
      <c r="DC14" s="33">
        <v>21235.493121128464</v>
      </c>
      <c r="DD14" s="33">
        <v>21233.529305846612</v>
      </c>
      <c r="DE14" s="33">
        <v>21301.650310061639</v>
      </c>
      <c r="DF14" s="33">
        <v>22391.383804588739</v>
      </c>
      <c r="DG14" s="33">
        <v>24979.530932722577</v>
      </c>
      <c r="DH14" s="33">
        <v>24989.529605498676</v>
      </c>
      <c r="DI14" s="33">
        <v>26039.515739375129</v>
      </c>
      <c r="DJ14" s="253">
        <v>8746.1598859266469</v>
      </c>
      <c r="DK14" s="33">
        <v>10290.526637939478</v>
      </c>
      <c r="DL14" s="33">
        <v>10044.776099909745</v>
      </c>
      <c r="DM14" s="33">
        <v>9940.1822253913269</v>
      </c>
      <c r="DN14" s="33">
        <v>9811.8916828592755</v>
      </c>
      <c r="DO14" s="33">
        <v>10036.982124149848</v>
      </c>
      <c r="DP14" s="33">
        <v>10884.97998884681</v>
      </c>
      <c r="DQ14" s="33">
        <v>11998.753580564409</v>
      </c>
      <c r="DR14" s="33">
        <v>11169.988103920112</v>
      </c>
      <c r="DS14" s="33">
        <v>10846.001694433586</v>
      </c>
      <c r="DT14" s="33">
        <v>9922.8672092218985</v>
      </c>
      <c r="DU14" s="33">
        <v>10040.332603069626</v>
      </c>
      <c r="DV14" s="33">
        <v>9904.9003251008799</v>
      </c>
      <c r="DW14" s="33">
        <v>11029.407545933438</v>
      </c>
      <c r="DX14" s="33">
        <v>11069.709768512063</v>
      </c>
      <c r="DY14" s="33">
        <v>12269.599299835223</v>
      </c>
      <c r="DZ14" s="25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253">
        <v>10035.901345859329</v>
      </c>
      <c r="EP14" s="33">
        <v>9669.5131376296213</v>
      </c>
      <c r="EQ14" s="33">
        <v>9790.6785361694856</v>
      </c>
      <c r="ER14" s="33">
        <v>10500.586046869535</v>
      </c>
      <c r="ES14" s="33">
        <v>10274.904873929496</v>
      </c>
      <c r="ET14" s="33">
        <v>11183.832113287521</v>
      </c>
      <c r="EU14" s="33">
        <v>12353.044663314486</v>
      </c>
      <c r="EV14" s="33">
        <v>11143.437329303153</v>
      </c>
      <c r="EW14" s="33">
        <v>10480.951659544553</v>
      </c>
      <c r="EX14" s="33">
        <v>9697.8298775457006</v>
      </c>
      <c r="EY14" s="33">
        <v>9924.7855599925642</v>
      </c>
      <c r="EZ14" s="33">
        <v>9371.0194465225468</v>
      </c>
      <c r="FA14" s="33">
        <v>10836.925831033459</v>
      </c>
      <c r="FB14" s="33">
        <v>10612.37639867757</v>
      </c>
      <c r="FC14" s="33">
        <v>11666.999934438478</v>
      </c>
      <c r="FD14" s="253">
        <v>10032.85634086748</v>
      </c>
      <c r="FE14" s="33">
        <v>10212.644444137872</v>
      </c>
      <c r="FF14" s="33">
        <v>9731.9029085754064</v>
      </c>
      <c r="FG14" s="33">
        <v>9591.5588084937681</v>
      </c>
      <c r="FH14" s="33">
        <v>9833.5084989622992</v>
      </c>
      <c r="FI14" s="33">
        <v>10458.467532890098</v>
      </c>
      <c r="FJ14" s="33">
        <v>11390.495586459729</v>
      </c>
      <c r="FK14" s="33">
        <v>11353.841450853555</v>
      </c>
      <c r="FL14" s="33">
        <v>11216.872090287752</v>
      </c>
      <c r="FM14" s="33">
        <v>10181.747289688608</v>
      </c>
      <c r="FN14" s="33">
        <v>9990.2847925802707</v>
      </c>
      <c r="FO14" s="33">
        <v>11163.63035555478</v>
      </c>
      <c r="FP14" s="33">
        <v>11188.172499073611</v>
      </c>
      <c r="FQ14" s="33">
        <v>11981.994743710029</v>
      </c>
      <c r="FR14" s="33">
        <v>13745.822121808942</v>
      </c>
      <c r="FS14" s="253">
        <v>11971.994052891307</v>
      </c>
      <c r="FT14" s="33">
        <v>11364.386878274405</v>
      </c>
      <c r="FU14" s="33">
        <v>10931.400079101466</v>
      </c>
      <c r="FV14" s="33">
        <v>10348.334264949593</v>
      </c>
      <c r="FW14" s="33">
        <v>10221.804636262412</v>
      </c>
      <c r="FX14" s="33">
        <v>11412.266201523234</v>
      </c>
      <c r="FY14" s="33">
        <v>12104.823968140698</v>
      </c>
      <c r="FZ14" s="33">
        <v>11485.99076686224</v>
      </c>
      <c r="GA14" s="33">
        <v>12795.122381431185</v>
      </c>
      <c r="GB14" s="33">
        <v>12203.228322104511</v>
      </c>
      <c r="GC14" s="33">
        <v>12269.582720095337</v>
      </c>
      <c r="GD14" s="33">
        <v>12959.8670931001</v>
      </c>
      <c r="GE14" s="33">
        <v>13512.798417967122</v>
      </c>
      <c r="GF14" s="33">
        <v>14725.20740215851</v>
      </c>
      <c r="GG14" s="33">
        <v>15966.025106994091</v>
      </c>
      <c r="GH14" s="25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25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25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</row>
    <row r="15" spans="1:235" s="131" customFormat="1" ht="12.75">
      <c r="A15" s="432"/>
      <c r="B15" s="25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5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25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25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25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25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25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25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25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25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25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25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25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25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25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</row>
    <row r="16" spans="1:235" s="131" customFormat="1" ht="12.75">
      <c r="A16" s="432" t="s">
        <v>7</v>
      </c>
      <c r="B16" s="253">
        <v>10860.015664386825</v>
      </c>
      <c r="C16" s="33">
        <v>10788.197430281869</v>
      </c>
      <c r="D16" s="33">
        <v>11864.799432229158</v>
      </c>
      <c r="E16" s="33">
        <v>12018.920969843803</v>
      </c>
      <c r="F16" s="33">
        <v>12266.537692662772</v>
      </c>
      <c r="G16" s="33">
        <v>12550.458185060106</v>
      </c>
      <c r="H16" s="33">
        <v>13775.420817869266</v>
      </c>
      <c r="I16" s="33">
        <v>14617.591088078694</v>
      </c>
      <c r="J16" s="33">
        <v>14810.313984746379</v>
      </c>
      <c r="K16" s="33">
        <v>14345.942338802477</v>
      </c>
      <c r="L16" s="33">
        <v>13168.118449929396</v>
      </c>
      <c r="M16" s="33">
        <v>14150.041407523626</v>
      </c>
      <c r="N16" s="33">
        <v>14923.04574450415</v>
      </c>
      <c r="O16" s="33">
        <v>15701.784594128612</v>
      </c>
      <c r="P16" s="33">
        <v>16627.617933491776</v>
      </c>
      <c r="Q16" s="33">
        <v>17509.628648879861</v>
      </c>
      <c r="R16" s="253">
        <v>13759.721335174243</v>
      </c>
      <c r="S16" s="33">
        <v>11374.838472260943</v>
      </c>
      <c r="T16" s="33">
        <v>10435.120108743427</v>
      </c>
      <c r="U16" s="33">
        <v>10853.726080402465</v>
      </c>
      <c r="V16" s="33">
        <v>11171.280418003822</v>
      </c>
      <c r="W16" s="33">
        <v>11465.990842197116</v>
      </c>
      <c r="X16" s="33">
        <v>14864.688703533584</v>
      </c>
      <c r="Y16" s="33">
        <v>15818.584132834485</v>
      </c>
      <c r="Z16" s="33">
        <v>15786.758538402231</v>
      </c>
      <c r="AA16" s="33">
        <v>14844.921701952129</v>
      </c>
      <c r="AB16" s="33">
        <v>13937.805578104515</v>
      </c>
      <c r="AC16" s="33">
        <v>15018.720953257311</v>
      </c>
      <c r="AD16" s="33">
        <v>15510.132558692263</v>
      </c>
      <c r="AE16" s="33">
        <v>16399.405354026214</v>
      </c>
      <c r="AF16" s="33">
        <v>17485.984619609997</v>
      </c>
      <c r="AG16" s="33">
        <v>19032.488111631748</v>
      </c>
      <c r="AH16" s="253">
        <v>9844.3409130567015</v>
      </c>
      <c r="AI16" s="33">
        <v>10748.79811197802</v>
      </c>
      <c r="AJ16" s="33">
        <v>13272.445521153244</v>
      </c>
      <c r="AK16" s="33">
        <v>13490.66254977833</v>
      </c>
      <c r="AL16" s="33">
        <v>13429.018374829624</v>
      </c>
      <c r="AM16" s="33">
        <v>13600.605647119522</v>
      </c>
      <c r="AN16" s="33">
        <v>13288.210416145681</v>
      </c>
      <c r="AO16" s="33">
        <v>13913.943929070436</v>
      </c>
      <c r="AP16" s="33">
        <v>13998.552753323273</v>
      </c>
      <c r="AQ16" s="33">
        <v>13984.163108965186</v>
      </c>
      <c r="AR16" s="33">
        <v>12649.744260314332</v>
      </c>
      <c r="AS16" s="33">
        <v>13670.722477652947</v>
      </c>
      <c r="AT16" s="33">
        <v>14548.85367238785</v>
      </c>
      <c r="AU16" s="33">
        <v>15374.549948487724</v>
      </c>
      <c r="AV16" s="33">
        <v>16332.782431510353</v>
      </c>
      <c r="AW16" s="33">
        <v>16706.445620187773</v>
      </c>
      <c r="AX16" s="253">
        <v>10478.644392343493</v>
      </c>
      <c r="AY16" s="33">
        <v>10403.648513358663</v>
      </c>
      <c r="AZ16" s="33">
        <v>11252.400267024079</v>
      </c>
      <c r="BA16" s="33">
        <v>12048.543652950208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253">
        <v>9988.9883520472849</v>
      </c>
      <c r="BO16" s="33">
        <v>10015.690486730819</v>
      </c>
      <c r="BP16" s="33">
        <v>11175.561175694405</v>
      </c>
      <c r="BQ16" s="33">
        <v>10634.540959424927</v>
      </c>
      <c r="BR16" s="33">
        <v>10986.906526168759</v>
      </c>
      <c r="BS16" s="33">
        <v>11562.570350819506</v>
      </c>
      <c r="BT16" s="33">
        <v>12458.273809967153</v>
      </c>
      <c r="BU16" s="33">
        <v>13383.247476847477</v>
      </c>
      <c r="BV16" s="33">
        <v>13875.982012169879</v>
      </c>
      <c r="BW16" s="33">
        <v>13877.462153270955</v>
      </c>
      <c r="BX16" s="33">
        <v>12448.970628960531</v>
      </c>
      <c r="BY16" s="33">
        <v>13171.827767287605</v>
      </c>
      <c r="BZ16" s="33">
        <v>14537.471520719973</v>
      </c>
      <c r="CA16" s="33">
        <v>14674.974092536686</v>
      </c>
      <c r="CB16" s="33">
        <v>15130.233865553353</v>
      </c>
      <c r="CC16" s="33">
        <v>15445.102201720427</v>
      </c>
      <c r="CD16" s="253">
        <v>9082.2934863457649</v>
      </c>
      <c r="CE16" s="33">
        <v>8970.1724640914326</v>
      </c>
      <c r="CF16" s="33">
        <v>10029.674645880563</v>
      </c>
      <c r="CG16" s="33">
        <v>9146.1327365550042</v>
      </c>
      <c r="CH16" s="33">
        <v>9283.1490635596747</v>
      </c>
      <c r="CI16" s="33">
        <v>9788.4036317385526</v>
      </c>
      <c r="CJ16" s="33">
        <v>11671.344865932291</v>
      </c>
      <c r="CK16" s="33">
        <v>12643.652537012982</v>
      </c>
      <c r="CL16" s="33">
        <v>13784.348761047415</v>
      </c>
      <c r="CM16" s="33">
        <v>12909.759521071943</v>
      </c>
      <c r="CN16" s="33">
        <v>10976.574156685518</v>
      </c>
      <c r="CO16" s="33">
        <v>11515.700832088172</v>
      </c>
      <c r="CP16" s="33">
        <v>12569.264413518886</v>
      </c>
      <c r="CQ16" s="33">
        <v>13759.5859120063</v>
      </c>
      <c r="CR16" s="33">
        <v>14174.352551683383</v>
      </c>
      <c r="CS16" s="33">
        <v>14554.542831379622</v>
      </c>
      <c r="CT16" s="25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253">
        <v>5834.0581554629462</v>
      </c>
      <c r="DK16" s="33">
        <v>5464.8842353007904</v>
      </c>
      <c r="DL16" s="33">
        <v>5362.7072752594249</v>
      </c>
      <c r="DM16" s="33">
        <v>5227.4671080468042</v>
      </c>
      <c r="DN16" s="33">
        <v>5397.7617127835329</v>
      </c>
      <c r="DO16" s="33">
        <v>5788.510662772379</v>
      </c>
      <c r="DP16" s="33">
        <v>6439.2863257233303</v>
      </c>
      <c r="DQ16" s="33">
        <v>6995.3607122049098</v>
      </c>
      <c r="DR16" s="33">
        <v>7189.7412203100548</v>
      </c>
      <c r="DS16" s="33">
        <v>7065.8407063325567</v>
      </c>
      <c r="DT16" s="33">
        <v>6401.1133826179666</v>
      </c>
      <c r="DU16" s="33">
        <v>6381.0451424098574</v>
      </c>
      <c r="DV16" s="33">
        <v>7482.1541721926715</v>
      </c>
      <c r="DW16" s="33">
        <v>8014.4066258511184</v>
      </c>
      <c r="DX16" s="33">
        <v>7962.5422078816619</v>
      </c>
      <c r="DY16" s="33">
        <v>8168.8156665914112</v>
      </c>
      <c r="DZ16" s="25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253">
        <v>5623.8463251319727</v>
      </c>
      <c r="EP16" s="33">
        <v>5652.7780167315423</v>
      </c>
      <c r="EQ16" s="33">
        <v>5630.1068978310923</v>
      </c>
      <c r="ER16" s="33">
        <v>5863.9296037192025</v>
      </c>
      <c r="ES16" s="33">
        <v>5925.9054929087088</v>
      </c>
      <c r="ET16" s="33">
        <v>6655.2037174586494</v>
      </c>
      <c r="EU16" s="33">
        <v>7192.9699455553109</v>
      </c>
      <c r="EV16" s="33">
        <v>7218.3840920591483</v>
      </c>
      <c r="EW16" s="33">
        <v>6918.5148911621845</v>
      </c>
      <c r="EX16" s="33">
        <v>6202.0872237810036</v>
      </c>
      <c r="EY16" s="33">
        <v>6259.9595494146006</v>
      </c>
      <c r="EZ16" s="33">
        <v>7210.0912393876515</v>
      </c>
      <c r="FA16" s="33">
        <v>7786.2745245792958</v>
      </c>
      <c r="FB16" s="33">
        <v>7902.2995615674809</v>
      </c>
      <c r="FC16" s="33">
        <v>8189.6367055376741</v>
      </c>
      <c r="FD16" s="253">
        <v>5356.3196387255039</v>
      </c>
      <c r="FE16" s="33">
        <v>5216.7265633212346</v>
      </c>
      <c r="FF16" s="33">
        <v>5037.1467231033912</v>
      </c>
      <c r="FG16" s="33">
        <v>5223.6868603093862</v>
      </c>
      <c r="FH16" s="33">
        <v>5442.0577475643659</v>
      </c>
      <c r="FI16" s="33">
        <v>6249.3693187637136</v>
      </c>
      <c r="FJ16" s="33">
        <v>6841.7707471977792</v>
      </c>
      <c r="FK16" s="33">
        <v>7050.155540887823</v>
      </c>
      <c r="FL16" s="33">
        <v>7115.0799710575839</v>
      </c>
      <c r="FM16" s="33">
        <v>6504.4138802858151</v>
      </c>
      <c r="FN16" s="33">
        <v>6450.4123435660304</v>
      </c>
      <c r="FO16" s="33">
        <v>7629.6669701188475</v>
      </c>
      <c r="FP16" s="33">
        <v>8072.3602861136524</v>
      </c>
      <c r="FQ16" s="33">
        <v>7886.6411857005696</v>
      </c>
      <c r="FR16" s="33">
        <v>8024.5012369804863</v>
      </c>
      <c r="FS16" s="253">
        <v>5655.8932903918412</v>
      </c>
      <c r="FT16" s="33">
        <v>5407.814790139907</v>
      </c>
      <c r="FU16" s="33">
        <v>5366.357694774455</v>
      </c>
      <c r="FV16" s="33">
        <v>5496.7005925211915</v>
      </c>
      <c r="FW16" s="33">
        <v>5983.9067169026894</v>
      </c>
      <c r="FX16" s="33">
        <v>6963.0631791010273</v>
      </c>
      <c r="FY16" s="33">
        <v>7297.1205397848162</v>
      </c>
      <c r="FZ16" s="33">
        <v>8525.4570301614185</v>
      </c>
      <c r="GA16" s="33">
        <v>7877.7282568467799</v>
      </c>
      <c r="GB16" s="33">
        <v>7231.203750781413</v>
      </c>
      <c r="GC16" s="33">
        <v>6780.9517925271475</v>
      </c>
      <c r="GD16" s="33">
        <v>8462.1833103183053</v>
      </c>
      <c r="GE16" s="33">
        <v>9447.0121614588352</v>
      </c>
      <c r="GF16" s="33">
        <v>9126.8255637017573</v>
      </c>
      <c r="GG16" s="33">
        <v>9249.8683990719255</v>
      </c>
      <c r="GH16" s="25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25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25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</row>
    <row r="17" spans="1:244" s="131" customFormat="1" ht="12.75">
      <c r="A17" s="432" t="s">
        <v>8</v>
      </c>
      <c r="B17" s="253">
        <v>11395.418507128681</v>
      </c>
      <c r="C17" s="33">
        <v>11319.573397810351</v>
      </c>
      <c r="D17" s="33">
        <v>11728.481076200453</v>
      </c>
      <c r="E17" s="33">
        <v>12332.481117250871</v>
      </c>
      <c r="F17" s="33">
        <v>12924.614444200432</v>
      </c>
      <c r="G17" s="33">
        <v>13570.651008689752</v>
      </c>
      <c r="H17" s="33">
        <v>14958.605885949319</v>
      </c>
      <c r="I17" s="33">
        <v>15971.121448744272</v>
      </c>
      <c r="J17" s="33">
        <v>16592.892872316861</v>
      </c>
      <c r="K17" s="33">
        <v>15068.271564358805</v>
      </c>
      <c r="L17" s="33">
        <v>13932.754755739286</v>
      </c>
      <c r="M17" s="33">
        <v>15757.550003591758</v>
      </c>
      <c r="N17" s="33">
        <v>16434.07486687235</v>
      </c>
      <c r="O17" s="33">
        <v>17031.875446989816</v>
      </c>
      <c r="P17" s="33">
        <v>17444.124910529226</v>
      </c>
      <c r="Q17" s="33">
        <v>18103.198379982452</v>
      </c>
      <c r="R17" s="253">
        <v>15359.222247077518</v>
      </c>
      <c r="S17" s="33">
        <v>15412.208820440866</v>
      </c>
      <c r="T17" s="33">
        <v>16105.254753951882</v>
      </c>
      <c r="U17" s="33">
        <v>17188.504901396718</v>
      </c>
      <c r="V17" s="33">
        <v>18165.715599738207</v>
      </c>
      <c r="W17" s="33">
        <v>18159.897905382491</v>
      </c>
      <c r="X17" s="33">
        <v>19742.79518699969</v>
      </c>
      <c r="Y17" s="33">
        <v>21210.084345263276</v>
      </c>
      <c r="Z17" s="33">
        <v>22199.878199382787</v>
      </c>
      <c r="AA17" s="33">
        <v>20358.331364795911</v>
      </c>
      <c r="AB17" s="33">
        <v>18368.711283195647</v>
      </c>
      <c r="AC17" s="33">
        <v>19700.773722199756</v>
      </c>
      <c r="AD17" s="33">
        <v>20555.626180987019</v>
      </c>
      <c r="AE17" s="33">
        <v>19865.035711606761</v>
      </c>
      <c r="AF17" s="33">
        <v>20569.779540058626</v>
      </c>
      <c r="AG17" s="33">
        <v>21183.508226224869</v>
      </c>
      <c r="AH17" s="253">
        <v>10554.285515430676</v>
      </c>
      <c r="AI17" s="33">
        <v>10278.138925986426</v>
      </c>
      <c r="AJ17" s="33">
        <v>10473.053770903873</v>
      </c>
      <c r="AK17" s="33">
        <v>11148.669363572575</v>
      </c>
      <c r="AL17" s="33">
        <v>11632.009957046808</v>
      </c>
      <c r="AM17" s="33">
        <v>11945.089027666621</v>
      </c>
      <c r="AN17" s="33">
        <v>13340.437796149774</v>
      </c>
      <c r="AO17" s="33">
        <v>14253.477175262526</v>
      </c>
      <c r="AP17" s="33">
        <v>14529.42497814845</v>
      </c>
      <c r="AQ17" s="33">
        <v>13295.015389799342</v>
      </c>
      <c r="AR17" s="33">
        <v>13964.004458082909</v>
      </c>
      <c r="AS17" s="33">
        <v>13934.106329057184</v>
      </c>
      <c r="AT17" s="33">
        <v>14726.885672313645</v>
      </c>
      <c r="AU17" s="33">
        <v>15914.937026001433</v>
      </c>
      <c r="AV17" s="33">
        <v>15697.614605463677</v>
      </c>
      <c r="AW17" s="33">
        <v>15953.036489606744</v>
      </c>
      <c r="AX17" s="253">
        <v>9436.0811168247619</v>
      </c>
      <c r="AY17" s="33">
        <v>9329.8235036641727</v>
      </c>
      <c r="AZ17" s="33">
        <v>9634.1786127390387</v>
      </c>
      <c r="BA17" s="33">
        <v>10020.30587027201</v>
      </c>
      <c r="BB17" s="33">
        <v>10594.739083393843</v>
      </c>
      <c r="BC17" s="33">
        <v>11612.024413780529</v>
      </c>
      <c r="BD17" s="33">
        <v>12846.650998657946</v>
      </c>
      <c r="BE17" s="33">
        <v>13711.392647227995</v>
      </c>
      <c r="BF17" s="33">
        <v>14300.712255670385</v>
      </c>
      <c r="BG17" s="33">
        <v>12949.293887443591</v>
      </c>
      <c r="BH17" s="33">
        <v>10072.038446512262</v>
      </c>
      <c r="BI17" s="33">
        <v>13095.346898083859</v>
      </c>
      <c r="BJ17" s="33">
        <v>13496.171763771887</v>
      </c>
      <c r="BK17" s="33">
        <v>13732.580640720655</v>
      </c>
      <c r="BL17" s="33">
        <v>14027.881436195246</v>
      </c>
      <c r="BM17" s="33">
        <v>14708.136978661179</v>
      </c>
      <c r="BN17" s="253">
        <v>8645.8215274141676</v>
      </c>
      <c r="BO17" s="33">
        <v>8433.9419729436049</v>
      </c>
      <c r="BP17" s="33">
        <v>8730.5687719392263</v>
      </c>
      <c r="BQ17" s="33">
        <v>10224.357966411642</v>
      </c>
      <c r="BR17" s="33">
        <v>10150.542692095718</v>
      </c>
      <c r="BS17" s="33">
        <v>11039.279764704006</v>
      </c>
      <c r="BT17" s="33">
        <v>11194.871018803598</v>
      </c>
      <c r="BU17" s="33">
        <v>11903.313664120929</v>
      </c>
      <c r="BV17" s="33">
        <v>12773.490312719461</v>
      </c>
      <c r="BW17" s="33">
        <v>12089.241019863734</v>
      </c>
      <c r="BX17" s="33">
        <v>13069.934816195422</v>
      </c>
      <c r="BY17" s="33">
        <v>12755.203538921345</v>
      </c>
      <c r="BZ17" s="33">
        <v>11949.402773603539</v>
      </c>
      <c r="CA17" s="33">
        <v>12476.451946806217</v>
      </c>
      <c r="CB17" s="33">
        <v>12449.04842763536</v>
      </c>
      <c r="CC17" s="33">
        <v>12378.692299953354</v>
      </c>
      <c r="CD17" s="253">
        <v>10051.866047914753</v>
      </c>
      <c r="CE17" s="33">
        <v>10466.417952299184</v>
      </c>
      <c r="CF17" s="33">
        <v>10740.047874725502</v>
      </c>
      <c r="CG17" s="33">
        <v>11117.982793260693</v>
      </c>
      <c r="CH17" s="33">
        <v>11597.689212147785</v>
      </c>
      <c r="CI17" s="33">
        <v>11747.474599294637</v>
      </c>
      <c r="CJ17" s="33">
        <v>14264.194591809626</v>
      </c>
      <c r="CK17" s="33">
        <v>14942.863593496815</v>
      </c>
      <c r="CL17" s="33">
        <v>14775.883257163528</v>
      </c>
      <c r="CM17" s="33">
        <v>12825.322680448779</v>
      </c>
      <c r="CN17" s="33">
        <v>13408.978819753967</v>
      </c>
      <c r="CO17" s="33">
        <v>13508.50448194307</v>
      </c>
      <c r="CP17" s="33">
        <v>14333.631778676574</v>
      </c>
      <c r="CQ17" s="33">
        <v>14815.18877494037</v>
      </c>
      <c r="CR17" s="33">
        <v>15035.0798001193</v>
      </c>
      <c r="CS17" s="33">
        <v>16487.531256964383</v>
      </c>
      <c r="CT17" s="253">
        <v>11396.466379515557</v>
      </c>
      <c r="CU17" s="33">
        <v>11622.393644688244</v>
      </c>
      <c r="CV17" s="33">
        <v>11321.353221571026</v>
      </c>
      <c r="CW17" s="33">
        <v>12152.575347693826</v>
      </c>
      <c r="CX17" s="33">
        <v>12536.562395194975</v>
      </c>
      <c r="CY17" s="33">
        <v>12824.038609622916</v>
      </c>
      <c r="CZ17" s="33">
        <v>14316.685213155528</v>
      </c>
      <c r="DA17" s="33">
        <v>14960.887077321171</v>
      </c>
      <c r="DB17" s="33">
        <v>16324.530086884533</v>
      </c>
      <c r="DC17" s="33">
        <v>13545.541139158015</v>
      </c>
      <c r="DD17" s="33">
        <v>14416.469990056979</v>
      </c>
      <c r="DE17" s="33">
        <v>14711.207764314968</v>
      </c>
      <c r="DF17" s="33">
        <v>16077.615992441464</v>
      </c>
      <c r="DG17" s="33">
        <v>16745.110951553488</v>
      </c>
      <c r="DH17" s="33">
        <v>17439.136793381564</v>
      </c>
      <c r="DI17" s="33">
        <v>19098.819459036822</v>
      </c>
      <c r="DJ17" s="253">
        <v>4402.1722199030637</v>
      </c>
      <c r="DK17" s="33">
        <v>4474.7012368111564</v>
      </c>
      <c r="DL17" s="33">
        <v>4473.9978137826965</v>
      </c>
      <c r="DM17" s="33">
        <v>4239.9490059966402</v>
      </c>
      <c r="DN17" s="33">
        <v>4551.2327502655953</v>
      </c>
      <c r="DO17" s="33">
        <v>4568.0854796829399</v>
      </c>
      <c r="DP17" s="33">
        <v>5271.1578500694168</v>
      </c>
      <c r="DQ17" s="33">
        <v>5393.1386635487052</v>
      </c>
      <c r="DR17" s="33">
        <v>5521.9262828119809</v>
      </c>
      <c r="DS17" s="33">
        <v>7889.8361563431345</v>
      </c>
      <c r="DT17" s="33">
        <v>7790.078976084922</v>
      </c>
      <c r="DU17" s="33">
        <v>6798.5120825205177</v>
      </c>
      <c r="DV17" s="33">
        <v>7091.6302319653114</v>
      </c>
      <c r="DW17" s="33">
        <v>7165.8105233065962</v>
      </c>
      <c r="DX17" s="33">
        <v>7736.8871860646659</v>
      </c>
      <c r="DY17" s="33">
        <v>8314.0706175722771</v>
      </c>
      <c r="DZ17" s="25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253"/>
      <c r="EP17" s="33">
        <v>4409.7660729334802</v>
      </c>
      <c r="EQ17" s="33">
        <v>4207.6832000244494</v>
      </c>
      <c r="ER17" s="33">
        <v>4537.8355103637077</v>
      </c>
      <c r="ES17" s="33">
        <v>4516.3332375463469</v>
      </c>
      <c r="ET17" s="33">
        <v>5135.7780216351157</v>
      </c>
      <c r="EU17" s="33">
        <v>5236.3857122200097</v>
      </c>
      <c r="EV17" s="33">
        <v>5362.1848191079662</v>
      </c>
      <c r="EW17" s="33">
        <v>7294.1027177479436</v>
      </c>
      <c r="EX17" s="33">
        <v>7138.0795086588942</v>
      </c>
      <c r="EY17" s="33">
        <v>6366.6704333306861</v>
      </c>
      <c r="EZ17" s="33">
        <v>6528.605248859023</v>
      </c>
      <c r="FA17" s="33">
        <v>6585.2224659947824</v>
      </c>
      <c r="FB17" s="33">
        <v>7080.6087767051522</v>
      </c>
      <c r="FC17" s="33">
        <v>7627.1648349500156</v>
      </c>
      <c r="FD17" s="253"/>
      <c r="FE17" s="33">
        <v>4389.0009804452629</v>
      </c>
      <c r="FF17" s="33">
        <v>4144.1452136053904</v>
      </c>
      <c r="FG17" s="33">
        <v>4491.3403480195111</v>
      </c>
      <c r="FH17" s="33">
        <v>4536.7807625734076</v>
      </c>
      <c r="FI17" s="33">
        <v>5284.0722756002579</v>
      </c>
      <c r="FJ17" s="33">
        <v>5392.9298878386735</v>
      </c>
      <c r="FK17" s="33">
        <v>5534.2674724948511</v>
      </c>
      <c r="FL17" s="33">
        <v>7356.8222960030889</v>
      </c>
      <c r="FM17" s="33">
        <v>7923.4575830161039</v>
      </c>
      <c r="FN17" s="33">
        <v>6914.0895034174582</v>
      </c>
      <c r="FO17" s="33">
        <v>7277.7958999074608</v>
      </c>
      <c r="FP17" s="33">
        <v>7307.4002480326108</v>
      </c>
      <c r="FQ17" s="33">
        <v>7882.5569283043214</v>
      </c>
      <c r="FR17" s="33">
        <v>8495.6420325324125</v>
      </c>
      <c r="FS17" s="253"/>
      <c r="FT17" s="33">
        <v>4861.4301723326116</v>
      </c>
      <c r="FU17" s="33">
        <v>4710.6271591515042</v>
      </c>
      <c r="FV17" s="33">
        <v>5102.4717471314134</v>
      </c>
      <c r="FW17" s="33">
        <v>5119.9150303960541</v>
      </c>
      <c r="FX17" s="33">
        <v>5904.6817615513783</v>
      </c>
      <c r="FY17" s="33">
        <v>6255.7301959900815</v>
      </c>
      <c r="FZ17" s="33">
        <v>6359.5300534643839</v>
      </c>
      <c r="GA17" s="33">
        <v>9355.0292737696582</v>
      </c>
      <c r="GB17" s="33">
        <v>9256.3233549844681</v>
      </c>
      <c r="GC17" s="33">
        <v>7685.7226129312385</v>
      </c>
      <c r="GD17" s="33">
        <v>8076.1056474012348</v>
      </c>
      <c r="GE17" s="33">
        <v>8375.1083767235596</v>
      </c>
      <c r="GF17" s="33">
        <v>9226.9862232753494</v>
      </c>
      <c r="GG17" s="33">
        <v>9860.4478780636055</v>
      </c>
      <c r="GH17" s="25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25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253"/>
      <c r="HN17" s="33"/>
      <c r="HO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</row>
    <row r="18" spans="1:244" s="131" customFormat="1" ht="12.75">
      <c r="A18" s="432" t="s">
        <v>9</v>
      </c>
      <c r="B18" s="253">
        <v>8796.8415473061596</v>
      </c>
      <c r="C18" s="33">
        <v>9285.102930996889</v>
      </c>
      <c r="D18" s="33">
        <v>8594.0886594165841</v>
      </c>
      <c r="E18" s="33">
        <v>8911.8714467457594</v>
      </c>
      <c r="F18" s="33">
        <v>9527.558438120448</v>
      </c>
      <c r="G18" s="33">
        <v>10522.091796459887</v>
      </c>
      <c r="H18" s="33">
        <v>11693.341778325008</v>
      </c>
      <c r="I18" s="33">
        <v>12903.944920305061</v>
      </c>
      <c r="J18" s="33">
        <v>13578.862747556859</v>
      </c>
      <c r="K18" s="33">
        <v>13296.561391956653</v>
      </c>
      <c r="L18" s="33">
        <v>12848.201098747028</v>
      </c>
      <c r="M18" s="33">
        <v>12747.134398372529</v>
      </c>
      <c r="N18" s="33">
        <v>13173.569176204219</v>
      </c>
      <c r="O18" s="33">
        <v>12323.161001317185</v>
      </c>
      <c r="P18" s="33">
        <v>15825.857510500173</v>
      </c>
      <c r="Q18" s="33">
        <v>16579.277959943549</v>
      </c>
      <c r="R18" s="253">
        <v>10966.725314789832</v>
      </c>
      <c r="S18" s="33">
        <v>11251.801658878981</v>
      </c>
      <c r="T18" s="33">
        <v>10407.145732539835</v>
      </c>
      <c r="U18" s="33">
        <v>10759.993704666444</v>
      </c>
      <c r="V18" s="33">
        <v>11565.418333151954</v>
      </c>
      <c r="W18" s="33">
        <v>12904.550687185192</v>
      </c>
      <c r="X18" s="33">
        <v>14542.573173564038</v>
      </c>
      <c r="Y18" s="33">
        <v>15954.39332539291</v>
      </c>
      <c r="Z18" s="33">
        <v>16673.411001340944</v>
      </c>
      <c r="AA18" s="33">
        <v>17364.338572892513</v>
      </c>
      <c r="AB18" s="33">
        <v>16666.58687855801</v>
      </c>
      <c r="AC18" s="33">
        <v>15854.719595713403</v>
      </c>
      <c r="AD18" s="33">
        <v>15646.084196291948</v>
      </c>
      <c r="AE18" s="33">
        <v>13399.324532221935</v>
      </c>
      <c r="AF18" s="33">
        <v>20118.874469868199</v>
      </c>
      <c r="AG18" s="33">
        <v>21931.242913998616</v>
      </c>
      <c r="AH18" s="25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253">
        <v>6214.1137901556422</v>
      </c>
      <c r="AY18" s="33">
        <v>6503.762173120419</v>
      </c>
      <c r="AZ18" s="33">
        <v>5994.0481874762872</v>
      </c>
      <c r="BA18" s="33">
        <v>6422.6233311108635</v>
      </c>
      <c r="BB18" s="33">
        <v>6833.0754592552439</v>
      </c>
      <c r="BC18" s="33">
        <v>7369.8216011344475</v>
      </c>
      <c r="BD18" s="33">
        <v>8032.1186864310757</v>
      </c>
      <c r="BE18" s="33">
        <v>9321.6268274969207</v>
      </c>
      <c r="BF18" s="33">
        <v>9923.3877711725563</v>
      </c>
      <c r="BG18" s="33">
        <v>9055.8724891327875</v>
      </c>
      <c r="BH18" s="33">
        <v>8974.4068601528743</v>
      </c>
      <c r="BI18" s="33">
        <v>9430.3605465650289</v>
      </c>
      <c r="BJ18" s="33">
        <v>10402.372746808647</v>
      </c>
      <c r="BK18" s="33">
        <v>10545.681701201662</v>
      </c>
      <c r="BL18" s="33">
        <v>11639.445822376285</v>
      </c>
      <c r="BM18" s="33">
        <v>11420.883646176122</v>
      </c>
      <c r="BN18" s="253">
        <v>6426.8330242421334</v>
      </c>
      <c r="BO18" s="33">
        <v>7277.1151073599949</v>
      </c>
      <c r="BP18" s="33">
        <v>6376.5114789583822</v>
      </c>
      <c r="BQ18" s="33">
        <v>6301.5135142181171</v>
      </c>
      <c r="BR18" s="33">
        <v>6731.2783533170214</v>
      </c>
      <c r="BS18" s="33"/>
      <c r="BT18" s="33"/>
      <c r="BU18" s="33"/>
      <c r="BV18" s="33"/>
      <c r="BW18" s="33"/>
      <c r="BX18" s="33"/>
      <c r="BY18" s="33">
        <v>11850.311281559603</v>
      </c>
      <c r="BZ18" s="33">
        <v>12565.023695300311</v>
      </c>
      <c r="CA18" s="33">
        <v>13994.258380115167</v>
      </c>
      <c r="CB18" s="33">
        <v>14343.621184571937</v>
      </c>
      <c r="CC18" s="33">
        <v>13766.279451356477</v>
      </c>
      <c r="CD18" s="253">
        <v>6871.0024055575932</v>
      </c>
      <c r="CE18" s="33">
        <v>7358.5320533986023</v>
      </c>
      <c r="CF18" s="33">
        <v>6874.5706837732123</v>
      </c>
      <c r="CG18" s="33">
        <v>6984.7625080947155</v>
      </c>
      <c r="CH18" s="33">
        <v>7824.7739942443604</v>
      </c>
      <c r="CI18" s="33">
        <v>8615.4631975197335</v>
      </c>
      <c r="CJ18" s="33">
        <v>9742.1155539327756</v>
      </c>
      <c r="CK18" s="33">
        <v>10486.401566695944</v>
      </c>
      <c r="CL18" s="33">
        <v>10980.014194403544</v>
      </c>
      <c r="CM18" s="33">
        <v>10180.566513751301</v>
      </c>
      <c r="CN18" s="33">
        <v>9913.7021912583659</v>
      </c>
      <c r="CO18" s="33">
        <v>9820.2710929153054</v>
      </c>
      <c r="CP18" s="33">
        <v>10631.045450540958</v>
      </c>
      <c r="CQ18" s="33">
        <v>11043.277983172617</v>
      </c>
      <c r="CR18" s="33">
        <v>12070.0816016676</v>
      </c>
      <c r="CS18" s="33">
        <v>11732.268683165292</v>
      </c>
      <c r="CT18" s="253">
        <v>7679.1321111532516</v>
      </c>
      <c r="CU18" s="33">
        <v>8934.4634017657609</v>
      </c>
      <c r="CV18" s="33">
        <v>8608.1024673767079</v>
      </c>
      <c r="CW18" s="33">
        <v>9499.658657817703</v>
      </c>
      <c r="CX18" s="33">
        <v>9019.8127618004455</v>
      </c>
      <c r="CY18" s="33">
        <v>9631.130569033965</v>
      </c>
      <c r="CZ18" s="33">
        <v>9498.5603152151944</v>
      </c>
      <c r="DA18" s="33">
        <v>10048.436085782963</v>
      </c>
      <c r="DB18" s="33">
        <v>10581.616256454967</v>
      </c>
      <c r="DC18" s="33">
        <v>10073.078703556102</v>
      </c>
      <c r="DD18" s="33">
        <v>9648.1972831394833</v>
      </c>
      <c r="DE18" s="33">
        <v>9995.3790846259635</v>
      </c>
      <c r="DF18" s="33">
        <v>10264.586961677905</v>
      </c>
      <c r="DG18" s="33">
        <v>11171.048393506771</v>
      </c>
      <c r="DH18" s="33">
        <v>12172.446610088104</v>
      </c>
      <c r="DI18" s="33">
        <v>11861.564036821364</v>
      </c>
      <c r="DJ18" s="253">
        <v>6085.2106987893048</v>
      </c>
      <c r="DK18" s="33">
        <v>6235.3208033340752</v>
      </c>
      <c r="DL18" s="33">
        <v>5507.914322204143</v>
      </c>
      <c r="DM18" s="33">
        <v>5333.4420695813405</v>
      </c>
      <c r="DN18" s="33">
        <v>5534.4204161939169</v>
      </c>
      <c r="DO18" s="33">
        <v>5970.3345504846984</v>
      </c>
      <c r="DP18" s="33">
        <v>6703.2805066412693</v>
      </c>
      <c r="DQ18" s="33">
        <v>7154.8270396552225</v>
      </c>
      <c r="DR18" s="33">
        <v>7374.8650624718794</v>
      </c>
      <c r="DS18" s="33">
        <v>6713.0300561758995</v>
      </c>
      <c r="DT18" s="33">
        <v>6314.1582365772065</v>
      </c>
      <c r="DU18" s="33">
        <v>6600.9163396618724</v>
      </c>
      <c r="DV18" s="33">
        <v>7018.8827674124441</v>
      </c>
      <c r="DW18" s="33">
        <v>7713.0188004159054</v>
      </c>
      <c r="DX18" s="33">
        <v>8150.8387758291119</v>
      </c>
      <c r="DY18" s="33">
        <v>8008.0997470667553</v>
      </c>
      <c r="DZ18" s="253">
        <v>9179.7908220224454</v>
      </c>
      <c r="EA18" s="33">
        <v>7154.9483413298794</v>
      </c>
      <c r="EB18" s="33">
        <v>6869.708916678901</v>
      </c>
      <c r="EC18" s="33">
        <v>6984.0069721239979</v>
      </c>
      <c r="ED18" s="33">
        <v>7614.2156172629739</v>
      </c>
      <c r="EE18" s="33"/>
      <c r="EF18" s="33">
        <v>8893.7209854037392</v>
      </c>
      <c r="EG18" s="33">
        <v>8322.2765363128492</v>
      </c>
      <c r="EH18" s="33">
        <v>7316.8272860099842</v>
      </c>
      <c r="EI18" s="33">
        <v>5860.1913130982193</v>
      </c>
      <c r="EJ18" s="33">
        <v>5967.417531840405</v>
      </c>
      <c r="EK18" s="33">
        <v>6124.2888138314393</v>
      </c>
      <c r="EL18" s="33">
        <v>6585.6899581187117</v>
      </c>
      <c r="EM18" s="33">
        <v>7268.0448555836556</v>
      </c>
      <c r="EN18" s="33">
        <v>7820.9394226574605</v>
      </c>
      <c r="EO18" s="253">
        <v>6325.0124234509103</v>
      </c>
      <c r="EP18" s="33">
        <v>5635.3994027941917</v>
      </c>
      <c r="EQ18" s="33">
        <v>5610.1463067533914</v>
      </c>
      <c r="ER18" s="33">
        <v>5766.2715107531649</v>
      </c>
      <c r="ES18" s="33">
        <v>6149.3472623845337</v>
      </c>
      <c r="ET18" s="33">
        <v>7122.8656555597272</v>
      </c>
      <c r="EU18" s="33">
        <v>7539.8441486966531</v>
      </c>
      <c r="EV18" s="33">
        <v>7772.4925894403195</v>
      </c>
      <c r="EW18" s="33">
        <v>7073.3677664633406</v>
      </c>
      <c r="EX18" s="33">
        <v>6684.4490771959317</v>
      </c>
      <c r="EY18" s="33">
        <v>7021.2355514707615</v>
      </c>
      <c r="EZ18" s="33">
        <v>7407.850130623161</v>
      </c>
      <c r="FA18" s="33">
        <v>8192.5834175198979</v>
      </c>
      <c r="FB18" s="33">
        <v>8532.675942795142</v>
      </c>
      <c r="FC18" s="33">
        <v>8249.5851326713837</v>
      </c>
      <c r="FD18" s="253">
        <v>6452.2813947359655</v>
      </c>
      <c r="FE18" s="33">
        <v>5638.0859929030566</v>
      </c>
      <c r="FF18" s="33">
        <v>5176.9799489662773</v>
      </c>
      <c r="FG18" s="33">
        <v>5465.5018626260935</v>
      </c>
      <c r="FH18" s="33">
        <v>5874.1774636013733</v>
      </c>
      <c r="FI18" s="33">
        <v>6356.3190658512958</v>
      </c>
      <c r="FJ18" s="33">
        <v>6237.7042816607218</v>
      </c>
      <c r="FK18" s="33">
        <v>6840.8020272463709</v>
      </c>
      <c r="FL18" s="33">
        <v>6292.8778761336089</v>
      </c>
      <c r="FM18" s="33">
        <v>5830.0889746142366</v>
      </c>
      <c r="FN18" s="33">
        <v>5619.7102972162174</v>
      </c>
      <c r="FO18" s="33">
        <v>6323.2157822873014</v>
      </c>
      <c r="FP18" s="33">
        <v>6945.7471112203793</v>
      </c>
      <c r="FQ18" s="33">
        <v>8317.9073813825871</v>
      </c>
      <c r="FR18" s="33">
        <v>8058.0245115939388</v>
      </c>
      <c r="FS18" s="253">
        <v>5430.9092912431479</v>
      </c>
      <c r="FT18" s="33">
        <v>4863.4324485847901</v>
      </c>
      <c r="FU18" s="33">
        <v>4787.0332794183678</v>
      </c>
      <c r="FV18" s="33">
        <v>4962.5941944343595</v>
      </c>
      <c r="FW18" s="33">
        <v>5454.0453258089465</v>
      </c>
      <c r="FX18" s="33">
        <v>6490.8601508851589</v>
      </c>
      <c r="FY18" s="33">
        <v>7090.5851416137975</v>
      </c>
      <c r="FZ18" s="33">
        <v>7035.5133715970551</v>
      </c>
      <c r="GA18" s="33">
        <v>6392.1723770113549</v>
      </c>
      <c r="GB18" s="33">
        <v>5977.9934042266796</v>
      </c>
      <c r="GC18" s="33">
        <v>6574.0579710144921</v>
      </c>
      <c r="GD18" s="33">
        <v>7124.5247799759509</v>
      </c>
      <c r="GE18" s="33">
        <v>7838.2235224338001</v>
      </c>
      <c r="GF18" s="33">
        <v>7972.048756655322</v>
      </c>
      <c r="GG18" s="33">
        <v>7680.6636671387623</v>
      </c>
      <c r="GH18" s="253"/>
      <c r="GI18" s="33"/>
      <c r="GJ18" s="33"/>
      <c r="GK18" s="33"/>
      <c r="GL18" s="33"/>
      <c r="GM18" s="33"/>
      <c r="GN18" s="33"/>
      <c r="GO18" s="33"/>
      <c r="GP18" s="33"/>
      <c r="GQ18" s="33">
        <v>5048.5100031701486</v>
      </c>
      <c r="GR18" s="33">
        <v>6121.3158381332132</v>
      </c>
      <c r="GS18" s="33">
        <v>6360.9480820458739</v>
      </c>
      <c r="GT18" s="33">
        <v>6414.8796150957878</v>
      </c>
      <c r="GU18" s="33">
        <v>6395.1418537977524</v>
      </c>
      <c r="GV18" s="33">
        <v>6626.2906340853133</v>
      </c>
      <c r="GW18" s="33">
        <v>6031.1301540274635</v>
      </c>
      <c r="GX18" s="253"/>
      <c r="GY18" s="33"/>
      <c r="GZ18" s="33"/>
      <c r="HA18" s="33"/>
      <c r="HB18" s="33"/>
      <c r="HC18" s="33"/>
      <c r="HD18" s="33"/>
      <c r="HE18" s="33"/>
      <c r="HF18" s="33">
        <v>5155.4567599180955</v>
      </c>
      <c r="HG18" s="33">
        <v>4460.539139741164</v>
      </c>
      <c r="HH18" s="33">
        <v>4803.6570550246706</v>
      </c>
      <c r="HI18" s="33">
        <v>5156.9952453233054</v>
      </c>
      <c r="HJ18" s="33">
        <v>4947.1968117819461</v>
      </c>
      <c r="HK18" s="33">
        <v>4239.1867197144102</v>
      </c>
      <c r="HL18" s="33">
        <v>3675.7673558764309</v>
      </c>
      <c r="HM18" s="253"/>
      <c r="HN18" s="33"/>
      <c r="HO18" s="33"/>
      <c r="HU18" s="33">
        <v>5017.1155357501193</v>
      </c>
      <c r="HV18" s="33">
        <v>6584.8898636423528</v>
      </c>
      <c r="HW18" s="33">
        <v>6773.3819545480856</v>
      </c>
      <c r="HX18" s="33">
        <v>6734.3885676647114</v>
      </c>
      <c r="HY18" s="33">
        <v>6743.6974235940979</v>
      </c>
      <c r="HZ18" s="33">
        <v>7388.0959561206964</v>
      </c>
      <c r="IA18" s="33">
        <v>6801.0236436769565</v>
      </c>
    </row>
    <row r="19" spans="1:244" s="131" customFormat="1" ht="12.75">
      <c r="A19" s="432" t="s">
        <v>10</v>
      </c>
      <c r="B19" s="253">
        <v>9676.1321764260829</v>
      </c>
      <c r="C19" s="33">
        <v>10314.475357188951</v>
      </c>
      <c r="D19" s="33">
        <v>10057.15312550109</v>
      </c>
      <c r="E19" s="33">
        <v>10854.225416347783</v>
      </c>
      <c r="F19" s="33">
        <v>13155.621703660789</v>
      </c>
      <c r="G19" s="33">
        <v>14692.114913296418</v>
      </c>
      <c r="H19" s="33">
        <v>15662.145008798416</v>
      </c>
      <c r="I19" s="33">
        <v>16632.89953608207</v>
      </c>
      <c r="J19" s="33">
        <v>16571.853883374366</v>
      </c>
      <c r="K19" s="33">
        <v>16637.611595954975</v>
      </c>
      <c r="L19" s="33">
        <v>16235.32808859278</v>
      </c>
      <c r="M19" s="33">
        <v>16637.368779430919</v>
      </c>
      <c r="N19" s="33">
        <v>17541.48149439627</v>
      </c>
      <c r="O19" s="33">
        <v>17753.376326485115</v>
      </c>
      <c r="P19" s="33">
        <v>18427.126633311495</v>
      </c>
      <c r="Q19" s="33">
        <v>18159.987772618661</v>
      </c>
      <c r="R19" s="253">
        <v>11553.891411810604</v>
      </c>
      <c r="S19" s="33">
        <v>12586.880542941321</v>
      </c>
      <c r="T19" s="33">
        <v>12578.825134030283</v>
      </c>
      <c r="U19" s="33">
        <v>13436.633627224741</v>
      </c>
      <c r="V19" s="33">
        <v>16333.438505768194</v>
      </c>
      <c r="W19" s="33">
        <v>18369.910490397928</v>
      </c>
      <c r="X19" s="33">
        <v>19438.828600486046</v>
      </c>
      <c r="Y19" s="33">
        <v>20646.009900002089</v>
      </c>
      <c r="Z19" s="33">
        <v>20332.936073633151</v>
      </c>
      <c r="AA19" s="33">
        <v>20077.680047484409</v>
      </c>
      <c r="AB19" s="33">
        <v>19579.908266920102</v>
      </c>
      <c r="AC19" s="33">
        <v>19769.517705250975</v>
      </c>
      <c r="AD19" s="33">
        <v>20755.14867464051</v>
      </c>
      <c r="AE19" s="33">
        <v>21452.985139558103</v>
      </c>
      <c r="AF19" s="33">
        <v>22218.296359479613</v>
      </c>
      <c r="AG19" s="33">
        <v>21531.180017978964</v>
      </c>
      <c r="AH19" s="25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253">
        <v>9092.4789510579467</v>
      </c>
      <c r="AY19" s="33">
        <v>9251.2932057033231</v>
      </c>
      <c r="AZ19" s="33">
        <v>8743.1948798083667</v>
      </c>
      <c r="BA19" s="33">
        <v>10661.241045446861</v>
      </c>
      <c r="BB19" s="33">
        <v>10488.149573956603</v>
      </c>
      <c r="BC19" s="33">
        <v>11487.659641994182</v>
      </c>
      <c r="BD19" s="33">
        <v>12522.596549726246</v>
      </c>
      <c r="BE19" s="33">
        <v>13365.536229748148</v>
      </c>
      <c r="BF19" s="33">
        <v>13739.046933034631</v>
      </c>
      <c r="BG19" s="33">
        <v>14294.299698066136</v>
      </c>
      <c r="BH19" s="33">
        <v>14440.270448313651</v>
      </c>
      <c r="BI19" s="33">
        <v>14927.164441986715</v>
      </c>
      <c r="BJ19" s="33">
        <v>15955.308844198738</v>
      </c>
      <c r="BK19" s="33">
        <v>14498.796007069612</v>
      </c>
      <c r="BL19" s="33">
        <v>14655.529372504698</v>
      </c>
      <c r="BM19" s="33">
        <v>14819.137585775727</v>
      </c>
      <c r="BN19" s="253">
        <v>7486.2289443817754</v>
      </c>
      <c r="BO19" s="33">
        <v>8079.6886182328553</v>
      </c>
      <c r="BP19" s="33">
        <v>7973.476579515067</v>
      </c>
      <c r="BQ19" s="33">
        <v>9452.0402271092935</v>
      </c>
      <c r="BR19" s="33">
        <v>10768.527922296294</v>
      </c>
      <c r="BS19" s="33">
        <v>12639.434954854896</v>
      </c>
      <c r="BT19" s="33">
        <v>12887.708897284112</v>
      </c>
      <c r="BU19" s="33">
        <v>13444.976286281988</v>
      </c>
      <c r="BV19" s="33">
        <v>13903.132667448754</v>
      </c>
      <c r="BW19" s="33">
        <v>14479.213867448078</v>
      </c>
      <c r="BX19" s="33">
        <v>14720.773560974221</v>
      </c>
      <c r="BY19" s="33">
        <v>14930.394711788089</v>
      </c>
      <c r="BZ19" s="33"/>
      <c r="CA19" s="33"/>
      <c r="CB19" s="33"/>
      <c r="CC19" s="33"/>
      <c r="CD19" s="253">
        <v>8656.1015778808414</v>
      </c>
      <c r="CE19" s="33">
        <v>9348.571247410915</v>
      </c>
      <c r="CF19" s="33">
        <v>8968.7654625430387</v>
      </c>
      <c r="CG19" s="33">
        <v>8970.6839674731455</v>
      </c>
      <c r="CH19" s="33">
        <v>10799.09410353173</v>
      </c>
      <c r="CI19" s="33">
        <v>11719.961338542449</v>
      </c>
      <c r="CJ19" s="33">
        <v>12407.722832564712</v>
      </c>
      <c r="CK19" s="33">
        <v>13508.025456178982</v>
      </c>
      <c r="CL19" s="33">
        <v>13759.126106687612</v>
      </c>
      <c r="CM19" s="33">
        <v>13831.895374690508</v>
      </c>
      <c r="CN19" s="33">
        <v>13332.9111995155</v>
      </c>
      <c r="CO19" s="33">
        <v>13816.980974965154</v>
      </c>
      <c r="CP19" s="33">
        <v>14272.736615737516</v>
      </c>
      <c r="CQ19" s="33">
        <v>14494.65688341094</v>
      </c>
      <c r="CR19" s="33">
        <v>15580.394737255174</v>
      </c>
      <c r="CS19" s="33">
        <v>15792.315406086895</v>
      </c>
      <c r="CT19" s="253">
        <v>7104.4462132641111</v>
      </c>
      <c r="CU19" s="33">
        <v>6863.5958584636419</v>
      </c>
      <c r="CV19" s="33">
        <v>6412.1883358333434</v>
      </c>
      <c r="CW19" s="33">
        <v>6409.8119876763694</v>
      </c>
      <c r="CX19" s="33">
        <v>9823.205162377637</v>
      </c>
      <c r="CY19" s="33">
        <v>10050.21054544383</v>
      </c>
      <c r="CZ19" s="33">
        <v>10701.757967789521</v>
      </c>
      <c r="DA19" s="33">
        <v>10857.178299410152</v>
      </c>
      <c r="DB19" s="33">
        <v>11407.819849199986</v>
      </c>
      <c r="DC19" s="33">
        <v>11594.848939324451</v>
      </c>
      <c r="DD19" s="33">
        <v>10725.534278922787</v>
      </c>
      <c r="DE19" s="33">
        <v>11515.01003826844</v>
      </c>
      <c r="DF19" s="33">
        <v>12081.677940517377</v>
      </c>
      <c r="DG19" s="33">
        <v>12655.739789106563</v>
      </c>
      <c r="DH19" s="33">
        <v>12762.758765186867</v>
      </c>
      <c r="DI19" s="33">
        <v>12551.025280093078</v>
      </c>
      <c r="DJ19" s="253">
        <v>5556.9965050732808</v>
      </c>
      <c r="DK19" s="33">
        <v>6144.5720289733899</v>
      </c>
      <c r="DL19" s="33">
        <v>5800.696250768694</v>
      </c>
      <c r="DM19" s="33">
        <v>6115.6417782698563</v>
      </c>
      <c r="DN19" s="33">
        <v>6182.7666670683411</v>
      </c>
      <c r="DO19" s="33">
        <v>6729.0843813014762</v>
      </c>
      <c r="DP19" s="33">
        <v>7135.7704830584971</v>
      </c>
      <c r="DQ19" s="33">
        <v>7826.7799133062281</v>
      </c>
      <c r="DR19" s="33">
        <v>7576.5962581420026</v>
      </c>
      <c r="DS19" s="33">
        <v>7438.9302747470701</v>
      </c>
      <c r="DT19" s="33">
        <v>5966.9955235083344</v>
      </c>
      <c r="DU19" s="33">
        <v>6535.0844609862397</v>
      </c>
      <c r="DV19" s="33">
        <v>7144.3254121268455</v>
      </c>
      <c r="DW19" s="33">
        <v>7172.6474836415273</v>
      </c>
      <c r="DX19" s="33">
        <v>7214.7578205824702</v>
      </c>
      <c r="DY19" s="33">
        <v>7672.6029709471168</v>
      </c>
      <c r="DZ19" s="253"/>
      <c r="EA19" s="33"/>
      <c r="EB19" s="33"/>
      <c r="EC19" s="33">
        <v>7748.8890646628433</v>
      </c>
      <c r="ED19" s="33">
        <v>9177.832864336493</v>
      </c>
      <c r="EE19" s="33">
        <v>9545.3764694452548</v>
      </c>
      <c r="EF19" s="33">
        <v>9306.2228989037758</v>
      </c>
      <c r="EG19" s="33"/>
      <c r="EH19" s="33"/>
      <c r="EI19" s="33"/>
      <c r="EJ19" s="33"/>
      <c r="EK19" s="33"/>
      <c r="EL19" s="33"/>
      <c r="EM19" s="33"/>
      <c r="EN19" s="33"/>
      <c r="EO19" s="253">
        <v>5961.961714693005</v>
      </c>
      <c r="EP19" s="33">
        <v>5605.0856403046673</v>
      </c>
      <c r="EQ19" s="33">
        <v>6168.4372993203406</v>
      </c>
      <c r="ER19" s="33">
        <v>6300.6010736264343</v>
      </c>
      <c r="ES19" s="33">
        <v>6561.4791925827476</v>
      </c>
      <c r="ET19" s="33">
        <v>6847.2935654785979</v>
      </c>
      <c r="EU19" s="33">
        <v>7714.0299979141773</v>
      </c>
      <c r="EV19" s="33">
        <v>7214.6847712116796</v>
      </c>
      <c r="EW19" s="33">
        <v>7684.2890211946415</v>
      </c>
      <c r="EX19" s="33">
        <v>6052.2137774597586</v>
      </c>
      <c r="EY19" s="33">
        <v>6470.4598848736396</v>
      </c>
      <c r="EZ19" s="33">
        <v>7024.7408028950231</v>
      </c>
      <c r="FA19" s="33">
        <v>7035.3376104946847</v>
      </c>
      <c r="FB19" s="33">
        <v>6818.9095281782929</v>
      </c>
      <c r="FC19" s="33">
        <v>7199.3840671114103</v>
      </c>
      <c r="FD19" s="253">
        <v>6035.5465391621128</v>
      </c>
      <c r="FE19" s="33">
        <v>5734.5493902985136</v>
      </c>
      <c r="FF19" s="33">
        <v>5882.4956017488175</v>
      </c>
      <c r="FG19" s="33">
        <v>5493.2424021275692</v>
      </c>
      <c r="FH19" s="33">
        <v>6066.6955164378269</v>
      </c>
      <c r="FI19" s="33">
        <v>6447.6170082685221</v>
      </c>
      <c r="FJ19" s="33">
        <v>7512.3306874520149</v>
      </c>
      <c r="FK19" s="33">
        <v>7368.8977191107915</v>
      </c>
      <c r="FL19" s="33">
        <v>7148.3286917784417</v>
      </c>
      <c r="FM19" s="33">
        <v>5681.9239003636858</v>
      </c>
      <c r="FN19" s="33">
        <v>6597.6505103216959</v>
      </c>
      <c r="FO19" s="33">
        <v>7593.2495108502444</v>
      </c>
      <c r="FP19" s="33">
        <v>7520.2521920405616</v>
      </c>
      <c r="FQ19" s="33">
        <v>8262.5720862372109</v>
      </c>
      <c r="FR19" s="33">
        <v>8911.9109309212945</v>
      </c>
      <c r="FS19" s="253">
        <v>6825.5116150898812</v>
      </c>
      <c r="FT19" s="33">
        <v>6433.4125310692452</v>
      </c>
      <c r="FU19" s="33">
        <v>6658.8710135975925</v>
      </c>
      <c r="FV19" s="33">
        <v>9122.1747817045798</v>
      </c>
      <c r="FW19" s="33">
        <v>9634.9058970386195</v>
      </c>
      <c r="FX19" s="33">
        <v>10210.125524443736</v>
      </c>
      <c r="FY19" s="33">
        <v>8416.040656692956</v>
      </c>
      <c r="FZ19" s="33">
        <v>7893.385156662187</v>
      </c>
      <c r="GA19" s="33">
        <v>7789.0078615720467</v>
      </c>
      <c r="GB19" s="33">
        <v>6476.8089907419999</v>
      </c>
      <c r="GC19" s="33">
        <v>6848.3115394407105</v>
      </c>
      <c r="GD19" s="33">
        <v>7058.5051309492901</v>
      </c>
      <c r="GE19" s="33">
        <v>7415.3564408493421</v>
      </c>
      <c r="GF19" s="33">
        <v>7845.218880346285</v>
      </c>
      <c r="GG19" s="33">
        <v>8537.6708957818937</v>
      </c>
      <c r="GH19" s="25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25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25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</row>
    <row r="20" spans="1:244" s="131" customFormat="1" ht="12.75">
      <c r="A20" s="432"/>
      <c r="B20" s="25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5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25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25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25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25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25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25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25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25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25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25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25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25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25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</row>
    <row r="21" spans="1:244" s="131" customFormat="1" ht="12.75">
      <c r="A21" s="432" t="s">
        <v>11</v>
      </c>
      <c r="B21" s="253">
        <v>9835.4617577157405</v>
      </c>
      <c r="C21" s="33">
        <v>10638.546044891276</v>
      </c>
      <c r="D21" s="33">
        <v>10381.148857926761</v>
      </c>
      <c r="E21" s="33">
        <v>10605.408909094007</v>
      </c>
      <c r="F21" s="33">
        <v>11126.298195221845</v>
      </c>
      <c r="G21" s="33">
        <v>11818.211668575304</v>
      </c>
      <c r="H21" s="33">
        <v>12246.905814740792</v>
      </c>
      <c r="I21" s="33">
        <v>12921.250216722061</v>
      </c>
      <c r="J21" s="33">
        <v>12631.418356668522</v>
      </c>
      <c r="K21" s="33">
        <v>12393.888923839058</v>
      </c>
      <c r="L21" s="33">
        <v>13536.753365465891</v>
      </c>
      <c r="M21" s="33">
        <v>12661.927656120793</v>
      </c>
      <c r="N21" s="33">
        <v>13353.773241783118</v>
      </c>
      <c r="O21" s="33">
        <v>14314.144262315864</v>
      </c>
      <c r="P21" s="33">
        <v>14960.521299859718</v>
      </c>
      <c r="Q21" s="33">
        <v>15771.235982783193</v>
      </c>
      <c r="R21" s="253">
        <v>13843.087509430152</v>
      </c>
      <c r="S21" s="33">
        <v>14786.618248631865</v>
      </c>
      <c r="T21" s="33">
        <v>14232.789884901747</v>
      </c>
      <c r="U21" s="33">
        <v>14726.217316252751</v>
      </c>
      <c r="V21" s="33">
        <v>15573.656062527436</v>
      </c>
      <c r="W21" s="33">
        <v>16518.282849709496</v>
      </c>
      <c r="X21" s="33">
        <v>16880.998568703744</v>
      </c>
      <c r="Y21" s="33">
        <v>17711.502263265793</v>
      </c>
      <c r="Z21" s="33">
        <v>15720.02542772547</v>
      </c>
      <c r="AA21" s="33">
        <v>15695.749459395516</v>
      </c>
      <c r="AB21" s="33">
        <v>17420.011712191961</v>
      </c>
      <c r="AC21" s="33">
        <v>16370.165833647046</v>
      </c>
      <c r="AD21" s="33">
        <v>17284.461996606013</v>
      </c>
      <c r="AE21" s="33">
        <v>18670.325679502435</v>
      </c>
      <c r="AF21" s="33">
        <v>19191.947134921902</v>
      </c>
      <c r="AG21" s="33">
        <v>20074.378224149848</v>
      </c>
      <c r="AH21" s="253">
        <v>9974.5308480081894</v>
      </c>
      <c r="AI21" s="33">
        <v>10745.79309595871</v>
      </c>
      <c r="AJ21" s="33">
        <v>10489.543784131221</v>
      </c>
      <c r="AK21" s="33">
        <v>10960.712073662256</v>
      </c>
      <c r="AL21" s="33">
        <v>11449.22512807732</v>
      </c>
      <c r="AM21" s="33">
        <v>12076.689191811309</v>
      </c>
      <c r="AN21" s="33">
        <v>12932.207113291885</v>
      </c>
      <c r="AO21" s="33">
        <v>13903.349700385619</v>
      </c>
      <c r="AP21" s="33"/>
      <c r="AQ21" s="33"/>
      <c r="AR21" s="33">
        <v>14389.378604815625</v>
      </c>
      <c r="AS21" s="33">
        <v>13600.468291160028</v>
      </c>
      <c r="AT21" s="33">
        <v>14087.157578789396</v>
      </c>
      <c r="AU21" s="33">
        <v>14883.869138805449</v>
      </c>
      <c r="AV21" s="33">
        <v>13693.774468010835</v>
      </c>
      <c r="AW21" s="33">
        <v>14672.444327334269</v>
      </c>
      <c r="AX21" s="253">
        <v>8202.9081199313678</v>
      </c>
      <c r="AY21" s="33">
        <v>9008.2311469895212</v>
      </c>
      <c r="AZ21" s="33">
        <v>8949.8777378513132</v>
      </c>
      <c r="BA21" s="33">
        <v>9065.5305322480981</v>
      </c>
      <c r="BB21" s="33">
        <v>9544.2495271308544</v>
      </c>
      <c r="BC21" s="33">
        <v>10218.984476898568</v>
      </c>
      <c r="BD21" s="33">
        <v>10573.101544179051</v>
      </c>
      <c r="BE21" s="33">
        <v>11107.371171010853</v>
      </c>
      <c r="BF21" s="33">
        <v>10994.302637736524</v>
      </c>
      <c r="BG21" s="33">
        <v>10524.91607607683</v>
      </c>
      <c r="BH21" s="33">
        <v>11075.636982730859</v>
      </c>
      <c r="BI21" s="33">
        <v>10358.641784827718</v>
      </c>
      <c r="BJ21" s="33">
        <v>10914.211700787251</v>
      </c>
      <c r="BK21" s="33">
        <v>11637.479193429252</v>
      </c>
      <c r="BL21" s="33">
        <v>12219.729937651189</v>
      </c>
      <c r="BM21" s="33">
        <v>12863.111267453267</v>
      </c>
      <c r="BN21" s="253">
        <v>8375.8649292993705</v>
      </c>
      <c r="BO21" s="33">
        <v>9125.3995695931444</v>
      </c>
      <c r="BP21" s="33">
        <v>8908.7163940214195</v>
      </c>
      <c r="BQ21" s="33">
        <v>9025.5441984407771</v>
      </c>
      <c r="BR21" s="33">
        <v>9411.5502702885733</v>
      </c>
      <c r="BS21" s="33">
        <v>9940.9764194559011</v>
      </c>
      <c r="BT21" s="33">
        <v>10192.467366921732</v>
      </c>
      <c r="BU21" s="33">
        <v>10785.422879314987</v>
      </c>
      <c r="BV21" s="33">
        <v>9745.2195382228438</v>
      </c>
      <c r="BW21" s="33"/>
      <c r="BX21" s="33"/>
      <c r="BY21" s="33"/>
      <c r="BZ21" s="33"/>
      <c r="CA21" s="33"/>
      <c r="CB21" s="33"/>
      <c r="CC21" s="33"/>
      <c r="CD21" s="253">
        <v>8088.3001151574872</v>
      </c>
      <c r="CE21" s="33">
        <v>8742.1968279873927</v>
      </c>
      <c r="CF21" s="33">
        <v>8582.5897105849745</v>
      </c>
      <c r="CG21" s="33">
        <v>8798.8872947367945</v>
      </c>
      <c r="CH21" s="33">
        <v>9138.2950888742216</v>
      </c>
      <c r="CI21" s="33">
        <v>9424.3853978406587</v>
      </c>
      <c r="CJ21" s="33">
        <v>9843.4760917654385</v>
      </c>
      <c r="CK21" s="33">
        <v>10410.969943471668</v>
      </c>
      <c r="CL21" s="33">
        <v>10283.397651507872</v>
      </c>
      <c r="CM21" s="33">
        <v>10091.461227377928</v>
      </c>
      <c r="CN21" s="33">
        <v>10851.66805756452</v>
      </c>
      <c r="CO21" s="33">
        <v>10129.116103339828</v>
      </c>
      <c r="CP21" s="33">
        <v>10887.654128378001</v>
      </c>
      <c r="CQ21" s="33">
        <v>11575.178168134575</v>
      </c>
      <c r="CR21" s="33">
        <v>12470.230223911272</v>
      </c>
      <c r="CS21" s="33">
        <v>12997.460999961389</v>
      </c>
      <c r="CT21" s="25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253">
        <v>5661.2738823059199</v>
      </c>
      <c r="DK21" s="33">
        <v>5919.1023540258393</v>
      </c>
      <c r="DL21" s="33">
        <v>5856.1074275584169</v>
      </c>
      <c r="DM21" s="33">
        <v>6011.9631465879156</v>
      </c>
      <c r="DN21" s="33">
        <v>6371.864314038643</v>
      </c>
      <c r="DO21" s="33">
        <v>6861.9518885237112</v>
      </c>
      <c r="DP21" s="33">
        <v>7262.7524293252045</v>
      </c>
      <c r="DQ21" s="33">
        <v>7665.5280386039867</v>
      </c>
      <c r="DR21" s="33">
        <v>7530.6790161125209</v>
      </c>
      <c r="DS21" s="33">
        <v>7034.4156322324488</v>
      </c>
      <c r="DT21" s="33">
        <v>7280.7333891523504</v>
      </c>
      <c r="DU21" s="33">
        <v>6956.5437419922655</v>
      </c>
      <c r="DV21" s="33">
        <v>7465.5729456936915</v>
      </c>
      <c r="DW21" s="33">
        <v>8010.6916532117466</v>
      </c>
      <c r="DX21" s="33">
        <v>8353.2945006989066</v>
      </c>
      <c r="DY21" s="33">
        <v>8822.4092734971018</v>
      </c>
      <c r="DZ21" s="25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253">
        <v>6102.9392793769975</v>
      </c>
      <c r="EP21" s="33">
        <v>6120.4040757857756</v>
      </c>
      <c r="EQ21" s="33">
        <v>6266.9037326822254</v>
      </c>
      <c r="ER21" s="33">
        <v>6722.5259179658096</v>
      </c>
      <c r="ES21" s="33">
        <v>7167.3359635940005</v>
      </c>
      <c r="ET21" s="33">
        <v>7606.9170374570149</v>
      </c>
      <c r="EU21" s="33">
        <v>8077.7550883415934</v>
      </c>
      <c r="EV21" s="33">
        <v>7841.8822788031557</v>
      </c>
      <c r="EW21" s="33">
        <v>7374.4395172091808</v>
      </c>
      <c r="EX21" s="33">
        <v>7210.8021727926589</v>
      </c>
      <c r="EY21" s="33">
        <v>6850.3292460458233</v>
      </c>
      <c r="EZ21" s="33">
        <v>7348.3172930308883</v>
      </c>
      <c r="FA21" s="33">
        <v>7822.5362773712277</v>
      </c>
      <c r="FB21" s="33">
        <v>8075.4701006082041</v>
      </c>
      <c r="FC21" s="33">
        <v>8604.5131836774617</v>
      </c>
      <c r="FD21" s="253">
        <v>5798.5223536732956</v>
      </c>
      <c r="FE21" s="33">
        <v>5701.1068795320207</v>
      </c>
      <c r="FF21" s="33">
        <v>5859.8285446906057</v>
      </c>
      <c r="FG21" s="33">
        <v>6180.8224844226443</v>
      </c>
      <c r="FH21" s="33">
        <v>6703.305770336483</v>
      </c>
      <c r="FI21" s="33">
        <v>7059.1840407641566</v>
      </c>
      <c r="FJ21" s="33">
        <v>7426.7739851519227</v>
      </c>
      <c r="FK21" s="33">
        <v>7311.5013385613156</v>
      </c>
      <c r="FL21" s="33">
        <v>6840.9212011703976</v>
      </c>
      <c r="FM21" s="33">
        <v>7364.8512827602544</v>
      </c>
      <c r="FN21" s="33">
        <v>7088.5340730927346</v>
      </c>
      <c r="FO21" s="33">
        <v>7612.0486936583202</v>
      </c>
      <c r="FP21" s="33">
        <v>8247.1686755585033</v>
      </c>
      <c r="FQ21" s="33">
        <v>8701.0887000728544</v>
      </c>
      <c r="FR21" s="33">
        <v>9090.8648979263926</v>
      </c>
      <c r="FS21" s="253">
        <v>5933.4557983048289</v>
      </c>
      <c r="FT21" s="33">
        <v>5673.6859196483374</v>
      </c>
      <c r="FU21" s="33">
        <v>5890.4993170435573</v>
      </c>
      <c r="FV21" s="33">
        <v>5959.6828826189649</v>
      </c>
      <c r="FW21" s="33">
        <v>6330.6194155316698</v>
      </c>
      <c r="FX21" s="33">
        <v>7150.1812229627039</v>
      </c>
      <c r="FY21" s="33">
        <v>7511.3282466521332</v>
      </c>
      <c r="FZ21" s="33">
        <v>7570.3697955065772</v>
      </c>
      <c r="GA21" s="33">
        <v>6895.2172857489677</v>
      </c>
      <c r="GB21" s="33"/>
      <c r="GC21" s="33"/>
      <c r="GD21" s="33"/>
      <c r="GE21" s="33"/>
      <c r="GF21" s="33"/>
      <c r="GG21" s="33"/>
      <c r="GH21" s="253">
        <v>5359.9441527979452</v>
      </c>
      <c r="GI21" s="33">
        <v>5119.1194455768446</v>
      </c>
      <c r="GJ21" s="33">
        <v>5110.6328556006711</v>
      </c>
      <c r="GK21" s="33">
        <v>5293.2276195721706</v>
      </c>
      <c r="GL21" s="33">
        <v>5803.4488535146356</v>
      </c>
      <c r="GM21" s="33">
        <v>6060.4424450904435</v>
      </c>
      <c r="GN21" s="33">
        <v>6679.4968979297464</v>
      </c>
      <c r="GO21" s="33">
        <v>6935.2066125346801</v>
      </c>
      <c r="GP21" s="33">
        <v>6395.1106001592607</v>
      </c>
      <c r="GQ21" s="33">
        <v>6198.0842008849613</v>
      </c>
      <c r="GR21" s="33">
        <v>6012.6721204730147</v>
      </c>
      <c r="GS21" s="33">
        <v>7109.6306877407369</v>
      </c>
      <c r="GT21" s="33">
        <v>7338.223256552601</v>
      </c>
      <c r="GU21" s="33">
        <v>7626.4666209320603</v>
      </c>
      <c r="GV21" s="33">
        <v>7686.3184330838048</v>
      </c>
      <c r="GW21" s="33">
        <v>7794.365371825028</v>
      </c>
      <c r="GX21" s="253">
        <v>1085.7426747740062</v>
      </c>
      <c r="GY21" s="33">
        <v>4395.5746425547077</v>
      </c>
      <c r="GZ21" s="33">
        <v>5156.0744330405596</v>
      </c>
      <c r="HA21" s="33"/>
      <c r="HB21" s="33"/>
      <c r="HC21" s="33"/>
      <c r="HD21" s="33"/>
      <c r="HE21" s="33"/>
      <c r="HF21" s="33"/>
      <c r="HG21" s="33"/>
      <c r="HH21" s="33">
        <v>4967.4479908732101</v>
      </c>
      <c r="HI21" s="33">
        <v>5370.0805545687599</v>
      </c>
      <c r="HJ21" s="33">
        <v>5580.5984175956328</v>
      </c>
      <c r="HK21" s="33">
        <v>5552.1394942874995</v>
      </c>
      <c r="HL21" s="33">
        <v>5975.7711639889603</v>
      </c>
      <c r="HM21" s="253">
        <v>5228.1317740495833</v>
      </c>
      <c r="HN21" s="33">
        <v>5188.0453338811121</v>
      </c>
      <c r="HO21" s="33">
        <v>5306.1441429099232</v>
      </c>
      <c r="HP21" s="33">
        <v>5803.4488535146356</v>
      </c>
      <c r="HQ21" s="33">
        <v>6060.4424450904435</v>
      </c>
      <c r="HR21" s="33">
        <v>6679.4968979297464</v>
      </c>
      <c r="HS21" s="33">
        <v>6935.2066125346801</v>
      </c>
      <c r="HT21" s="33">
        <v>6395.1106001592607</v>
      </c>
      <c r="HU21" s="33">
        <v>5592.5749644460439</v>
      </c>
      <c r="HV21" s="33">
        <v>5992.47997668895</v>
      </c>
      <c r="HW21" s="33">
        <v>7011.3868678470053</v>
      </c>
      <c r="HX21" s="33">
        <v>7554.391504839461</v>
      </c>
      <c r="HY21" s="33">
        <v>7843.5879311809967</v>
      </c>
      <c r="HZ21" s="33">
        <v>7900.387810654609</v>
      </c>
      <c r="IA21" s="33">
        <v>7965.9488015633278</v>
      </c>
    </row>
    <row r="22" spans="1:244" s="131" customFormat="1" ht="12.75">
      <c r="A22" s="432" t="s">
        <v>12</v>
      </c>
      <c r="B22" s="253">
        <v>10137.193591010817</v>
      </c>
      <c r="C22" s="33">
        <v>10795.116472501899</v>
      </c>
      <c r="D22" s="33">
        <v>10276.515959551009</v>
      </c>
      <c r="E22" s="33">
        <v>10307.420496388861</v>
      </c>
      <c r="F22" s="33">
        <v>11028.36239873575</v>
      </c>
      <c r="G22" s="33">
        <v>12434.515902384024</v>
      </c>
      <c r="H22" s="33">
        <v>12899.159347397352</v>
      </c>
      <c r="I22" s="33">
        <v>14002.084326118233</v>
      </c>
      <c r="J22" s="33">
        <v>14604.201174192372</v>
      </c>
      <c r="K22" s="33">
        <v>15468.905948068756</v>
      </c>
      <c r="L22" s="33">
        <v>15465.415028225272</v>
      </c>
      <c r="M22" s="33">
        <v>14850.561429947393</v>
      </c>
      <c r="N22" s="33">
        <v>13240.823985592926</v>
      </c>
      <c r="O22" s="33">
        <v>13401.969982784743</v>
      </c>
      <c r="P22" s="33">
        <v>13542.367503672918</v>
      </c>
      <c r="Q22" s="33">
        <v>14552.622601964553</v>
      </c>
      <c r="R22" s="253">
        <v>12392.863773246125</v>
      </c>
      <c r="S22" s="33">
        <v>13170.325246072944</v>
      </c>
      <c r="T22" s="33">
        <v>12361.695965990064</v>
      </c>
      <c r="U22" s="33">
        <v>12728.403812779081</v>
      </c>
      <c r="V22" s="33">
        <v>13912.681296621397</v>
      </c>
      <c r="W22" s="33">
        <v>15757.776931347411</v>
      </c>
      <c r="X22" s="33">
        <v>16145.075034312229</v>
      </c>
      <c r="Y22" s="33">
        <v>16935.657901336006</v>
      </c>
      <c r="Z22" s="33">
        <v>17706.53657122573</v>
      </c>
      <c r="AA22" s="33">
        <v>18871.703051060678</v>
      </c>
      <c r="AB22" s="33">
        <v>18962.144492125</v>
      </c>
      <c r="AC22" s="33">
        <v>18415.907637276898</v>
      </c>
      <c r="AD22" s="33">
        <v>16760.760956011858</v>
      </c>
      <c r="AE22" s="33">
        <v>16752.93066885235</v>
      </c>
      <c r="AF22" s="33">
        <v>16711.466080230421</v>
      </c>
      <c r="AG22" s="33">
        <v>17918.602307722485</v>
      </c>
      <c r="AH22" s="253">
        <v>10032.132576820442</v>
      </c>
      <c r="AI22" s="33">
        <v>11283.07289324362</v>
      </c>
      <c r="AJ22" s="33">
        <v>10473.224474678003</v>
      </c>
      <c r="AK22" s="33">
        <v>10039.785444463698</v>
      </c>
      <c r="AL22" s="33">
        <v>10621.006159799099</v>
      </c>
      <c r="AM22" s="33">
        <v>11936.541373903927</v>
      </c>
      <c r="AN22" s="33">
        <v>11846.692575092391</v>
      </c>
      <c r="AO22" s="33">
        <v>12305.573052480235</v>
      </c>
      <c r="AP22" s="33">
        <v>12508.206493321128</v>
      </c>
      <c r="AQ22" s="33">
        <v>13147.750524841895</v>
      </c>
      <c r="AR22" s="33">
        <v>12622.12917762285</v>
      </c>
      <c r="AS22" s="33">
        <v>12171.719990551152</v>
      </c>
      <c r="AT22" s="33">
        <v>10903.950911858901</v>
      </c>
      <c r="AU22" s="33">
        <v>10672.043282963074</v>
      </c>
      <c r="AV22" s="33">
        <v>11309.479462808864</v>
      </c>
      <c r="AW22" s="33">
        <v>11781.821629185099</v>
      </c>
      <c r="AX22" s="253">
        <v>7952.1384626596446</v>
      </c>
      <c r="AY22" s="33">
        <v>8388.6137982132095</v>
      </c>
      <c r="AZ22" s="33">
        <v>8250.1460949748907</v>
      </c>
      <c r="BA22" s="33">
        <v>8139.988180839061</v>
      </c>
      <c r="BB22" s="33">
        <v>8614.6531261451019</v>
      </c>
      <c r="BC22" s="33">
        <v>9767.3044958159899</v>
      </c>
      <c r="BD22" s="33">
        <v>10185.789655384722</v>
      </c>
      <c r="BE22" s="33">
        <v>11085.757175046665</v>
      </c>
      <c r="BF22" s="33">
        <v>11443.753997785092</v>
      </c>
      <c r="BG22" s="33">
        <v>12157.165468820485</v>
      </c>
      <c r="BH22" s="33">
        <v>12212.971430236648</v>
      </c>
      <c r="BI22" s="33">
        <v>11522.831728568286</v>
      </c>
      <c r="BJ22" s="33">
        <v>9801.9573597264425</v>
      </c>
      <c r="BK22" s="33">
        <v>10192.80555454585</v>
      </c>
      <c r="BL22" s="33">
        <v>10413.749179783779</v>
      </c>
      <c r="BM22" s="33">
        <v>11254.664108959492</v>
      </c>
      <c r="BN22" s="253">
        <v>9039.6120642443911</v>
      </c>
      <c r="BO22" s="33">
        <v>11214.105253717546</v>
      </c>
      <c r="BP22" s="33">
        <v>11011.034355306685</v>
      </c>
      <c r="BQ22" s="33">
        <v>10820.660192973535</v>
      </c>
      <c r="BR22" s="33">
        <v>10748.507090291037</v>
      </c>
      <c r="BS22" s="33">
        <v>11298.883121786534</v>
      </c>
      <c r="BT22" s="33">
        <v>11337.588669372099</v>
      </c>
      <c r="BU22" s="33">
        <v>12645.982908515101</v>
      </c>
      <c r="BV22" s="33">
        <v>13668.087602715512</v>
      </c>
      <c r="BW22" s="33">
        <v>13309.277599569645</v>
      </c>
      <c r="BX22" s="33">
        <v>12274.122882018557</v>
      </c>
      <c r="BY22" s="33">
        <v>12256.504793157514</v>
      </c>
      <c r="BZ22" s="33">
        <v>10905.58907552647</v>
      </c>
      <c r="CA22" s="33">
        <v>12634.419786401746</v>
      </c>
      <c r="CB22" s="33">
        <v>13161.309954273176</v>
      </c>
      <c r="CC22" s="33">
        <v>13985.340024430952</v>
      </c>
      <c r="CD22" s="253">
        <v>11295.304734403608</v>
      </c>
      <c r="CE22" s="33">
        <v>11487.739608738519</v>
      </c>
      <c r="CF22" s="33">
        <v>10274.157394262873</v>
      </c>
      <c r="CG22" s="33">
        <v>10696.361856331876</v>
      </c>
      <c r="CH22" s="33">
        <v>11212.625810588084</v>
      </c>
      <c r="CI22" s="33">
        <v>8578.3012389736959</v>
      </c>
      <c r="CJ22" s="33">
        <v>8791.7595008508215</v>
      </c>
      <c r="CK22" s="33">
        <v>9693.1083575006596</v>
      </c>
      <c r="CL22" s="33">
        <v>9287.6452597181142</v>
      </c>
      <c r="CM22" s="33">
        <v>9654.9029365209608</v>
      </c>
      <c r="CN22" s="33">
        <v>9658.4222706081491</v>
      </c>
      <c r="CO22" s="33">
        <v>9194.51795249721</v>
      </c>
      <c r="CP22" s="33">
        <v>8481.4644537516397</v>
      </c>
      <c r="CQ22" s="33">
        <v>9918.547525012822</v>
      </c>
      <c r="CR22" s="33">
        <v>9716.5318134344852</v>
      </c>
      <c r="CS22" s="33">
        <v>11297.315931627159</v>
      </c>
      <c r="CT22" s="253">
        <v>7658.2569542880228</v>
      </c>
      <c r="CU22" s="33">
        <v>7585.9108237088076</v>
      </c>
      <c r="CV22" s="33">
        <v>7321.0625737898463</v>
      </c>
      <c r="CW22" s="33">
        <v>7185.1769671840275</v>
      </c>
      <c r="CX22" s="33">
        <v>7651.3272469819731</v>
      </c>
      <c r="CY22" s="33">
        <v>14462.858402038031</v>
      </c>
      <c r="CZ22" s="33">
        <v>15470.422566152965</v>
      </c>
      <c r="DA22" s="33">
        <v>16609.913571851623</v>
      </c>
      <c r="DB22" s="33">
        <v>17530.90681373734</v>
      </c>
      <c r="DC22" s="33">
        <v>17237.210855200865</v>
      </c>
      <c r="DD22" s="33">
        <v>17417.397587036234</v>
      </c>
      <c r="DE22" s="33">
        <v>16589.167156820928</v>
      </c>
      <c r="DF22" s="33">
        <v>16094.475167785235</v>
      </c>
      <c r="DG22" s="33">
        <v>16363.867532579245</v>
      </c>
      <c r="DH22" s="33">
        <v>16175.153617678507</v>
      </c>
      <c r="DI22" s="33">
        <v>17901.648659218303</v>
      </c>
      <c r="DJ22" s="253">
        <v>5712.1004737448666</v>
      </c>
      <c r="DK22" s="33">
        <v>5834.3151211166578</v>
      </c>
      <c r="DL22" s="33">
        <v>5899.7764354046994</v>
      </c>
      <c r="DM22" s="33">
        <v>5991.5551243441196</v>
      </c>
      <c r="DN22" s="33">
        <v>6364.6372176794184</v>
      </c>
      <c r="DO22" s="33">
        <v>6796.2728503611916</v>
      </c>
      <c r="DP22" s="33">
        <v>7350.1331468086419</v>
      </c>
      <c r="DQ22" s="33">
        <v>8136.5843514195021</v>
      </c>
      <c r="DR22" s="33">
        <v>7772.541111334629</v>
      </c>
      <c r="DS22" s="33">
        <v>8120.1522940392142</v>
      </c>
      <c r="DT22" s="33">
        <v>7594.1793543129552</v>
      </c>
      <c r="DU22" s="33">
        <v>7229.4549248371868</v>
      </c>
      <c r="DV22" s="33">
        <v>7017.5072976937308</v>
      </c>
      <c r="DW22" s="33">
        <v>7500.5718298499833</v>
      </c>
      <c r="DX22" s="33">
        <v>7371.1382388963502</v>
      </c>
      <c r="DY22" s="33">
        <v>7720.0112248260111</v>
      </c>
      <c r="DZ22" s="253"/>
      <c r="EA22" s="33"/>
      <c r="EB22" s="33"/>
      <c r="EC22" s="33"/>
      <c r="ED22" s="33"/>
      <c r="EE22" s="33"/>
      <c r="EF22" s="33"/>
      <c r="EG22" s="33">
        <v>8657.7182372390071</v>
      </c>
      <c r="EH22" s="33">
        <v>8935.4775573915067</v>
      </c>
      <c r="EI22" s="33">
        <v>8374.345523483973</v>
      </c>
      <c r="EJ22" s="33">
        <v>8521.3733173593882</v>
      </c>
      <c r="EK22" s="33">
        <v>6829.9250762100328</v>
      </c>
      <c r="EL22" s="33">
        <v>7026.561403890425</v>
      </c>
      <c r="EM22" s="33">
        <v>6495.0099870677841</v>
      </c>
      <c r="EN22" s="33">
        <v>6773.7443346983582</v>
      </c>
      <c r="EO22" s="253">
        <v>5900.2963820705063</v>
      </c>
      <c r="EP22" s="33">
        <v>6055.8877891913889</v>
      </c>
      <c r="EQ22" s="33">
        <v>6229.3990160548165</v>
      </c>
      <c r="ER22" s="33">
        <v>6479.3235206849604</v>
      </c>
      <c r="ES22" s="33">
        <v>6984.7282262537992</v>
      </c>
      <c r="ET22" s="33">
        <v>7538.0827075274565</v>
      </c>
      <c r="EU22" s="33">
        <v>8295.3420018891975</v>
      </c>
      <c r="EV22" s="33">
        <v>7995.0139999468629</v>
      </c>
      <c r="EW22" s="33">
        <v>8229.7924142449137</v>
      </c>
      <c r="EX22" s="33">
        <v>7294.7524456155179</v>
      </c>
      <c r="EY22" s="33">
        <v>7096.4979818023658</v>
      </c>
      <c r="EZ22" s="33">
        <v>6880.7264930336269</v>
      </c>
      <c r="FA22" s="33">
        <v>7443.8282315949655</v>
      </c>
      <c r="FB22" s="33">
        <v>7234.2578818905167</v>
      </c>
      <c r="FC22" s="33">
        <v>7600.4721282431838</v>
      </c>
      <c r="FD22" s="253">
        <v>5808.9777049377917</v>
      </c>
      <c r="FE22" s="33">
        <v>5709.9957927763135</v>
      </c>
      <c r="FF22" s="33">
        <v>5636.4630866141133</v>
      </c>
      <c r="FG22" s="33">
        <v>5920.8662881245236</v>
      </c>
      <c r="FH22" s="33">
        <v>5730.9071022852231</v>
      </c>
      <c r="FI22" s="33">
        <v>6205.5784172904732</v>
      </c>
      <c r="FJ22" s="33">
        <v>6690.0667174210457</v>
      </c>
      <c r="FK22" s="33">
        <v>5946.964470068775</v>
      </c>
      <c r="FL22" s="33">
        <v>7679.0796701984182</v>
      </c>
      <c r="FM22" s="33">
        <v>7756.1017632371149</v>
      </c>
      <c r="FN22" s="33">
        <v>7769.1915013449307</v>
      </c>
      <c r="FO22" s="33">
        <v>7863.8899770746175</v>
      </c>
      <c r="FP22" s="33">
        <v>7773.4310516916257</v>
      </c>
      <c r="FQ22" s="33">
        <v>7723.2402633643496</v>
      </c>
      <c r="FR22" s="33">
        <v>7994.7860140694829</v>
      </c>
      <c r="FS22" s="253">
        <v>6442.4288051509393</v>
      </c>
      <c r="FT22" s="33">
        <v>6388.7842668129806</v>
      </c>
      <c r="FU22" s="33">
        <v>7099.5148877796437</v>
      </c>
      <c r="FV22" s="33">
        <v>7073.3664208834225</v>
      </c>
      <c r="FW22" s="33">
        <v>7780.952891619454</v>
      </c>
      <c r="FX22" s="33">
        <v>8366.0214894244273</v>
      </c>
      <c r="FY22" s="33">
        <v>8968.4653007151082</v>
      </c>
      <c r="FZ22" s="33">
        <v>8561.578117837942</v>
      </c>
      <c r="GA22" s="33">
        <v>9456.0587699136831</v>
      </c>
      <c r="GB22" s="33">
        <v>10188.526850305137</v>
      </c>
      <c r="GC22" s="33">
        <v>10661.480821348001</v>
      </c>
      <c r="GD22" s="33">
        <v>7878.220831867181</v>
      </c>
      <c r="GE22" s="33">
        <v>8250.0925124096411</v>
      </c>
      <c r="GF22" s="33">
        <v>8899.5983250188128</v>
      </c>
      <c r="GG22" s="33">
        <v>9486.1977462297909</v>
      </c>
      <c r="GH22" s="25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25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25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</row>
    <row r="23" spans="1:244" s="131" customFormat="1" ht="12.75">
      <c r="A23" s="432" t="s">
        <v>13</v>
      </c>
      <c r="B23" s="253">
        <v>11018.625005893995</v>
      </c>
      <c r="C23" s="33">
        <v>10955.792320015646</v>
      </c>
      <c r="D23" s="33">
        <v>10230.634504683714</v>
      </c>
      <c r="E23" s="33">
        <v>10509.139280086085</v>
      </c>
      <c r="F23" s="33">
        <v>11547.905494271488</v>
      </c>
      <c r="G23" s="33">
        <v>12233.983040472891</v>
      </c>
      <c r="H23" s="33">
        <v>13727.862753335028</v>
      </c>
      <c r="I23" s="33">
        <v>13636.877282958667</v>
      </c>
      <c r="J23" s="33">
        <v>14049.807537112756</v>
      </c>
      <c r="K23" s="33">
        <v>13128.41672126471</v>
      </c>
      <c r="L23" s="33">
        <v>13901.37181263859</v>
      </c>
      <c r="M23" s="33">
        <v>15047.75453617013</v>
      </c>
      <c r="N23" s="33">
        <v>15644.87155128536</v>
      </c>
      <c r="O23" s="33">
        <v>15876.110388419371</v>
      </c>
      <c r="P23" s="33">
        <v>16861.175655508057</v>
      </c>
      <c r="Q23" s="33">
        <v>17366.396754312766</v>
      </c>
      <c r="R23" s="253">
        <v>13492.510945673905</v>
      </c>
      <c r="S23" s="33">
        <v>13601.096764736239</v>
      </c>
      <c r="T23" s="33">
        <v>12674.984148005338</v>
      </c>
      <c r="U23" s="33">
        <v>13017.890673135435</v>
      </c>
      <c r="V23" s="33">
        <v>14120.096379989996</v>
      </c>
      <c r="W23" s="33">
        <v>14866.755455266479</v>
      </c>
      <c r="X23" s="33">
        <v>16781.208171036084</v>
      </c>
      <c r="Y23" s="33">
        <v>15287.634704285259</v>
      </c>
      <c r="Z23" s="33">
        <v>14989.589995292774</v>
      </c>
      <c r="AA23" s="33">
        <v>14231.234930288672</v>
      </c>
      <c r="AB23" s="33">
        <v>15008.972746900863</v>
      </c>
      <c r="AC23" s="33">
        <v>16163.376607385235</v>
      </c>
      <c r="AD23" s="33">
        <v>17259.16209890832</v>
      </c>
      <c r="AE23" s="33">
        <v>17273.246821718214</v>
      </c>
      <c r="AF23" s="33">
        <v>18136.605199765752</v>
      </c>
      <c r="AG23" s="33">
        <v>18579.218045339803</v>
      </c>
      <c r="AH23" s="253">
        <v>11075.245779803989</v>
      </c>
      <c r="AI23" s="33">
        <v>10947.229297209286</v>
      </c>
      <c r="AJ23" s="33">
        <v>10062.189778235001</v>
      </c>
      <c r="AK23" s="33">
        <v>10046.66706849589</v>
      </c>
      <c r="AL23" s="33">
        <v>11156.811660830146</v>
      </c>
      <c r="AM23" s="33">
        <v>11799.688721112827</v>
      </c>
      <c r="AN23" s="33">
        <v>13313.629561403879</v>
      </c>
      <c r="AO23" s="33">
        <v>13204.527632216046</v>
      </c>
      <c r="AP23" s="33">
        <v>14462.045733878051</v>
      </c>
      <c r="AQ23" s="33">
        <v>13427.214077876313</v>
      </c>
      <c r="AR23" s="33">
        <v>14380.868927450545</v>
      </c>
      <c r="AS23" s="33">
        <v>16736.769841960609</v>
      </c>
      <c r="AT23" s="33">
        <v>16666.011479734843</v>
      </c>
      <c r="AU23" s="33">
        <v>17060.182664157583</v>
      </c>
      <c r="AV23" s="33">
        <v>22151.956131824489</v>
      </c>
      <c r="AW23" s="33">
        <v>22995.081502232882</v>
      </c>
      <c r="AX23" s="253">
        <v>7502.6438832483991</v>
      </c>
      <c r="AY23" s="33">
        <v>7438.0371216050735</v>
      </c>
      <c r="AZ23" s="33">
        <v>7078.2133808439312</v>
      </c>
      <c r="BA23" s="33">
        <v>7746.8101883971967</v>
      </c>
      <c r="BB23" s="33">
        <v>8469.8524762442594</v>
      </c>
      <c r="BC23" s="33">
        <v>9346.2724766538395</v>
      </c>
      <c r="BD23" s="33">
        <v>10498.546829247536</v>
      </c>
      <c r="BE23" s="33">
        <v>10944.829983020054</v>
      </c>
      <c r="BF23" s="33">
        <v>12257.01343077142</v>
      </c>
      <c r="BG23" s="33">
        <v>11127.283202701072</v>
      </c>
      <c r="BH23" s="33">
        <v>11893.821770495426</v>
      </c>
      <c r="BI23" s="33">
        <v>12051.023605221622</v>
      </c>
      <c r="BJ23" s="33">
        <v>12062.827012890408</v>
      </c>
      <c r="BK23" s="33">
        <v>12781.882155003359</v>
      </c>
      <c r="BL23" s="33">
        <v>13209.184851261733</v>
      </c>
      <c r="BM23" s="33">
        <v>13687.672401528836</v>
      </c>
      <c r="BN23" s="253">
        <v>10482.529539647421</v>
      </c>
      <c r="BO23" s="33">
        <v>10476.637533449035</v>
      </c>
      <c r="BP23" s="33">
        <v>10830.027774785209</v>
      </c>
      <c r="BQ23" s="33">
        <v>10186.54619056517</v>
      </c>
      <c r="BR23" s="33">
        <v>11265.500122374708</v>
      </c>
      <c r="BS23" s="33">
        <v>11781.221520081259</v>
      </c>
      <c r="BT23" s="33">
        <v>12478.651875587753</v>
      </c>
      <c r="BU23" s="33">
        <v>12903.339186090965</v>
      </c>
      <c r="BV23" s="33">
        <v>12010.58165106434</v>
      </c>
      <c r="BW23" s="33">
        <v>8308.0446907969181</v>
      </c>
      <c r="BX23" s="33">
        <v>8688.9792402123712</v>
      </c>
      <c r="BY23" s="33">
        <v>11888.472093579911</v>
      </c>
      <c r="BZ23" s="33"/>
      <c r="CA23" s="33"/>
      <c r="CB23" s="33"/>
      <c r="CC23" s="33"/>
      <c r="CD23" s="253">
        <v>7927.3691284372217</v>
      </c>
      <c r="CE23" s="33">
        <v>7710.0610838467155</v>
      </c>
      <c r="CF23" s="33">
        <v>6861.7269954179819</v>
      </c>
      <c r="CG23" s="33">
        <v>7336.0779746877561</v>
      </c>
      <c r="CH23" s="33">
        <v>9368.7960489845264</v>
      </c>
      <c r="CI23" s="33">
        <v>10065.93798006102</v>
      </c>
      <c r="CJ23" s="33">
        <v>11312.634316554007</v>
      </c>
      <c r="CK23" s="33">
        <v>11496.078597364158</v>
      </c>
      <c r="CL23" s="33">
        <v>11689.35117787641</v>
      </c>
      <c r="CM23" s="33">
        <v>15694.200521692988</v>
      </c>
      <c r="CN23" s="33">
        <v>16501.278541947784</v>
      </c>
      <c r="CO23" s="33">
        <v>11794.496478842284</v>
      </c>
      <c r="CP23" s="33">
        <v>11373.367938206222</v>
      </c>
      <c r="CQ23" s="33">
        <v>11635.716459075607</v>
      </c>
      <c r="CR23" s="33">
        <v>12510.4400533398</v>
      </c>
      <c r="CS23" s="33">
        <v>13311.057286849009</v>
      </c>
      <c r="CT23" s="253">
        <v>8487.3815773951301</v>
      </c>
      <c r="CU23" s="33">
        <v>8110.6340312284692</v>
      </c>
      <c r="CV23" s="33">
        <v>8451.6735989898625</v>
      </c>
      <c r="CW23" s="33">
        <v>8556.9095725402731</v>
      </c>
      <c r="CX23" s="33">
        <v>9078.0285279818381</v>
      </c>
      <c r="CY23" s="33">
        <v>9777.021572578582</v>
      </c>
      <c r="CZ23" s="33">
        <v>12075.397703453</v>
      </c>
      <c r="DA23" s="33">
        <v>11972.469963399109</v>
      </c>
      <c r="DB23" s="33">
        <v>12576.708120421104</v>
      </c>
      <c r="DC23" s="33">
        <v>10673.972528796568</v>
      </c>
      <c r="DD23" s="33">
        <v>10980.357519729068</v>
      </c>
      <c r="DE23" s="33">
        <v>11372.275962096304</v>
      </c>
      <c r="DF23" s="33">
        <v>11236.214499322028</v>
      </c>
      <c r="DG23" s="33">
        <v>11511.22671604576</v>
      </c>
      <c r="DH23" s="33">
        <v>12633.85043181171</v>
      </c>
      <c r="DI23" s="33">
        <v>13137.850632619313</v>
      </c>
      <c r="DJ23" s="253">
        <v>5232.5094904353564</v>
      </c>
      <c r="DK23" s="33">
        <v>4925.4044014660567</v>
      </c>
      <c r="DL23" s="33">
        <v>4455.6745282881075</v>
      </c>
      <c r="DM23" s="33">
        <v>4961.5646304060529</v>
      </c>
      <c r="DN23" s="33">
        <v>5615.9995041332959</v>
      </c>
      <c r="DO23" s="33">
        <v>5885.3701931183614</v>
      </c>
      <c r="DP23" s="33">
        <v>6529.7439713476024</v>
      </c>
      <c r="DQ23" s="33">
        <v>6629.1370115040936</v>
      </c>
      <c r="DR23" s="33">
        <v>6700.900537787551</v>
      </c>
      <c r="DS23" s="33">
        <v>5963.2673898899366</v>
      </c>
      <c r="DT23" s="33">
        <v>6400.790595003813</v>
      </c>
      <c r="DU23" s="33">
        <v>6352.7998010803967</v>
      </c>
      <c r="DV23" s="33">
        <v>6877.0523235482724</v>
      </c>
      <c r="DW23" s="33">
        <v>7034.3171636753077</v>
      </c>
      <c r="DX23" s="33">
        <v>7497.5384351007524</v>
      </c>
      <c r="DY23" s="33">
        <v>7896.2663868967011</v>
      </c>
      <c r="DZ23" s="25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25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25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253">
        <v>6854.3769487151922</v>
      </c>
      <c r="FT23" s="33">
        <v>6714.4135913916371</v>
      </c>
      <c r="FU23" s="33">
        <v>6621.6375107542299</v>
      </c>
      <c r="FV23" s="33">
        <v>7032.8624229979469</v>
      </c>
      <c r="FW23" s="33">
        <v>773.21970683864697</v>
      </c>
      <c r="FX23" s="33">
        <v>873.36621014794571</v>
      </c>
      <c r="FY23" s="33">
        <v>726.39886757927809</v>
      </c>
      <c r="FZ23" s="33">
        <v>734.66550372115398</v>
      </c>
      <c r="GA23" s="33">
        <v>7020.3643396175385</v>
      </c>
      <c r="GB23" s="33">
        <v>910.4054105363075</v>
      </c>
      <c r="GC23" s="33">
        <v>7841.2018739352643</v>
      </c>
      <c r="GD23" s="33">
        <v>8024.8618592528237</v>
      </c>
      <c r="GE23" s="33">
        <v>1136.8618594520233</v>
      </c>
      <c r="GF23" s="33">
        <v>1172.4087189987174</v>
      </c>
      <c r="GG23" s="33">
        <v>1269.9215186343445</v>
      </c>
      <c r="GH23" s="25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25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25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</row>
    <row r="24" spans="1:244" s="26" customFormat="1" ht="12.75">
      <c r="A24" s="433" t="s">
        <v>14</v>
      </c>
      <c r="B24" s="265">
        <v>8170.345054594266</v>
      </c>
      <c r="C24" s="263">
        <v>8146.8296727687321</v>
      </c>
      <c r="D24" s="263">
        <v>8635.760604717836</v>
      </c>
      <c r="E24" s="263">
        <v>8290.7628369976319</v>
      </c>
      <c r="F24" s="263">
        <v>9220.6000565406921</v>
      </c>
      <c r="G24" s="263">
        <v>9680.3533097526961</v>
      </c>
      <c r="H24" s="263">
        <v>10572.631405273829</v>
      </c>
      <c r="I24" s="263">
        <v>11088.833363313168</v>
      </c>
      <c r="J24" s="263">
        <v>11917.61273511471</v>
      </c>
      <c r="K24" s="263">
        <v>11652.660895597324</v>
      </c>
      <c r="L24" s="263">
        <v>11821.621182879717</v>
      </c>
      <c r="M24" s="263">
        <v>12136.135947016937</v>
      </c>
      <c r="N24" s="263">
        <v>12803.169966182773</v>
      </c>
      <c r="O24" s="263">
        <v>12975.806336295345</v>
      </c>
      <c r="P24" s="263">
        <v>13068.910078347302</v>
      </c>
      <c r="Q24" s="263">
        <v>13929.888102931716</v>
      </c>
      <c r="R24" s="265">
        <v>10689.766649691417</v>
      </c>
      <c r="S24" s="263">
        <v>10431.851390646119</v>
      </c>
      <c r="T24" s="263">
        <v>11199.515379605295</v>
      </c>
      <c r="U24" s="263">
        <v>10872.129284343453</v>
      </c>
      <c r="V24" s="263">
        <v>11619.599902578331</v>
      </c>
      <c r="W24" s="263">
        <v>12024.336431503529</v>
      </c>
      <c r="X24" s="263">
        <v>12924.855345989214</v>
      </c>
      <c r="Y24" s="263">
        <v>13238.262975996142</v>
      </c>
      <c r="Z24" s="263">
        <v>14304.41595950372</v>
      </c>
      <c r="AA24" s="263">
        <v>14059.823422211775</v>
      </c>
      <c r="AB24" s="263">
        <v>14188.837482492778</v>
      </c>
      <c r="AC24" s="263">
        <v>14106.933128668879</v>
      </c>
      <c r="AD24" s="263">
        <v>14660.838508499268</v>
      </c>
      <c r="AE24" s="263">
        <v>14857.460455165045</v>
      </c>
      <c r="AF24" s="263">
        <v>14869.733576007262</v>
      </c>
      <c r="AG24" s="263">
        <v>16214.009320701161</v>
      </c>
      <c r="AH24" s="265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5">
        <v>7330.7802567357412</v>
      </c>
      <c r="AY24" s="263">
        <v>7184.0302336413106</v>
      </c>
      <c r="AZ24" s="263">
        <v>7708.1250679810437</v>
      </c>
      <c r="BA24" s="263">
        <v>7552.7817223461034</v>
      </c>
      <c r="BB24" s="263">
        <v>8021.1822357259807</v>
      </c>
      <c r="BC24" s="263">
        <v>8575.3378910099746</v>
      </c>
      <c r="BD24" s="263">
        <v>9382.5071290099277</v>
      </c>
      <c r="BE24" s="263">
        <v>9787.7646834338902</v>
      </c>
      <c r="BF24" s="263">
        <v>10726.659213337816</v>
      </c>
      <c r="BG24" s="263">
        <v>10073.844269866759</v>
      </c>
      <c r="BH24" s="263">
        <v>11156.189978198061</v>
      </c>
      <c r="BI24" s="263">
        <v>11654.723942437298</v>
      </c>
      <c r="BJ24" s="263">
        <v>12464.646881514029</v>
      </c>
      <c r="BK24" s="263">
        <v>12328.90024973328</v>
      </c>
      <c r="BL24" s="263">
        <v>12886.846181972909</v>
      </c>
      <c r="BM24" s="263">
        <v>12840.33189814457</v>
      </c>
      <c r="BN24" s="265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5"/>
      <c r="CE24" s="263"/>
      <c r="CF24" s="263"/>
      <c r="CG24" s="263"/>
      <c r="CH24" s="263"/>
      <c r="CI24" s="263"/>
      <c r="CJ24" s="263"/>
      <c r="CK24" s="263"/>
      <c r="CL24" s="263">
        <v>8398.0959245453996</v>
      </c>
      <c r="CM24" s="263">
        <v>8783.0807436454324</v>
      </c>
      <c r="CN24" s="263">
        <v>8703.4977146278416</v>
      </c>
      <c r="CO24" s="263">
        <v>9450.151889405106</v>
      </c>
      <c r="CP24" s="263">
        <v>9808.4746285926685</v>
      </c>
      <c r="CQ24" s="263">
        <v>9936.865470788598</v>
      </c>
      <c r="CR24" s="263">
        <v>10597.768870049438</v>
      </c>
      <c r="CS24" s="263">
        <v>11236.377197630287</v>
      </c>
      <c r="CT24" s="265">
        <v>6758.4118972067336</v>
      </c>
      <c r="CU24" s="263">
        <v>6724.9357641552342</v>
      </c>
      <c r="CV24" s="263">
        <v>6896.9222555791912</v>
      </c>
      <c r="CW24" s="263">
        <v>6170.4779207334204</v>
      </c>
      <c r="CX24" s="263">
        <v>7082.4276299106168</v>
      </c>
      <c r="CY24" s="263">
        <v>7469.2015547905903</v>
      </c>
      <c r="CZ24" s="263">
        <v>8291.981443719973</v>
      </c>
      <c r="DA24" s="263">
        <v>8950.6491857905785</v>
      </c>
      <c r="DB24" s="263">
        <v>9612.3199566703715</v>
      </c>
      <c r="DC24" s="263">
        <v>9705.7448445418231</v>
      </c>
      <c r="DD24" s="263">
        <v>9392.7906279049894</v>
      </c>
      <c r="DE24" s="263">
        <v>10046.433668890131</v>
      </c>
      <c r="DF24" s="263">
        <v>10904.658499910951</v>
      </c>
      <c r="DG24" s="263">
        <v>11258.828125611792</v>
      </c>
      <c r="DH24" s="263">
        <v>10986.889272510467</v>
      </c>
      <c r="DI24" s="263">
        <v>11712.73123705449</v>
      </c>
      <c r="DJ24" s="265">
        <v>5921.9192659817527</v>
      </c>
      <c r="DK24" s="263">
        <v>6476.332628686072</v>
      </c>
      <c r="DL24" s="263">
        <v>6297.2330139017868</v>
      </c>
      <c r="DM24" s="263">
        <v>6981.5606310824032</v>
      </c>
      <c r="DN24" s="263">
        <v>5972.2451129508163</v>
      </c>
      <c r="DO24" s="263">
        <v>6115.161182259686</v>
      </c>
      <c r="DP24" s="263">
        <v>5740.3705124201078</v>
      </c>
      <c r="DQ24" s="263">
        <v>7711.130472213853</v>
      </c>
      <c r="DR24" s="263">
        <v>7012.6709684193947</v>
      </c>
      <c r="DS24" s="263">
        <v>6764.1651017284248</v>
      </c>
      <c r="DT24" s="263">
        <v>6382.4641806387881</v>
      </c>
      <c r="DU24" s="263">
        <v>6822.1231666026706</v>
      </c>
      <c r="DV24" s="263">
        <v>7618.3220371467396</v>
      </c>
      <c r="DW24" s="263">
        <v>7819.9726290679373</v>
      </c>
      <c r="DX24" s="263">
        <v>7925.1490734911004</v>
      </c>
      <c r="DY24" s="263">
        <v>8687.6148878322474</v>
      </c>
      <c r="DZ24" s="265">
        <v>5523.5035154634443</v>
      </c>
      <c r="EA24" s="263">
        <v>6015.7533622714018</v>
      </c>
      <c r="EB24" s="263">
        <v>5021.4439613464247</v>
      </c>
      <c r="EC24" s="263">
        <v>5052.0335500261526</v>
      </c>
      <c r="ED24" s="263">
        <v>5076.183203315456</v>
      </c>
      <c r="EE24" s="263">
        <v>4564.0860788975688</v>
      </c>
      <c r="EF24" s="263">
        <v>5965.4649219500052</v>
      </c>
      <c r="EG24" s="263">
        <v>6484.5276862145984</v>
      </c>
      <c r="EH24" s="263">
        <v>6199.1991498564439</v>
      </c>
      <c r="EI24" s="263">
        <v>5711.7852207408996</v>
      </c>
      <c r="EJ24" s="263">
        <v>6063.8261782642057</v>
      </c>
      <c r="EK24" s="263">
        <v>7259.0416992733371</v>
      </c>
      <c r="EL24" s="263">
        <v>7745.3372307544869</v>
      </c>
      <c r="EM24" s="263">
        <v>7726.703324421127</v>
      </c>
      <c r="EN24" s="263">
        <v>7916.0886237750319</v>
      </c>
      <c r="EO24" s="265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5"/>
      <c r="FE24" s="263"/>
      <c r="FF24" s="263">
        <v>5975.6309857023989</v>
      </c>
      <c r="FG24" s="263">
        <v>6355.9493067590984</v>
      </c>
      <c r="FH24" s="263">
        <v>6494.6185592037382</v>
      </c>
      <c r="FI24" s="263">
        <v>5755.5255513006732</v>
      </c>
      <c r="FJ24" s="263">
        <v>8837.9774998654302</v>
      </c>
      <c r="FK24" s="263"/>
      <c r="FL24" s="263"/>
      <c r="FM24" s="263">
        <v>5566.2257080359941</v>
      </c>
      <c r="FN24" s="263">
        <v>6948.2298123521487</v>
      </c>
      <c r="FO24" s="263">
        <v>7359.8680719701515</v>
      </c>
      <c r="FP24" s="263">
        <v>7526.0324338101764</v>
      </c>
      <c r="FQ24" s="263">
        <v>8134.8383688388822</v>
      </c>
      <c r="FR24" s="263">
        <v>9791.3158949115696</v>
      </c>
      <c r="FS24" s="265">
        <v>7031.1777004294381</v>
      </c>
      <c r="FT24" s="263">
        <v>6605.8399819979195</v>
      </c>
      <c r="FU24" s="263">
        <v>8050.7768223640251</v>
      </c>
      <c r="FV24" s="263">
        <v>6125.7969215314333</v>
      </c>
      <c r="FW24" s="263">
        <v>6311.3552423870669</v>
      </c>
      <c r="FX24" s="263">
        <v>6044.2007353922718</v>
      </c>
      <c r="FY24" s="263">
        <v>7971.4472848963696</v>
      </c>
      <c r="FZ24" s="263">
        <v>7191.486955458382</v>
      </c>
      <c r="GA24" s="263">
        <v>6957.2360006024628</v>
      </c>
      <c r="GB24" s="263">
        <v>6837.0363028353377</v>
      </c>
      <c r="GC24" s="263">
        <v>7194.4603113528265</v>
      </c>
      <c r="GD24" s="263">
        <v>8045.5813978032647</v>
      </c>
      <c r="GE24" s="263">
        <v>7989.3315692683573</v>
      </c>
      <c r="GF24" s="263">
        <v>7869.699621634385</v>
      </c>
      <c r="GG24" s="263">
        <v>8405.8206558594939</v>
      </c>
      <c r="GH24" s="265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3"/>
      <c r="GV24" s="263"/>
      <c r="GW24" s="263"/>
      <c r="GX24" s="265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3"/>
      <c r="HK24" s="263"/>
      <c r="HL24" s="263"/>
      <c r="HM24" s="265"/>
      <c r="HN24" s="263"/>
      <c r="HO24" s="263"/>
      <c r="HP24" s="263"/>
      <c r="HQ24" s="263"/>
      <c r="HR24" s="263"/>
      <c r="HS24" s="263"/>
      <c r="HT24" s="263"/>
      <c r="HU24" s="263"/>
      <c r="HV24" s="263"/>
      <c r="HW24" s="263"/>
      <c r="HX24" s="263"/>
      <c r="HY24" s="263"/>
      <c r="HZ24" s="263"/>
      <c r="IA24" s="263"/>
    </row>
    <row r="25" spans="1:244" s="87" customFormat="1" ht="12.75">
      <c r="A25" s="54"/>
      <c r="B25" s="46" t="s">
        <v>58</v>
      </c>
      <c r="C25" s="46" t="s">
        <v>63</v>
      </c>
      <c r="D25" s="46" t="s">
        <v>88</v>
      </c>
      <c r="E25" s="46" t="s">
        <v>94</v>
      </c>
      <c r="F25" s="46" t="s">
        <v>104</v>
      </c>
      <c r="G25" s="46" t="s">
        <v>108</v>
      </c>
      <c r="H25" s="46" t="s">
        <v>110</v>
      </c>
      <c r="I25" s="46" t="s">
        <v>134</v>
      </c>
      <c r="J25" s="46" t="s">
        <v>135</v>
      </c>
      <c r="K25" s="46" t="s">
        <v>136</v>
      </c>
      <c r="L25" s="46" t="s">
        <v>159</v>
      </c>
      <c r="M25" s="46" t="s">
        <v>159</v>
      </c>
      <c r="N25" s="46" t="s">
        <v>159</v>
      </c>
      <c r="O25" s="46" t="s">
        <v>159</v>
      </c>
      <c r="P25" s="46" t="s">
        <v>193</v>
      </c>
      <c r="Q25" s="46" t="s">
        <v>193</v>
      </c>
      <c r="R25" s="15" t="s">
        <v>59</v>
      </c>
      <c r="S25" s="46" t="s">
        <v>58</v>
      </c>
      <c r="T25" s="46" t="s">
        <v>63</v>
      </c>
      <c r="U25" s="46" t="s">
        <v>88</v>
      </c>
      <c r="V25" s="46" t="s">
        <v>94</v>
      </c>
      <c r="W25" s="46" t="s">
        <v>104</v>
      </c>
      <c r="X25" s="46" t="s">
        <v>108</v>
      </c>
      <c r="Y25" s="46" t="s">
        <v>110</v>
      </c>
      <c r="Z25" s="46" t="s">
        <v>117</v>
      </c>
      <c r="AA25" s="46" t="s">
        <v>137</v>
      </c>
      <c r="AB25" s="46" t="s">
        <v>160</v>
      </c>
      <c r="AC25" s="46" t="s">
        <v>160</v>
      </c>
      <c r="AD25" s="46"/>
      <c r="AE25" s="46"/>
      <c r="AF25" s="46" t="s">
        <v>194</v>
      </c>
      <c r="AG25" s="46" t="s">
        <v>194</v>
      </c>
      <c r="AH25" s="15" t="s">
        <v>133</v>
      </c>
      <c r="AI25" s="14" t="s">
        <v>59</v>
      </c>
      <c r="AJ25" s="46" t="s">
        <v>58</v>
      </c>
      <c r="AK25" s="46" t="s">
        <v>63</v>
      </c>
      <c r="AL25" s="46" t="s">
        <v>88</v>
      </c>
      <c r="AM25" s="46" t="s">
        <v>94</v>
      </c>
      <c r="AN25" s="46" t="s">
        <v>104</v>
      </c>
      <c r="AO25" s="46" t="s">
        <v>108</v>
      </c>
      <c r="AP25" s="46" t="s">
        <v>110</v>
      </c>
      <c r="AQ25" s="46" t="s">
        <v>138</v>
      </c>
      <c r="AR25" s="46" t="s">
        <v>138</v>
      </c>
      <c r="AS25" s="46" t="s">
        <v>161</v>
      </c>
      <c r="AT25" s="46"/>
      <c r="AU25" s="46"/>
      <c r="AV25" s="46" t="s">
        <v>195</v>
      </c>
      <c r="AW25" s="46" t="s">
        <v>195</v>
      </c>
      <c r="AX25" s="46" t="s">
        <v>133</v>
      </c>
      <c r="AY25" s="46" t="s">
        <v>133</v>
      </c>
      <c r="AZ25" s="46" t="s">
        <v>60</v>
      </c>
      <c r="BA25" s="46" t="s">
        <v>58</v>
      </c>
      <c r="BB25" s="46" t="s">
        <v>63</v>
      </c>
      <c r="BC25" s="46" t="s">
        <v>88</v>
      </c>
      <c r="BD25" s="46" t="s">
        <v>94</v>
      </c>
      <c r="BE25" s="46" t="s">
        <v>104</v>
      </c>
      <c r="BF25" s="46" t="s">
        <v>108</v>
      </c>
      <c r="BG25" s="46" t="s">
        <v>139</v>
      </c>
      <c r="BH25" s="46" t="s">
        <v>162</v>
      </c>
      <c r="BI25" s="46" t="s">
        <v>162</v>
      </c>
      <c r="BJ25" s="46"/>
      <c r="BK25" s="46"/>
      <c r="BL25" s="46" t="s">
        <v>196</v>
      </c>
      <c r="BM25" s="46" t="s">
        <v>196</v>
      </c>
      <c r="BN25" s="46" t="s">
        <v>123</v>
      </c>
      <c r="BO25" s="46" t="s">
        <v>133</v>
      </c>
      <c r="BP25" s="46" t="s">
        <v>133</v>
      </c>
      <c r="BQ25" s="15" t="s">
        <v>59</v>
      </c>
      <c r="BR25" s="46" t="s">
        <v>58</v>
      </c>
      <c r="BS25" s="46" t="s">
        <v>63</v>
      </c>
      <c r="BT25" s="46" t="s">
        <v>88</v>
      </c>
      <c r="BU25" s="46" t="s">
        <v>94</v>
      </c>
      <c r="BV25" s="46" t="s">
        <v>104</v>
      </c>
      <c r="BW25" s="46" t="s">
        <v>140</v>
      </c>
      <c r="BX25" s="46" t="s">
        <v>163</v>
      </c>
      <c r="BY25" s="46" t="s">
        <v>163</v>
      </c>
      <c r="BZ25" s="46"/>
      <c r="CA25" s="46"/>
      <c r="CB25" s="46" t="s">
        <v>197</v>
      </c>
      <c r="CC25" s="46" t="s">
        <v>197</v>
      </c>
      <c r="CD25" s="46" t="s">
        <v>117</v>
      </c>
      <c r="CE25" s="46" t="s">
        <v>123</v>
      </c>
      <c r="CF25" s="46" t="s">
        <v>133</v>
      </c>
      <c r="CG25" s="46" t="s">
        <v>133</v>
      </c>
      <c r="CH25" s="15" t="s">
        <v>59</v>
      </c>
      <c r="CI25" s="46" t="s">
        <v>58</v>
      </c>
      <c r="CJ25" s="46" t="s">
        <v>63</v>
      </c>
      <c r="CK25" s="46" t="s">
        <v>88</v>
      </c>
      <c r="CL25" s="46" t="s">
        <v>94</v>
      </c>
      <c r="CM25" s="46" t="s">
        <v>141</v>
      </c>
      <c r="CN25" s="46" t="s">
        <v>164</v>
      </c>
      <c r="CO25" s="46" t="s">
        <v>164</v>
      </c>
      <c r="CP25" s="46"/>
      <c r="CQ25" s="46"/>
      <c r="CR25" s="46" t="s">
        <v>198</v>
      </c>
      <c r="CS25" s="46" t="s">
        <v>198</v>
      </c>
      <c r="CT25" s="46" t="s">
        <v>110</v>
      </c>
      <c r="CU25" s="46" t="s">
        <v>117</v>
      </c>
      <c r="CV25" s="46" t="s">
        <v>123</v>
      </c>
      <c r="CW25" s="46" t="s">
        <v>133</v>
      </c>
      <c r="CX25" s="46" t="s">
        <v>133</v>
      </c>
      <c r="CY25" s="46" t="s">
        <v>59</v>
      </c>
      <c r="CZ25" s="46" t="s">
        <v>58</v>
      </c>
      <c r="DA25" s="46" t="s">
        <v>63</v>
      </c>
      <c r="DB25" s="46" t="s">
        <v>88</v>
      </c>
      <c r="DC25" s="46" t="s">
        <v>142</v>
      </c>
      <c r="DD25" s="46" t="s">
        <v>165</v>
      </c>
      <c r="DE25" s="46" t="s">
        <v>165</v>
      </c>
      <c r="DF25" s="46"/>
      <c r="DG25" s="46"/>
      <c r="DH25" s="46" t="s">
        <v>199</v>
      </c>
      <c r="DI25" s="46" t="s">
        <v>199</v>
      </c>
      <c r="DJ25" s="46" t="s">
        <v>108</v>
      </c>
      <c r="DK25" s="46" t="s">
        <v>110</v>
      </c>
      <c r="DL25" s="46" t="s">
        <v>117</v>
      </c>
      <c r="DM25" s="46" t="s">
        <v>123</v>
      </c>
      <c r="DN25" s="46" t="s">
        <v>133</v>
      </c>
      <c r="DO25" s="46" t="s">
        <v>133</v>
      </c>
      <c r="DP25" s="14" t="s">
        <v>86</v>
      </c>
      <c r="DQ25" s="46" t="s">
        <v>59</v>
      </c>
      <c r="DR25" s="46" t="s">
        <v>58</v>
      </c>
      <c r="DS25" s="46" t="s">
        <v>143</v>
      </c>
      <c r="DT25" s="46" t="s">
        <v>166</v>
      </c>
      <c r="DU25" s="46" t="s">
        <v>166</v>
      </c>
      <c r="DV25" s="46"/>
      <c r="DW25" s="46"/>
      <c r="DX25" s="46"/>
      <c r="DY25" s="46"/>
      <c r="DZ25" s="46" t="s">
        <v>94</v>
      </c>
      <c r="EA25" s="46" t="s">
        <v>104</v>
      </c>
      <c r="EB25" s="46" t="s">
        <v>108</v>
      </c>
      <c r="EC25" s="46" t="s">
        <v>110</v>
      </c>
      <c r="ED25" s="46" t="s">
        <v>117</v>
      </c>
      <c r="EE25" s="46" t="s">
        <v>123</v>
      </c>
      <c r="EF25" s="46" t="s">
        <v>133</v>
      </c>
      <c r="EG25" s="46" t="s">
        <v>133</v>
      </c>
      <c r="EH25" s="46" t="s">
        <v>144</v>
      </c>
      <c r="EI25" s="46" t="s">
        <v>167</v>
      </c>
      <c r="EJ25" s="46" t="s">
        <v>167</v>
      </c>
      <c r="EK25" s="46"/>
      <c r="EL25" s="46"/>
      <c r="EM25" s="46" t="s">
        <v>200</v>
      </c>
      <c r="EN25" s="46" t="s">
        <v>200</v>
      </c>
      <c r="EO25" s="46" t="s">
        <v>94</v>
      </c>
      <c r="EP25" s="46" t="s">
        <v>104</v>
      </c>
      <c r="EQ25" s="46" t="s">
        <v>108</v>
      </c>
      <c r="ER25" s="46" t="s">
        <v>155</v>
      </c>
      <c r="ES25" s="46" t="s">
        <v>154</v>
      </c>
      <c r="ET25" s="46" t="s">
        <v>153</v>
      </c>
      <c r="EU25" s="46" t="s">
        <v>152</v>
      </c>
      <c r="EV25" s="46" t="s">
        <v>151</v>
      </c>
      <c r="EW25" s="46" t="s">
        <v>145</v>
      </c>
      <c r="EX25" s="46" t="s">
        <v>168</v>
      </c>
      <c r="EY25" s="46" t="s">
        <v>168</v>
      </c>
      <c r="EZ25" s="46"/>
      <c r="FA25" s="46"/>
      <c r="FB25" s="46" t="s">
        <v>201</v>
      </c>
      <c r="FC25" s="46" t="s">
        <v>201</v>
      </c>
      <c r="FD25" s="46" t="s">
        <v>94</v>
      </c>
      <c r="FE25" s="46" t="s">
        <v>104</v>
      </c>
      <c r="FF25" s="46" t="s">
        <v>108</v>
      </c>
      <c r="FG25" s="46" t="s">
        <v>110</v>
      </c>
      <c r="FH25" s="46" t="s">
        <v>117</v>
      </c>
      <c r="FI25" s="46" t="s">
        <v>123</v>
      </c>
      <c r="FJ25" s="46" t="s">
        <v>133</v>
      </c>
      <c r="FK25" s="46" t="s">
        <v>133</v>
      </c>
      <c r="FL25" s="46" t="s">
        <v>146</v>
      </c>
      <c r="FM25" s="46" t="s">
        <v>169</v>
      </c>
      <c r="FN25" s="46" t="s">
        <v>169</v>
      </c>
      <c r="FO25" s="46"/>
      <c r="FP25" s="46"/>
      <c r="FQ25" s="46"/>
      <c r="FR25" s="46"/>
      <c r="FS25" s="46" t="s">
        <v>94</v>
      </c>
      <c r="FT25" s="46" t="s">
        <v>104</v>
      </c>
      <c r="FU25" s="46" t="s">
        <v>108</v>
      </c>
      <c r="FV25" s="46" t="s">
        <v>110</v>
      </c>
      <c r="FW25" s="46" t="s">
        <v>117</v>
      </c>
      <c r="FX25" s="46" t="s">
        <v>123</v>
      </c>
      <c r="FY25" s="46" t="s">
        <v>133</v>
      </c>
      <c r="FZ25" s="46" t="s">
        <v>133</v>
      </c>
      <c r="GA25" s="46" t="s">
        <v>147</v>
      </c>
      <c r="GB25" s="46" t="s">
        <v>170</v>
      </c>
      <c r="GC25" s="46" t="s">
        <v>170</v>
      </c>
      <c r="GD25" s="46"/>
      <c r="GE25" s="46"/>
      <c r="GF25" s="46" t="s">
        <v>202</v>
      </c>
      <c r="GG25" s="46" t="s">
        <v>202</v>
      </c>
      <c r="GH25" s="46" t="s">
        <v>94</v>
      </c>
      <c r="GI25" s="46" t="s">
        <v>104</v>
      </c>
      <c r="GJ25" s="46" t="s">
        <v>108</v>
      </c>
      <c r="GK25" s="46" t="s">
        <v>110</v>
      </c>
      <c r="GL25" s="46" t="s">
        <v>117</v>
      </c>
      <c r="GM25" s="46" t="s">
        <v>123</v>
      </c>
      <c r="GN25" s="46" t="s">
        <v>133</v>
      </c>
      <c r="GO25" s="46" t="s">
        <v>133</v>
      </c>
      <c r="GP25" s="15" t="s">
        <v>59</v>
      </c>
      <c r="GQ25" s="46" t="s">
        <v>148</v>
      </c>
      <c r="GR25" s="46" t="s">
        <v>171</v>
      </c>
      <c r="GS25" s="46" t="s">
        <v>171</v>
      </c>
      <c r="GT25" s="46" t="s">
        <v>180</v>
      </c>
      <c r="GU25" s="46" t="s">
        <v>181</v>
      </c>
      <c r="GV25" s="46" t="s">
        <v>203</v>
      </c>
      <c r="GW25" s="46" t="s">
        <v>203</v>
      </c>
      <c r="GX25" s="46" t="s">
        <v>88</v>
      </c>
      <c r="GY25" s="46" t="s">
        <v>94</v>
      </c>
      <c r="GZ25" s="46" t="s">
        <v>104</v>
      </c>
      <c r="HA25" s="46" t="s">
        <v>108</v>
      </c>
      <c r="HB25" s="46" t="s">
        <v>110</v>
      </c>
      <c r="HC25" s="46" t="s">
        <v>117</v>
      </c>
      <c r="HD25" s="46" t="s">
        <v>123</v>
      </c>
      <c r="HE25" s="46" t="s">
        <v>133</v>
      </c>
      <c r="HF25" s="46" t="s">
        <v>149</v>
      </c>
      <c r="HG25" s="46" t="s">
        <v>172</v>
      </c>
      <c r="HH25" s="46" t="s">
        <v>172</v>
      </c>
      <c r="HI25" s="46"/>
      <c r="HJ25" s="46"/>
      <c r="HK25" s="46" t="s">
        <v>204</v>
      </c>
      <c r="HL25" s="46" t="s">
        <v>204</v>
      </c>
      <c r="HM25" s="46" t="s">
        <v>88</v>
      </c>
      <c r="HN25" s="46" t="s">
        <v>94</v>
      </c>
      <c r="HO25" s="46" t="s">
        <v>104</v>
      </c>
      <c r="HP25" s="46" t="s">
        <v>108</v>
      </c>
      <c r="HQ25" s="46" t="s">
        <v>110</v>
      </c>
      <c r="HR25" s="46" t="s">
        <v>117</v>
      </c>
      <c r="HS25" s="46" t="s">
        <v>123</v>
      </c>
      <c r="HT25" s="46" t="s">
        <v>133</v>
      </c>
      <c r="HU25" s="46" t="s">
        <v>150</v>
      </c>
      <c r="HV25" s="46" t="s">
        <v>173</v>
      </c>
      <c r="HW25" s="46" t="s">
        <v>173</v>
      </c>
      <c r="HX25" s="46" t="s">
        <v>178</v>
      </c>
      <c r="HY25" s="46" t="s">
        <v>179</v>
      </c>
      <c r="HZ25" s="46" t="s">
        <v>205</v>
      </c>
      <c r="IA25" s="46" t="s">
        <v>205</v>
      </c>
      <c r="IB25" s="46"/>
      <c r="IC25" s="46"/>
      <c r="ID25" s="46"/>
      <c r="IE25" s="46"/>
      <c r="IF25" s="46"/>
      <c r="IG25" s="46"/>
      <c r="IH25" s="46"/>
      <c r="II25" s="46"/>
      <c r="IJ25" s="46"/>
    </row>
    <row r="26" spans="1:244" ht="15.75">
      <c r="K26" s="430"/>
      <c r="L26" s="430"/>
      <c r="M26" s="430"/>
      <c r="N26" s="430"/>
      <c r="O26" s="430"/>
      <c r="P26" s="430"/>
      <c r="Q26" s="430"/>
      <c r="AB26" s="430"/>
      <c r="AC26" s="430"/>
      <c r="AD26" s="430"/>
      <c r="AE26" s="430"/>
      <c r="AF26" s="430"/>
      <c r="AG26" s="46"/>
      <c r="AR26" s="430"/>
      <c r="AS26" s="430"/>
      <c r="AT26" s="430"/>
      <c r="AU26" s="430"/>
      <c r="AV26" s="430"/>
      <c r="AW26" s="430"/>
      <c r="BH26" s="430"/>
      <c r="BI26" s="430"/>
      <c r="BJ26" s="430"/>
      <c r="BK26" s="430"/>
      <c r="BL26" s="430"/>
      <c r="BM26" s="430"/>
      <c r="BX26" s="430"/>
      <c r="BY26" s="430"/>
      <c r="BZ26" s="430"/>
      <c r="CA26" s="430"/>
      <c r="CB26" s="430"/>
      <c r="CC26" s="430"/>
      <c r="CN26" s="430"/>
      <c r="CO26" s="430"/>
      <c r="CP26" s="430"/>
      <c r="CQ26" s="430"/>
      <c r="CR26" s="430"/>
      <c r="CS26" s="430"/>
      <c r="DD26" s="430"/>
      <c r="DE26" s="430"/>
      <c r="DF26" s="430"/>
      <c r="DG26" s="430"/>
      <c r="DH26" s="430"/>
      <c r="DI26" s="430"/>
      <c r="DT26" s="430"/>
      <c r="DU26" s="430"/>
      <c r="DV26" s="430"/>
      <c r="DW26" s="430"/>
      <c r="DX26" s="430"/>
      <c r="DY26" s="430"/>
      <c r="EI26" s="430"/>
      <c r="EJ26" s="430"/>
      <c r="EK26" s="430"/>
      <c r="EL26" s="430"/>
      <c r="EM26" s="430"/>
      <c r="EN26" s="430"/>
      <c r="EX26" s="430"/>
      <c r="EY26" s="430"/>
      <c r="EZ26" s="430"/>
      <c r="FA26" s="430"/>
      <c r="FB26" s="430"/>
      <c r="FC26" s="430"/>
      <c r="FM26" s="430"/>
      <c r="FN26" s="430"/>
      <c r="FO26" s="430"/>
      <c r="FP26" s="430"/>
      <c r="FQ26" s="430"/>
      <c r="FR26" s="430"/>
      <c r="GB26" s="430"/>
      <c r="GC26" s="430"/>
      <c r="GD26" s="430"/>
      <c r="GE26" s="430"/>
      <c r="GF26" s="430"/>
      <c r="GG26" s="430"/>
      <c r="GR26" s="430"/>
      <c r="GS26" s="430"/>
      <c r="GT26" s="430"/>
      <c r="GU26" s="430"/>
      <c r="GV26" s="430"/>
      <c r="GW26" s="430"/>
      <c r="HG26" s="430"/>
      <c r="HH26" s="430"/>
      <c r="HI26" s="430"/>
      <c r="HJ26" s="430"/>
      <c r="HK26" s="430"/>
      <c r="HL26" s="430"/>
      <c r="HV26" s="430"/>
      <c r="HW26" s="430"/>
      <c r="HX26" s="430"/>
      <c r="HY26" s="430"/>
      <c r="HZ26" s="430"/>
      <c r="IA26" s="430"/>
    </row>
    <row r="27" spans="1:244" ht="15.75">
      <c r="B27" s="426"/>
      <c r="K27" s="430"/>
      <c r="L27" s="430"/>
      <c r="M27" s="430"/>
      <c r="N27" s="430"/>
      <c r="O27" s="430"/>
      <c r="P27" s="430"/>
      <c r="Q27" s="430"/>
      <c r="AB27" s="430"/>
      <c r="AC27" s="430"/>
      <c r="AD27" s="430"/>
      <c r="AE27" s="430"/>
      <c r="AF27" s="430"/>
      <c r="AG27" s="430"/>
      <c r="AR27" s="430"/>
      <c r="AS27" s="430"/>
      <c r="AT27" s="430"/>
      <c r="AU27" s="430"/>
      <c r="AV27" s="430"/>
      <c r="AW27" s="430"/>
      <c r="BH27" s="430"/>
      <c r="BI27" s="430"/>
      <c r="BJ27" s="430"/>
      <c r="BK27" s="430"/>
      <c r="BL27" s="430"/>
      <c r="BM27" s="430"/>
      <c r="BX27" s="430"/>
      <c r="BY27" s="430"/>
      <c r="BZ27" s="430"/>
      <c r="CA27" s="430"/>
      <c r="CB27" s="430"/>
      <c r="CC27" s="430"/>
      <c r="CN27" s="430"/>
      <c r="CO27" s="430"/>
      <c r="CP27" s="430"/>
      <c r="CQ27" s="430"/>
      <c r="CR27" s="430"/>
      <c r="CS27" s="430"/>
      <c r="DD27" s="430"/>
      <c r="DE27" s="430"/>
      <c r="DF27" s="430"/>
      <c r="DG27" s="430"/>
      <c r="DH27" s="430"/>
      <c r="DI27" s="430"/>
      <c r="DT27" s="430"/>
      <c r="DU27" s="430"/>
      <c r="DV27" s="430"/>
      <c r="DW27" s="430"/>
      <c r="DX27" s="430"/>
      <c r="DY27" s="430"/>
      <c r="EI27" s="430"/>
      <c r="EJ27" s="430"/>
      <c r="EK27" s="430"/>
      <c r="EL27" s="430"/>
      <c r="EM27" s="430"/>
      <c r="EN27" s="430"/>
      <c r="EX27" s="430"/>
      <c r="EY27" s="430"/>
      <c r="EZ27" s="430"/>
      <c r="FA27" s="430"/>
      <c r="FB27" s="430"/>
      <c r="FC27" s="430"/>
      <c r="FM27" s="430"/>
      <c r="FN27" s="430"/>
      <c r="FO27" s="430"/>
      <c r="FP27" s="430"/>
      <c r="FQ27" s="430"/>
      <c r="FR27" s="430"/>
      <c r="GB27" s="430"/>
      <c r="GC27" s="430"/>
      <c r="GD27" s="430"/>
      <c r="GE27" s="430"/>
      <c r="GF27" s="430"/>
      <c r="GG27" s="430"/>
      <c r="GR27" s="430"/>
      <c r="GS27" s="430"/>
      <c r="GT27" s="430"/>
      <c r="GU27" s="430"/>
      <c r="GV27" s="430"/>
      <c r="GW27" s="430"/>
      <c r="HG27" s="430"/>
      <c r="HH27" s="430"/>
      <c r="HI27" s="430"/>
      <c r="HJ27" s="430"/>
      <c r="HK27" s="430"/>
      <c r="HL27" s="430"/>
      <c r="HV27" s="430"/>
      <c r="HW27" s="430"/>
      <c r="HX27" s="430"/>
      <c r="HY27" s="430"/>
      <c r="HZ27" s="430"/>
      <c r="IA27" s="430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99"/>
  </sheetPr>
  <dimension ref="A1:IY33"/>
  <sheetViews>
    <sheetView zoomScale="90" zoomScaleNormal="90" workbookViewId="0">
      <pane xSplit="1" ySplit="3" topLeftCell="GW4" activePane="bottomRight" state="frozen"/>
      <selection activeCell="L23" sqref="L23"/>
      <selection pane="topRight" activeCell="L23" sqref="L23"/>
      <selection pane="bottomLeft" activeCell="L23" sqref="L23"/>
      <selection pane="bottomRight" activeCell="HU14" sqref="HU14"/>
    </sheetView>
  </sheetViews>
  <sheetFormatPr defaultRowHeight="15"/>
  <cols>
    <col min="1" max="1" width="10.77734375" style="158" customWidth="1"/>
    <col min="2" max="20" width="7.109375" style="156" customWidth="1"/>
    <col min="21" max="21" width="7.109375" style="157" customWidth="1"/>
    <col min="22" max="32" width="7.109375" style="147" customWidth="1"/>
    <col min="33" max="33" width="7.5546875" style="157" customWidth="1"/>
    <col min="34" max="39" width="7.5546875" style="156" customWidth="1"/>
    <col min="40" max="40" width="7.5546875" style="148" customWidth="1"/>
    <col min="41" max="44" width="7.5546875" style="147" customWidth="1"/>
    <col min="45" max="49" width="7.109375" style="147" customWidth="1"/>
    <col min="50" max="50" width="7.5546875" style="157" customWidth="1"/>
    <col min="51" max="55" width="7.5546875" style="156" customWidth="1"/>
    <col min="56" max="56" width="7.5546875" style="157" customWidth="1"/>
    <col min="57" max="61" width="7.5546875" style="147" customWidth="1"/>
    <col min="62" max="66" width="7.109375" style="147" customWidth="1"/>
    <col min="67" max="67" width="7.5546875" style="157" customWidth="1"/>
    <col min="68" max="73" width="7.5546875" style="156" customWidth="1"/>
    <col min="74" max="78" width="7.5546875" style="147" customWidth="1"/>
    <col min="79" max="83" width="7.109375" style="147" customWidth="1"/>
    <col min="84" max="84" width="7.5546875" style="157" customWidth="1"/>
    <col min="85" max="90" width="7.5546875" style="156" customWidth="1"/>
    <col min="91" max="95" width="7.5546875" style="147" customWidth="1"/>
    <col min="96" max="100" width="7.109375" style="147" customWidth="1"/>
    <col min="101" max="101" width="7.5546875" style="157" customWidth="1"/>
    <col min="102" max="107" width="7.5546875" style="156" customWidth="1"/>
    <col min="108" max="112" width="7.5546875" style="147" customWidth="1"/>
    <col min="113" max="117" width="7.109375" style="147" customWidth="1"/>
    <col min="118" max="118" width="7.5546875" style="157" customWidth="1"/>
    <col min="119" max="124" width="7.5546875" style="156" customWidth="1"/>
    <col min="125" max="129" width="7.5546875" style="147" customWidth="1"/>
    <col min="130" max="134" width="7.109375" style="147" customWidth="1"/>
    <col min="135" max="135" width="7.5546875" style="157" customWidth="1"/>
    <col min="136" max="141" width="7.5546875" style="156" customWidth="1"/>
    <col min="142" max="142" width="7.5546875" style="148" customWidth="1"/>
    <col min="143" max="147" width="7.5546875" style="147" customWidth="1"/>
    <col min="148" max="152" width="7.109375" style="147" customWidth="1"/>
    <col min="153" max="153" width="7.5546875" style="157" customWidth="1"/>
    <col min="154" max="157" width="7.5546875" style="156" customWidth="1"/>
    <col min="158" max="162" width="7.5546875" style="147" customWidth="1"/>
    <col min="163" max="167" width="7.109375" style="147" customWidth="1"/>
    <col min="168" max="168" width="7.5546875" style="157" customWidth="1"/>
    <col min="169" max="172" width="7.5546875" style="156" customWidth="1"/>
    <col min="173" max="177" width="7.5546875" style="147" customWidth="1"/>
    <col min="178" max="182" width="7.109375" style="147" customWidth="1"/>
    <col min="183" max="183" width="7.5546875" style="157" customWidth="1"/>
    <col min="184" max="187" width="7.5546875" style="156" customWidth="1"/>
    <col min="188" max="192" width="7.5546875" style="147" customWidth="1"/>
    <col min="193" max="197" width="7.109375" style="147" customWidth="1"/>
    <col min="198" max="198" width="7.5546875" style="157" customWidth="1"/>
    <col min="199" max="202" width="7.5546875" style="156" customWidth="1"/>
    <col min="203" max="207" width="7.5546875" style="147" customWidth="1"/>
    <col min="208" max="212" width="7.109375" style="147" customWidth="1"/>
    <col min="213" max="213" width="7.5546875" style="157" customWidth="1"/>
    <col min="214" max="218" width="7.5546875" style="156" customWidth="1"/>
    <col min="219" max="219" width="7.5546875" style="148" customWidth="1"/>
    <col min="220" max="224" width="7.5546875" style="147" customWidth="1"/>
    <col min="225" max="229" width="7.109375" style="147" customWidth="1"/>
    <col min="230" max="230" width="7.5546875" style="157" customWidth="1"/>
    <col min="231" max="234" width="7.5546875" style="156" customWidth="1"/>
    <col min="235" max="239" width="7.5546875" style="147" customWidth="1"/>
    <col min="240" max="244" width="7.109375" style="147" customWidth="1"/>
    <col min="245" max="245" width="7.5546875" style="157" customWidth="1"/>
    <col min="246" max="252" width="7.5546875" style="156" customWidth="1"/>
    <col min="253" max="254" width="7.5546875" style="147" customWidth="1"/>
    <col min="255" max="259" width="7.109375" style="147" customWidth="1"/>
    <col min="260" max="16384" width="8.88671875" style="133"/>
  </cols>
  <sheetData>
    <row r="1" spans="1:259" s="518" customFormat="1" ht="15.75">
      <c r="A1" s="179"/>
      <c r="B1" s="42" t="s">
        <v>51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53"/>
      <c r="R1" s="89"/>
      <c r="S1" s="89"/>
      <c r="T1" s="89"/>
      <c r="U1" s="89"/>
      <c r="V1" s="215"/>
      <c r="W1" s="215"/>
      <c r="X1" s="215"/>
      <c r="Y1" s="215"/>
      <c r="Z1" s="215"/>
      <c r="AA1" s="141"/>
      <c r="AB1" s="141"/>
      <c r="AC1" s="141"/>
      <c r="AD1" s="141"/>
      <c r="AE1" s="141"/>
      <c r="AF1" s="141"/>
      <c r="AG1" s="89"/>
      <c r="AH1" s="89"/>
      <c r="AI1" s="314"/>
      <c r="AJ1" s="314"/>
      <c r="AK1" s="314"/>
      <c r="AL1" s="314"/>
      <c r="AM1" s="314"/>
      <c r="AN1" s="215"/>
      <c r="AO1" s="215"/>
      <c r="AP1" s="215"/>
      <c r="AQ1" s="215"/>
      <c r="AR1" s="141"/>
      <c r="AS1" s="141"/>
      <c r="AT1" s="141"/>
      <c r="AU1" s="141"/>
      <c r="AV1" s="141"/>
      <c r="AW1" s="141"/>
      <c r="AX1" s="89"/>
      <c r="AY1" s="89"/>
      <c r="AZ1" s="89"/>
      <c r="BA1" s="89"/>
      <c r="BB1" s="89"/>
      <c r="BC1" s="89"/>
      <c r="BD1" s="89"/>
      <c r="BE1" s="215"/>
      <c r="BF1" s="215"/>
      <c r="BG1" s="215"/>
      <c r="BH1" s="215"/>
      <c r="BI1" s="141"/>
      <c r="BJ1" s="141"/>
      <c r="BK1" s="141"/>
      <c r="BL1" s="141"/>
      <c r="BM1" s="141"/>
      <c r="BN1" s="141"/>
      <c r="BO1" s="89"/>
      <c r="BP1" s="89"/>
      <c r="BQ1" s="89"/>
      <c r="BR1" s="89"/>
      <c r="BS1" s="89"/>
      <c r="BT1" s="89"/>
      <c r="BU1" s="89"/>
      <c r="BV1" s="215"/>
      <c r="BW1" s="215"/>
      <c r="BX1" s="215"/>
      <c r="BY1" s="215"/>
      <c r="BZ1" s="141"/>
      <c r="CA1" s="141"/>
      <c r="CB1" s="141"/>
      <c r="CC1" s="141"/>
      <c r="CD1" s="141"/>
      <c r="CE1" s="141"/>
      <c r="CF1" s="412"/>
      <c r="CG1" s="89"/>
      <c r="CH1" s="89"/>
      <c r="CI1" s="89"/>
      <c r="CJ1" s="89"/>
      <c r="CK1" s="89"/>
      <c r="CL1" s="89"/>
      <c r="CM1" s="215"/>
      <c r="CN1" s="215"/>
      <c r="CO1" s="215"/>
      <c r="CP1" s="215"/>
      <c r="CQ1" s="141"/>
      <c r="CR1" s="141"/>
      <c r="CS1" s="141"/>
      <c r="CT1" s="141"/>
      <c r="CU1" s="141"/>
      <c r="CV1" s="141"/>
      <c r="CW1" s="89"/>
      <c r="CX1" s="89"/>
      <c r="CY1" s="89"/>
      <c r="CZ1" s="89"/>
      <c r="DA1" s="89"/>
      <c r="DB1" s="89"/>
      <c r="DC1" s="89"/>
      <c r="DD1" s="215"/>
      <c r="DE1" s="215"/>
      <c r="DF1" s="215"/>
      <c r="DG1" s="215"/>
      <c r="DH1" s="141"/>
      <c r="DI1" s="141"/>
      <c r="DJ1" s="141"/>
      <c r="DK1" s="141"/>
      <c r="DL1" s="141"/>
      <c r="DM1" s="141"/>
      <c r="DN1" s="89"/>
      <c r="DO1" s="217"/>
      <c r="DP1" s="217"/>
      <c r="DQ1" s="217"/>
      <c r="DR1" s="217"/>
      <c r="DS1" s="217"/>
      <c r="DT1" s="217"/>
      <c r="DU1" s="215"/>
      <c r="DV1" s="215"/>
      <c r="DW1" s="215"/>
      <c r="DX1" s="215"/>
      <c r="DY1" s="141"/>
      <c r="DZ1" s="141"/>
      <c r="EA1" s="141"/>
      <c r="EB1" s="141"/>
      <c r="EC1" s="141"/>
      <c r="ED1" s="141"/>
      <c r="EE1" s="89"/>
      <c r="EF1" s="89"/>
      <c r="EG1" s="89"/>
      <c r="EH1" s="89"/>
      <c r="EI1" s="89"/>
      <c r="EJ1" s="89"/>
      <c r="EK1" s="89"/>
      <c r="EL1" s="215"/>
      <c r="EM1" s="215"/>
      <c r="EN1" s="215"/>
      <c r="EO1" s="215"/>
      <c r="EP1" s="215"/>
      <c r="EQ1" s="141"/>
      <c r="ER1" s="141"/>
      <c r="ES1" s="141"/>
      <c r="ET1" s="141"/>
      <c r="EU1" s="141"/>
      <c r="EV1" s="141"/>
      <c r="EW1" s="412"/>
      <c r="EX1" s="89"/>
      <c r="EY1" s="89"/>
      <c r="EZ1" s="89"/>
      <c r="FA1" s="89"/>
      <c r="FB1" s="215"/>
      <c r="FC1" s="215"/>
      <c r="FD1" s="215"/>
      <c r="FE1" s="215"/>
      <c r="FF1" s="141"/>
      <c r="FG1" s="141"/>
      <c r="FH1" s="141"/>
      <c r="FI1" s="141"/>
      <c r="FJ1" s="141"/>
      <c r="FK1" s="141"/>
      <c r="FL1" s="89"/>
      <c r="FM1" s="89"/>
      <c r="FN1" s="89"/>
      <c r="FO1" s="89"/>
      <c r="FP1" s="89"/>
      <c r="FQ1" s="215"/>
      <c r="FR1" s="215"/>
      <c r="FS1" s="215"/>
      <c r="FT1" s="215"/>
      <c r="FU1" s="141"/>
      <c r="FV1" s="141"/>
      <c r="FW1" s="141"/>
      <c r="FX1" s="141"/>
      <c r="FY1" s="141"/>
      <c r="FZ1" s="141"/>
      <c r="GA1" s="412"/>
      <c r="GB1" s="217"/>
      <c r="GC1" s="217"/>
      <c r="GD1" s="217"/>
      <c r="GE1" s="217"/>
      <c r="GF1" s="215"/>
      <c r="GG1" s="215"/>
      <c r="GH1" s="215"/>
      <c r="GI1" s="215"/>
      <c r="GJ1" s="141"/>
      <c r="GK1" s="141"/>
      <c r="GL1" s="141"/>
      <c r="GM1" s="141"/>
      <c r="GN1" s="141"/>
      <c r="GO1" s="141"/>
      <c r="GP1" s="412"/>
      <c r="GQ1" s="217"/>
      <c r="GR1" s="217"/>
      <c r="GS1" s="217"/>
      <c r="GT1" s="217"/>
      <c r="GU1" s="215"/>
      <c r="GV1" s="215"/>
      <c r="GW1" s="215"/>
      <c r="GX1" s="215"/>
      <c r="GY1" s="141"/>
      <c r="GZ1" s="141"/>
      <c r="HA1" s="143"/>
      <c r="HB1" s="143"/>
      <c r="HC1" s="143"/>
      <c r="HD1" s="143"/>
      <c r="HE1" s="513"/>
      <c r="HF1" s="89"/>
      <c r="HG1" s="89"/>
      <c r="HH1" s="89"/>
      <c r="HI1" s="89"/>
      <c r="HJ1" s="89"/>
      <c r="HK1" s="215"/>
      <c r="HL1" s="215"/>
      <c r="HM1" s="215"/>
      <c r="HN1" s="215"/>
      <c r="HO1" s="215"/>
      <c r="HP1" s="141"/>
      <c r="HQ1" s="141"/>
      <c r="HR1" s="141"/>
      <c r="HS1" s="141"/>
      <c r="HT1" s="141"/>
      <c r="HU1" s="141"/>
      <c r="HV1" s="89"/>
      <c r="HW1" s="89"/>
      <c r="HX1" s="89"/>
      <c r="HY1" s="89"/>
      <c r="HZ1" s="89"/>
      <c r="IA1" s="215"/>
      <c r="IB1" s="215"/>
      <c r="IC1" s="215"/>
      <c r="ID1" s="215"/>
      <c r="IE1" s="141"/>
      <c r="IF1" s="141"/>
      <c r="IG1" s="141"/>
      <c r="IH1" s="141"/>
      <c r="II1" s="141"/>
      <c r="IJ1" s="141"/>
      <c r="IK1" s="412"/>
      <c r="IL1" s="89"/>
      <c r="IM1" s="89"/>
      <c r="IN1" s="89"/>
      <c r="IO1" s="89"/>
      <c r="IP1" s="89"/>
      <c r="IQ1" s="215"/>
      <c r="IR1" s="411"/>
      <c r="IS1" s="215"/>
      <c r="IT1" s="141"/>
      <c r="IU1" s="141"/>
      <c r="IV1" s="143"/>
      <c r="IW1" s="143"/>
      <c r="IX1" s="143"/>
      <c r="IY1" s="143"/>
    </row>
    <row r="2" spans="1:259" s="518" customFormat="1" ht="15.75">
      <c r="A2" s="224"/>
      <c r="B2" s="413" t="s">
        <v>64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  <c r="N2" s="414"/>
      <c r="O2" s="414"/>
      <c r="P2" s="414"/>
      <c r="Q2" s="402"/>
      <c r="R2" s="273"/>
      <c r="S2" s="273"/>
      <c r="T2" s="273"/>
      <c r="U2" s="376"/>
      <c r="V2" s="234"/>
      <c r="W2" s="403"/>
      <c r="X2" s="403"/>
      <c r="Y2" s="403"/>
      <c r="Z2" s="517"/>
      <c r="AA2" s="403"/>
      <c r="AB2" s="647"/>
      <c r="AC2" s="517"/>
      <c r="AD2" s="517"/>
      <c r="AE2" s="517"/>
      <c r="AF2" s="517"/>
      <c r="AG2" s="416" t="s">
        <v>27</v>
      </c>
      <c r="AH2" s="273"/>
      <c r="AI2" s="314"/>
      <c r="AJ2" s="314"/>
      <c r="AK2" s="314"/>
      <c r="AL2" s="314"/>
      <c r="AM2" s="314"/>
      <c r="AN2" s="403"/>
      <c r="AO2" s="403"/>
      <c r="AP2" s="403"/>
      <c r="AQ2" s="517"/>
      <c r="AR2" s="403"/>
      <c r="AS2" s="647"/>
      <c r="AT2" s="517"/>
      <c r="AU2" s="517"/>
      <c r="AV2" s="517"/>
      <c r="AW2" s="517"/>
      <c r="AX2" s="416" t="s">
        <v>28</v>
      </c>
      <c r="AY2" s="273"/>
      <c r="AZ2" s="89"/>
      <c r="BA2" s="89"/>
      <c r="BB2" s="89"/>
      <c r="BC2" s="89"/>
      <c r="BD2" s="89"/>
      <c r="BE2" s="403"/>
      <c r="BF2" s="403"/>
      <c r="BG2" s="403"/>
      <c r="BH2" s="517"/>
      <c r="BI2" s="403"/>
      <c r="BJ2" s="647"/>
      <c r="BK2" s="517"/>
      <c r="BL2" s="517"/>
      <c r="BM2" s="517"/>
      <c r="BN2" s="517"/>
      <c r="BO2" s="416" t="s">
        <v>29</v>
      </c>
      <c r="BP2" s="273"/>
      <c r="BQ2" s="89"/>
      <c r="BR2" s="89"/>
      <c r="BS2" s="89"/>
      <c r="BT2" s="89"/>
      <c r="BU2" s="89"/>
      <c r="BV2" s="403"/>
      <c r="BW2" s="403"/>
      <c r="BX2" s="403"/>
      <c r="BY2" s="517"/>
      <c r="BZ2" s="403"/>
      <c r="CA2" s="647"/>
      <c r="CB2" s="517"/>
      <c r="CC2" s="517"/>
      <c r="CD2" s="517"/>
      <c r="CE2" s="517"/>
      <c r="CF2" s="416" t="s">
        <v>30</v>
      </c>
      <c r="CG2" s="273"/>
      <c r="CH2" s="89"/>
      <c r="CI2" s="89"/>
      <c r="CJ2" s="89"/>
      <c r="CK2" s="89"/>
      <c r="CL2" s="89"/>
      <c r="CM2" s="403"/>
      <c r="CN2" s="403"/>
      <c r="CO2" s="403"/>
      <c r="CP2" s="517"/>
      <c r="CQ2" s="403"/>
      <c r="CR2" s="647"/>
      <c r="CS2" s="517"/>
      <c r="CT2" s="517"/>
      <c r="CU2" s="517"/>
      <c r="CV2" s="517"/>
      <c r="CW2" s="416" t="s">
        <v>31</v>
      </c>
      <c r="CX2" s="273"/>
      <c r="CY2" s="89"/>
      <c r="CZ2" s="89"/>
      <c r="DA2" s="89"/>
      <c r="DB2" s="89"/>
      <c r="DC2" s="89"/>
      <c r="DD2" s="403"/>
      <c r="DE2" s="403"/>
      <c r="DF2" s="403"/>
      <c r="DG2" s="517"/>
      <c r="DH2" s="403"/>
      <c r="DI2" s="647"/>
      <c r="DJ2" s="517"/>
      <c r="DK2" s="517"/>
      <c r="DL2" s="517"/>
      <c r="DM2" s="517"/>
      <c r="DN2" s="416" t="s">
        <v>32</v>
      </c>
      <c r="DO2" s="310"/>
      <c r="DP2" s="217"/>
      <c r="DQ2" s="217"/>
      <c r="DR2" s="217"/>
      <c r="DS2" s="217"/>
      <c r="DT2" s="217"/>
      <c r="DU2" s="403"/>
      <c r="DV2" s="403"/>
      <c r="DW2" s="403"/>
      <c r="DX2" s="517"/>
      <c r="DY2" s="403"/>
      <c r="DZ2" s="647"/>
      <c r="EA2" s="517"/>
      <c r="EB2" s="517"/>
      <c r="EC2" s="517"/>
      <c r="ED2" s="517"/>
      <c r="EE2" s="508" t="s">
        <v>25</v>
      </c>
      <c r="EF2" s="273"/>
      <c r="EG2" s="273"/>
      <c r="EH2" s="89"/>
      <c r="EI2" s="89"/>
      <c r="EJ2" s="89"/>
      <c r="EK2" s="89"/>
      <c r="EL2" s="234"/>
      <c r="EM2" s="403"/>
      <c r="EN2" s="403"/>
      <c r="EO2" s="403"/>
      <c r="EP2" s="517"/>
      <c r="EQ2" s="403"/>
      <c r="ER2" s="647"/>
      <c r="ES2" s="517"/>
      <c r="ET2" s="517"/>
      <c r="EU2" s="517"/>
      <c r="EV2" s="517"/>
      <c r="EW2" s="416" t="s">
        <v>33</v>
      </c>
      <c r="EX2" s="273"/>
      <c r="EY2" s="273"/>
      <c r="EZ2" s="273"/>
      <c r="FA2" s="273"/>
      <c r="FB2" s="403"/>
      <c r="FC2" s="403"/>
      <c r="FD2" s="403"/>
      <c r="FE2" s="517"/>
      <c r="FF2" s="403"/>
      <c r="FG2" s="647"/>
      <c r="FH2" s="517"/>
      <c r="FI2" s="517"/>
      <c r="FJ2" s="517"/>
      <c r="FK2" s="517"/>
      <c r="FL2" s="416" t="s">
        <v>21</v>
      </c>
      <c r="FM2" s="273"/>
      <c r="FN2" s="273"/>
      <c r="FO2" s="273"/>
      <c r="FP2" s="273"/>
      <c r="FQ2" s="403"/>
      <c r="FR2" s="403"/>
      <c r="FS2" s="403"/>
      <c r="FT2" s="517"/>
      <c r="FU2" s="403"/>
      <c r="FV2" s="647"/>
      <c r="FW2" s="517"/>
      <c r="FX2" s="517"/>
      <c r="FY2" s="517"/>
      <c r="FZ2" s="517"/>
      <c r="GA2" s="416" t="s">
        <v>34</v>
      </c>
      <c r="GB2" s="310"/>
      <c r="GC2" s="310"/>
      <c r="GD2" s="310"/>
      <c r="GE2" s="310"/>
      <c r="GF2" s="403"/>
      <c r="GG2" s="403"/>
      <c r="GH2" s="403"/>
      <c r="GI2" s="517"/>
      <c r="GJ2" s="403"/>
      <c r="GK2" s="647"/>
      <c r="GL2" s="517"/>
      <c r="GM2" s="517"/>
      <c r="GN2" s="517"/>
      <c r="GO2" s="517"/>
      <c r="GP2" s="416" t="s">
        <v>35</v>
      </c>
      <c r="GQ2" s="310"/>
      <c r="GR2" s="310"/>
      <c r="GS2" s="310"/>
      <c r="GT2" s="310"/>
      <c r="GU2" s="403"/>
      <c r="GV2" s="403"/>
      <c r="GW2" s="403"/>
      <c r="GX2" s="517"/>
      <c r="GY2" s="403"/>
      <c r="GZ2" s="647"/>
      <c r="HA2" s="403"/>
      <c r="HB2" s="403"/>
      <c r="HC2" s="403"/>
      <c r="HD2" s="403"/>
      <c r="HE2" s="516" t="s">
        <v>54</v>
      </c>
      <c r="HF2" s="213"/>
      <c r="HG2" s="273"/>
      <c r="HH2" s="273"/>
      <c r="HI2" s="273"/>
      <c r="HJ2" s="273"/>
      <c r="HK2" s="234"/>
      <c r="HL2" s="403"/>
      <c r="HM2" s="403"/>
      <c r="HN2" s="403"/>
      <c r="HO2" s="517"/>
      <c r="HP2" s="403"/>
      <c r="HQ2" s="647"/>
      <c r="HR2" s="517"/>
      <c r="HS2" s="517"/>
      <c r="HT2" s="517"/>
      <c r="HU2" s="517"/>
      <c r="HV2" s="416" t="s">
        <v>55</v>
      </c>
      <c r="HW2" s="273"/>
      <c r="HX2" s="273"/>
      <c r="HY2" s="273"/>
      <c r="HZ2" s="273"/>
      <c r="IA2" s="403"/>
      <c r="IB2" s="403"/>
      <c r="IC2" s="403"/>
      <c r="ID2" s="517"/>
      <c r="IE2" s="403"/>
      <c r="IF2" s="647"/>
      <c r="IG2" s="517"/>
      <c r="IH2" s="517"/>
      <c r="II2" s="517"/>
      <c r="IJ2" s="517"/>
      <c r="IK2" s="416" t="s">
        <v>56</v>
      </c>
      <c r="IL2" s="273"/>
      <c r="IM2" s="273"/>
      <c r="IN2" s="273"/>
      <c r="IO2" s="273"/>
      <c r="IP2" s="273"/>
      <c r="IQ2" s="403"/>
      <c r="IR2" s="403"/>
      <c r="IS2" s="517"/>
      <c r="IT2" s="403"/>
      <c r="IU2" s="647"/>
      <c r="IV2" s="647"/>
      <c r="IW2" s="647"/>
      <c r="IX2" s="647"/>
      <c r="IY2" s="647"/>
    </row>
    <row r="3" spans="1:259" s="518" customFormat="1" ht="15.75">
      <c r="A3" s="229"/>
      <c r="B3" s="417" t="s">
        <v>65</v>
      </c>
      <c r="C3" s="237" t="s">
        <v>66</v>
      </c>
      <c r="D3" s="237" t="s">
        <v>67</v>
      </c>
      <c r="E3" s="237" t="s">
        <v>68</v>
      </c>
      <c r="F3" s="237" t="s">
        <v>69</v>
      </c>
      <c r="G3" s="237" t="s">
        <v>70</v>
      </c>
      <c r="H3" s="237" t="s">
        <v>71</v>
      </c>
      <c r="I3" s="237" t="s">
        <v>72</v>
      </c>
      <c r="J3" s="237" t="s">
        <v>73</v>
      </c>
      <c r="K3" s="237" t="s">
        <v>74</v>
      </c>
      <c r="L3" s="237" t="s">
        <v>75</v>
      </c>
      <c r="M3" s="237" t="s">
        <v>76</v>
      </c>
      <c r="N3" s="237" t="s">
        <v>77</v>
      </c>
      <c r="O3" s="237" t="s">
        <v>78</v>
      </c>
      <c r="P3" s="418" t="s">
        <v>57</v>
      </c>
      <c r="Q3" s="218" t="s">
        <v>22</v>
      </c>
      <c r="R3" s="218" t="s">
        <v>23</v>
      </c>
      <c r="S3" s="218" t="s">
        <v>62</v>
      </c>
      <c r="T3" s="218" t="s">
        <v>87</v>
      </c>
      <c r="U3" s="244" t="s">
        <v>93</v>
      </c>
      <c r="V3" s="238" t="s">
        <v>103</v>
      </c>
      <c r="W3" s="238" t="s">
        <v>107</v>
      </c>
      <c r="X3" s="238" t="s">
        <v>109</v>
      </c>
      <c r="Y3" s="238" t="s">
        <v>114</v>
      </c>
      <c r="Z3" s="506" t="s">
        <v>121</v>
      </c>
      <c r="AA3" s="404" t="s">
        <v>131</v>
      </c>
      <c r="AB3" s="656" t="s">
        <v>158</v>
      </c>
      <c r="AC3" s="656" t="s">
        <v>176</v>
      </c>
      <c r="AD3" s="656" t="s">
        <v>177</v>
      </c>
      <c r="AE3" s="656" t="s">
        <v>191</v>
      </c>
      <c r="AF3" s="656" t="s">
        <v>192</v>
      </c>
      <c r="AG3" s="419" t="s">
        <v>57</v>
      </c>
      <c r="AH3" s="218" t="s">
        <v>22</v>
      </c>
      <c r="AI3" s="218" t="s">
        <v>23</v>
      </c>
      <c r="AJ3" s="218" t="s">
        <v>62</v>
      </c>
      <c r="AK3" s="218" t="s">
        <v>87</v>
      </c>
      <c r="AL3" s="244" t="s">
        <v>93</v>
      </c>
      <c r="AM3" s="244" t="s">
        <v>103</v>
      </c>
      <c r="AN3" s="238" t="s">
        <v>107</v>
      </c>
      <c r="AO3" s="238" t="s">
        <v>109</v>
      </c>
      <c r="AP3" s="238" t="s">
        <v>114</v>
      </c>
      <c r="AQ3" s="506" t="s">
        <v>121</v>
      </c>
      <c r="AR3" s="404" t="s">
        <v>131</v>
      </c>
      <c r="AS3" s="656" t="s">
        <v>158</v>
      </c>
      <c r="AT3" s="656" t="s">
        <v>176</v>
      </c>
      <c r="AU3" s="656" t="s">
        <v>177</v>
      </c>
      <c r="AV3" s="656" t="s">
        <v>191</v>
      </c>
      <c r="AW3" s="656" t="s">
        <v>192</v>
      </c>
      <c r="AX3" s="419" t="s">
        <v>57</v>
      </c>
      <c r="AY3" s="218" t="s">
        <v>22</v>
      </c>
      <c r="AZ3" s="218" t="s">
        <v>23</v>
      </c>
      <c r="BA3" s="218" t="s">
        <v>62</v>
      </c>
      <c r="BB3" s="218" t="s">
        <v>87</v>
      </c>
      <c r="BC3" s="244" t="s">
        <v>93</v>
      </c>
      <c r="BD3" s="244" t="s">
        <v>103</v>
      </c>
      <c r="BE3" s="238" t="s">
        <v>107</v>
      </c>
      <c r="BF3" s="238" t="s">
        <v>109</v>
      </c>
      <c r="BG3" s="238" t="s">
        <v>114</v>
      </c>
      <c r="BH3" s="506" t="s">
        <v>121</v>
      </c>
      <c r="BI3" s="404" t="s">
        <v>131</v>
      </c>
      <c r="BJ3" s="656" t="s">
        <v>158</v>
      </c>
      <c r="BK3" s="656" t="s">
        <v>176</v>
      </c>
      <c r="BL3" s="656" t="s">
        <v>177</v>
      </c>
      <c r="BM3" s="656" t="s">
        <v>191</v>
      </c>
      <c r="BN3" s="656" t="s">
        <v>192</v>
      </c>
      <c r="BO3" s="419" t="s">
        <v>57</v>
      </c>
      <c r="BP3" s="218" t="s">
        <v>22</v>
      </c>
      <c r="BQ3" s="218" t="s">
        <v>23</v>
      </c>
      <c r="BR3" s="218" t="s">
        <v>62</v>
      </c>
      <c r="BS3" s="218" t="s">
        <v>87</v>
      </c>
      <c r="BT3" s="244" t="s">
        <v>93</v>
      </c>
      <c r="BU3" s="244" t="s">
        <v>103</v>
      </c>
      <c r="BV3" s="238" t="s">
        <v>107</v>
      </c>
      <c r="BW3" s="238" t="s">
        <v>109</v>
      </c>
      <c r="BX3" s="238" t="s">
        <v>114</v>
      </c>
      <c r="BY3" s="506" t="s">
        <v>121</v>
      </c>
      <c r="BZ3" s="404" t="s">
        <v>131</v>
      </c>
      <c r="CA3" s="656" t="s">
        <v>158</v>
      </c>
      <c r="CB3" s="656" t="s">
        <v>176</v>
      </c>
      <c r="CC3" s="656" t="s">
        <v>177</v>
      </c>
      <c r="CD3" s="656" t="s">
        <v>191</v>
      </c>
      <c r="CE3" s="656" t="s">
        <v>192</v>
      </c>
      <c r="CF3" s="419" t="s">
        <v>57</v>
      </c>
      <c r="CG3" s="218" t="s">
        <v>22</v>
      </c>
      <c r="CH3" s="218" t="s">
        <v>23</v>
      </c>
      <c r="CI3" s="218" t="s">
        <v>62</v>
      </c>
      <c r="CJ3" s="218" t="s">
        <v>87</v>
      </c>
      <c r="CK3" s="244" t="s">
        <v>93</v>
      </c>
      <c r="CL3" s="244" t="s">
        <v>103</v>
      </c>
      <c r="CM3" s="238" t="s">
        <v>107</v>
      </c>
      <c r="CN3" s="238" t="s">
        <v>109</v>
      </c>
      <c r="CO3" s="238" t="s">
        <v>114</v>
      </c>
      <c r="CP3" s="506" t="s">
        <v>121</v>
      </c>
      <c r="CQ3" s="404" t="s">
        <v>131</v>
      </c>
      <c r="CR3" s="656" t="s">
        <v>158</v>
      </c>
      <c r="CS3" s="656" t="s">
        <v>176</v>
      </c>
      <c r="CT3" s="656" t="s">
        <v>177</v>
      </c>
      <c r="CU3" s="656" t="s">
        <v>191</v>
      </c>
      <c r="CV3" s="656" t="s">
        <v>192</v>
      </c>
      <c r="CW3" s="419" t="s">
        <v>57</v>
      </c>
      <c r="CX3" s="218" t="s">
        <v>22</v>
      </c>
      <c r="CY3" s="218" t="s">
        <v>23</v>
      </c>
      <c r="CZ3" s="218" t="s">
        <v>62</v>
      </c>
      <c r="DA3" s="218" t="s">
        <v>87</v>
      </c>
      <c r="DB3" s="244" t="s">
        <v>93</v>
      </c>
      <c r="DC3" s="244" t="s">
        <v>103</v>
      </c>
      <c r="DD3" s="238" t="s">
        <v>107</v>
      </c>
      <c r="DE3" s="238" t="s">
        <v>109</v>
      </c>
      <c r="DF3" s="238" t="s">
        <v>114</v>
      </c>
      <c r="DG3" s="506" t="s">
        <v>121</v>
      </c>
      <c r="DH3" s="404" t="s">
        <v>131</v>
      </c>
      <c r="DI3" s="656" t="s">
        <v>158</v>
      </c>
      <c r="DJ3" s="656" t="s">
        <v>176</v>
      </c>
      <c r="DK3" s="656" t="s">
        <v>177</v>
      </c>
      <c r="DL3" s="656" t="s">
        <v>191</v>
      </c>
      <c r="DM3" s="656" t="s">
        <v>192</v>
      </c>
      <c r="DN3" s="419" t="s">
        <v>57</v>
      </c>
      <c r="DO3" s="218" t="s">
        <v>22</v>
      </c>
      <c r="DP3" s="218" t="s">
        <v>23</v>
      </c>
      <c r="DQ3" s="218" t="s">
        <v>62</v>
      </c>
      <c r="DR3" s="218" t="s">
        <v>87</v>
      </c>
      <c r="DS3" s="244" t="s">
        <v>93</v>
      </c>
      <c r="DT3" s="244" t="s">
        <v>103</v>
      </c>
      <c r="DU3" s="238" t="s">
        <v>107</v>
      </c>
      <c r="DV3" s="238" t="s">
        <v>109</v>
      </c>
      <c r="DW3" s="238" t="s">
        <v>114</v>
      </c>
      <c r="DX3" s="244" t="s">
        <v>121</v>
      </c>
      <c r="DY3" s="404" t="s">
        <v>131</v>
      </c>
      <c r="DZ3" s="656" t="s">
        <v>158</v>
      </c>
      <c r="EA3" s="656" t="s">
        <v>176</v>
      </c>
      <c r="EB3" s="656" t="s">
        <v>177</v>
      </c>
      <c r="EC3" s="656" t="s">
        <v>191</v>
      </c>
      <c r="ED3" s="656" t="s">
        <v>192</v>
      </c>
      <c r="EE3" s="509" t="s">
        <v>70</v>
      </c>
      <c r="EF3" s="218" t="s">
        <v>57</v>
      </c>
      <c r="EG3" s="218" t="s">
        <v>22</v>
      </c>
      <c r="EH3" s="218" t="s">
        <v>23</v>
      </c>
      <c r="EI3" s="218" t="s">
        <v>62</v>
      </c>
      <c r="EJ3" s="218" t="s">
        <v>87</v>
      </c>
      <c r="EK3" s="244" t="s">
        <v>93</v>
      </c>
      <c r="EL3" s="238" t="s">
        <v>103</v>
      </c>
      <c r="EM3" s="238" t="s">
        <v>107</v>
      </c>
      <c r="EN3" s="238" t="s">
        <v>109</v>
      </c>
      <c r="EO3" s="238" t="s">
        <v>114</v>
      </c>
      <c r="EP3" s="506" t="s">
        <v>121</v>
      </c>
      <c r="EQ3" s="404" t="s">
        <v>131</v>
      </c>
      <c r="ER3" s="656" t="s">
        <v>158</v>
      </c>
      <c r="ES3" s="656" t="s">
        <v>176</v>
      </c>
      <c r="ET3" s="656" t="s">
        <v>177</v>
      </c>
      <c r="EU3" s="656" t="s">
        <v>191</v>
      </c>
      <c r="EV3" s="656" t="s">
        <v>192</v>
      </c>
      <c r="EW3" s="419" t="s">
        <v>23</v>
      </c>
      <c r="EX3" s="244" t="s">
        <v>62</v>
      </c>
      <c r="EY3" s="218" t="s">
        <v>87</v>
      </c>
      <c r="EZ3" s="244" t="s">
        <v>93</v>
      </c>
      <c r="FA3" s="244" t="s">
        <v>103</v>
      </c>
      <c r="FB3" s="238" t="s">
        <v>107</v>
      </c>
      <c r="FC3" s="238" t="s">
        <v>109</v>
      </c>
      <c r="FD3" s="238" t="s">
        <v>114</v>
      </c>
      <c r="FE3" s="506" t="s">
        <v>121</v>
      </c>
      <c r="FF3" s="404" t="s">
        <v>131</v>
      </c>
      <c r="FG3" s="656" t="s">
        <v>158</v>
      </c>
      <c r="FH3" s="656" t="s">
        <v>176</v>
      </c>
      <c r="FI3" s="656" t="s">
        <v>177</v>
      </c>
      <c r="FJ3" s="656" t="s">
        <v>191</v>
      </c>
      <c r="FK3" s="656" t="s">
        <v>192</v>
      </c>
      <c r="FL3" s="419" t="s">
        <v>23</v>
      </c>
      <c r="FM3" s="244" t="s">
        <v>62</v>
      </c>
      <c r="FN3" s="244" t="s">
        <v>87</v>
      </c>
      <c r="FO3" s="244" t="s">
        <v>93</v>
      </c>
      <c r="FP3" s="244" t="s">
        <v>103</v>
      </c>
      <c r="FQ3" s="238" t="s">
        <v>107</v>
      </c>
      <c r="FR3" s="238" t="s">
        <v>109</v>
      </c>
      <c r="FS3" s="238" t="s">
        <v>114</v>
      </c>
      <c r="FT3" s="506" t="s">
        <v>121</v>
      </c>
      <c r="FU3" s="404" t="s">
        <v>131</v>
      </c>
      <c r="FV3" s="656" t="s">
        <v>158</v>
      </c>
      <c r="FW3" s="656" t="s">
        <v>176</v>
      </c>
      <c r="FX3" s="656" t="s">
        <v>177</v>
      </c>
      <c r="FY3" s="656" t="s">
        <v>191</v>
      </c>
      <c r="FZ3" s="656" t="s">
        <v>192</v>
      </c>
      <c r="GA3" s="419" t="s">
        <v>23</v>
      </c>
      <c r="GB3" s="244" t="s">
        <v>62</v>
      </c>
      <c r="GC3" s="244" t="s">
        <v>87</v>
      </c>
      <c r="GD3" s="244" t="s">
        <v>93</v>
      </c>
      <c r="GE3" s="244" t="s">
        <v>103</v>
      </c>
      <c r="GF3" s="238" t="s">
        <v>107</v>
      </c>
      <c r="GG3" s="238" t="s">
        <v>109</v>
      </c>
      <c r="GH3" s="238" t="s">
        <v>114</v>
      </c>
      <c r="GI3" s="506" t="s">
        <v>121</v>
      </c>
      <c r="GJ3" s="404" t="s">
        <v>131</v>
      </c>
      <c r="GK3" s="656" t="s">
        <v>158</v>
      </c>
      <c r="GL3" s="656" t="s">
        <v>176</v>
      </c>
      <c r="GM3" s="656" t="s">
        <v>177</v>
      </c>
      <c r="GN3" s="656" t="s">
        <v>191</v>
      </c>
      <c r="GO3" s="656" t="s">
        <v>192</v>
      </c>
      <c r="GP3" s="419" t="s">
        <v>23</v>
      </c>
      <c r="GQ3" s="244" t="s">
        <v>62</v>
      </c>
      <c r="GR3" s="244" t="s">
        <v>87</v>
      </c>
      <c r="GS3" s="244" t="s">
        <v>93</v>
      </c>
      <c r="GT3" s="244" t="s">
        <v>103</v>
      </c>
      <c r="GU3" s="238" t="s">
        <v>107</v>
      </c>
      <c r="GV3" s="238" t="s">
        <v>109</v>
      </c>
      <c r="GW3" s="238" t="s">
        <v>114</v>
      </c>
      <c r="GX3" s="244" t="s">
        <v>121</v>
      </c>
      <c r="GY3" s="404" t="s">
        <v>131</v>
      </c>
      <c r="GZ3" s="656" t="s">
        <v>158</v>
      </c>
      <c r="HA3" s="656" t="s">
        <v>176</v>
      </c>
      <c r="HB3" s="656" t="s">
        <v>177</v>
      </c>
      <c r="HC3" s="656" t="s">
        <v>191</v>
      </c>
      <c r="HD3" s="656" t="s">
        <v>192</v>
      </c>
      <c r="HE3" s="514" t="s">
        <v>57</v>
      </c>
      <c r="HF3" s="244" t="s">
        <v>22</v>
      </c>
      <c r="HG3" s="218" t="s">
        <v>23</v>
      </c>
      <c r="HH3" s="218" t="s">
        <v>62</v>
      </c>
      <c r="HI3" s="244" t="s">
        <v>87</v>
      </c>
      <c r="HJ3" s="218" t="s">
        <v>93</v>
      </c>
      <c r="HK3" s="218" t="s">
        <v>103</v>
      </c>
      <c r="HL3" s="238" t="s">
        <v>107</v>
      </c>
      <c r="HM3" s="238" t="s">
        <v>109</v>
      </c>
      <c r="HN3" s="238" t="s">
        <v>114</v>
      </c>
      <c r="HO3" s="506" t="s">
        <v>121</v>
      </c>
      <c r="HP3" s="404" t="s">
        <v>131</v>
      </c>
      <c r="HQ3" s="404" t="s">
        <v>158</v>
      </c>
      <c r="HR3" s="656" t="s">
        <v>176</v>
      </c>
      <c r="HS3" s="656" t="s">
        <v>177</v>
      </c>
      <c r="HT3" s="656" t="s">
        <v>191</v>
      </c>
      <c r="HU3" s="656" t="s">
        <v>192</v>
      </c>
      <c r="HV3" s="419" t="s">
        <v>23</v>
      </c>
      <c r="HW3" s="244" t="s">
        <v>62</v>
      </c>
      <c r="HX3" s="244" t="s">
        <v>87</v>
      </c>
      <c r="HY3" s="244" t="s">
        <v>93</v>
      </c>
      <c r="HZ3" s="338" t="s">
        <v>103</v>
      </c>
      <c r="IA3" s="238" t="s">
        <v>107</v>
      </c>
      <c r="IB3" s="238" t="s">
        <v>109</v>
      </c>
      <c r="IC3" s="238" t="s">
        <v>114</v>
      </c>
      <c r="ID3" s="506" t="s">
        <v>121</v>
      </c>
      <c r="IE3" s="404" t="s">
        <v>131</v>
      </c>
      <c r="IF3" s="656" t="s">
        <v>158</v>
      </c>
      <c r="IG3" s="656" t="s">
        <v>176</v>
      </c>
      <c r="IH3" s="656" t="s">
        <v>177</v>
      </c>
      <c r="II3" s="656" t="s">
        <v>191</v>
      </c>
      <c r="IJ3" s="656" t="s">
        <v>192</v>
      </c>
      <c r="IK3" s="419" t="s">
        <v>23</v>
      </c>
      <c r="IL3" s="244" t="s">
        <v>62</v>
      </c>
      <c r="IM3" s="244" t="s">
        <v>87</v>
      </c>
      <c r="IN3" s="218" t="s">
        <v>100</v>
      </c>
      <c r="IO3" s="238" t="s">
        <v>103</v>
      </c>
      <c r="IP3" s="238" t="s">
        <v>107</v>
      </c>
      <c r="IQ3" s="238" t="s">
        <v>109</v>
      </c>
      <c r="IR3" s="238" t="s">
        <v>114</v>
      </c>
      <c r="IS3" s="244" t="s">
        <v>121</v>
      </c>
      <c r="IT3" s="404" t="s">
        <v>131</v>
      </c>
      <c r="IU3" s="656" t="s">
        <v>158</v>
      </c>
      <c r="IV3" s="656" t="s">
        <v>176</v>
      </c>
      <c r="IW3" s="656" t="s">
        <v>177</v>
      </c>
      <c r="IX3" s="656" t="s">
        <v>191</v>
      </c>
      <c r="IY3" s="656" t="s">
        <v>192</v>
      </c>
    </row>
    <row r="4" spans="1:259" s="6" customFormat="1" ht="12.75">
      <c r="A4" s="431" t="s">
        <v>20</v>
      </c>
      <c r="B4" s="33">
        <v>4219.4165038251094</v>
      </c>
      <c r="C4" s="33">
        <v>4211.8250126186467</v>
      </c>
      <c r="D4" s="33">
        <v>4258.1387954942456</v>
      </c>
      <c r="E4" s="33">
        <v>4655.1359917388763</v>
      </c>
      <c r="F4" s="33">
        <v>4831.3618074577071</v>
      </c>
      <c r="G4" s="33">
        <v>4871.0051345256488</v>
      </c>
      <c r="H4" s="33">
        <v>4760.3475525839913</v>
      </c>
      <c r="I4" s="33">
        <v>4770.2705309536486</v>
      </c>
      <c r="J4" s="33">
        <v>4905.9819194047386</v>
      </c>
      <c r="K4" s="33">
        <v>5120.8756906760873</v>
      </c>
      <c r="L4" s="33">
        <v>5321.1597256691075</v>
      </c>
      <c r="M4" s="33">
        <v>5102.5432963026369</v>
      </c>
      <c r="N4" s="33">
        <v>5412.4683145510926</v>
      </c>
      <c r="O4" s="33">
        <v>5720.7396524302058</v>
      </c>
      <c r="P4" s="33">
        <v>6101.9308730436651</v>
      </c>
      <c r="Q4" s="33">
        <v>6329.3959140077668</v>
      </c>
      <c r="R4" s="33">
        <v>6291.353406324155</v>
      </c>
      <c r="S4" s="33">
        <v>5979.4984882592771</v>
      </c>
      <c r="T4" s="33">
        <v>5748.9968226602314</v>
      </c>
      <c r="U4" s="33">
        <v>5861.7059117299132</v>
      </c>
      <c r="V4" s="33">
        <v>6216.2237235309849</v>
      </c>
      <c r="W4" s="33">
        <v>6695.0846463686757</v>
      </c>
      <c r="X4" s="33">
        <v>7116.0312396828913</v>
      </c>
      <c r="Y4" s="33">
        <v>6845.6174576152289</v>
      </c>
      <c r="Z4" s="428">
        <v>6100.9811547336376</v>
      </c>
      <c r="AA4" s="428">
        <v>5876.5569931055725</v>
      </c>
      <c r="AB4" s="428">
        <v>5538.0689315758764</v>
      </c>
      <c r="AC4" s="428">
        <v>5393.5407603282611</v>
      </c>
      <c r="AD4" s="428">
        <v>5737.1957483987981</v>
      </c>
      <c r="AE4" s="428">
        <v>5899.201172104149</v>
      </c>
      <c r="AF4" s="428">
        <v>6053.834567449454</v>
      </c>
      <c r="AG4" s="427">
        <v>7032.5975431400202</v>
      </c>
      <c r="AH4" s="428">
        <v>7374.5453770483837</v>
      </c>
      <c r="AI4" s="428">
        <v>7265.8384091795224</v>
      </c>
      <c r="AJ4" s="428">
        <v>6926.2060158319136</v>
      </c>
      <c r="AK4" s="428">
        <v>6680.4273188114212</v>
      </c>
      <c r="AL4" s="428">
        <v>6808.8779791572451</v>
      </c>
      <c r="AM4" s="428">
        <v>7182.8294420743623</v>
      </c>
      <c r="AN4" s="428">
        <v>7565.2159407516619</v>
      </c>
      <c r="AO4" s="428">
        <v>7908.0602650348401</v>
      </c>
      <c r="AP4" s="428">
        <v>7423.6688973048931</v>
      </c>
      <c r="AQ4" s="428">
        <v>6682.8644279770915</v>
      </c>
      <c r="AR4" s="428">
        <v>6635.4053819310684</v>
      </c>
      <c r="AS4" s="428">
        <v>6123.6512243765446</v>
      </c>
      <c r="AT4" s="428">
        <v>5855.0896408184317</v>
      </c>
      <c r="AU4" s="428">
        <v>6383.1431490784689</v>
      </c>
      <c r="AV4" s="428">
        <v>6500.9777795399741</v>
      </c>
      <c r="AW4" s="428">
        <v>6614.2033468647905</v>
      </c>
      <c r="AX4" s="427">
        <v>6280.3728090086879</v>
      </c>
      <c r="AY4" s="428">
        <v>6567.5530690386895</v>
      </c>
      <c r="AZ4" s="428">
        <v>6546.8772684108644</v>
      </c>
      <c r="BA4" s="428">
        <v>6231.1287954917816</v>
      </c>
      <c r="BB4" s="428">
        <v>5972.7291872053993</v>
      </c>
      <c r="BC4" s="428">
        <v>6075.993964787308</v>
      </c>
      <c r="BD4" s="428">
        <v>6370.9005518165332</v>
      </c>
      <c r="BE4" s="428">
        <v>7157.2324728145322</v>
      </c>
      <c r="BF4" s="428">
        <v>7764.8944441677468</v>
      </c>
      <c r="BG4" s="428">
        <v>7649.8551137804252</v>
      </c>
      <c r="BH4" s="428">
        <v>6595.5688888128989</v>
      </c>
      <c r="BI4" s="428">
        <v>6205.7305555162848</v>
      </c>
      <c r="BJ4" s="428">
        <v>5896.1827116753739</v>
      </c>
      <c r="BK4" s="428">
        <v>5794.405037070971</v>
      </c>
      <c r="BL4" s="428">
        <v>5830.901350112711</v>
      </c>
      <c r="BM4" s="428">
        <v>6079.4464300732316</v>
      </c>
      <c r="BN4" s="428">
        <v>6098.7453807969241</v>
      </c>
      <c r="BO4" s="427">
        <v>5477.8257591987058</v>
      </c>
      <c r="BP4" s="428">
        <v>5406.7164917518994</v>
      </c>
      <c r="BQ4" s="428">
        <v>5474.4056614114961</v>
      </c>
      <c r="BR4" s="428">
        <v>5242.3955843484691</v>
      </c>
      <c r="BS4" s="428">
        <v>5079.9741528702116</v>
      </c>
      <c r="BT4" s="428">
        <v>5078.2307419685903</v>
      </c>
      <c r="BU4" s="428">
        <v>5494.4124007777873</v>
      </c>
      <c r="BV4" s="428">
        <v>5817.5742424075042</v>
      </c>
      <c r="BW4" s="428">
        <v>6332.313262868448</v>
      </c>
      <c r="BX4" s="428">
        <v>6112.3434321473096</v>
      </c>
      <c r="BY4" s="428">
        <v>5556.6261648033424</v>
      </c>
      <c r="BZ4" s="428">
        <v>5061.1840132314983</v>
      </c>
      <c r="CA4" s="428">
        <v>4827.0260323584534</v>
      </c>
      <c r="CB4" s="428">
        <v>4720.1702819721877</v>
      </c>
      <c r="CC4" s="428">
        <v>4857.4178667367787</v>
      </c>
      <c r="CD4" s="428">
        <v>5008.8191088389749</v>
      </c>
      <c r="CE4" s="428">
        <v>5267.6787089304889</v>
      </c>
      <c r="CF4" s="427">
        <v>4657.6724037230861</v>
      </c>
      <c r="CG4" s="428">
        <v>5428.6220696500422</v>
      </c>
      <c r="CH4" s="428">
        <v>5355.2319962395077</v>
      </c>
      <c r="CI4" s="428">
        <v>5033.0838011502656</v>
      </c>
      <c r="CJ4" s="428">
        <v>4754.8298700249534</v>
      </c>
      <c r="CK4" s="428">
        <v>4932.1522149764332</v>
      </c>
      <c r="CL4" s="428">
        <v>5311.2521409821165</v>
      </c>
      <c r="CM4" s="428">
        <v>5635.9316793579374</v>
      </c>
      <c r="CN4" s="428">
        <v>5908.6106836783802</v>
      </c>
      <c r="CO4" s="428">
        <v>6081.9337920079552</v>
      </c>
      <c r="CP4" s="428">
        <v>5154.1509367770814</v>
      </c>
      <c r="CQ4" s="428">
        <v>4943.6533551454049</v>
      </c>
      <c r="CR4" s="428">
        <v>4762.9843944745153</v>
      </c>
      <c r="CS4" s="428">
        <v>4840.8456000838396</v>
      </c>
      <c r="CT4" s="428">
        <v>5200.3823677077244</v>
      </c>
      <c r="CU4" s="428">
        <v>5465.4368402295831</v>
      </c>
      <c r="CV4" s="428">
        <v>5659.0708682079694</v>
      </c>
      <c r="CW4" s="427">
        <v>5145.6022586372683</v>
      </c>
      <c r="CX4" s="428">
        <v>5431.7282235319699</v>
      </c>
      <c r="CY4" s="428">
        <v>5447.3032558821524</v>
      </c>
      <c r="CZ4" s="428">
        <v>5192.4962924037336</v>
      </c>
      <c r="DA4" s="428">
        <v>5031.9040745906395</v>
      </c>
      <c r="DB4" s="428">
        <v>5157.3934987958819</v>
      </c>
      <c r="DC4" s="428">
        <v>5259.9270292192568</v>
      </c>
      <c r="DD4" s="428">
        <v>6057.1822855607179</v>
      </c>
      <c r="DE4" s="428">
        <v>6312.6522687863699</v>
      </c>
      <c r="DF4" s="428">
        <v>5889.6225208609467</v>
      </c>
      <c r="DG4" s="428">
        <v>5126.1521500106937</v>
      </c>
      <c r="DH4" s="428">
        <v>4864.1441312338484</v>
      </c>
      <c r="DI4" s="428">
        <v>4729.8597630830072</v>
      </c>
      <c r="DJ4" s="428">
        <v>4921.8383642924509</v>
      </c>
      <c r="DK4" s="428">
        <v>5198.0677002355314</v>
      </c>
      <c r="DL4" s="428">
        <v>5294.682068495571</v>
      </c>
      <c r="DM4" s="428">
        <v>5473.3226605354876</v>
      </c>
      <c r="DN4" s="427">
        <v>4863.5774892099416</v>
      </c>
      <c r="DO4" s="428">
        <v>5418.1990299091403</v>
      </c>
      <c r="DP4" s="428">
        <v>5308.7682934470695</v>
      </c>
      <c r="DQ4" s="428">
        <v>4906.1624911849185</v>
      </c>
      <c r="DR4" s="428">
        <v>4478.4126055404731</v>
      </c>
      <c r="DS4" s="428">
        <v>4968.8606513922487</v>
      </c>
      <c r="DT4" s="428">
        <v>5771.7182995459043</v>
      </c>
      <c r="DU4" s="428">
        <v>6022.4873134091786</v>
      </c>
      <c r="DV4" s="428">
        <v>5879.6784860288753</v>
      </c>
      <c r="DW4" s="428">
        <v>5890.1789535075613</v>
      </c>
      <c r="DX4" s="507">
        <v>5098.204253816848</v>
      </c>
      <c r="DY4" s="428">
        <v>5123.0512726893421</v>
      </c>
      <c r="DZ4" s="428">
        <v>5121.8350934551218</v>
      </c>
      <c r="EA4" s="428">
        <v>5151.6408067140655</v>
      </c>
      <c r="EB4" s="428">
        <v>5374.9679340750426</v>
      </c>
      <c r="EC4" s="428">
        <v>5572.6296773879412</v>
      </c>
      <c r="ED4" s="428">
        <v>5682.0548481499527</v>
      </c>
      <c r="EE4" s="510">
        <v>3288.0512483480202</v>
      </c>
      <c r="EF4" s="507">
        <v>3481.4006121900211</v>
      </c>
      <c r="EG4" s="507">
        <v>3400.2676783903753</v>
      </c>
      <c r="EH4" s="507">
        <v>3302.363101143716</v>
      </c>
      <c r="EI4" s="507">
        <v>3113.7428365144465</v>
      </c>
      <c r="EJ4" s="507">
        <v>2943.8797737315454</v>
      </c>
      <c r="EK4" s="507">
        <v>2983.2621272276683</v>
      </c>
      <c r="EL4" s="507">
        <v>3177.241263018318</v>
      </c>
      <c r="EM4" s="507">
        <v>3468.4746202506158</v>
      </c>
      <c r="EN4" s="507">
        <v>3663.0837380629755</v>
      </c>
      <c r="EO4" s="507">
        <v>3264.3129326658077</v>
      </c>
      <c r="EP4" s="507">
        <v>3069.0404446544412</v>
      </c>
      <c r="EQ4" s="428">
        <v>2800.853845634048</v>
      </c>
      <c r="ER4" s="428">
        <v>2622.9289874299734</v>
      </c>
      <c r="ES4" s="428">
        <v>2780.6734458118585</v>
      </c>
      <c r="ET4" s="428">
        <v>3001.8860125425781</v>
      </c>
      <c r="EU4" s="428">
        <v>3143.4964632824767</v>
      </c>
      <c r="EV4" s="428">
        <v>3278.7480806910594</v>
      </c>
      <c r="EW4" s="427">
        <v>4846.7679532247648</v>
      </c>
      <c r="EX4" s="428">
        <v>4147.229825525882</v>
      </c>
      <c r="EY4" s="428">
        <v>3889.341087735344</v>
      </c>
      <c r="EZ4" s="428">
        <v>3131.2216378922076</v>
      </c>
      <c r="FA4" s="428">
        <v>3341.3187733093082</v>
      </c>
      <c r="FB4" s="428">
        <v>3759.0137102417752</v>
      </c>
      <c r="FC4" s="428">
        <v>3768.3231566785648</v>
      </c>
      <c r="FD4" s="428">
        <v>3346.1016882347508</v>
      </c>
      <c r="FE4" s="507">
        <v>2843.7536010505569</v>
      </c>
      <c r="FF4" s="428">
        <v>2731.1104323225732</v>
      </c>
      <c r="FG4" s="428">
        <v>2729.2417358866924</v>
      </c>
      <c r="FH4" s="428">
        <v>2928.4911750872839</v>
      </c>
      <c r="FI4" s="428">
        <v>3171.2406333343502</v>
      </c>
      <c r="FJ4" s="428">
        <v>3236.5802294890545</v>
      </c>
      <c r="FK4" s="428">
        <v>3395.4321787021336</v>
      </c>
      <c r="FL4" s="427">
        <v>3033.9243023778758</v>
      </c>
      <c r="FM4" s="428">
        <v>2841.1340343812653</v>
      </c>
      <c r="FN4" s="428">
        <v>2697.6610869749384</v>
      </c>
      <c r="FO4" s="428">
        <v>2517.3839991366849</v>
      </c>
      <c r="FP4" s="507">
        <v>2402.3399901701268</v>
      </c>
      <c r="FQ4" s="507">
        <v>2639.6180056795488</v>
      </c>
      <c r="FR4" s="507">
        <v>2808.3208015511286</v>
      </c>
      <c r="FS4" s="507">
        <v>2414.8348652461409</v>
      </c>
      <c r="FT4" s="507">
        <v>2684.9809552865927</v>
      </c>
      <c r="FU4" s="428">
        <v>2427.2909069260081</v>
      </c>
      <c r="FV4" s="428">
        <v>2264.9720703701105</v>
      </c>
      <c r="FW4" s="428">
        <v>2362.6744534720156</v>
      </c>
      <c r="FX4" s="428">
        <v>2561.6550597810051</v>
      </c>
      <c r="FY4" s="428">
        <v>2608.6520438211619</v>
      </c>
      <c r="FZ4" s="428">
        <v>2449.414878141155</v>
      </c>
      <c r="GA4" s="427">
        <v>3586.3475914630544</v>
      </c>
      <c r="GB4" s="428">
        <v>3209.7700411082619</v>
      </c>
      <c r="GC4" s="428">
        <v>3062.7781750344411</v>
      </c>
      <c r="GD4" s="428">
        <v>2834.5604396782478</v>
      </c>
      <c r="GE4" s="507">
        <v>2851.8888392040535</v>
      </c>
      <c r="GF4" s="507">
        <v>3383.767307303041</v>
      </c>
      <c r="GG4" s="507">
        <v>3661.8650998886455</v>
      </c>
      <c r="GH4" s="507">
        <v>3328.4601746806775</v>
      </c>
      <c r="GI4" s="507">
        <v>3541.0821001617387</v>
      </c>
      <c r="GJ4" s="428">
        <v>3346.3377734453543</v>
      </c>
      <c r="GK4" s="428">
        <v>3161.2618237309739</v>
      </c>
      <c r="GL4" s="428">
        <v>3424.7340242795317</v>
      </c>
      <c r="GM4" s="428">
        <v>3658.8634815956684</v>
      </c>
      <c r="GN4" s="428">
        <v>3923.5149600414316</v>
      </c>
      <c r="GO4" s="428">
        <v>3773.9001947090683</v>
      </c>
      <c r="GP4" s="427">
        <v>4577.566030979965</v>
      </c>
      <c r="GQ4" s="428">
        <v>3592.1214932301668</v>
      </c>
      <c r="GR4" s="428">
        <v>3907.383673812576</v>
      </c>
      <c r="GS4" s="428">
        <v>3963.5686085383918</v>
      </c>
      <c r="GT4" s="507">
        <v>3773.7586812438835</v>
      </c>
      <c r="GU4" s="507">
        <v>4351.8193664844603</v>
      </c>
      <c r="GV4" s="507">
        <v>4509.7756818012649</v>
      </c>
      <c r="GW4" s="507">
        <v>4351.8591054582303</v>
      </c>
      <c r="GX4" s="428">
        <v>4521.7131979648511</v>
      </c>
      <c r="GY4" s="428">
        <v>3997.4719493202106</v>
      </c>
      <c r="GZ4" s="428">
        <v>4011.9900592995687</v>
      </c>
      <c r="HA4" s="246">
        <v>4150.7816880043238</v>
      </c>
      <c r="HB4" s="246">
        <v>4056.7933049666585</v>
      </c>
      <c r="HC4" s="246">
        <v>4342.7285220244103</v>
      </c>
      <c r="HD4" s="246">
        <v>4546.8818517780855</v>
      </c>
      <c r="HE4" s="515">
        <v>5971.0172969501546</v>
      </c>
      <c r="HF4" s="428">
        <v>4329.0869564073173</v>
      </c>
      <c r="HG4" s="428">
        <v>4194.4285237902723</v>
      </c>
      <c r="HH4" s="428">
        <v>3908.5438825746355</v>
      </c>
      <c r="HI4" s="428">
        <v>3811.6877093090256</v>
      </c>
      <c r="HJ4" s="428">
        <v>3302.7084638402748</v>
      </c>
      <c r="HK4" s="428">
        <v>3633.5280991698542</v>
      </c>
      <c r="HL4" s="428">
        <v>3852.2823897531857</v>
      </c>
      <c r="HM4" s="428">
        <v>4174.3469935361236</v>
      </c>
      <c r="HN4" s="428">
        <v>3375.3560910358451</v>
      </c>
      <c r="HO4" s="507">
        <v>3656.940191224287</v>
      </c>
      <c r="HP4" s="428">
        <v>3237.6922819423867</v>
      </c>
      <c r="HQ4" s="428">
        <v>3327.5159512343607</v>
      </c>
      <c r="HR4" s="428">
        <v>3798.4086587397301</v>
      </c>
      <c r="HS4" s="428">
        <v>3818.3829556635815</v>
      </c>
      <c r="HT4" s="428">
        <v>4224.0124893680977</v>
      </c>
      <c r="HU4" s="428">
        <v>4315.1734485216366</v>
      </c>
      <c r="HV4" s="427">
        <v>3598.4594040761767</v>
      </c>
      <c r="HW4" s="428">
        <v>3296.9629152938701</v>
      </c>
      <c r="HX4" s="428">
        <v>3506.2156441023208</v>
      </c>
      <c r="HY4" s="428">
        <v>3185.0612357272021</v>
      </c>
      <c r="HZ4" s="428">
        <v>3533.7417029755384</v>
      </c>
      <c r="IA4" s="428">
        <v>3814.4588570743363</v>
      </c>
      <c r="IB4" s="428">
        <v>4178.5494072753072</v>
      </c>
      <c r="IC4" s="428">
        <v>3453.7569104884892</v>
      </c>
      <c r="ID4" s="507">
        <v>3461.2581154383106</v>
      </c>
      <c r="IE4" s="428">
        <v>2845.7874931077631</v>
      </c>
      <c r="IF4" s="428">
        <v>2931.1355593013109</v>
      </c>
      <c r="IG4" s="428">
        <v>3386.4409589483162</v>
      </c>
      <c r="IH4" s="428">
        <v>3274.6742024012083</v>
      </c>
      <c r="II4" s="428">
        <v>3709.7698189872899</v>
      </c>
      <c r="IJ4" s="428">
        <v>3900.4688520238378</v>
      </c>
      <c r="IK4" s="427">
        <v>4850.7436458518341</v>
      </c>
      <c r="IL4" s="428">
        <v>4709.9018583061188</v>
      </c>
      <c r="IM4" s="428">
        <v>3928.9629171080264</v>
      </c>
      <c r="IN4" s="428">
        <v>2292.2151105854869</v>
      </c>
      <c r="IO4" s="428">
        <v>2559.5197597491156</v>
      </c>
      <c r="IP4" s="428">
        <v>3108.7937100436775</v>
      </c>
      <c r="IQ4" s="428">
        <v>3377.8398525794287</v>
      </c>
      <c r="IR4" s="428">
        <v>2322.1954771281503</v>
      </c>
      <c r="IS4" s="507">
        <v>4233.5288745607222</v>
      </c>
      <c r="IT4" s="428">
        <v>4834.814323370997</v>
      </c>
      <c r="IU4" s="428">
        <v>5196.7409774939506</v>
      </c>
      <c r="IV4" s="246">
        <v>5374.1791444822538</v>
      </c>
      <c r="IW4" s="246">
        <v>5499.1481495523685</v>
      </c>
      <c r="IX4" s="246">
        <v>5714.8859458264769</v>
      </c>
      <c r="IY4" s="246">
        <v>5382.3735594433847</v>
      </c>
    </row>
    <row r="5" spans="1:259" s="6" customFormat="1" ht="12.75">
      <c r="A5" s="431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429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429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429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429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429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429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515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246"/>
      <c r="EQ5" s="246"/>
      <c r="ER5" s="246"/>
      <c r="ES5" s="246"/>
      <c r="ET5" s="246"/>
      <c r="EU5" s="246"/>
      <c r="EV5" s="246"/>
      <c r="EW5" s="429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429"/>
      <c r="FM5" s="246"/>
      <c r="FN5" s="246"/>
      <c r="FO5" s="246"/>
      <c r="FP5" s="138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429"/>
      <c r="GB5" s="246"/>
      <c r="GC5" s="246"/>
      <c r="GD5" s="246"/>
      <c r="GE5" s="138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429"/>
      <c r="GQ5" s="246"/>
      <c r="GR5" s="246"/>
      <c r="GS5" s="246"/>
      <c r="GT5" s="138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515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429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429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  <c r="IW5" s="246"/>
      <c r="IX5" s="246"/>
      <c r="IY5" s="246"/>
    </row>
    <row r="6" spans="1:259" s="6" customFormat="1" ht="12.75">
      <c r="A6" s="432" t="s">
        <v>0</v>
      </c>
      <c r="B6" s="33">
        <v>4198.6686897361851</v>
      </c>
      <c r="C6" s="33">
        <v>3942.1554041082741</v>
      </c>
      <c r="D6" s="33">
        <v>4101.020580500398</v>
      </c>
      <c r="E6" s="33">
        <v>4431.7130842972128</v>
      </c>
      <c r="F6" s="33">
        <v>4248.2836765980137</v>
      </c>
      <c r="G6" s="33">
        <v>4338.3505670446966</v>
      </c>
      <c r="H6" s="33">
        <v>3917.8683964733291</v>
      </c>
      <c r="I6" s="33">
        <v>4038.9905047476263</v>
      </c>
      <c r="J6" s="33">
        <v>4393.0237680462942</v>
      </c>
      <c r="K6" s="33">
        <v>4891.1208558500066</v>
      </c>
      <c r="L6" s="33">
        <v>4547.7539681740864</v>
      </c>
      <c r="M6" s="33">
        <v>4249.3805422184305</v>
      </c>
      <c r="N6" s="33">
        <v>4290.1913460044061</v>
      </c>
      <c r="O6" s="33">
        <v>4601.0694838554118</v>
      </c>
      <c r="P6" s="33">
        <v>4743.6831292599127</v>
      </c>
      <c r="Q6" s="33">
        <v>4745.7476675533644</v>
      </c>
      <c r="R6" s="33">
        <v>4989.8625210282644</v>
      </c>
      <c r="S6" s="33">
        <v>5004.8518165687274</v>
      </c>
      <c r="T6" s="33">
        <v>4837.1176460732859</v>
      </c>
      <c r="U6" s="33">
        <v>4996.6512278982536</v>
      </c>
      <c r="V6" s="33">
        <v>5646.2062037585483</v>
      </c>
      <c r="W6" s="33">
        <v>6488.2037614609617</v>
      </c>
      <c r="X6" s="33">
        <v>7099.4130196520464</v>
      </c>
      <c r="Y6" s="33">
        <v>5575.1741841655185</v>
      </c>
      <c r="Z6" s="33">
        <v>4861.8050168499085</v>
      </c>
      <c r="AA6" s="33">
        <v>4678.8306860559715</v>
      </c>
      <c r="AB6" s="33">
        <v>4827.5416623830861</v>
      </c>
      <c r="AC6" s="33">
        <v>4800.1425508821321</v>
      </c>
      <c r="AD6" s="33">
        <v>4738.0670704215763</v>
      </c>
      <c r="AE6" s="33">
        <v>4879.1496249512657</v>
      </c>
      <c r="AF6" s="33">
        <v>4851.576702088867</v>
      </c>
      <c r="AG6" s="253">
        <v>5495.0134369685866</v>
      </c>
      <c r="AH6" s="33">
        <v>5107.3225689840237</v>
      </c>
      <c r="AI6" s="33">
        <v>5509.9248750296283</v>
      </c>
      <c r="AJ6" s="33">
        <v>5529.3343299512562</v>
      </c>
      <c r="AK6" s="33">
        <v>5379.3356715272994</v>
      </c>
      <c r="AL6" s="33">
        <v>5522.558739654376</v>
      </c>
      <c r="AM6" s="33">
        <v>6290.1617309721078</v>
      </c>
      <c r="AN6" s="33">
        <v>7135.3026553349691</v>
      </c>
      <c r="AO6" s="33">
        <v>8092.663573937627</v>
      </c>
      <c r="AP6" s="33">
        <v>5995.0937180339661</v>
      </c>
      <c r="AQ6" s="33">
        <v>5171.9373903803435</v>
      </c>
      <c r="AR6" s="33">
        <v>4947.0135883183657</v>
      </c>
      <c r="AS6" s="33">
        <v>5323.4712686758949</v>
      </c>
      <c r="AT6" s="33">
        <v>4976.0845609908029</v>
      </c>
      <c r="AU6" s="33">
        <v>4959.8316095318696</v>
      </c>
      <c r="AV6" s="33">
        <v>4840.8353565517509</v>
      </c>
      <c r="AW6" s="33">
        <v>4694.3472938694003</v>
      </c>
      <c r="AX6" s="253">
        <v>7066.1212540479837</v>
      </c>
      <c r="AY6" s="33">
        <v>7019.178903528039</v>
      </c>
      <c r="AZ6" s="33">
        <v>7157.5955795838727</v>
      </c>
      <c r="BA6" s="33">
        <v>6993.5792348433579</v>
      </c>
      <c r="BB6" s="33">
        <v>6820.728978179478</v>
      </c>
      <c r="BC6" s="33">
        <v>6798.5963221336087</v>
      </c>
      <c r="BD6" s="33">
        <v>7672.6715582021843</v>
      </c>
      <c r="BE6" s="33">
        <v>8997.0607817202108</v>
      </c>
      <c r="BF6" s="33">
        <v>10102.847247982936</v>
      </c>
      <c r="BG6" s="33">
        <v>7802.1536053623222</v>
      </c>
      <c r="BH6" s="33">
        <v>7010.7370971045375</v>
      </c>
      <c r="BI6" s="33">
        <v>6782.0403074784745</v>
      </c>
      <c r="BJ6" s="33">
        <v>5070.5001625247478</v>
      </c>
      <c r="BK6" s="33">
        <v>4912.6148045464979</v>
      </c>
      <c r="BL6" s="33">
        <v>4396.2423291570476</v>
      </c>
      <c r="BM6" s="33">
        <v>5261.14878876071</v>
      </c>
      <c r="BN6" s="33">
        <v>5157.6329837242765</v>
      </c>
      <c r="BO6" s="253">
        <v>4290.2271877712174</v>
      </c>
      <c r="BP6" s="33">
        <v>4105.8643485437015</v>
      </c>
      <c r="BQ6" s="33">
        <v>3991.5861614225009</v>
      </c>
      <c r="BR6" s="33">
        <v>4066.9319243817936</v>
      </c>
      <c r="BS6" s="33">
        <v>3893.8521687813518</v>
      </c>
      <c r="BT6" s="33">
        <v>4021.4619286111774</v>
      </c>
      <c r="BU6" s="33">
        <v>6543.4654292828163</v>
      </c>
      <c r="BV6" s="33">
        <v>7876.5282656799118</v>
      </c>
      <c r="BW6" s="33">
        <v>9242.7967453792571</v>
      </c>
      <c r="BX6" s="33">
        <v>4521.1174821354116</v>
      </c>
      <c r="BY6" s="33">
        <v>3918.8081835958856</v>
      </c>
      <c r="BZ6" s="33">
        <v>3763.6624055220154</v>
      </c>
      <c r="CA6" s="33">
        <v>3798.5371331930519</v>
      </c>
      <c r="CB6" s="33">
        <v>4209.7970845805485</v>
      </c>
      <c r="CC6" s="33">
        <v>4095.3681468158393</v>
      </c>
      <c r="CD6" s="33">
        <v>4202.6630256894632</v>
      </c>
      <c r="CE6" s="33">
        <v>4284.5858236908398</v>
      </c>
      <c r="CF6" s="253">
        <v>3914.9884861140499</v>
      </c>
      <c r="CG6" s="33">
        <v>4094.7902220238634</v>
      </c>
      <c r="CH6" s="33">
        <v>4607.7612324146248</v>
      </c>
      <c r="CI6" s="33">
        <v>4598.6781818611353</v>
      </c>
      <c r="CJ6" s="33">
        <v>4311.8399857773456</v>
      </c>
      <c r="CK6" s="33">
        <v>4390.3477500297749</v>
      </c>
      <c r="CL6" s="33">
        <v>3095.5435186143945</v>
      </c>
      <c r="CM6" s="33">
        <v>3547.957276482749</v>
      </c>
      <c r="CN6" s="33">
        <v>2775.8739264524706</v>
      </c>
      <c r="CO6" s="33">
        <v>5834.9864905907871</v>
      </c>
      <c r="CP6" s="33">
        <v>5329.9844333220226</v>
      </c>
      <c r="CQ6" s="33">
        <v>5173.1793025694369</v>
      </c>
      <c r="CR6" s="33">
        <v>5594.6851593077326</v>
      </c>
      <c r="CS6" s="33">
        <v>5527.1408772529139</v>
      </c>
      <c r="CT6" s="33">
        <v>5644.8226142091235</v>
      </c>
      <c r="CU6" s="33">
        <v>5914.7259330884399</v>
      </c>
      <c r="CV6" s="33">
        <v>6018.7696810476264</v>
      </c>
      <c r="CW6" s="253">
        <v>4055.2802625705949</v>
      </c>
      <c r="CX6" s="33">
        <v>4450.6200542951419</v>
      </c>
      <c r="CY6" s="33">
        <v>4027.3917176386303</v>
      </c>
      <c r="CZ6" s="33">
        <v>3950.9764384382133</v>
      </c>
      <c r="DA6" s="33">
        <v>4253.2191305469069</v>
      </c>
      <c r="DB6" s="33">
        <v>5277.1420207768861</v>
      </c>
      <c r="DC6" s="33">
        <v>5948.9977071787025</v>
      </c>
      <c r="DD6" s="33">
        <v>6614.4693566842243</v>
      </c>
      <c r="DE6" s="33">
        <v>7140.9368412834729</v>
      </c>
      <c r="DF6" s="33">
        <v>5197.487802583848</v>
      </c>
      <c r="DG6" s="33">
        <v>4414.2165204069543</v>
      </c>
      <c r="DH6" s="33">
        <v>4461.1365911365911</v>
      </c>
      <c r="DI6" s="33">
        <v>4692.920150446138</v>
      </c>
      <c r="DJ6" s="33">
        <v>4633.1044659227355</v>
      </c>
      <c r="DK6" s="33">
        <v>4944.1633994026606</v>
      </c>
      <c r="DL6" s="33">
        <v>5263.0329206039187</v>
      </c>
      <c r="DM6" s="33">
        <v>5564.3101481675822</v>
      </c>
      <c r="DN6" s="253">
        <v>3777.5631581325983</v>
      </c>
      <c r="DO6" s="33">
        <v>3893.6986960571248</v>
      </c>
      <c r="DP6" s="33">
        <v>4219.7225113858158</v>
      </c>
      <c r="DQ6" s="33">
        <v>4344.4765833535548</v>
      </c>
      <c r="DR6" s="33">
        <v>4277.6664269409966</v>
      </c>
      <c r="DS6" s="33">
        <v>4620.7855749874179</v>
      </c>
      <c r="DT6" s="33">
        <v>5274.0845983969857</v>
      </c>
      <c r="DU6" s="33">
        <v>5987.4947003276166</v>
      </c>
      <c r="DV6" s="33">
        <v>6176.4605390124907</v>
      </c>
      <c r="DW6" s="33">
        <v>4626.0349349361904</v>
      </c>
      <c r="DX6" s="33">
        <v>3907.3033130622825</v>
      </c>
      <c r="DY6" s="33">
        <v>3635.3491422805246</v>
      </c>
      <c r="DZ6" s="33">
        <v>4033.9494994282518</v>
      </c>
      <c r="EA6" s="33">
        <v>4011.9880123465655</v>
      </c>
      <c r="EB6" s="33">
        <v>4238.6253433505999</v>
      </c>
      <c r="EC6" s="33">
        <v>4638.1808889070617</v>
      </c>
      <c r="ED6" s="33">
        <v>4987.6597648261759</v>
      </c>
      <c r="EE6" s="511">
        <v>2447.5299918807059</v>
      </c>
      <c r="EF6" s="138">
        <v>3380.5181770825898</v>
      </c>
      <c r="EG6" s="138">
        <v>3539.3126352712889</v>
      </c>
      <c r="EH6" s="138">
        <v>3477.6411909850854</v>
      </c>
      <c r="EI6" s="138">
        <v>3353.6778626880423</v>
      </c>
      <c r="EJ6" s="138">
        <v>3316.2324422907986</v>
      </c>
      <c r="EK6" s="138">
        <v>3402.3891908752325</v>
      </c>
      <c r="EL6" s="138">
        <v>4255.8345628322431</v>
      </c>
      <c r="EM6" s="138">
        <v>4814.2166218732455</v>
      </c>
      <c r="EN6" s="138">
        <v>5500.7344255440885</v>
      </c>
      <c r="EO6" s="138">
        <v>4508.8199662020734</v>
      </c>
      <c r="EP6" s="33">
        <v>3612.4056752531324</v>
      </c>
      <c r="EQ6" s="33">
        <v>3240.4400586450938</v>
      </c>
      <c r="ER6" s="33">
        <v>3404.9584735558365</v>
      </c>
      <c r="ES6" s="33">
        <v>3714.4791230257788</v>
      </c>
      <c r="ET6" s="33">
        <v>4064.7520538890112</v>
      </c>
      <c r="EU6" s="33">
        <v>4238.5701910489115</v>
      </c>
      <c r="EV6" s="33">
        <v>4369.3826722882432</v>
      </c>
      <c r="EW6" s="25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253">
        <v>2721.0511005060766</v>
      </c>
      <c r="FM6" s="33">
        <v>2582.6998255282615</v>
      </c>
      <c r="FN6" s="33">
        <v>2571.3836545593308</v>
      </c>
      <c r="FO6" s="33">
        <v>3204.6616858021634</v>
      </c>
      <c r="FP6" s="33">
        <v>3540.9167628390073</v>
      </c>
      <c r="FQ6" s="33">
        <v>3926.4769956488631</v>
      </c>
      <c r="FR6" s="33">
        <v>4439.0456162596192</v>
      </c>
      <c r="FS6" s="33">
        <v>3546.7167495756858</v>
      </c>
      <c r="FT6" s="33">
        <v>2956.378966319106</v>
      </c>
      <c r="FU6" s="33">
        <v>2849.2793684187322</v>
      </c>
      <c r="FV6" s="33">
        <v>2948.069357712985</v>
      </c>
      <c r="FW6" s="33">
        <v>3178.2064339545741</v>
      </c>
      <c r="FX6" s="33">
        <v>3453.5840947668753</v>
      </c>
      <c r="FY6" s="33">
        <v>3181.9661462515533</v>
      </c>
      <c r="FZ6" s="33">
        <v>3371.8708250307154</v>
      </c>
      <c r="GA6" s="253">
        <v>3400.1287979717422</v>
      </c>
      <c r="GB6" s="33">
        <v>3266.0005832173129</v>
      </c>
      <c r="GC6" s="33">
        <v>3205.8215239561655</v>
      </c>
      <c r="GD6" s="33">
        <v>2800.592339707488</v>
      </c>
      <c r="GE6" s="33">
        <v>3755.0817852281998</v>
      </c>
      <c r="GF6" s="33">
        <v>4406.3028921256582</v>
      </c>
      <c r="GG6" s="33">
        <v>5727.7376103271881</v>
      </c>
      <c r="GH6" s="33">
        <v>4754.2469331037646</v>
      </c>
      <c r="GI6" s="33">
        <v>3669.1833895446885</v>
      </c>
      <c r="GJ6" s="33">
        <v>3342.4141401643083</v>
      </c>
      <c r="GK6" s="33">
        <v>3544.9274870973709</v>
      </c>
      <c r="GL6" s="33">
        <v>3919.6954003347437</v>
      </c>
      <c r="GM6" s="33">
        <v>4184.1213265622755</v>
      </c>
      <c r="GN6" s="33">
        <v>4420.1926952381118</v>
      </c>
      <c r="GO6" s="33">
        <v>4577.1064428366881</v>
      </c>
      <c r="GP6" s="253">
        <v>4023.8312318137728</v>
      </c>
      <c r="GQ6" s="33">
        <v>3922.4797864138004</v>
      </c>
      <c r="GR6" s="33">
        <v>3912.6747154946015</v>
      </c>
      <c r="GS6" s="33">
        <v>5307.0493322184811</v>
      </c>
      <c r="GT6" s="33">
        <v>6197.3932288845772</v>
      </c>
      <c r="GU6" s="33">
        <v>6624.1725381688811</v>
      </c>
      <c r="GV6" s="33">
        <v>5829.7876694317611</v>
      </c>
      <c r="GW6" s="33">
        <v>4735.4343189240753</v>
      </c>
      <c r="GX6" s="33">
        <v>4079.8983118535098</v>
      </c>
      <c r="GY6" s="33">
        <v>3912.0863847520154</v>
      </c>
      <c r="GZ6" s="33">
        <v>4129.269943849984</v>
      </c>
      <c r="HA6" s="33">
        <v>4427.3281221340676</v>
      </c>
      <c r="HB6" s="33">
        <v>4783.563146773582</v>
      </c>
      <c r="HC6" s="33">
        <v>4989.4094431242893</v>
      </c>
      <c r="HD6" s="33">
        <v>4900.8740294063409</v>
      </c>
      <c r="HE6" s="511">
        <v>5957.9610800291903</v>
      </c>
      <c r="HF6" s="33">
        <v>5433.3164367625059</v>
      </c>
      <c r="HG6" s="33">
        <v>5593.1398969471984</v>
      </c>
      <c r="HH6" s="33">
        <v>5899.3436658815617</v>
      </c>
      <c r="HI6" s="33">
        <v>5940.2143885993419</v>
      </c>
      <c r="HJ6" s="33">
        <v>6584.4839429847152</v>
      </c>
      <c r="HK6" s="33">
        <v>7811.0115493043131</v>
      </c>
      <c r="HL6" s="33">
        <v>9092.3715542207447</v>
      </c>
      <c r="HM6" s="33">
        <v>10170.7891822643</v>
      </c>
      <c r="HN6" s="33">
        <v>8561.5267404605511</v>
      </c>
      <c r="HO6" s="33">
        <v>6098.2984093191753</v>
      </c>
      <c r="HP6" s="33">
        <v>5468.107662027709</v>
      </c>
      <c r="HQ6" s="33">
        <v>5915.5594583876273</v>
      </c>
      <c r="HR6" s="33">
        <v>7041.5805180506468</v>
      </c>
      <c r="HS6" s="33">
        <v>7751.7332740195106</v>
      </c>
      <c r="HT6" s="33">
        <v>8086.5352020860491</v>
      </c>
      <c r="HU6" s="33">
        <v>8278.0855780210914</v>
      </c>
      <c r="HV6" s="253">
        <v>4308.0252893809766</v>
      </c>
      <c r="HW6" s="33">
        <v>5414.5436032582656</v>
      </c>
      <c r="HX6" s="33">
        <v>5874.8086025398961</v>
      </c>
      <c r="HY6" s="33">
        <v>6729.2768475750581</v>
      </c>
      <c r="HZ6" s="33">
        <v>8019.0416268313484</v>
      </c>
      <c r="IA6" s="33">
        <v>9814.7615511551157</v>
      </c>
      <c r="IB6" s="33">
        <v>10658.223989396951</v>
      </c>
      <c r="IC6" s="33">
        <v>8897.4419174057348</v>
      </c>
      <c r="ID6" s="33">
        <v>6592.5066448579028</v>
      </c>
      <c r="IE6" s="33">
        <v>5786.9630106402237</v>
      </c>
      <c r="IF6" s="33">
        <v>5812.0972889984241</v>
      </c>
      <c r="IG6" s="33">
        <v>6678.7005286822468</v>
      </c>
      <c r="IH6" s="33">
        <v>7424.2705771050141</v>
      </c>
      <c r="II6" s="33">
        <v>7585.066390757027</v>
      </c>
      <c r="IJ6" s="33">
        <v>7131.2345165849192</v>
      </c>
      <c r="IK6" s="253">
        <v>6292.1008331479989</v>
      </c>
      <c r="IL6" s="33">
        <v>6047.5026541221268</v>
      </c>
      <c r="IM6" s="33">
        <v>6016.3997891089848</v>
      </c>
      <c r="IN6" s="33">
        <v>6489.3197988805623</v>
      </c>
      <c r="IO6" s="33">
        <v>7677.4209338598885</v>
      </c>
      <c r="IP6" s="33">
        <v>8630.5094074204335</v>
      </c>
      <c r="IQ6" s="33">
        <v>9854.9490088026905</v>
      </c>
      <c r="IR6" s="33">
        <v>8343.2368072129411</v>
      </c>
      <c r="IS6" s="33">
        <v>5798.1196876034892</v>
      </c>
      <c r="IT6" s="33">
        <v>5268.2900359236146</v>
      </c>
      <c r="IU6" s="33">
        <v>5984.7186550536762</v>
      </c>
      <c r="IV6" s="33">
        <v>7274.4971774705064</v>
      </c>
      <c r="IW6" s="33">
        <v>7954.7715616934265</v>
      </c>
      <c r="IX6" s="33">
        <v>8391.3269049365899</v>
      </c>
      <c r="IY6" s="33">
        <v>9055.514229360384</v>
      </c>
    </row>
    <row r="7" spans="1:259" s="6" customFormat="1" ht="12.75">
      <c r="A7" s="432" t="s">
        <v>1</v>
      </c>
      <c r="B7" s="33">
        <v>3775.3422182627501</v>
      </c>
      <c r="C7" s="33">
        <v>3950.2896211186021</v>
      </c>
      <c r="D7" s="33">
        <v>4027.9592124430242</v>
      </c>
      <c r="E7" s="33">
        <v>4126.164560464902</v>
      </c>
      <c r="F7" s="33">
        <v>4363.9905073210048</v>
      </c>
      <c r="G7" s="33">
        <v>4224.8057050132375</v>
      </c>
      <c r="H7" s="33">
        <v>4447.2548819139147</v>
      </c>
      <c r="I7" s="33">
        <v>4595.9549848163069</v>
      </c>
      <c r="J7" s="33">
        <v>4441.9380186672288</v>
      </c>
      <c r="K7" s="33">
        <v>4574.1815288478329</v>
      </c>
      <c r="L7" s="33">
        <v>4920.3978136038049</v>
      </c>
      <c r="M7" s="33">
        <v>4823.2096828420936</v>
      </c>
      <c r="N7" s="33">
        <v>5132.1374622356498</v>
      </c>
      <c r="O7" s="33">
        <v>5264.9935416237668</v>
      </c>
      <c r="P7" s="33">
        <v>5724.4387769805353</v>
      </c>
      <c r="Q7" s="33">
        <v>5791.1966250319219</v>
      </c>
      <c r="R7" s="33">
        <v>5795.029251283825</v>
      </c>
      <c r="S7" s="33">
        <v>5369.0140713923529</v>
      </c>
      <c r="T7" s="33">
        <v>5474.7280701271784</v>
      </c>
      <c r="U7" s="33">
        <v>5476.0016098044553</v>
      </c>
      <c r="V7" s="33">
        <v>5675.6303520494976</v>
      </c>
      <c r="W7" s="33">
        <v>5854.9840770090887</v>
      </c>
      <c r="X7" s="33">
        <v>6132.6695232748016</v>
      </c>
      <c r="Y7" s="33">
        <v>5979.5967161591216</v>
      </c>
      <c r="Z7" s="33">
        <v>5742.703687205867</v>
      </c>
      <c r="AA7" s="33">
        <v>5549.3816806065115</v>
      </c>
      <c r="AB7" s="33">
        <v>5435.2779245547508</v>
      </c>
      <c r="AC7" s="33">
        <v>5393.0343111307939</v>
      </c>
      <c r="AD7" s="33">
        <v>5433.8225790567276</v>
      </c>
      <c r="AE7" s="33">
        <v>5482.196890308629</v>
      </c>
      <c r="AF7" s="33">
        <v>5453.2213138112047</v>
      </c>
      <c r="AG7" s="253"/>
      <c r="AH7" s="33"/>
      <c r="AI7" s="33"/>
      <c r="AJ7" s="33"/>
      <c r="AK7" s="33">
        <v>6597.8456892309823</v>
      </c>
      <c r="AL7" s="33">
        <v>6583.2462171496554</v>
      </c>
      <c r="AM7" s="33">
        <v>6691.3554539883562</v>
      </c>
      <c r="AN7" s="33">
        <v>6940.4273801885747</v>
      </c>
      <c r="AO7" s="33">
        <v>7312.9078654134973</v>
      </c>
      <c r="AP7" s="33">
        <v>7032.5186544461121</v>
      </c>
      <c r="AQ7" s="33">
        <v>6698.349545451978</v>
      </c>
      <c r="AR7" s="33">
        <v>6390.0464538387268</v>
      </c>
      <c r="AS7" s="33">
        <v>5916.7385299186626</v>
      </c>
      <c r="AT7" s="33">
        <v>5511.1942628128027</v>
      </c>
      <c r="AU7" s="33">
        <v>5397.9723064353138</v>
      </c>
      <c r="AV7" s="33">
        <v>5280.9800019284276</v>
      </c>
      <c r="AW7" s="33">
        <v>5223.0711147838674</v>
      </c>
      <c r="AX7" s="253"/>
      <c r="AY7" s="33">
        <v>6798.0795427687417</v>
      </c>
      <c r="AZ7" s="33">
        <v>6905.6741862571789</v>
      </c>
      <c r="BA7" s="33">
        <v>6518.1315648800901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>
        <v>6447.6742530340416</v>
      </c>
      <c r="BM7" s="33">
        <v>6915.5617559834591</v>
      </c>
      <c r="BN7" s="33">
        <v>6992.0514825419496</v>
      </c>
      <c r="BO7" s="253">
        <v>5369.7078184410648</v>
      </c>
      <c r="BP7" s="33">
        <v>5627.3851270785099</v>
      </c>
      <c r="BQ7" s="33">
        <v>5643.9124166897082</v>
      </c>
      <c r="BR7" s="33">
        <v>5137.0379132143207</v>
      </c>
      <c r="BS7" s="33">
        <v>5165.4381132338867</v>
      </c>
      <c r="BT7" s="33">
        <v>5202.0355363603294</v>
      </c>
      <c r="BU7" s="33">
        <v>5339.1955589884492</v>
      </c>
      <c r="BV7" s="33">
        <v>5395.7032878109812</v>
      </c>
      <c r="BW7" s="33">
        <v>5940.1024530577115</v>
      </c>
      <c r="BX7" s="33">
        <v>5805.7237751251532</v>
      </c>
      <c r="BY7" s="33">
        <v>5565.0240219114548</v>
      </c>
      <c r="BZ7" s="33">
        <v>5448.6976732328949</v>
      </c>
      <c r="CA7" s="33">
        <v>5147.4045373993649</v>
      </c>
      <c r="CB7" s="33">
        <v>5178.8892000504084</v>
      </c>
      <c r="CC7" s="33">
        <v>4915.7563289952159</v>
      </c>
      <c r="CD7" s="33">
        <v>4926.1815585646018</v>
      </c>
      <c r="CE7" s="33">
        <v>4877.8802788356325</v>
      </c>
      <c r="CF7" s="253"/>
      <c r="CG7" s="33"/>
      <c r="CH7" s="33"/>
      <c r="CI7" s="33"/>
      <c r="CJ7" s="33"/>
      <c r="CK7" s="33">
        <v>4197.5264371283483</v>
      </c>
      <c r="CL7" s="33">
        <v>4656.97873694184</v>
      </c>
      <c r="CM7" s="33">
        <v>4862.9549942195354</v>
      </c>
      <c r="CN7" s="33">
        <v>5092.351813587592</v>
      </c>
      <c r="CO7" s="33">
        <v>5027.1669826697544</v>
      </c>
      <c r="CP7" s="33">
        <v>4998.2417112724706</v>
      </c>
      <c r="CQ7" s="33">
        <v>4852.972420740175</v>
      </c>
      <c r="CR7" s="33">
        <v>5566.7160328920918</v>
      </c>
      <c r="CS7" s="33">
        <v>5658.3032843456958</v>
      </c>
      <c r="CT7" s="33">
        <v>5715.3935629804282</v>
      </c>
      <c r="CU7" s="33">
        <v>5748.7298765520081</v>
      </c>
      <c r="CV7" s="33">
        <v>5650.8337504949905</v>
      </c>
      <c r="CW7" s="253">
        <v>4762.3446728021445</v>
      </c>
      <c r="CX7" s="33">
        <v>4625.6695926577177</v>
      </c>
      <c r="CY7" s="33">
        <v>4557.3639281769792</v>
      </c>
      <c r="CZ7" s="33">
        <v>4237.5043205626016</v>
      </c>
      <c r="DA7" s="33">
        <v>4411.4449275976513</v>
      </c>
      <c r="DB7" s="33">
        <v>2597.6838800136093</v>
      </c>
      <c r="DC7" s="33">
        <v>2710.5965981369145</v>
      </c>
      <c r="DD7" s="33">
        <v>5278.1263368953068</v>
      </c>
      <c r="DE7" s="33">
        <v>5483.9692010566678</v>
      </c>
      <c r="DF7" s="33">
        <v>5508.007327205326</v>
      </c>
      <c r="DG7" s="33">
        <v>5738.5934816608806</v>
      </c>
      <c r="DH7" s="33">
        <v>5663.2680384793803</v>
      </c>
      <c r="DI7" s="33">
        <v>5653.2816403622892</v>
      </c>
      <c r="DJ7" s="33">
        <v>5733.9871591056408</v>
      </c>
      <c r="DK7" s="33">
        <v>5831.9911798968214</v>
      </c>
      <c r="DL7" s="33">
        <v>5761.44353741958</v>
      </c>
      <c r="DM7" s="33">
        <v>5859.6512389289037</v>
      </c>
      <c r="DN7" s="253">
        <v>6136.2022018938433</v>
      </c>
      <c r="DO7" s="33">
        <v>6312.9270444452195</v>
      </c>
      <c r="DP7" s="33">
        <v>6194.6990087917975</v>
      </c>
      <c r="DQ7" s="33">
        <v>5846.1656790727393</v>
      </c>
      <c r="DR7" s="33">
        <v>6271.2642035002891</v>
      </c>
      <c r="DS7" s="33">
        <v>11430.02272056889</v>
      </c>
      <c r="DT7" s="33">
        <v>11875.40321429138</v>
      </c>
      <c r="DU7" s="33">
        <v>13627.353332184088</v>
      </c>
      <c r="DV7" s="33">
        <v>6170.1409351987077</v>
      </c>
      <c r="DW7" s="33">
        <v>5922.4173823611118</v>
      </c>
      <c r="DX7" s="33">
        <v>5321.0316232826563</v>
      </c>
      <c r="DY7" s="33">
        <v>5215.0952017482396</v>
      </c>
      <c r="DZ7" s="33">
        <v>5473.0039193925604</v>
      </c>
      <c r="EA7" s="33">
        <v>5791.7324601786213</v>
      </c>
      <c r="EB7" s="33">
        <v>5923.7278412215055</v>
      </c>
      <c r="EC7" s="33">
        <v>6310.7825137062528</v>
      </c>
      <c r="ED7" s="33">
        <v>6401.534683137198</v>
      </c>
      <c r="EE7" s="511">
        <v>2935.7205147194964</v>
      </c>
      <c r="EF7" s="138">
        <v>4867.5969168849906</v>
      </c>
      <c r="EG7" s="138">
        <v>4917.5923114375937</v>
      </c>
      <c r="EH7" s="138">
        <v>4452.7340649322105</v>
      </c>
      <c r="EI7" s="138">
        <v>3813.5732454422969</v>
      </c>
      <c r="EJ7" s="138">
        <v>3916.6011444430428</v>
      </c>
      <c r="EK7" s="138">
        <v>3856.2641193189825</v>
      </c>
      <c r="EL7" s="138">
        <v>4085.1442772658174</v>
      </c>
      <c r="EM7" s="138">
        <v>4396.1518651373553</v>
      </c>
      <c r="EN7" s="138">
        <v>4688.7399585497433</v>
      </c>
      <c r="EO7" s="138">
        <v>4456.5164285429146</v>
      </c>
      <c r="EP7" s="33">
        <v>3983.6744308287098</v>
      </c>
      <c r="EQ7" s="33">
        <v>3715.1852451490281</v>
      </c>
      <c r="ER7" s="33">
        <v>3791.5468577388438</v>
      </c>
      <c r="ES7" s="33">
        <v>4021.8748356041356</v>
      </c>
      <c r="ET7" s="33">
        <v>4204.8838804731686</v>
      </c>
      <c r="EU7" s="33">
        <v>4565.2307004566119</v>
      </c>
      <c r="EV7" s="33">
        <v>4935.6455548546501</v>
      </c>
      <c r="EW7" s="253"/>
      <c r="EX7" s="33">
        <v>4070.1061584702948</v>
      </c>
      <c r="EY7" s="33">
        <v>3863.4627602990249</v>
      </c>
      <c r="EZ7" s="33">
        <v>3781.2898818111198</v>
      </c>
      <c r="FA7" s="33">
        <v>3980.8025267820217</v>
      </c>
      <c r="FB7" s="33">
        <v>4159.6958657469204</v>
      </c>
      <c r="FC7" s="33"/>
      <c r="FD7" s="33"/>
      <c r="FE7" s="33"/>
      <c r="FF7" s="33"/>
      <c r="FG7" s="33"/>
      <c r="FH7" s="33"/>
      <c r="FI7" s="33"/>
      <c r="FJ7" s="33"/>
      <c r="FK7" s="33"/>
      <c r="FL7" s="253"/>
      <c r="FM7" s="33"/>
      <c r="FN7" s="33"/>
      <c r="FO7" s="33"/>
      <c r="FP7" s="33">
        <v>1734.8463145329754</v>
      </c>
      <c r="FQ7" s="33">
        <v>2020.5939796526382</v>
      </c>
      <c r="FR7" s="33">
        <v>2712.6309777021038</v>
      </c>
      <c r="FS7" s="33">
        <v>2465.2818356243592</v>
      </c>
      <c r="FT7" s="33">
        <v>2247.0226980607072</v>
      </c>
      <c r="FU7" s="33">
        <v>1955.3726781772027</v>
      </c>
      <c r="FV7" s="33">
        <v>1918.0967007251952</v>
      </c>
      <c r="FW7" s="33">
        <v>1957.5606023980454</v>
      </c>
      <c r="FX7" s="33">
        <v>2159.0593011029996</v>
      </c>
      <c r="FY7" s="33">
        <v>2396.4826094256168</v>
      </c>
      <c r="FZ7" s="33">
        <v>2726.7401918679761</v>
      </c>
      <c r="GA7" s="253">
        <v>3474.9850377271373</v>
      </c>
      <c r="GB7" s="33">
        <v>2555.6469190303328</v>
      </c>
      <c r="GC7" s="33">
        <v>2717.9606305694469</v>
      </c>
      <c r="GD7" s="33">
        <v>2538.1664199251068</v>
      </c>
      <c r="GE7" s="33">
        <v>3373.9426613264068</v>
      </c>
      <c r="GF7" s="33">
        <v>3490.6493235343246</v>
      </c>
      <c r="GG7" s="33">
        <v>3527.8948297748466</v>
      </c>
      <c r="GH7" s="33">
        <v>3197.4284912220091</v>
      </c>
      <c r="GI7" s="33">
        <v>3194.9833773840332</v>
      </c>
      <c r="GJ7" s="33">
        <v>3841.295375435107</v>
      </c>
      <c r="GK7" s="33">
        <v>3904.9424692245143</v>
      </c>
      <c r="GL7" s="33">
        <v>4204.7330877033601</v>
      </c>
      <c r="GM7" s="33">
        <v>4586.0522148985528</v>
      </c>
      <c r="GN7" s="33">
        <v>4887.8235804895248</v>
      </c>
      <c r="GO7" s="33">
        <v>5082.5967064245051</v>
      </c>
      <c r="GP7" s="253">
        <v>5098.9542423066005</v>
      </c>
      <c r="GQ7" s="33">
        <v>4315.4281918558081</v>
      </c>
      <c r="GR7" s="33">
        <v>4486.2930220897151</v>
      </c>
      <c r="GS7" s="33">
        <v>4541.2527483265749</v>
      </c>
      <c r="GT7" s="33">
        <v>4942.8795107129436</v>
      </c>
      <c r="GU7" s="33">
        <v>5412.8322732529323</v>
      </c>
      <c r="GV7" s="33">
        <v>5633.3477291876598</v>
      </c>
      <c r="GW7" s="33">
        <v>5441.6586131489848</v>
      </c>
      <c r="GX7" s="33">
        <v>4899.6043751454508</v>
      </c>
      <c r="GY7" s="33">
        <v>4671.2612132085542</v>
      </c>
      <c r="GZ7" s="33">
        <v>4909.4018854580936</v>
      </c>
      <c r="HA7" s="33">
        <v>5302.120558960677</v>
      </c>
      <c r="HB7" s="33">
        <v>5363.9139226583138</v>
      </c>
      <c r="HC7" s="33">
        <v>5774.1223495673867</v>
      </c>
      <c r="HD7" s="33">
        <v>6121.0924110699307</v>
      </c>
      <c r="HE7" s="511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25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25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</row>
    <row r="8" spans="1:259" s="6" customFormat="1" ht="12.75">
      <c r="A8" s="432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>
        <v>5782.1442443397282</v>
      </c>
      <c r="R8" s="33">
        <v>5922.4408898008678</v>
      </c>
      <c r="S8" s="33">
        <v>5683.1800962843463</v>
      </c>
      <c r="T8" s="33">
        <v>5740.8017346312581</v>
      </c>
      <c r="U8" s="33">
        <v>6136.4108325761481</v>
      </c>
      <c r="V8" s="33">
        <v>6416.1176933267279</v>
      </c>
      <c r="W8" s="33">
        <v>6619.2142737753911</v>
      </c>
      <c r="X8" s="33">
        <v>7232.5857100762669</v>
      </c>
      <c r="Y8" s="33">
        <v>7302.4278950338139</v>
      </c>
      <c r="Z8" s="33">
        <v>6980.8156621952066</v>
      </c>
      <c r="AA8" s="33">
        <v>6377.064821307461</v>
      </c>
      <c r="AB8" s="33">
        <v>6202.3075980196227</v>
      </c>
      <c r="AC8" s="33">
        <v>6142.2978641640493</v>
      </c>
      <c r="AD8" s="33">
        <v>6216.4808571369485</v>
      </c>
      <c r="AE8" s="33">
        <v>6038.7628614172754</v>
      </c>
      <c r="AF8" s="33">
        <v>5943.3084783932236</v>
      </c>
      <c r="AG8" s="253">
        <v>4992.3166753336491</v>
      </c>
      <c r="AH8" s="33">
        <v>5256.578581287501</v>
      </c>
      <c r="AI8" s="33">
        <v>5314.6822616288473</v>
      </c>
      <c r="AJ8" s="33">
        <v>5125.7133648985291</v>
      </c>
      <c r="AK8" s="33">
        <v>5195.169082546392</v>
      </c>
      <c r="AL8" s="33">
        <v>5464.3060585451067</v>
      </c>
      <c r="AM8" s="33">
        <v>5793.8893091003392</v>
      </c>
      <c r="AN8" s="33">
        <v>6133.3975456401158</v>
      </c>
      <c r="AO8" s="33">
        <v>6506.6548760251326</v>
      </c>
      <c r="AP8" s="33">
        <v>6608.1626301955339</v>
      </c>
      <c r="AQ8" s="33">
        <v>5992.1037983750221</v>
      </c>
      <c r="AR8" s="33">
        <v>5782.5247096207468</v>
      </c>
      <c r="AS8" s="33">
        <v>5807.8417155277421</v>
      </c>
      <c r="AT8" s="33">
        <v>5864.7594040869435</v>
      </c>
      <c r="AU8" s="33">
        <v>5780.5706137887264</v>
      </c>
      <c r="AV8" s="33">
        <v>5560.297274414389</v>
      </c>
      <c r="AW8" s="33">
        <v>5515.5124264380784</v>
      </c>
      <c r="AX8" s="25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25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>
        <v>8519.357264293858</v>
      </c>
      <c r="CB8" s="33">
        <v>8497.5443857939536</v>
      </c>
      <c r="CC8" s="33">
        <v>8340.9656021447026</v>
      </c>
      <c r="CD8" s="33">
        <v>8425.4572269588698</v>
      </c>
      <c r="CE8" s="33">
        <v>8052.3143753894183</v>
      </c>
      <c r="CF8" s="253">
        <v>8489.6455542983458</v>
      </c>
      <c r="CG8" s="33">
        <v>8822.4265802710161</v>
      </c>
      <c r="CH8" s="33">
        <v>9824.083044982699</v>
      </c>
      <c r="CI8" s="33">
        <v>9123.9496940117606</v>
      </c>
      <c r="CJ8" s="33">
        <v>9113.9698557404954</v>
      </c>
      <c r="CK8" s="33">
        <v>10783.900404041609</v>
      </c>
      <c r="CL8" s="33">
        <v>10320.350094122345</v>
      </c>
      <c r="CM8" s="33">
        <v>9068.5807121740763</v>
      </c>
      <c r="CN8" s="33">
        <v>11768.211773581555</v>
      </c>
      <c r="CO8" s="33">
        <v>11037.284180722634</v>
      </c>
      <c r="CP8" s="33">
        <v>10649.667619384052</v>
      </c>
      <c r="CQ8" s="33">
        <v>8927.1567841726119</v>
      </c>
      <c r="CR8" s="33"/>
      <c r="CS8" s="33"/>
      <c r="CT8" s="33"/>
      <c r="CU8" s="33"/>
      <c r="CV8" s="33"/>
      <c r="CW8" s="25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25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511"/>
      <c r="EF8" s="138">
        <v>2132.484236842557</v>
      </c>
      <c r="EG8" s="138">
        <v>5768.0489366242264</v>
      </c>
      <c r="EH8" s="138">
        <v>5811.2308491300964</v>
      </c>
      <c r="EI8" s="138">
        <v>5503.5721584174598</v>
      </c>
      <c r="EJ8" s="138">
        <v>5024.7430987117104</v>
      </c>
      <c r="EK8" s="138">
        <v>4995.6765192816692</v>
      </c>
      <c r="EL8" s="138">
        <v>6311.9933459958038</v>
      </c>
      <c r="EM8" s="138">
        <v>6074.408617672002</v>
      </c>
      <c r="EN8" s="138">
        <v>5968.5085066739966</v>
      </c>
      <c r="EO8" s="138">
        <v>6307.459632117314</v>
      </c>
      <c r="EP8" s="33">
        <v>5463.2946015989828</v>
      </c>
      <c r="EQ8" s="33">
        <v>4914.4509882124839</v>
      </c>
      <c r="ER8" s="33">
        <v>5112.6500653750154</v>
      </c>
      <c r="ES8" s="33">
        <v>5341.4550393040654</v>
      </c>
      <c r="ET8" s="33">
        <v>5928.6211308388138</v>
      </c>
      <c r="EU8" s="33">
        <v>6581.2318431245967</v>
      </c>
      <c r="EV8" s="33">
        <v>7216.974291364535</v>
      </c>
      <c r="EW8" s="25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253"/>
      <c r="FM8" s="33"/>
      <c r="FN8" s="33"/>
      <c r="FO8" s="33"/>
      <c r="FP8" s="33"/>
      <c r="FQ8" s="33"/>
      <c r="FR8" s="33"/>
      <c r="FS8" s="33"/>
      <c r="FT8" s="33"/>
      <c r="FU8" s="33">
        <v>5277.5954268854875</v>
      </c>
      <c r="FV8" s="33">
        <v>5534.4401338810285</v>
      </c>
      <c r="FW8" s="33">
        <v>5711.1390688760539</v>
      </c>
      <c r="FX8" s="33">
        <v>6188.6467274678107</v>
      </c>
      <c r="FY8" s="33"/>
      <c r="FZ8" s="33"/>
      <c r="GA8" s="253">
        <v>5643.5383659521594</v>
      </c>
      <c r="GB8" s="33">
        <v>5415.6077802956197</v>
      </c>
      <c r="GC8" s="33">
        <v>4916.8862159661958</v>
      </c>
      <c r="GD8" s="33">
        <v>4949.5258803700317</v>
      </c>
      <c r="GE8" s="33">
        <v>6472.3755607664552</v>
      </c>
      <c r="GF8" s="33">
        <v>6129.0868729258882</v>
      </c>
      <c r="GG8" s="33">
        <v>6128.1792150917972</v>
      </c>
      <c r="GH8" s="33">
        <v>5100.9447692004551</v>
      </c>
      <c r="GI8" s="33">
        <v>4424.0290579692428</v>
      </c>
      <c r="GJ8" s="33">
        <v>2809.3568351132963</v>
      </c>
      <c r="GK8" s="33">
        <v>2886.9428533070795</v>
      </c>
      <c r="GL8" s="33">
        <v>5007.5481474067228</v>
      </c>
      <c r="GM8" s="33">
        <v>5690.3531464878906</v>
      </c>
      <c r="GN8" s="33">
        <v>6581.2318431245967</v>
      </c>
      <c r="GO8" s="33">
        <v>7216.974291364535</v>
      </c>
      <c r="GP8" s="253">
        <v>6665.3481012658231</v>
      </c>
      <c r="GQ8" s="33">
        <v>5937.5742730337352</v>
      </c>
      <c r="GR8" s="33">
        <v>5549.9582700250376</v>
      </c>
      <c r="GS8" s="33">
        <v>5205.3425298106149</v>
      </c>
      <c r="GT8" s="33">
        <v>5700</v>
      </c>
      <c r="GU8" s="33">
        <v>5853.7130602304533</v>
      </c>
      <c r="GV8" s="33">
        <v>5382.6773150789122</v>
      </c>
      <c r="GW8" s="33"/>
      <c r="GX8" s="33"/>
      <c r="GY8" s="33"/>
      <c r="GZ8" s="33">
        <v>0</v>
      </c>
      <c r="HA8" s="33"/>
      <c r="HB8" s="33"/>
      <c r="HC8" s="33"/>
      <c r="HD8" s="33"/>
      <c r="HE8" s="511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25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25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</row>
    <row r="9" spans="1:259" s="6" customFormat="1" ht="12.75">
      <c r="A9" s="432" t="s">
        <v>2</v>
      </c>
      <c r="B9" s="33">
        <v>5139.9598259451068</v>
      </c>
      <c r="C9" s="33">
        <v>6025.1370327966852</v>
      </c>
      <c r="D9" s="33">
        <v>6597.1524960841798</v>
      </c>
      <c r="E9" s="33">
        <v>7641.8077307399308</v>
      </c>
      <c r="F9" s="33">
        <v>7708.8183852707198</v>
      </c>
      <c r="G9" s="33">
        <v>7292.7675426594042</v>
      </c>
      <c r="H9" s="33">
        <v>6633.2711668452903</v>
      </c>
      <c r="I9" s="33">
        <v>6474.3480345547778</v>
      </c>
      <c r="J9" s="33">
        <v>6798.0858165440141</v>
      </c>
      <c r="K9" s="33">
        <v>7074.4214892050077</v>
      </c>
      <c r="L9" s="33">
        <v>7218.1212250513136</v>
      </c>
      <c r="M9" s="33">
        <v>6489.0512760070969</v>
      </c>
      <c r="N9" s="33">
        <v>6974.3395172648243</v>
      </c>
      <c r="O9" s="33">
        <v>7877.3581126527506</v>
      </c>
      <c r="P9" s="33">
        <v>7770.9385866890216</v>
      </c>
      <c r="Q9" s="33">
        <v>7834.9082189938117</v>
      </c>
      <c r="R9" s="33">
        <v>6885.1449568164044</v>
      </c>
      <c r="S9" s="33">
        <v>7230.7697557395968</v>
      </c>
      <c r="T9" s="33">
        <v>7134.5071615280167</v>
      </c>
      <c r="U9" s="33">
        <v>7420.8409591495674</v>
      </c>
      <c r="V9" s="33">
        <v>7578.561801442218</v>
      </c>
      <c r="W9" s="33">
        <v>8008.6641002346487</v>
      </c>
      <c r="X9" s="33">
        <v>8203.8726543353077</v>
      </c>
      <c r="Y9" s="33">
        <v>7187.4124606439245</v>
      </c>
      <c r="Z9" s="33">
        <v>6045.2722455117691</v>
      </c>
      <c r="AA9" s="33">
        <v>6058.0478625296018</v>
      </c>
      <c r="AB9" s="33">
        <v>5364.2936943221239</v>
      </c>
      <c r="AC9" s="33">
        <v>4268.8340042092232</v>
      </c>
      <c r="AD9" s="33">
        <v>6095.8573652580908</v>
      </c>
      <c r="AE9" s="33">
        <v>6655.5823099133777</v>
      </c>
      <c r="AF9" s="33">
        <v>7041.9689801125487</v>
      </c>
      <c r="AG9" s="253">
        <v>8043.8937550621658</v>
      </c>
      <c r="AH9" s="33">
        <v>8492.0900672973366</v>
      </c>
      <c r="AI9" s="33">
        <v>7348.4817817025805</v>
      </c>
      <c r="AJ9" s="33">
        <v>7720.0981762247557</v>
      </c>
      <c r="AK9" s="33">
        <v>7523.4178564164713</v>
      </c>
      <c r="AL9" s="33">
        <v>7870.5360841128922</v>
      </c>
      <c r="AM9" s="33">
        <v>8003.3057423433393</v>
      </c>
      <c r="AN9" s="33">
        <v>7993.0001598689814</v>
      </c>
      <c r="AO9" s="33">
        <v>8180.6045238111083</v>
      </c>
      <c r="AP9" s="33">
        <v>6956.397834226158</v>
      </c>
      <c r="AQ9" s="33">
        <v>5866.2777652840196</v>
      </c>
      <c r="AR9" s="33">
        <v>5920.8894502602534</v>
      </c>
      <c r="AS9" s="33">
        <v>5203.1411950150496</v>
      </c>
      <c r="AT9" s="33">
        <v>4100.1946460712152</v>
      </c>
      <c r="AU9" s="33">
        <v>5959.1906925374269</v>
      </c>
      <c r="AV9" s="33">
        <v>6353.1269727994786</v>
      </c>
      <c r="AW9" s="33">
        <v>6783.5886132931837</v>
      </c>
      <c r="AX9" s="253">
        <v>6613.1124252935078</v>
      </c>
      <c r="AY9" s="33">
        <v>6681.895258484742</v>
      </c>
      <c r="AZ9" s="33">
        <v>6015.7789271624406</v>
      </c>
      <c r="BA9" s="33">
        <v>6404.8612418058301</v>
      </c>
      <c r="BB9" s="33">
        <v>6430.9590919784032</v>
      </c>
      <c r="BC9" s="33">
        <v>6647.5033766148908</v>
      </c>
      <c r="BD9" s="33">
        <v>6733.180192769556</v>
      </c>
      <c r="BE9" s="33">
        <v>7488.5641160422729</v>
      </c>
      <c r="BF9" s="33">
        <v>7829.3864173151587</v>
      </c>
      <c r="BG9" s="33">
        <v>8713.658043930096</v>
      </c>
      <c r="BH9" s="33">
        <v>7096.8694740038154</v>
      </c>
      <c r="BI9" s="33">
        <v>6878.2791881670082</v>
      </c>
      <c r="BJ9" s="33">
        <v>6119.2674900716393</v>
      </c>
      <c r="BK9" s="33">
        <v>4415.71297618258</v>
      </c>
      <c r="BL9" s="33"/>
      <c r="BM9" s="33"/>
      <c r="BN9" s="33"/>
      <c r="BO9" s="253">
        <v>7298.2909493624065</v>
      </c>
      <c r="BP9" s="33">
        <v>7855.1234817736231</v>
      </c>
      <c r="BQ9" s="33">
        <v>7007.9371308764157</v>
      </c>
      <c r="BR9" s="33">
        <v>7348.469596609224</v>
      </c>
      <c r="BS9" s="33">
        <v>7383.6901411584122</v>
      </c>
      <c r="BT9" s="33">
        <v>7601.2408080195237</v>
      </c>
      <c r="BU9" s="33">
        <v>8080.203916935041</v>
      </c>
      <c r="BV9" s="33">
        <v>8714.7287949328038</v>
      </c>
      <c r="BW9" s="33">
        <v>8694.0901516201884</v>
      </c>
      <c r="BX9" s="33">
        <v>7623.9928896560441</v>
      </c>
      <c r="BY9" s="33">
        <v>6510.1255349043404</v>
      </c>
      <c r="BZ9" s="33">
        <v>6489.5091007515284</v>
      </c>
      <c r="CA9" s="33">
        <v>5923.9557821560265</v>
      </c>
      <c r="CB9" s="33">
        <v>5112.6994653227102</v>
      </c>
      <c r="CC9" s="33">
        <v>7036.0302125916087</v>
      </c>
      <c r="CD9" s="33">
        <v>8998.6450989919067</v>
      </c>
      <c r="CE9" s="33">
        <v>9100.6919283846182</v>
      </c>
      <c r="CF9" s="253"/>
      <c r="CG9" s="33"/>
      <c r="CH9" s="33"/>
      <c r="CI9" s="33"/>
      <c r="CJ9" s="33"/>
      <c r="CK9" s="33"/>
      <c r="CL9" s="33"/>
      <c r="CM9" s="33"/>
      <c r="CN9" s="33">
        <v>7708.6254220710771</v>
      </c>
      <c r="CO9" s="33">
        <v>6147.2338154753543</v>
      </c>
      <c r="CP9" s="33">
        <v>4940.7145794739472</v>
      </c>
      <c r="CQ9" s="33">
        <v>4609.1904034684812</v>
      </c>
      <c r="CR9" s="33">
        <v>4241.165182050865</v>
      </c>
      <c r="CS9" s="33">
        <v>3738.615913261352</v>
      </c>
      <c r="CT9" s="33">
        <v>5097.7395502547151</v>
      </c>
      <c r="CU9" s="33">
        <v>5264.8796066557034</v>
      </c>
      <c r="CV9" s="33">
        <v>5740.983952668802</v>
      </c>
      <c r="CW9" s="253">
        <v>13856.852090250017</v>
      </c>
      <c r="CX9" s="33">
        <v>13098.865759480752</v>
      </c>
      <c r="CY9" s="33">
        <v>9958.0604980682074</v>
      </c>
      <c r="CZ9" s="33">
        <v>8455.2120364084731</v>
      </c>
      <c r="DA9" s="33">
        <v>7405.5272976022461</v>
      </c>
      <c r="DB9" s="33">
        <v>7937.7590294166303</v>
      </c>
      <c r="DC9" s="33">
        <v>7971.045034105482</v>
      </c>
      <c r="DD9" s="33">
        <v>7574.0457938121581</v>
      </c>
      <c r="DE9" s="33"/>
      <c r="DF9" s="33"/>
      <c r="DG9" s="33"/>
      <c r="DH9" s="33"/>
      <c r="DI9" s="33"/>
      <c r="DJ9" s="33"/>
      <c r="DK9" s="33"/>
      <c r="DL9" s="33"/>
      <c r="DM9" s="33"/>
      <c r="DN9" s="253"/>
      <c r="DO9" s="33"/>
      <c r="DP9" s="33">
        <v>10638.28959074733</v>
      </c>
      <c r="DQ9" s="33">
        <v>12821.185660104749</v>
      </c>
      <c r="DR9" s="33">
        <v>14392.295478536242</v>
      </c>
      <c r="DS9" s="33">
        <v>15276.171821889871</v>
      </c>
      <c r="DT9" s="33">
        <v>15475.16129032258</v>
      </c>
      <c r="DU9" s="33">
        <v>18612.414667896679</v>
      </c>
      <c r="DV9" s="33">
        <v>21144.797654186732</v>
      </c>
      <c r="DW9" s="33">
        <v>18400.814160605612</v>
      </c>
      <c r="DX9" s="33">
        <v>15746.704219288174</v>
      </c>
      <c r="DY9" s="33">
        <v>16700.507947976879</v>
      </c>
      <c r="DZ9" s="33">
        <v>15385.435337492911</v>
      </c>
      <c r="EA9" s="33">
        <v>14295.519635343619</v>
      </c>
      <c r="EB9" s="33">
        <v>18944.181798530048</v>
      </c>
      <c r="EC9" s="33">
        <v>20772.880246020261</v>
      </c>
      <c r="ED9" s="33">
        <v>19466.582330415757</v>
      </c>
      <c r="EE9" s="511">
        <v>3820.4691082735553</v>
      </c>
      <c r="EF9" s="138">
        <v>3388.1200311570578</v>
      </c>
      <c r="EG9" s="138">
        <v>3508.7021431422772</v>
      </c>
      <c r="EH9" s="138">
        <v>3176.9010569236516</v>
      </c>
      <c r="EI9" s="138">
        <v>3167.234046256674</v>
      </c>
      <c r="EJ9" s="138">
        <v>3003.353900790476</v>
      </c>
      <c r="EK9" s="138">
        <v>3179.7317204228639</v>
      </c>
      <c r="EL9" s="138">
        <v>3393.1343029470559</v>
      </c>
      <c r="EM9" s="138">
        <v>3782.0922580175193</v>
      </c>
      <c r="EN9" s="138">
        <v>3680.1537746151885</v>
      </c>
      <c r="EO9" s="138">
        <v>3227.1344333432762</v>
      </c>
      <c r="EP9" s="33">
        <v>2703.9630305350079</v>
      </c>
      <c r="EQ9" s="33">
        <v>2703.9113483656797</v>
      </c>
      <c r="ER9" s="33">
        <v>2674.1648394720974</v>
      </c>
      <c r="ES9" s="33">
        <v>2929.740545371315</v>
      </c>
      <c r="ET9" s="33">
        <v>3185.2952089205833</v>
      </c>
      <c r="EU9" s="33">
        <v>3351.2901091604726</v>
      </c>
      <c r="EV9" s="33">
        <v>3546.6805900028808</v>
      </c>
      <c r="EW9" s="253"/>
      <c r="EX9" s="33"/>
      <c r="EY9" s="33"/>
      <c r="EZ9" s="33">
        <v>2971.5736901169244</v>
      </c>
      <c r="FA9" s="33">
        <v>3226.7411120003653</v>
      </c>
      <c r="FB9" s="33">
        <v>3737.8439329936959</v>
      </c>
      <c r="FC9" s="33">
        <v>3658.8196264503267</v>
      </c>
      <c r="FD9" s="33">
        <v>3380.2065962118118</v>
      </c>
      <c r="FE9" s="33">
        <v>2821.8257708967799</v>
      </c>
      <c r="FF9" s="33">
        <v>2806.5591456388579</v>
      </c>
      <c r="FG9" s="33">
        <v>2821.7667288740126</v>
      </c>
      <c r="FH9" s="33">
        <v>2960.1244432953708</v>
      </c>
      <c r="FI9" s="33">
        <v>3205.4470982068269</v>
      </c>
      <c r="FJ9" s="33">
        <v>3266.8258234042505</v>
      </c>
      <c r="FK9" s="33">
        <v>3456.7397174472849</v>
      </c>
      <c r="FL9" s="253">
        <v>3087.3048886705228</v>
      </c>
      <c r="FM9" s="33">
        <v>3092.8373775962787</v>
      </c>
      <c r="FN9" s="33">
        <v>2926.0627198921648</v>
      </c>
      <c r="FO9" s="33">
        <v>3168.8797775421735</v>
      </c>
      <c r="FP9" s="33">
        <v>3356.537569699613</v>
      </c>
      <c r="FQ9" s="33">
        <v>3649.2496945595753</v>
      </c>
      <c r="FR9" s="33">
        <v>3542.0368078997076</v>
      </c>
      <c r="FS9" s="33">
        <v>3008.8586475835614</v>
      </c>
      <c r="FT9" s="33">
        <v>2525.4100537196837</v>
      </c>
      <c r="FU9" s="33">
        <v>2473.7810816572651</v>
      </c>
      <c r="FV9" s="33">
        <v>2405.1122688819423</v>
      </c>
      <c r="FW9" s="33">
        <v>2636.6742188803419</v>
      </c>
      <c r="FX9" s="33">
        <v>2806.1234384924674</v>
      </c>
      <c r="FY9" s="33">
        <v>3266.541910937307</v>
      </c>
      <c r="FZ9" s="33">
        <v>3479.1837583992992</v>
      </c>
      <c r="GA9" s="253">
        <v>3424.7524009272547</v>
      </c>
      <c r="GB9" s="33">
        <v>3298.8916688260247</v>
      </c>
      <c r="GC9" s="33">
        <v>3320.9035185528132</v>
      </c>
      <c r="GD9" s="33">
        <v>3496.2442981918339</v>
      </c>
      <c r="GE9" s="33">
        <v>3748.2344746121435</v>
      </c>
      <c r="GF9" s="33">
        <v>4385.09454073912</v>
      </c>
      <c r="GG9" s="33">
        <v>4518.7604991059807</v>
      </c>
      <c r="GH9" s="33">
        <v>4313.4819346681325</v>
      </c>
      <c r="GI9" s="33">
        <v>3844.9450578467972</v>
      </c>
      <c r="GJ9" s="33">
        <v>3904.9336209748799</v>
      </c>
      <c r="GK9" s="33">
        <v>3990.5515361002226</v>
      </c>
      <c r="GL9" s="33">
        <v>4849.0808463153635</v>
      </c>
      <c r="GM9" s="33">
        <v>5837.44786719069</v>
      </c>
      <c r="GN9" s="33">
        <v>6061.5688608968248</v>
      </c>
      <c r="GO9" s="33">
        <v>6203.1710495284424</v>
      </c>
      <c r="GP9" s="253">
        <v>5057.8903007200342</v>
      </c>
      <c r="GQ9" s="33">
        <v>5041.9164127755494</v>
      </c>
      <c r="GR9" s="33">
        <v>5339.4849837609181</v>
      </c>
      <c r="GS9" s="33">
        <v>6141.4667102206304</v>
      </c>
      <c r="GT9" s="33">
        <v>6526.9775725065247</v>
      </c>
      <c r="GU9" s="33">
        <v>7419.5519859892302</v>
      </c>
      <c r="GV9" s="33">
        <v>7735.9070380201165</v>
      </c>
      <c r="GW9" s="33">
        <v>6983.2175790023302</v>
      </c>
      <c r="GX9" s="33">
        <v>5996.2795246283058</v>
      </c>
      <c r="GY9" s="33">
        <v>5868.3906957807494</v>
      </c>
      <c r="GZ9" s="33">
        <v>6112.0868238021421</v>
      </c>
      <c r="HA9" s="33">
        <v>6714.3821764010299</v>
      </c>
      <c r="HB9" s="33">
        <v>8121.160268211529</v>
      </c>
      <c r="HC9" s="33">
        <v>9077.125081855087</v>
      </c>
      <c r="HD9" s="33">
        <v>9665.4717958540477</v>
      </c>
      <c r="HE9" s="511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25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25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</row>
    <row r="10" spans="1:259" s="6" customFormat="1" ht="12.75">
      <c r="A10" s="4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25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25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25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25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25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25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511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33"/>
      <c r="EQ10" s="33"/>
      <c r="ER10" s="33"/>
      <c r="ES10" s="33"/>
      <c r="ET10" s="33"/>
      <c r="EU10" s="33"/>
      <c r="EV10" s="33"/>
      <c r="EW10" s="25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25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25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25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511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25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25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</row>
    <row r="11" spans="1:259" s="6" customFormat="1" ht="12.75">
      <c r="A11" s="432" t="s">
        <v>3</v>
      </c>
      <c r="B11" s="33">
        <v>4263.5763064812072</v>
      </c>
      <c r="C11" s="33">
        <v>4536.9710138812707</v>
      </c>
      <c r="D11" s="33">
        <v>4702.8518668368033</v>
      </c>
      <c r="E11" s="33">
        <v>4549.5151640189806</v>
      </c>
      <c r="F11" s="33">
        <v>4986.8949343339591</v>
      </c>
      <c r="G11" s="33">
        <v>5115.1991427040539</v>
      </c>
      <c r="H11" s="33">
        <v>4740.0725130687151</v>
      </c>
      <c r="I11" s="33">
        <v>4881.2816381939956</v>
      </c>
      <c r="J11" s="33">
        <v>5239.920366314951</v>
      </c>
      <c r="K11" s="33">
        <v>5562.8369455449392</v>
      </c>
      <c r="L11" s="33">
        <v>5894.7440962969767</v>
      </c>
      <c r="M11" s="33">
        <v>5823.2045346012501</v>
      </c>
      <c r="N11" s="33">
        <v>6321.3987241273644</v>
      </c>
      <c r="O11" s="33">
        <v>6645.2050475538417</v>
      </c>
      <c r="P11" s="33">
        <v>6775.8152475466504</v>
      </c>
      <c r="Q11" s="33">
        <v>7563.7913909245208</v>
      </c>
      <c r="R11" s="33">
        <v>7488.8132489588552</v>
      </c>
      <c r="S11" s="33">
        <v>7225.9090359639667</v>
      </c>
      <c r="T11" s="33">
        <v>6641.8678547095269</v>
      </c>
      <c r="U11" s="33">
        <v>6706.1054914151273</v>
      </c>
      <c r="V11" s="33">
        <v>7083.0083688807645</v>
      </c>
      <c r="W11" s="33">
        <v>7357.3243115699806</v>
      </c>
      <c r="X11" s="33">
        <v>7674.7618419642158</v>
      </c>
      <c r="Y11" s="33">
        <v>7235.0201527273084</v>
      </c>
      <c r="Z11" s="33">
        <v>5480.0797595122222</v>
      </c>
      <c r="AA11" s="33">
        <v>5739.1176689078839</v>
      </c>
      <c r="AB11" s="33">
        <v>5267.2321612499773</v>
      </c>
      <c r="AC11" s="33">
        <v>5295.8841350043585</v>
      </c>
      <c r="AD11" s="33">
        <v>5683.579666917356</v>
      </c>
      <c r="AE11" s="33">
        <v>5706.6954212795272</v>
      </c>
      <c r="AF11" s="33">
        <v>5924.3274108091746</v>
      </c>
      <c r="AG11" s="253">
        <v>9336.1759403676915</v>
      </c>
      <c r="AH11" s="33">
        <v>9519.8959825664861</v>
      </c>
      <c r="AI11" s="33">
        <v>9311.7436173749011</v>
      </c>
      <c r="AJ11" s="33">
        <v>8747.1010080043361</v>
      </c>
      <c r="AK11" s="33">
        <v>8206.9498669075583</v>
      </c>
      <c r="AL11" s="33">
        <v>8379.8294884008064</v>
      </c>
      <c r="AM11" s="33">
        <v>9077.9535337923226</v>
      </c>
      <c r="AN11" s="33">
        <v>9296.6807873599046</v>
      </c>
      <c r="AO11" s="33">
        <v>9922.9772095250355</v>
      </c>
      <c r="AP11" s="33">
        <v>9364.2761426261095</v>
      </c>
      <c r="AQ11" s="33">
        <v>7152.1570841865005</v>
      </c>
      <c r="AR11" s="33">
        <v>7389.1945001501772</v>
      </c>
      <c r="AS11" s="33">
        <v>6736.7718740739174</v>
      </c>
      <c r="AT11" s="33">
        <v>6840.6214324623579</v>
      </c>
      <c r="AU11" s="33">
        <v>7310.9628129418279</v>
      </c>
      <c r="AV11" s="33">
        <v>7366.327317001379</v>
      </c>
      <c r="AW11" s="33">
        <v>7602.1451970212611</v>
      </c>
      <c r="AX11" s="253">
        <v>10849.254389530384</v>
      </c>
      <c r="AY11" s="33">
        <v>9890.6519243146595</v>
      </c>
      <c r="AZ11" s="33">
        <v>9994.7442674519552</v>
      </c>
      <c r="BA11" s="33">
        <v>10456.066815464705</v>
      </c>
      <c r="BB11" s="33">
        <v>9937.8483043239212</v>
      </c>
      <c r="BC11" s="33">
        <v>10270.117402774349</v>
      </c>
      <c r="BD11" s="33">
        <v>10804.548677437539</v>
      </c>
      <c r="BE11" s="33">
        <v>11146.956228145898</v>
      </c>
      <c r="BF11" s="33">
        <v>11423.70443791041</v>
      </c>
      <c r="BG11" s="33">
        <v>10975.312775914079</v>
      </c>
      <c r="BH11" s="33">
        <v>8516.6640054568288</v>
      </c>
      <c r="BI11" s="33">
        <v>8947.9087919273607</v>
      </c>
      <c r="BJ11" s="33">
        <v>8229.5295867417408</v>
      </c>
      <c r="BK11" s="33">
        <v>8134.8218865579856</v>
      </c>
      <c r="BL11" s="33">
        <v>8714.8410028456765</v>
      </c>
      <c r="BM11" s="33">
        <v>8781.4771737994924</v>
      </c>
      <c r="BN11" s="33">
        <v>8641.1890624926873</v>
      </c>
      <c r="BO11" s="253">
        <v>5345.1367226842249</v>
      </c>
      <c r="BP11" s="33">
        <v>5346.7045894834519</v>
      </c>
      <c r="BQ11" s="33">
        <v>5406.3491340535375</v>
      </c>
      <c r="BR11" s="33">
        <v>5288.5771399117539</v>
      </c>
      <c r="BS11" s="33">
        <v>4857.7450798702066</v>
      </c>
      <c r="BT11" s="33">
        <v>4788.6763912933866</v>
      </c>
      <c r="BU11" s="33">
        <v>5047.8653810173264</v>
      </c>
      <c r="BV11" s="33">
        <v>5383.4973325606816</v>
      </c>
      <c r="BW11" s="33">
        <v>5566.6643342097159</v>
      </c>
      <c r="BX11" s="33">
        <v>5152.8787871537388</v>
      </c>
      <c r="BY11" s="33">
        <v>3931.4835188917646</v>
      </c>
      <c r="BZ11" s="33">
        <v>4116.1506349985839</v>
      </c>
      <c r="CA11" s="33">
        <v>3780.1031217858472</v>
      </c>
      <c r="CB11" s="33">
        <v>3895.5563794094205</v>
      </c>
      <c r="CC11" s="33">
        <v>4202.1020449172011</v>
      </c>
      <c r="CD11" s="33">
        <v>4065.8181800941215</v>
      </c>
      <c r="CE11" s="33">
        <v>4431.524623222439</v>
      </c>
      <c r="CF11" s="253">
        <v>5463.0583350232237</v>
      </c>
      <c r="CG11" s="33">
        <v>5392.9359434557173</v>
      </c>
      <c r="CH11" s="33">
        <v>5464.4892164892162</v>
      </c>
      <c r="CI11" s="33">
        <v>5211.5458438089836</v>
      </c>
      <c r="CJ11" s="33">
        <v>4623.0583968044139</v>
      </c>
      <c r="CK11" s="33">
        <v>4681.2392467385689</v>
      </c>
      <c r="CL11" s="33">
        <v>5072.7189377552631</v>
      </c>
      <c r="CM11" s="33">
        <v>5156.223413313146</v>
      </c>
      <c r="CN11" s="33">
        <v>5373.5779042674549</v>
      </c>
      <c r="CO11" s="33">
        <v>5024.3435750666904</v>
      </c>
      <c r="CP11" s="33">
        <v>3825.2971538263582</v>
      </c>
      <c r="CQ11" s="33">
        <v>3987.3342045158938</v>
      </c>
      <c r="CR11" s="33">
        <v>3822.080651314066</v>
      </c>
      <c r="CS11" s="33">
        <v>4049.3036501190586</v>
      </c>
      <c r="CT11" s="33">
        <v>4208.8679507503903</v>
      </c>
      <c r="CU11" s="33">
        <v>4629.510279342896</v>
      </c>
      <c r="CV11" s="33">
        <v>4834.0926066755565</v>
      </c>
      <c r="CW11" s="253">
        <v>5936.8613166296582</v>
      </c>
      <c r="CX11" s="33">
        <v>6093.6653766481941</v>
      </c>
      <c r="CY11" s="33">
        <v>6260.1282083105789</v>
      </c>
      <c r="CZ11" s="33">
        <v>6026.8722521776936</v>
      </c>
      <c r="DA11" s="33">
        <v>5620.6638174616755</v>
      </c>
      <c r="DB11" s="33">
        <v>5426.8367766695956</v>
      </c>
      <c r="DC11" s="33">
        <v>5740.1962697032513</v>
      </c>
      <c r="DD11" s="33">
        <v>5897.4296398232227</v>
      </c>
      <c r="DE11" s="33">
        <v>6328.3352059907456</v>
      </c>
      <c r="DF11" s="33">
        <v>5782.8966763298049</v>
      </c>
      <c r="DG11" s="33">
        <v>4285.823573847747</v>
      </c>
      <c r="DH11" s="33">
        <v>4357.8417053690437</v>
      </c>
      <c r="DI11" s="33">
        <v>4222.5230537990719</v>
      </c>
      <c r="DJ11" s="33">
        <v>4493.6054328440114</v>
      </c>
      <c r="DK11" s="33">
        <v>5492.7729163100284</v>
      </c>
      <c r="DL11" s="33">
        <v>4574.3109810823444</v>
      </c>
      <c r="DM11" s="33">
        <v>4927.5295317413102</v>
      </c>
      <c r="DN11" s="253">
        <v>6607.2097029610131</v>
      </c>
      <c r="DO11" s="33">
        <v>6512.2176383640563</v>
      </c>
      <c r="DP11" s="33">
        <v>4798.7555864348215</v>
      </c>
      <c r="DQ11" s="33">
        <v>4453.9031230082855</v>
      </c>
      <c r="DR11" s="33">
        <v>3944.3018405274884</v>
      </c>
      <c r="DS11" s="33">
        <v>4217.8651377307815</v>
      </c>
      <c r="DT11" s="33">
        <v>4273.8874750914056</v>
      </c>
      <c r="DU11" s="33">
        <v>5565.8355113364096</v>
      </c>
      <c r="DV11" s="33">
        <v>4955.0249513258523</v>
      </c>
      <c r="DW11" s="33">
        <v>5380.9890529659515</v>
      </c>
      <c r="DX11" s="33">
        <v>3486.0508236294831</v>
      </c>
      <c r="DY11" s="33">
        <v>5610.2595414730067</v>
      </c>
      <c r="DZ11" s="33">
        <v>4642.3295548950464</v>
      </c>
      <c r="EA11" s="33">
        <v>4289.9443169312444</v>
      </c>
      <c r="EB11" s="33">
        <v>4738.2279901826523</v>
      </c>
      <c r="EC11" s="33">
        <v>4868.4552600397774</v>
      </c>
      <c r="ED11" s="33">
        <v>4970.813114279711</v>
      </c>
      <c r="EE11" s="511">
        <v>3104.9839593254324</v>
      </c>
      <c r="EF11" s="138">
        <v>5171.0373564134588</v>
      </c>
      <c r="EG11" s="138">
        <v>4993.7397458075693</v>
      </c>
      <c r="EH11" s="138">
        <v>4626.1846308736031</v>
      </c>
      <c r="EI11" s="138">
        <v>4126.450053097662</v>
      </c>
      <c r="EJ11" s="138">
        <v>3867.124238990064</v>
      </c>
      <c r="EK11" s="138">
        <v>3763.2324664119315</v>
      </c>
      <c r="EL11" s="138">
        <v>4240.6905140506551</v>
      </c>
      <c r="EM11" s="138">
        <v>4323.7528805698157</v>
      </c>
      <c r="EN11" s="138">
        <v>4573.853284746684</v>
      </c>
      <c r="EO11" s="138">
        <v>4093.8897267648795</v>
      </c>
      <c r="EP11" s="33">
        <v>2925.1410755637198</v>
      </c>
      <c r="EQ11" s="33">
        <v>3084.3915684023791</v>
      </c>
      <c r="ER11" s="33">
        <v>3074.942266090899</v>
      </c>
      <c r="ES11" s="33">
        <v>3075.9251830922885</v>
      </c>
      <c r="ET11" s="33">
        <v>3869.4904013409655</v>
      </c>
      <c r="EU11" s="33">
        <v>3908.6200637107622</v>
      </c>
      <c r="EV11" s="33">
        <v>3811.1296407967875</v>
      </c>
      <c r="EW11" s="253">
        <v>4527.0847697611425</v>
      </c>
      <c r="EX11" s="33">
        <v>4102.0019786435541</v>
      </c>
      <c r="EY11" s="33">
        <v>3988.7257710085623</v>
      </c>
      <c r="EZ11" s="33">
        <v>3967.8122101823596</v>
      </c>
      <c r="FA11" s="33">
        <v>4213.9461203905057</v>
      </c>
      <c r="FB11" s="33">
        <v>4277.2690166975881</v>
      </c>
      <c r="FC11" s="33">
        <v>4543.1022077717762</v>
      </c>
      <c r="FD11" s="33">
        <v>4017.6827574396834</v>
      </c>
      <c r="FE11" s="33">
        <v>2507.5184153381065</v>
      </c>
      <c r="FF11" s="33">
        <v>2740.9671193406916</v>
      </c>
      <c r="FG11" s="33">
        <v>2758.0497405815022</v>
      </c>
      <c r="FH11" s="33">
        <v>4285.9160902888116</v>
      </c>
      <c r="FI11" s="33">
        <v>4644.6969884992131</v>
      </c>
      <c r="FJ11" s="33">
        <v>4762.1775302119313</v>
      </c>
      <c r="FK11" s="33">
        <v>4802.8898803971151</v>
      </c>
      <c r="FL11" s="253">
        <v>4073.0472340644415</v>
      </c>
      <c r="FM11" s="33">
        <v>3288.0691476881393</v>
      </c>
      <c r="FN11" s="33">
        <v>3368.5715152877701</v>
      </c>
      <c r="FO11" s="33">
        <v>3350.8918830506746</v>
      </c>
      <c r="FP11" s="33">
        <v>4151.8385496946285</v>
      </c>
      <c r="FQ11" s="33">
        <v>3868.4072477722275</v>
      </c>
      <c r="FR11" s="33">
        <v>3960.9373219255581</v>
      </c>
      <c r="FS11" s="33">
        <v>3632.1470139487765</v>
      </c>
      <c r="FT11" s="33">
        <v>2554.0775016011248</v>
      </c>
      <c r="FU11" s="33">
        <v>2733.0206920062533</v>
      </c>
      <c r="FV11" s="33">
        <v>2940.8896215732575</v>
      </c>
      <c r="FW11" s="33">
        <v>2449.0613740015051</v>
      </c>
      <c r="FX11" s="33">
        <v>3618.7247297509339</v>
      </c>
      <c r="FY11" s="33">
        <v>3396.955245685946</v>
      </c>
      <c r="FZ11" s="33">
        <v>3112.2727522357368</v>
      </c>
      <c r="GA11" s="253">
        <v>4511.7039140077532</v>
      </c>
      <c r="GB11" s="33">
        <v>4298.9676239149321</v>
      </c>
      <c r="GC11" s="33">
        <v>3837.4852612672703</v>
      </c>
      <c r="GD11" s="33">
        <v>3817.8292580061675</v>
      </c>
      <c r="GE11" s="33">
        <v>4167.4049003043083</v>
      </c>
      <c r="GF11" s="33">
        <v>4521.4022617409055</v>
      </c>
      <c r="GG11" s="33">
        <v>4822.8193720197523</v>
      </c>
      <c r="GH11" s="33">
        <v>4307.7933219276192</v>
      </c>
      <c r="GI11" s="33">
        <v>3403.8432346326836</v>
      </c>
      <c r="GJ11" s="33">
        <v>3495.4143493375977</v>
      </c>
      <c r="GK11" s="33">
        <v>3312.6926962035977</v>
      </c>
      <c r="GL11" s="33">
        <v>3135.6279310230098</v>
      </c>
      <c r="GM11" s="33">
        <v>3730.7361382831291</v>
      </c>
      <c r="GN11" s="33">
        <v>3951.1137910594193</v>
      </c>
      <c r="GO11" s="33">
        <v>3946.5608667069241</v>
      </c>
      <c r="GP11" s="253">
        <v>5405.3507492776016</v>
      </c>
      <c r="GQ11" s="33">
        <v>4971.0914335185953</v>
      </c>
      <c r="GR11" s="33">
        <v>4589.3809503384255</v>
      </c>
      <c r="GS11" s="33">
        <v>4256.8993676705431</v>
      </c>
      <c r="GT11" s="33">
        <v>4575.5776065294485</v>
      </c>
      <c r="GU11" s="33">
        <v>4766.9920701670071</v>
      </c>
      <c r="GV11" s="33">
        <v>5315.5207768006012</v>
      </c>
      <c r="GW11" s="33">
        <v>4476.996098976475</v>
      </c>
      <c r="GX11" s="33">
        <v>3010.9783905159716</v>
      </c>
      <c r="GY11" s="33">
        <v>3628.0958165124507</v>
      </c>
      <c r="GZ11" s="33">
        <v>3557.7552520365043</v>
      </c>
      <c r="HA11" s="33"/>
      <c r="HB11" s="33"/>
      <c r="HC11" s="33"/>
      <c r="HD11" s="33"/>
      <c r="HE11" s="511">
        <v>4344.9111585353594</v>
      </c>
      <c r="HF11" s="33">
        <v>3830.4022147795604</v>
      </c>
      <c r="HG11" s="33">
        <v>3668.5796688594937</v>
      </c>
      <c r="HH11" s="33">
        <v>3310.6383887369711</v>
      </c>
      <c r="HI11" s="33">
        <v>3449.2682218051696</v>
      </c>
      <c r="HJ11" s="33">
        <v>3482.0237427813272</v>
      </c>
      <c r="HK11" s="33">
        <v>3937.5808074952315</v>
      </c>
      <c r="HL11" s="33">
        <v>4244.3951800327368</v>
      </c>
      <c r="HM11" s="33">
        <v>4576.5693141436223</v>
      </c>
      <c r="HN11" s="33">
        <v>3625.2690981808423</v>
      </c>
      <c r="HO11" s="33">
        <v>3412.9996758457019</v>
      </c>
      <c r="HP11" s="33">
        <v>2554.4783798998697</v>
      </c>
      <c r="HQ11" s="33">
        <v>2700.0921646274714</v>
      </c>
      <c r="HR11" s="33">
        <v>3437.5387818353888</v>
      </c>
      <c r="HS11" s="33">
        <v>3399.5429175971703</v>
      </c>
      <c r="HT11" s="33">
        <v>3819.0749778375343</v>
      </c>
      <c r="HU11" s="33">
        <v>4124.9154226251703</v>
      </c>
      <c r="HV11" s="253">
        <v>3635.3057481266142</v>
      </c>
      <c r="HW11" s="33">
        <v>3263.1015732996207</v>
      </c>
      <c r="HX11" s="33">
        <v>3404.740388902384</v>
      </c>
      <c r="HY11" s="33">
        <v>3434.407101617252</v>
      </c>
      <c r="HZ11" s="33">
        <v>3866.2088057531382</v>
      </c>
      <c r="IA11" s="33">
        <v>4092.7941868776015</v>
      </c>
      <c r="IB11" s="33">
        <v>4403.7879881900726</v>
      </c>
      <c r="IC11" s="33">
        <v>3557.9573199249007</v>
      </c>
      <c r="ID11" s="33">
        <v>3351.9961232201008</v>
      </c>
      <c r="IE11" s="33">
        <v>2554.4783798998697</v>
      </c>
      <c r="IF11" s="33">
        <v>2758.9673941339438</v>
      </c>
      <c r="IG11" s="33">
        <v>3440.4330563653639</v>
      </c>
      <c r="IH11" s="33">
        <v>3399.5429175971703</v>
      </c>
      <c r="II11" s="33">
        <v>3819.0749778375343</v>
      </c>
      <c r="IJ11" s="33">
        <v>4124.9154226251703</v>
      </c>
      <c r="IK11" s="253">
        <v>4656.9667278923616</v>
      </c>
      <c r="IL11" s="33">
        <v>4826.990415041013</v>
      </c>
      <c r="IM11" s="33">
        <v>4912.5381263616564</v>
      </c>
      <c r="IN11" s="33">
        <v>5073.7748426760108</v>
      </c>
      <c r="IO11" s="33">
        <v>5582.060366444277</v>
      </c>
      <c r="IP11" s="33">
        <v>6469.0774099097607</v>
      </c>
      <c r="IQ11" s="33">
        <v>7186.7761145600443</v>
      </c>
      <c r="IR11" s="33">
        <v>5854.4055482857893</v>
      </c>
      <c r="IS11" s="33">
        <v>10495.463332835821</v>
      </c>
      <c r="IT11" s="33"/>
      <c r="IU11" s="33"/>
      <c r="IV11" s="33"/>
      <c r="IW11" s="33"/>
      <c r="IX11" s="33"/>
      <c r="IY11" s="33"/>
    </row>
    <row r="12" spans="1:259" s="6" customFormat="1" ht="12.75">
      <c r="A12" s="432" t="s">
        <v>4</v>
      </c>
      <c r="B12" s="33">
        <v>3860.703412578428</v>
      </c>
      <c r="C12" s="33">
        <v>4184.4227504244482</v>
      </c>
      <c r="D12" s="33">
        <v>4380.3419440428097</v>
      </c>
      <c r="E12" s="33">
        <v>4300.8227138049078</v>
      </c>
      <c r="F12" s="33">
        <v>4307.8088116907038</v>
      </c>
      <c r="G12" s="33">
        <v>4479.0959266882546</v>
      </c>
      <c r="H12" s="33">
        <v>4437.3692714269609</v>
      </c>
      <c r="I12" s="33">
        <v>3986.8352085034803</v>
      </c>
      <c r="J12" s="33">
        <v>4092.3401060712467</v>
      </c>
      <c r="K12" s="33">
        <v>4288.0468759576843</v>
      </c>
      <c r="L12" s="33">
        <v>4457.8637406236439</v>
      </c>
      <c r="M12" s="33">
        <v>4329.3213525656183</v>
      </c>
      <c r="N12" s="33">
        <v>4613.777135969257</v>
      </c>
      <c r="O12" s="33">
        <v>4748.8550432618231</v>
      </c>
      <c r="P12" s="33">
        <v>5009.032885908292</v>
      </c>
      <c r="Q12" s="33">
        <v>7139.5881559019081</v>
      </c>
      <c r="R12" s="33">
        <v>6532.8900196016111</v>
      </c>
      <c r="S12" s="33">
        <v>6102.8286180981322</v>
      </c>
      <c r="T12" s="33">
        <v>5837.6817560087802</v>
      </c>
      <c r="U12" s="33">
        <v>5738.2505480960817</v>
      </c>
      <c r="V12" s="33">
        <v>6275.7213976633893</v>
      </c>
      <c r="W12" s="33">
        <v>6360.4490235010499</v>
      </c>
      <c r="X12" s="33">
        <v>6338.7235995069523</v>
      </c>
      <c r="Y12" s="33">
        <v>6291.4555980431951</v>
      </c>
      <c r="Z12" s="33">
        <v>5730.297684579813</v>
      </c>
      <c r="AA12" s="33">
        <v>5780.2049573157037</v>
      </c>
      <c r="AB12" s="33">
        <v>5831.6726469883561</v>
      </c>
      <c r="AC12" s="33">
        <v>5702.8139053677596</v>
      </c>
      <c r="AD12" s="33">
        <v>5702.7125711993222</v>
      </c>
      <c r="AE12" s="33">
        <v>5650.8982096691943</v>
      </c>
      <c r="AF12" s="33">
        <v>5581.0292775444732</v>
      </c>
      <c r="AG12" s="253">
        <v>5269.0574587182646</v>
      </c>
      <c r="AH12" s="33">
        <v>8513.1821079128658</v>
      </c>
      <c r="AI12" s="33">
        <v>9136.7836007548958</v>
      </c>
      <c r="AJ12" s="33">
        <v>8277.0603808344113</v>
      </c>
      <c r="AK12" s="33">
        <v>7973.67674881732</v>
      </c>
      <c r="AL12" s="33">
        <v>7503.4330310528449</v>
      </c>
      <c r="AM12" s="33">
        <v>8132.4215815120069</v>
      </c>
      <c r="AN12" s="33">
        <v>8145.0544180362822</v>
      </c>
      <c r="AO12" s="33">
        <v>8012.7967702001406</v>
      </c>
      <c r="AP12" s="33">
        <v>8187.0490753708782</v>
      </c>
      <c r="AQ12" s="33">
        <v>7430.0389256126491</v>
      </c>
      <c r="AR12" s="33">
        <v>7413.1071771804709</v>
      </c>
      <c r="AS12" s="33">
        <v>7489.3825890474136</v>
      </c>
      <c r="AT12" s="33">
        <v>7413.437856222411</v>
      </c>
      <c r="AU12" s="33">
        <v>7249.1733003692716</v>
      </c>
      <c r="AV12" s="33">
        <v>6918.534630468188</v>
      </c>
      <c r="AW12" s="33">
        <v>6686.8466201602469</v>
      </c>
      <c r="AX12" s="253">
        <v>5642.5390924118938</v>
      </c>
      <c r="AY12" s="33">
        <v>8182.7138628416433</v>
      </c>
      <c r="AZ12" s="33">
        <v>8412.0144896746278</v>
      </c>
      <c r="BA12" s="33">
        <v>7898.9355157690397</v>
      </c>
      <c r="BB12" s="33">
        <v>7610.296735953737</v>
      </c>
      <c r="BC12" s="33">
        <v>7433.56568672302</v>
      </c>
      <c r="BD12" s="33">
        <v>8079.6137825260985</v>
      </c>
      <c r="BE12" s="33">
        <v>8171.9649635403675</v>
      </c>
      <c r="BF12" s="33"/>
      <c r="BG12" s="33"/>
      <c r="BH12" s="33"/>
      <c r="BI12" s="33"/>
      <c r="BJ12" s="33"/>
      <c r="BK12" s="33"/>
      <c r="BL12" s="33"/>
      <c r="BM12" s="33"/>
      <c r="BN12" s="33"/>
      <c r="BO12" s="253">
        <v>4838.6230583248434</v>
      </c>
      <c r="BP12" s="33">
        <v>5104.7466675194191</v>
      </c>
      <c r="BQ12" s="33">
        <v>5164.6950370785389</v>
      </c>
      <c r="BR12" s="33">
        <v>5024.0193301073805</v>
      </c>
      <c r="BS12" s="33">
        <v>4755.3078412593231</v>
      </c>
      <c r="BT12" s="33">
        <v>4742.5847613587448</v>
      </c>
      <c r="BU12" s="33">
        <v>5148.1993912492344</v>
      </c>
      <c r="BV12" s="33">
        <v>5259.3740146858536</v>
      </c>
      <c r="BW12" s="33">
        <v>5233.0207095560354</v>
      </c>
      <c r="BX12" s="33">
        <v>5112.5710520956454</v>
      </c>
      <c r="BY12" s="33">
        <v>4830.0788624430979</v>
      </c>
      <c r="BZ12" s="33">
        <v>4863.9077543459798</v>
      </c>
      <c r="CA12" s="33">
        <v>4948.1872969982478</v>
      </c>
      <c r="CB12" s="33">
        <v>4721.0991596745635</v>
      </c>
      <c r="CC12" s="33">
        <v>4531.0540301151459</v>
      </c>
      <c r="CD12" s="33">
        <v>4600.577319692914</v>
      </c>
      <c r="CE12" s="33">
        <v>4606.3229819593362</v>
      </c>
      <c r="CF12" s="253">
        <v>5088.2707189891316</v>
      </c>
      <c r="CG12" s="33">
        <v>10343.976076105928</v>
      </c>
      <c r="CH12" s="33">
        <v>4647.4566533233055</v>
      </c>
      <c r="CI12" s="33">
        <v>4224.6927830657769</v>
      </c>
      <c r="CJ12" s="33">
        <v>4062.5973630851167</v>
      </c>
      <c r="CK12" s="33">
        <v>4167.0622667173802</v>
      </c>
      <c r="CL12" s="33">
        <v>4660.1656707292077</v>
      </c>
      <c r="CM12" s="33">
        <v>4719.0011590954182</v>
      </c>
      <c r="CN12" s="33">
        <v>5040.7120526239814</v>
      </c>
      <c r="CO12" s="33">
        <v>4769.7667253464851</v>
      </c>
      <c r="CP12" s="33">
        <v>4319.5889611987732</v>
      </c>
      <c r="CQ12" s="33">
        <v>4559.7483192591053</v>
      </c>
      <c r="CR12" s="33">
        <v>4360.0492133552743</v>
      </c>
      <c r="CS12" s="33">
        <v>4330.2589339802535</v>
      </c>
      <c r="CT12" s="33">
        <v>9484.2152274616947</v>
      </c>
      <c r="CU12" s="33">
        <v>11991.785662155156</v>
      </c>
      <c r="CV12" s="33">
        <v>13701.950827977616</v>
      </c>
      <c r="CW12" s="253">
        <v>3337.2701154683696</v>
      </c>
      <c r="CX12" s="33"/>
      <c r="CY12" s="33"/>
      <c r="CZ12" s="33"/>
      <c r="DA12" s="33">
        <v>8489.7637795275605</v>
      </c>
      <c r="DB12" s="33">
        <v>8727.8807849309014</v>
      </c>
      <c r="DC12" s="33">
        <v>10053.865889663886</v>
      </c>
      <c r="DD12" s="33">
        <v>10069.554054165261</v>
      </c>
      <c r="DE12" s="33">
        <v>9374.6301590651801</v>
      </c>
      <c r="DF12" s="33">
        <v>9033.970195170612</v>
      </c>
      <c r="DG12" s="33"/>
      <c r="DH12" s="33"/>
      <c r="DI12" s="33"/>
      <c r="DJ12" s="33"/>
      <c r="DK12" s="33"/>
      <c r="DL12" s="33"/>
      <c r="DM12" s="33"/>
      <c r="DN12" s="253">
        <v>8717.1655514818794</v>
      </c>
      <c r="DO12" s="33">
        <v>10009.004561857426</v>
      </c>
      <c r="DP12" s="33">
        <v>9338.5821567542116</v>
      </c>
      <c r="DQ12" s="33">
        <v>8377.624905123912</v>
      </c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511">
        <v>2116.424192889252</v>
      </c>
      <c r="EF12" s="138">
        <v>3169.9030829329904</v>
      </c>
      <c r="EG12" s="138">
        <v>3447.0228527000149</v>
      </c>
      <c r="EH12" s="138">
        <v>3728.2560557269499</v>
      </c>
      <c r="EI12" s="138">
        <v>4012.8825981858945</v>
      </c>
      <c r="EJ12" s="138">
        <v>3484.5181096743827</v>
      </c>
      <c r="EK12" s="138">
        <v>3875.8940038499427</v>
      </c>
      <c r="EL12" s="138">
        <v>4211.0995134547138</v>
      </c>
      <c r="EM12" s="138">
        <v>3314.6278019215406</v>
      </c>
      <c r="EN12" s="138">
        <v>3802.1047855995225</v>
      </c>
      <c r="EO12" s="138">
        <v>3651.0091917694785</v>
      </c>
      <c r="EP12" s="33">
        <v>3067.2571502872311</v>
      </c>
      <c r="EQ12" s="33">
        <v>2505.5664244231793</v>
      </c>
      <c r="ER12" s="33">
        <v>2775.5247326084259</v>
      </c>
      <c r="ES12" s="33">
        <v>2808.8204823856672</v>
      </c>
      <c r="ET12" s="33">
        <v>2903.3116564032725</v>
      </c>
      <c r="EU12" s="33">
        <v>3011.287814151734</v>
      </c>
      <c r="EV12" s="33">
        <v>3261.5405389399984</v>
      </c>
      <c r="EW12" s="25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253"/>
      <c r="FM12" s="33"/>
      <c r="FN12" s="33"/>
      <c r="FO12" s="33"/>
      <c r="FP12" s="33"/>
      <c r="FQ12" s="33">
        <v>2217.4353988673934</v>
      </c>
      <c r="FR12" s="33">
        <v>2546.9940783290504</v>
      </c>
      <c r="FS12" s="33">
        <v>2642.3288470326606</v>
      </c>
      <c r="FT12" s="33">
        <v>2008.929878857547</v>
      </c>
      <c r="FU12" s="33">
        <v>1326.415306157483</v>
      </c>
      <c r="FV12" s="33">
        <v>1814.3406183204193</v>
      </c>
      <c r="FW12" s="33">
        <v>1717.2181677197993</v>
      </c>
      <c r="FX12" s="33">
        <v>1761.5566855452407</v>
      </c>
      <c r="FY12" s="33">
        <v>1945.8301164039383</v>
      </c>
      <c r="FZ12" s="33">
        <v>2057.7658756251135</v>
      </c>
      <c r="GA12" s="253"/>
      <c r="GB12" s="33"/>
      <c r="GC12" s="33"/>
      <c r="GD12" s="33"/>
      <c r="GE12" s="33"/>
      <c r="GF12" s="33">
        <v>3958.5175696595575</v>
      </c>
      <c r="GG12" s="33">
        <v>4271.1214234993176</v>
      </c>
      <c r="GH12" s="33">
        <v>4031.1930340413564</v>
      </c>
      <c r="GI12" s="33">
        <v>3438.2453323980139</v>
      </c>
      <c r="GJ12" s="33">
        <v>3106.8382450300055</v>
      </c>
      <c r="GK12" s="33">
        <v>3204.9229430846522</v>
      </c>
      <c r="GL12" s="33">
        <v>3329.4991876964573</v>
      </c>
      <c r="GM12" s="33">
        <v>3423.9318327776823</v>
      </c>
      <c r="GN12" s="33">
        <v>3472.3901901663921</v>
      </c>
      <c r="GO12" s="33">
        <v>3796.7402826690727</v>
      </c>
      <c r="GP12" s="253"/>
      <c r="GQ12" s="33"/>
      <c r="GR12" s="33"/>
      <c r="GS12" s="33"/>
      <c r="GT12" s="33"/>
      <c r="GU12" s="33">
        <v>3766.8286011716436</v>
      </c>
      <c r="GV12" s="33">
        <v>5485.8076270133743</v>
      </c>
      <c r="GW12" s="33">
        <v>5026.0322580645161</v>
      </c>
      <c r="GX12" s="33">
        <v>4475.10084083726</v>
      </c>
      <c r="GY12" s="33">
        <v>2880.836880519817</v>
      </c>
      <c r="GZ12" s="33">
        <v>4274.4413795537739</v>
      </c>
      <c r="HA12" s="33">
        <v>4052.1741603512578</v>
      </c>
      <c r="HB12" s="33">
        <v>3821.8222284245567</v>
      </c>
      <c r="HC12" s="33">
        <v>4465.0824752437184</v>
      </c>
      <c r="HD12" s="33">
        <v>5151.4799447779651</v>
      </c>
      <c r="HE12" s="511">
        <v>7276.1301552414679</v>
      </c>
      <c r="HF12" s="33">
        <v>6523.8122860954809</v>
      </c>
      <c r="HG12" s="33">
        <v>6335.0796129272767</v>
      </c>
      <c r="HH12" s="33">
        <v>6543.3765848917601</v>
      </c>
      <c r="HI12" s="33">
        <v>7557.711868658841</v>
      </c>
      <c r="HJ12" s="33">
        <v>6618.4457231525175</v>
      </c>
      <c r="HK12" s="33">
        <v>7693.3429390395322</v>
      </c>
      <c r="HL12" s="33">
        <v>5347.3300827025132</v>
      </c>
      <c r="HM12" s="33">
        <v>5728.4969646470663</v>
      </c>
      <c r="HN12" s="33">
        <v>5514.9116837001793</v>
      </c>
      <c r="HO12" s="33">
        <v>4289.4265803882527</v>
      </c>
      <c r="HP12" s="33">
        <v>6300.1079607355605</v>
      </c>
      <c r="HQ12" s="33">
        <v>6149.7063296751803</v>
      </c>
      <c r="HR12" s="33">
        <v>3018.0290489218105</v>
      </c>
      <c r="HS12" s="33">
        <v>2834.2486864850416</v>
      </c>
      <c r="HT12" s="33">
        <v>2907.8933296307332</v>
      </c>
      <c r="HU12" s="33">
        <v>3026.6341375397301</v>
      </c>
      <c r="HV12" s="253"/>
      <c r="HW12" s="33"/>
      <c r="HX12" s="33"/>
      <c r="HY12" s="33"/>
      <c r="HZ12" s="33"/>
      <c r="IA12" s="33">
        <v>5074.3446680430834</v>
      </c>
      <c r="IB12" s="33">
        <v>5728.4969646470663</v>
      </c>
      <c r="IC12" s="33">
        <v>5514.9116837001793</v>
      </c>
      <c r="ID12" s="33">
        <v>4289.4265803882527</v>
      </c>
      <c r="IE12" s="33">
        <v>6300.1079607355605</v>
      </c>
      <c r="IF12" s="33">
        <v>3378.6635412967889</v>
      </c>
      <c r="IG12" s="33">
        <v>3018.0290489218105</v>
      </c>
      <c r="IH12" s="33">
        <v>2834.2486864850416</v>
      </c>
      <c r="II12" s="33">
        <v>2907.8933296307332</v>
      </c>
      <c r="IJ12" s="33">
        <v>3026.6341375397301</v>
      </c>
      <c r="IK12" s="253"/>
      <c r="IL12" s="33"/>
      <c r="IM12" s="33"/>
      <c r="IN12" s="33"/>
      <c r="IO12" s="33"/>
      <c r="IP12" s="33">
        <v>5669.7144619723276</v>
      </c>
      <c r="IQ12" s="33"/>
      <c r="IR12" s="33"/>
      <c r="IS12" s="33"/>
      <c r="IT12" s="33"/>
      <c r="IU12" s="33"/>
      <c r="IV12" s="33"/>
      <c r="IW12" s="33"/>
      <c r="IX12" s="33"/>
      <c r="IY12" s="33"/>
    </row>
    <row r="13" spans="1:259" s="6" customFormat="1" ht="12.75">
      <c r="A13" s="432" t="s">
        <v>5</v>
      </c>
      <c r="B13" s="33">
        <v>1988.7408888826947</v>
      </c>
      <c r="C13" s="33">
        <v>2696.5827290935968</v>
      </c>
      <c r="D13" s="33">
        <v>2707.2811696395306</v>
      </c>
      <c r="E13" s="33">
        <v>2711.615067125862</v>
      </c>
      <c r="F13" s="33">
        <v>3023.8514754159169</v>
      </c>
      <c r="G13" s="33">
        <v>3362.0377000548669</v>
      </c>
      <c r="H13" s="33">
        <v>3577.7682686564503</v>
      </c>
      <c r="I13" s="33">
        <v>3411.9380987472364</v>
      </c>
      <c r="J13" s="33">
        <v>3197.2648190721607</v>
      </c>
      <c r="K13" s="33">
        <v>3351.7869596287464</v>
      </c>
      <c r="L13" s="33">
        <v>3379.9306180136196</v>
      </c>
      <c r="M13" s="33">
        <v>3325.399565714461</v>
      </c>
      <c r="N13" s="33">
        <v>3484.1827162384652</v>
      </c>
      <c r="O13" s="33">
        <v>3575.0308055628443</v>
      </c>
      <c r="P13" s="33">
        <v>3689.3822523983117</v>
      </c>
      <c r="Q13" s="33">
        <v>3722.47205263355</v>
      </c>
      <c r="R13" s="33">
        <v>4126.5382280355489</v>
      </c>
      <c r="S13" s="33">
        <v>4361.5775142814546</v>
      </c>
      <c r="T13" s="33">
        <v>4332.174731163951</v>
      </c>
      <c r="U13" s="33">
        <v>4404.0239430774609</v>
      </c>
      <c r="V13" s="33">
        <v>4516.547234380344</v>
      </c>
      <c r="W13" s="33">
        <v>5465.573280081444</v>
      </c>
      <c r="X13" s="33">
        <v>6961.2908530740797</v>
      </c>
      <c r="Y13" s="33">
        <v>6955.0120966051973</v>
      </c>
      <c r="Z13" s="33">
        <v>4833.8518309450137</v>
      </c>
      <c r="AA13" s="33">
        <v>4781.6234730311353</v>
      </c>
      <c r="AB13" s="33">
        <v>4341.3627727933736</v>
      </c>
      <c r="AC13" s="33">
        <v>3828.2053799873283</v>
      </c>
      <c r="AD13" s="33">
        <v>3296.1801291602551</v>
      </c>
      <c r="AE13" s="33">
        <v>3337.7762938315541</v>
      </c>
      <c r="AF13" s="33">
        <v>3277.9938936617459</v>
      </c>
      <c r="AG13" s="253">
        <v>4394.0361242957561</v>
      </c>
      <c r="AH13" s="33">
        <v>4403.420778962708</v>
      </c>
      <c r="AI13" s="33">
        <v>4952.8800617610013</v>
      </c>
      <c r="AJ13" s="33">
        <v>5460.0638748112806</v>
      </c>
      <c r="AK13" s="33">
        <v>5365.3588360553113</v>
      </c>
      <c r="AL13" s="33">
        <v>5416.6317272632068</v>
      </c>
      <c r="AM13" s="33">
        <v>5312.4061350027268</v>
      </c>
      <c r="AN13" s="33">
        <v>6449.8875449355983</v>
      </c>
      <c r="AO13" s="33">
        <v>7901.055116219567</v>
      </c>
      <c r="AP13" s="33">
        <v>7934.3568693735579</v>
      </c>
      <c r="AQ13" s="33">
        <v>5439.7674334773756</v>
      </c>
      <c r="AR13" s="33">
        <v>5123.5978447871921</v>
      </c>
      <c r="AS13" s="33">
        <v>5029.8401751233423</v>
      </c>
      <c r="AT13" s="33">
        <v>4292.4165857217668</v>
      </c>
      <c r="AU13" s="33">
        <v>3483.8138721054215</v>
      </c>
      <c r="AV13" s="33">
        <v>3488.2109659318817</v>
      </c>
      <c r="AW13" s="33">
        <v>3453.8761642441277</v>
      </c>
      <c r="AX13" s="253">
        <v>3431.46970594411</v>
      </c>
      <c r="AY13" s="33">
        <v>3480.0765012579254</v>
      </c>
      <c r="AZ13" s="33">
        <v>3880.1929610559082</v>
      </c>
      <c r="BA13" s="33">
        <v>4063.5948919261486</v>
      </c>
      <c r="BB13" s="33">
        <v>4021.4483937950408</v>
      </c>
      <c r="BC13" s="33">
        <v>4149.8578792638582</v>
      </c>
      <c r="BD13" s="33">
        <v>4466.9958120437359</v>
      </c>
      <c r="BE13" s="33">
        <v>5325.5258787096363</v>
      </c>
      <c r="BF13" s="33">
        <v>7316.9451261512613</v>
      </c>
      <c r="BG13" s="33">
        <v>7432.0933853154538</v>
      </c>
      <c r="BH13" s="33">
        <v>5395.9558711257187</v>
      </c>
      <c r="BI13" s="33">
        <v>5513.5522076402385</v>
      </c>
      <c r="BJ13" s="33">
        <v>4602.5586802899361</v>
      </c>
      <c r="BK13" s="33">
        <v>4115.6594969853595</v>
      </c>
      <c r="BL13" s="33">
        <v>3564.4812600687883</v>
      </c>
      <c r="BM13" s="33">
        <v>3555.1084773990283</v>
      </c>
      <c r="BN13" s="33">
        <v>3370.1429662410956</v>
      </c>
      <c r="BO13" s="253">
        <v>4502.672775702621</v>
      </c>
      <c r="BP13" s="33">
        <v>3991.4586335082827</v>
      </c>
      <c r="BQ13" s="33">
        <v>4509.1306899020519</v>
      </c>
      <c r="BR13" s="33">
        <v>4788.7718217418351</v>
      </c>
      <c r="BS13" s="33">
        <v>4766.9848545095647</v>
      </c>
      <c r="BT13" s="33">
        <v>5156.0088779385442</v>
      </c>
      <c r="BU13" s="33">
        <v>4416.4984894166018</v>
      </c>
      <c r="BV13" s="33">
        <v>5339.7598526517913</v>
      </c>
      <c r="BW13" s="33">
        <v>6590.0359999195152</v>
      </c>
      <c r="BX13" s="33">
        <v>6700.0580526973408</v>
      </c>
      <c r="BY13" s="33">
        <v>4626.5613049132808</v>
      </c>
      <c r="BZ13" s="33">
        <v>4615.2592711033431</v>
      </c>
      <c r="CA13" s="33">
        <v>4182.1419307942688</v>
      </c>
      <c r="CB13" s="33">
        <v>3790.4588887965842</v>
      </c>
      <c r="CC13" s="33">
        <v>3281.5779157539364</v>
      </c>
      <c r="CD13" s="33">
        <v>3388.8821900577045</v>
      </c>
      <c r="CE13" s="33">
        <v>3422.3414532837755</v>
      </c>
      <c r="CF13" s="253">
        <v>3213.3125112141724</v>
      </c>
      <c r="CG13" s="33">
        <v>3261.6090006652948</v>
      </c>
      <c r="CH13" s="33">
        <v>3464.4646172736911</v>
      </c>
      <c r="CI13" s="33">
        <v>3517.8251990278563</v>
      </c>
      <c r="CJ13" s="33">
        <v>3536.0388679925004</v>
      </c>
      <c r="CK13" s="33">
        <v>3591.8281310358366</v>
      </c>
      <c r="CL13" s="33">
        <v>3735.3890017886283</v>
      </c>
      <c r="CM13" s="33">
        <v>4635.8176926011738</v>
      </c>
      <c r="CN13" s="33">
        <v>5984.0352068629563</v>
      </c>
      <c r="CO13" s="33">
        <v>5880.9944461349414</v>
      </c>
      <c r="CP13" s="33">
        <v>3984.0629642978261</v>
      </c>
      <c r="CQ13" s="33">
        <v>3994.2939664324654</v>
      </c>
      <c r="CR13" s="33">
        <v>3618.8468366076072</v>
      </c>
      <c r="CS13" s="33">
        <v>3145.571669722387</v>
      </c>
      <c r="CT13" s="33">
        <v>2820.261155171032</v>
      </c>
      <c r="CU13" s="33">
        <v>2918.408700535264</v>
      </c>
      <c r="CV13" s="33">
        <v>2897.0319538832714</v>
      </c>
      <c r="CW13" s="253">
        <v>3280.5842203353714</v>
      </c>
      <c r="CX13" s="33">
        <v>3236.3851966770089</v>
      </c>
      <c r="CY13" s="33">
        <v>3600.6554453923604</v>
      </c>
      <c r="CZ13" s="33">
        <v>3822.2925364642865</v>
      </c>
      <c r="DA13" s="33">
        <v>3893.6162844330224</v>
      </c>
      <c r="DB13" s="33">
        <v>4051.6635449763535</v>
      </c>
      <c r="DC13" s="33">
        <v>7119.6633362596322</v>
      </c>
      <c r="DD13" s="33">
        <v>7779.9810886787627</v>
      </c>
      <c r="DE13" s="33">
        <v>8027.0877555467678</v>
      </c>
      <c r="DF13" s="33"/>
      <c r="DG13" s="33"/>
      <c r="DH13" s="33"/>
      <c r="DI13" s="33">
        <v>0</v>
      </c>
      <c r="DJ13" s="33"/>
      <c r="DK13" s="33">
        <v>3304.0884242831112</v>
      </c>
      <c r="DL13" s="33">
        <v>3130.5489193104877</v>
      </c>
      <c r="DM13" s="33">
        <v>3153.9494836381737</v>
      </c>
      <c r="DN13" s="25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>
        <v>4443.1357072065694</v>
      </c>
      <c r="DZ13" s="33">
        <v>4269.3656676334731</v>
      </c>
      <c r="EA13" s="33">
        <v>3839.4797888998437</v>
      </c>
      <c r="EB13" s="33">
        <v>3365.5280967381364</v>
      </c>
      <c r="EC13" s="33">
        <v>3017.6813871579516</v>
      </c>
      <c r="ED13" s="33">
        <v>2660.3681042139547</v>
      </c>
      <c r="EE13" s="511">
        <v>2186.999280381398</v>
      </c>
      <c r="EF13" s="138">
        <v>3002.1290044320176</v>
      </c>
      <c r="EG13" s="138">
        <v>3209.7758970139671</v>
      </c>
      <c r="EH13" s="138">
        <v>3168.9412291980457</v>
      </c>
      <c r="EI13" s="138">
        <v>3084.6560956309968</v>
      </c>
      <c r="EJ13" s="138">
        <v>3031.8246417542764</v>
      </c>
      <c r="EK13" s="138">
        <v>3170.4913976908533</v>
      </c>
      <c r="EL13" s="138">
        <v>3512.5519877778747</v>
      </c>
      <c r="EM13" s="138">
        <v>4016.0674424497593</v>
      </c>
      <c r="EN13" s="138">
        <v>4475.2379556409869</v>
      </c>
      <c r="EO13" s="138">
        <v>4518.377001908555</v>
      </c>
      <c r="EP13" s="33">
        <v>2911.9711101154198</v>
      </c>
      <c r="EQ13" s="33">
        <v>2538.8914000991026</v>
      </c>
      <c r="ER13" s="33">
        <v>2254.1627102462935</v>
      </c>
      <c r="ES13" s="33">
        <v>2144.8859332839284</v>
      </c>
      <c r="ET13" s="33">
        <v>2246.3768164208695</v>
      </c>
      <c r="EU13" s="33">
        <v>2442.1882534315346</v>
      </c>
      <c r="EV13" s="33">
        <v>2478.6393651013032</v>
      </c>
      <c r="EW13" s="253"/>
      <c r="EX13" s="33"/>
      <c r="EY13" s="33"/>
      <c r="EZ13" s="33">
        <v>3358.0856507569069</v>
      </c>
      <c r="FA13" s="33">
        <v>3497.9640274429821</v>
      </c>
      <c r="FB13" s="33">
        <v>4321.6948818897636</v>
      </c>
      <c r="FC13" s="33">
        <v>5692.9120080307384</v>
      </c>
      <c r="FD13" s="33">
        <v>6410.8858342222074</v>
      </c>
      <c r="FE13" s="33">
        <v>4328.7518510683312</v>
      </c>
      <c r="FF13" s="33"/>
      <c r="FG13" s="33"/>
      <c r="FH13" s="33"/>
      <c r="FI13" s="33"/>
      <c r="FJ13" s="33"/>
      <c r="FK13" s="33"/>
      <c r="FL13" s="253">
        <v>2817.2950559339383</v>
      </c>
      <c r="FM13" s="33">
        <v>2787.9027434423119</v>
      </c>
      <c r="FN13" s="33">
        <v>2918.5939585829196</v>
      </c>
      <c r="FO13" s="33">
        <v>2976.3424448255887</v>
      </c>
      <c r="FP13" s="33">
        <v>4376.1004312940768</v>
      </c>
      <c r="FQ13" s="33">
        <v>4531.7295764294095</v>
      </c>
      <c r="FR13" s="33">
        <v>4525.4158431407786</v>
      </c>
      <c r="FS13" s="33">
        <v>4480.2165134964089</v>
      </c>
      <c r="FT13" s="33">
        <v>2818.0367429267139</v>
      </c>
      <c r="FU13" s="33">
        <v>2561.6835448335023</v>
      </c>
      <c r="FV13" s="33">
        <v>2177.1108053483608</v>
      </c>
      <c r="FW13" s="33">
        <v>1889.2153603015727</v>
      </c>
      <c r="FX13" s="33">
        <v>1983.4699919272662</v>
      </c>
      <c r="FY13" s="33">
        <v>2169.6080632975859</v>
      </c>
      <c r="FZ13" s="33">
        <v>2308.9773608356395</v>
      </c>
      <c r="GA13" s="253">
        <v>2584.4079427546571</v>
      </c>
      <c r="GB13" s="33">
        <v>3112.6649032318387</v>
      </c>
      <c r="GC13" s="33">
        <v>3060.4816265215673</v>
      </c>
      <c r="GD13" s="33">
        <v>3077.2937093186124</v>
      </c>
      <c r="GE13" s="33">
        <v>3658.9300023568226</v>
      </c>
      <c r="GF13" s="33">
        <v>4233.0589795599935</v>
      </c>
      <c r="GG13" s="33">
        <v>4153.4978927571483</v>
      </c>
      <c r="GH13" s="33">
        <v>4290.501460473005</v>
      </c>
      <c r="GI13" s="33">
        <v>2764.5151086024289</v>
      </c>
      <c r="GJ13" s="33">
        <v>2424.4265016284826</v>
      </c>
      <c r="GK13" s="33">
        <v>2374.9452952514453</v>
      </c>
      <c r="GL13" s="33">
        <v>2672.0802407657366</v>
      </c>
      <c r="GM13" s="33">
        <v>2871.9948605826571</v>
      </c>
      <c r="GN13" s="33">
        <v>3084.3367701072971</v>
      </c>
      <c r="GO13" s="33">
        <v>2839.1494156566459</v>
      </c>
      <c r="GP13" s="253">
        <v>5249.3527918781729</v>
      </c>
      <c r="GQ13" s="33">
        <v>3528.8015796542136</v>
      </c>
      <c r="GR13" s="33">
        <v>3211.573968722766</v>
      </c>
      <c r="GS13" s="33">
        <v>3618.3585078322653</v>
      </c>
      <c r="GT13" s="33">
        <v>2184.2730395477515</v>
      </c>
      <c r="GU13" s="33">
        <v>2723.210925118859</v>
      </c>
      <c r="GV13" s="33">
        <v>4559.8314358788657</v>
      </c>
      <c r="GW13" s="33">
        <v>4386.8691994491346</v>
      </c>
      <c r="GX13" s="33">
        <v>2931.2608777822111</v>
      </c>
      <c r="GY13" s="33">
        <v>2624.4318171941136</v>
      </c>
      <c r="GZ13" s="33">
        <v>2437.7335923987712</v>
      </c>
      <c r="HA13" s="33">
        <v>2066.8685385888748</v>
      </c>
      <c r="HB13" s="33">
        <v>2013.984578592341</v>
      </c>
      <c r="HC13" s="33">
        <v>2623.0564090671924</v>
      </c>
      <c r="HD13" s="33">
        <v>2605.5582307164791</v>
      </c>
      <c r="HE13" s="511"/>
      <c r="HF13" s="33">
        <v>4199.9974652272995</v>
      </c>
      <c r="HG13" s="33">
        <v>4289.6879783332415</v>
      </c>
      <c r="HH13" s="33">
        <v>4762.4246036943196</v>
      </c>
      <c r="HI13" s="33">
        <v>4646.0537449555659</v>
      </c>
      <c r="HJ13" s="33">
        <v>5264.5214773801881</v>
      </c>
      <c r="HK13" s="33">
        <v>5450.5952793156612</v>
      </c>
      <c r="HL13" s="33">
        <v>6007.6270265511503</v>
      </c>
      <c r="HM13" s="33">
        <v>6058.9962860695086</v>
      </c>
      <c r="HN13" s="33">
        <v>5602.8571540531912</v>
      </c>
      <c r="HO13" s="33">
        <v>3494.4251062708586</v>
      </c>
      <c r="HP13" s="33">
        <v>3214.1581642086576</v>
      </c>
      <c r="HQ13" s="33">
        <v>3369.1649970657299</v>
      </c>
      <c r="HR13" s="33">
        <v>2787.7018258709277</v>
      </c>
      <c r="HS13" s="33">
        <v>2290.831952962023</v>
      </c>
      <c r="HT13" s="33">
        <v>3356.8967687616469</v>
      </c>
      <c r="HU13" s="33">
        <v>3225.9852745063067</v>
      </c>
      <c r="HV13" s="253"/>
      <c r="HW13" s="33"/>
      <c r="HX13" s="33">
        <v>4205.9295991060208</v>
      </c>
      <c r="HY13" s="33">
        <v>4782.8476772436134</v>
      </c>
      <c r="HZ13" s="33">
        <v>4385.9644764337127</v>
      </c>
      <c r="IA13" s="33">
        <v>5146.8690370515333</v>
      </c>
      <c r="IB13" s="33">
        <v>5895.9125245684245</v>
      </c>
      <c r="IC13" s="33">
        <v>5810.621443101044</v>
      </c>
      <c r="ID13" s="33">
        <v>3408.2632915229833</v>
      </c>
      <c r="IE13" s="33">
        <v>3214.1581642086576</v>
      </c>
      <c r="IF13" s="33">
        <v>3369.1649970657299</v>
      </c>
      <c r="IG13" s="33">
        <v>2876.2680795482074</v>
      </c>
      <c r="IH13" s="33">
        <v>2290.831952962023</v>
      </c>
      <c r="II13" s="33">
        <v>3356.8967687616469</v>
      </c>
      <c r="IJ13" s="33">
        <v>3225.9852745063067</v>
      </c>
      <c r="IK13" s="253"/>
      <c r="IL13" s="33"/>
      <c r="IM13" s="33">
        <v>5365.0300607393765</v>
      </c>
      <c r="IN13" s="33">
        <v>5172.2795342818399</v>
      </c>
      <c r="IO13" s="33">
        <v>4380.2248787553663</v>
      </c>
      <c r="IP13" s="33">
        <v>5064.3693227758649</v>
      </c>
      <c r="IQ13" s="33">
        <v>5861.1355472424866</v>
      </c>
      <c r="IR13" s="33">
        <v>5261.6248796696691</v>
      </c>
      <c r="IS13" s="33">
        <v>3192.8015227548021</v>
      </c>
      <c r="IT13" s="33"/>
      <c r="IU13" s="33"/>
      <c r="IV13" s="33"/>
      <c r="IW13" s="33"/>
      <c r="IX13" s="33"/>
      <c r="IY13" s="33"/>
    </row>
    <row r="14" spans="1:259" s="6" customFormat="1" ht="12.75">
      <c r="A14" s="432" t="s">
        <v>6</v>
      </c>
      <c r="B14" s="33">
        <v>4256.9091152191804</v>
      </c>
      <c r="C14" s="33">
        <v>4535.9554158663641</v>
      </c>
      <c r="D14" s="33">
        <v>4944.0427447222464</v>
      </c>
      <c r="E14" s="33">
        <v>5638.8610530535116</v>
      </c>
      <c r="F14" s="33">
        <v>6631.7917831791783</v>
      </c>
      <c r="G14" s="33">
        <v>6701.142150234472</v>
      </c>
      <c r="H14" s="33">
        <v>5959.8074575129458</v>
      </c>
      <c r="I14" s="33">
        <v>5810.1705622236259</v>
      </c>
      <c r="J14" s="33">
        <v>5835.8186181354122</v>
      </c>
      <c r="K14" s="33">
        <v>6208.1357449606221</v>
      </c>
      <c r="L14" s="33">
        <v>6587.2216441207074</v>
      </c>
      <c r="M14" s="33">
        <v>6387.8643978366972</v>
      </c>
      <c r="N14" s="33">
        <v>6592.9033867811786</v>
      </c>
      <c r="O14" s="33">
        <v>7001.9414122285925</v>
      </c>
      <c r="P14" s="33">
        <v>7325.5572163828074</v>
      </c>
      <c r="Q14" s="33">
        <v>7797.5596245768929</v>
      </c>
      <c r="R14" s="33">
        <v>8257.579284591282</v>
      </c>
      <c r="S14" s="33">
        <v>7336.1496414703743</v>
      </c>
      <c r="T14" s="33">
        <v>6693.3417850834003</v>
      </c>
      <c r="U14" s="33">
        <v>6705.6844568210527</v>
      </c>
      <c r="V14" s="33">
        <v>7175.3200953773276</v>
      </c>
      <c r="W14" s="33">
        <v>8325.2911245831838</v>
      </c>
      <c r="X14" s="33">
        <v>8618.1645387920998</v>
      </c>
      <c r="Y14" s="33">
        <v>8761.8017249791046</v>
      </c>
      <c r="Z14" s="33">
        <v>8548.7203783360783</v>
      </c>
      <c r="AA14" s="33">
        <v>8561.1354311361956</v>
      </c>
      <c r="AB14" s="33">
        <v>8667.6067732564279</v>
      </c>
      <c r="AC14" s="33">
        <v>8636.8294731303558</v>
      </c>
      <c r="AD14" s="33">
        <v>9266.137246385144</v>
      </c>
      <c r="AE14" s="33">
        <v>9788.8851587269073</v>
      </c>
      <c r="AF14" s="33">
        <v>10088.748789262938</v>
      </c>
      <c r="AG14" s="253">
        <v>9359.7827732153946</v>
      </c>
      <c r="AH14" s="33">
        <v>10699.702961570887</v>
      </c>
      <c r="AI14" s="33">
        <v>11375.244252251354</v>
      </c>
      <c r="AJ14" s="33">
        <v>10113.574884243842</v>
      </c>
      <c r="AK14" s="33">
        <v>9033.7102089368982</v>
      </c>
      <c r="AL14" s="33">
        <v>8945.8153492188812</v>
      </c>
      <c r="AM14" s="33">
        <v>9796.8373385605992</v>
      </c>
      <c r="AN14" s="33">
        <v>11071.459824213582</v>
      </c>
      <c r="AO14" s="33">
        <v>11482.386191353087</v>
      </c>
      <c r="AP14" s="33">
        <v>11665.825132753624</v>
      </c>
      <c r="AQ14" s="33">
        <v>11581.777016837983</v>
      </c>
      <c r="AR14" s="33">
        <v>12178.124379255223</v>
      </c>
      <c r="AS14" s="33">
        <v>12419.986104577201</v>
      </c>
      <c r="AT14" s="33">
        <v>12436.153073057596</v>
      </c>
      <c r="AU14" s="33">
        <v>13357.056254487416</v>
      </c>
      <c r="AV14" s="33">
        <v>14052.471067892708</v>
      </c>
      <c r="AW14" s="33">
        <v>14265.365319809162</v>
      </c>
      <c r="AX14" s="253">
        <v>6964.5190640866567</v>
      </c>
      <c r="AY14" s="33">
        <v>7475.8709251749515</v>
      </c>
      <c r="AZ14" s="33">
        <v>8241.9589194000509</v>
      </c>
      <c r="BA14" s="33">
        <v>7257.5053158800656</v>
      </c>
      <c r="BB14" s="33">
        <v>6649.0261367159119</v>
      </c>
      <c r="BC14" s="33">
        <v>6699.7126717156589</v>
      </c>
      <c r="BD14" s="33">
        <v>7151.542687473685</v>
      </c>
      <c r="BE14" s="33">
        <v>8670.2325886631479</v>
      </c>
      <c r="BF14" s="33">
        <v>8392.4291759376993</v>
      </c>
      <c r="BG14" s="33">
        <v>8700.9889524402661</v>
      </c>
      <c r="BH14" s="33">
        <v>8338.610197522974</v>
      </c>
      <c r="BI14" s="33">
        <v>9053.6706056645125</v>
      </c>
      <c r="BJ14" s="33">
        <v>9079.6682252366245</v>
      </c>
      <c r="BK14" s="33">
        <v>8986.3898874115275</v>
      </c>
      <c r="BL14" s="33">
        <v>9603.5841859312495</v>
      </c>
      <c r="BM14" s="33">
        <v>10177.447487640064</v>
      </c>
      <c r="BN14" s="33">
        <v>10218.373945490292</v>
      </c>
      <c r="BO14" s="253">
        <v>4300.9280911328024</v>
      </c>
      <c r="BP14" s="33">
        <v>4556.5872769827502</v>
      </c>
      <c r="BQ14" s="33">
        <v>4781.936576347538</v>
      </c>
      <c r="BR14" s="33">
        <v>4186.2282183700381</v>
      </c>
      <c r="BS14" s="33">
        <v>3888.6637435355988</v>
      </c>
      <c r="BT14" s="33">
        <v>3947.674232357434</v>
      </c>
      <c r="BU14" s="33">
        <v>4091.3719457521952</v>
      </c>
      <c r="BV14" s="33">
        <v>4679.4286071185034</v>
      </c>
      <c r="BW14" s="33">
        <v>6591.6583837154903</v>
      </c>
      <c r="BX14" s="33">
        <v>6712.5582709597902</v>
      </c>
      <c r="BY14" s="33">
        <v>6391.1551308331527</v>
      </c>
      <c r="BZ14" s="33">
        <v>4637.8867232832345</v>
      </c>
      <c r="CA14" s="33">
        <v>4717.5884342108611</v>
      </c>
      <c r="CB14" s="33">
        <v>4630.2875356929408</v>
      </c>
      <c r="CC14" s="33">
        <v>4830.0396701428153</v>
      </c>
      <c r="CD14" s="33">
        <v>5127.6878218550346</v>
      </c>
      <c r="CE14" s="33">
        <v>5357.6638057934406</v>
      </c>
      <c r="CF14" s="253">
        <v>6049.9370123635608</v>
      </c>
      <c r="CG14" s="33">
        <v>6645.3548566112904</v>
      </c>
      <c r="CH14" s="33">
        <v>6904.4685547913705</v>
      </c>
      <c r="CI14" s="33">
        <v>6191.6244718008465</v>
      </c>
      <c r="CJ14" s="33">
        <v>5699.6484960671278</v>
      </c>
      <c r="CK14" s="33">
        <v>5783.933936584488</v>
      </c>
      <c r="CL14" s="33">
        <v>6161.7349066668239</v>
      </c>
      <c r="CM14" s="33">
        <v>7489.9681232437206</v>
      </c>
      <c r="CN14" s="33">
        <v>7112.7143270036886</v>
      </c>
      <c r="CO14" s="33">
        <v>7272.1706488411583</v>
      </c>
      <c r="CP14" s="33">
        <v>7110.110234802979</v>
      </c>
      <c r="CQ14" s="33">
        <v>6842.0673392458621</v>
      </c>
      <c r="CR14" s="33">
        <v>6307.2711797041502</v>
      </c>
      <c r="CS14" s="33">
        <v>6285.4551189235553</v>
      </c>
      <c r="CT14" s="33">
        <v>6774.1767634089829</v>
      </c>
      <c r="CU14" s="33">
        <v>7072.4051867467451</v>
      </c>
      <c r="CV14" s="33">
        <v>7410.4107627256762</v>
      </c>
      <c r="CW14" s="253">
        <v>5426.2041354888552</v>
      </c>
      <c r="CX14" s="33">
        <v>6199.7791698339333</v>
      </c>
      <c r="CY14" s="33">
        <v>6655.0828522156407</v>
      </c>
      <c r="CZ14" s="33">
        <v>6317.7681126976768</v>
      </c>
      <c r="DA14" s="33">
        <v>6133.5621360019686</v>
      </c>
      <c r="DB14" s="33">
        <v>6549.010749979966</v>
      </c>
      <c r="DC14" s="33">
        <v>6312.763946175186</v>
      </c>
      <c r="DD14" s="33"/>
      <c r="DE14" s="33"/>
      <c r="DF14" s="33"/>
      <c r="DG14" s="33"/>
      <c r="DH14" s="33"/>
      <c r="DI14" s="33">
        <v>11364.920551720006</v>
      </c>
      <c r="DJ14" s="33">
        <v>12147.155630758867</v>
      </c>
      <c r="DK14" s="33">
        <v>13806.169393104072</v>
      </c>
      <c r="DL14" s="33">
        <v>15971.902969232075</v>
      </c>
      <c r="DM14" s="33">
        <v>17315.629352592212</v>
      </c>
      <c r="DN14" s="253">
        <v>7675.5840640025854</v>
      </c>
      <c r="DO14" s="33">
        <v>8601.1351305346925</v>
      </c>
      <c r="DP14" s="33">
        <v>8954.2123509853209</v>
      </c>
      <c r="DQ14" s="33">
        <v>7717.6997214484682</v>
      </c>
      <c r="DR14" s="33">
        <v>7127.2377330971976</v>
      </c>
      <c r="DS14" s="33">
        <v>7044.7121377572448</v>
      </c>
      <c r="DT14" s="33">
        <v>7214.0940924445913</v>
      </c>
      <c r="DU14" s="33">
        <v>7879.7836766709324</v>
      </c>
      <c r="DV14" s="33">
        <v>8038.7622992419901</v>
      </c>
      <c r="DW14" s="33">
        <v>7991.6752772638529</v>
      </c>
      <c r="DX14" s="33">
        <v>7987.7372804677179</v>
      </c>
      <c r="DY14" s="33">
        <v>8053.4291614148951</v>
      </c>
      <c r="DZ14" s="33">
        <v>8027.6994357436815</v>
      </c>
      <c r="EA14" s="33">
        <v>8331.3238045119142</v>
      </c>
      <c r="EB14" s="33">
        <v>10309.249466378606</v>
      </c>
      <c r="EC14" s="33">
        <v>11127.051979666356</v>
      </c>
      <c r="ED14" s="33">
        <v>12760.253350102697</v>
      </c>
      <c r="EE14" s="511">
        <v>3268.7458671640698</v>
      </c>
      <c r="EF14" s="138">
        <v>2546.4282628133037</v>
      </c>
      <c r="EG14" s="138">
        <v>2852.4082266717901</v>
      </c>
      <c r="EH14" s="138">
        <v>3392.1872301261565</v>
      </c>
      <c r="EI14" s="138">
        <v>3269.8941045799857</v>
      </c>
      <c r="EJ14" s="138">
        <v>2974.234571810835</v>
      </c>
      <c r="EK14" s="138">
        <v>2535.4587326258629</v>
      </c>
      <c r="EL14" s="138">
        <v>2547.7176417641099</v>
      </c>
      <c r="EM14" s="138">
        <v>2779.6275269762114</v>
      </c>
      <c r="EN14" s="138">
        <v>3286.5293079627377</v>
      </c>
      <c r="EO14" s="138">
        <v>3007.463750031895</v>
      </c>
      <c r="EP14" s="33">
        <v>2686.8489366017752</v>
      </c>
      <c r="EQ14" s="33">
        <v>2386.5880998521739</v>
      </c>
      <c r="ER14" s="33">
        <v>2370.4807668802177</v>
      </c>
      <c r="ES14" s="33">
        <v>2294.8335487007689</v>
      </c>
      <c r="ET14" s="33">
        <v>2739.2566261910465</v>
      </c>
      <c r="EU14" s="33">
        <v>2765.6597545670061</v>
      </c>
      <c r="EV14" s="33">
        <v>3003.623739306086</v>
      </c>
      <c r="EW14" s="25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253">
        <v>2979.1034486555632</v>
      </c>
      <c r="FM14" s="33">
        <v>2902.1253379349532</v>
      </c>
      <c r="FN14" s="33">
        <v>2708.3283696832409</v>
      </c>
      <c r="FO14" s="33">
        <v>2211.4483525903397</v>
      </c>
      <c r="FP14" s="33">
        <v>2206.1442098282478</v>
      </c>
      <c r="FQ14" s="33">
        <v>2454.0686813912671</v>
      </c>
      <c r="FR14" s="33">
        <v>2973.0884463947145</v>
      </c>
      <c r="FS14" s="33">
        <v>2610.6879682595395</v>
      </c>
      <c r="FT14" s="33">
        <v>2283.5550727075711</v>
      </c>
      <c r="FU14" s="33">
        <v>1996.0349445012382</v>
      </c>
      <c r="FV14" s="33">
        <v>1989.2789468548867</v>
      </c>
      <c r="FW14" s="33">
        <v>1847.7957918259672</v>
      </c>
      <c r="FX14" s="33">
        <v>2288.7271170131489</v>
      </c>
      <c r="FY14" s="33">
        <v>2245.7245320496627</v>
      </c>
      <c r="FZ14" s="33">
        <v>2416.3506717076198</v>
      </c>
      <c r="GA14" s="253">
        <v>4006.6327917169051</v>
      </c>
      <c r="GB14" s="33">
        <v>3900.4543036180544</v>
      </c>
      <c r="GC14" s="33">
        <v>3411.229065661546</v>
      </c>
      <c r="GD14" s="33">
        <v>3151.5659837758899</v>
      </c>
      <c r="GE14" s="33">
        <v>3216.6666751550183</v>
      </c>
      <c r="GF14" s="33">
        <v>3188.5562114293771</v>
      </c>
      <c r="GG14" s="33">
        <v>3661.0165985322365</v>
      </c>
      <c r="GH14" s="33">
        <v>3577.1095750477425</v>
      </c>
      <c r="GI14" s="33">
        <v>3287.8777363676886</v>
      </c>
      <c r="GJ14" s="33">
        <v>3399.7384118503564</v>
      </c>
      <c r="GK14" s="33">
        <v>3353.2739351781847</v>
      </c>
      <c r="GL14" s="33">
        <v>3665.2375451200587</v>
      </c>
      <c r="GM14" s="33">
        <v>3968.2442101704178</v>
      </c>
      <c r="GN14" s="33">
        <v>4269.7482417255678</v>
      </c>
      <c r="GO14" s="33">
        <v>4839.5368705759875</v>
      </c>
      <c r="GP14" s="253">
        <v>4072.202328229786</v>
      </c>
      <c r="GQ14" s="33">
        <v>3711.5616300225788</v>
      </c>
      <c r="GR14" s="33">
        <v>3273.8319805274173</v>
      </c>
      <c r="GS14" s="33">
        <v>2732.8855738661182</v>
      </c>
      <c r="GT14" s="33">
        <v>2656.5430992634933</v>
      </c>
      <c r="GU14" s="33">
        <v>3278.5605956612908</v>
      </c>
      <c r="GV14" s="33">
        <v>3758.6358509242423</v>
      </c>
      <c r="GW14" s="33">
        <v>3472.8366617893794</v>
      </c>
      <c r="GX14" s="33">
        <v>3221.1926977616777</v>
      </c>
      <c r="GY14" s="33">
        <v>2992.2708501361408</v>
      </c>
      <c r="GZ14" s="33">
        <v>2940.172441531357</v>
      </c>
      <c r="HA14" s="33">
        <v>3076.2760775738984</v>
      </c>
      <c r="HB14" s="33">
        <v>3570.5931307851847</v>
      </c>
      <c r="HC14" s="33">
        <v>4260.8445982775538</v>
      </c>
      <c r="HD14" s="33">
        <v>4490.5506533963035</v>
      </c>
      <c r="HE14" s="511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25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25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</row>
    <row r="15" spans="1:259" s="6" customFormat="1" ht="12.75">
      <c r="A15" s="4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25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25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25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25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25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25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511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33"/>
      <c r="EQ15" s="33"/>
      <c r="ER15" s="33"/>
      <c r="ES15" s="33"/>
      <c r="ET15" s="33"/>
      <c r="EU15" s="33"/>
      <c r="EV15" s="33"/>
      <c r="EW15" s="25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25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25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25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511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25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25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</row>
    <row r="16" spans="1:259" s="6" customFormat="1" ht="12.75">
      <c r="A16" s="432" t="s">
        <v>7</v>
      </c>
      <c r="B16" s="33">
        <v>3836.9500939850745</v>
      </c>
      <c r="C16" s="33">
        <v>3151.789068888545</v>
      </c>
      <c r="D16" s="33">
        <v>3552.1375719375174</v>
      </c>
      <c r="E16" s="33">
        <v>4254.0351997081889</v>
      </c>
      <c r="F16" s="33">
        <v>4107.118397397483</v>
      </c>
      <c r="G16" s="33">
        <v>3878.5280901203123</v>
      </c>
      <c r="H16" s="33">
        <v>3664.3595831153675</v>
      </c>
      <c r="I16" s="33">
        <v>3635.7480192029975</v>
      </c>
      <c r="J16" s="33">
        <v>3887.3108922060392</v>
      </c>
      <c r="K16" s="33">
        <v>4761.1239288068555</v>
      </c>
      <c r="L16" s="33">
        <v>5316.4945226917062</v>
      </c>
      <c r="M16" s="33">
        <v>4817.0214356463403</v>
      </c>
      <c r="N16" s="33">
        <v>5021.5511027821822</v>
      </c>
      <c r="O16" s="33">
        <v>5538.2700074522418</v>
      </c>
      <c r="P16" s="33">
        <v>6322.3533546918352</v>
      </c>
      <c r="Q16" s="33">
        <v>5806.4918646962778</v>
      </c>
      <c r="R16" s="33">
        <v>5378.7534866642936</v>
      </c>
      <c r="S16" s="33">
        <v>5420.9858442756959</v>
      </c>
      <c r="T16" s="33">
        <v>5381.9694841022792</v>
      </c>
      <c r="U16" s="33">
        <v>5402.749698425263</v>
      </c>
      <c r="V16" s="33">
        <v>5453.7062877101362</v>
      </c>
      <c r="W16" s="33">
        <v>6133.1039886538365</v>
      </c>
      <c r="X16" s="33">
        <v>6803.3715859615586</v>
      </c>
      <c r="Y16" s="33">
        <v>6766.3802322846332</v>
      </c>
      <c r="Z16" s="33">
        <v>6351.7583718172191</v>
      </c>
      <c r="AA16" s="33">
        <v>4903.5495991048465</v>
      </c>
      <c r="AB16" s="33">
        <v>5319.3405799267803</v>
      </c>
      <c r="AC16" s="33">
        <v>5309.7008224206957</v>
      </c>
      <c r="AD16" s="33">
        <v>5551.1242913800115</v>
      </c>
      <c r="AE16" s="33">
        <v>5841.37869527354</v>
      </c>
      <c r="AF16" s="33">
        <v>5951.0759416077108</v>
      </c>
      <c r="AG16" s="253">
        <v>6280.2789455427128</v>
      </c>
      <c r="AH16" s="33">
        <v>5650.1406255345719</v>
      </c>
      <c r="AI16" s="33">
        <v>5168.8223849280294</v>
      </c>
      <c r="AJ16" s="33">
        <v>5044.8666870391153</v>
      </c>
      <c r="AK16" s="33">
        <v>5249.1642320063311</v>
      </c>
      <c r="AL16" s="33">
        <v>5277.9704571309794</v>
      </c>
      <c r="AM16" s="33">
        <v>5398.6248294879051</v>
      </c>
      <c r="AN16" s="33">
        <v>6346.9549758800986</v>
      </c>
      <c r="AO16" s="33">
        <v>6984.0184444376209</v>
      </c>
      <c r="AP16" s="33">
        <v>6685.5539865345736</v>
      </c>
      <c r="AQ16" s="33">
        <v>6116.3400513840334</v>
      </c>
      <c r="AR16" s="33">
        <v>4759.1535077008293</v>
      </c>
      <c r="AS16" s="33">
        <v>5261.614662695114</v>
      </c>
      <c r="AT16" s="33">
        <v>5210.2130298148777</v>
      </c>
      <c r="AU16" s="33">
        <v>5455.9831119746541</v>
      </c>
      <c r="AV16" s="33">
        <v>5759.5104207252034</v>
      </c>
      <c r="AW16" s="33">
        <v>6016.7632916883877</v>
      </c>
      <c r="AX16" s="253">
        <v>5990.6474168919185</v>
      </c>
      <c r="AY16" s="33">
        <v>5433.1888781976177</v>
      </c>
      <c r="AZ16" s="33">
        <v>4944.5940506173056</v>
      </c>
      <c r="BA16" s="33">
        <v>5056.9706123580936</v>
      </c>
      <c r="BB16" s="33">
        <v>5107.8117712322774</v>
      </c>
      <c r="BC16" s="33">
        <v>5429.3918013714656</v>
      </c>
      <c r="BD16" s="33">
        <v>5345.2456026283126</v>
      </c>
      <c r="BE16" s="33">
        <v>5596.9910535136423</v>
      </c>
      <c r="BF16" s="33">
        <v>6277.5915485401447</v>
      </c>
      <c r="BG16" s="33">
        <v>6440.7566791974623</v>
      </c>
      <c r="BH16" s="33">
        <v>6119.738053439879</v>
      </c>
      <c r="BI16" s="33">
        <v>4643.5520342970904</v>
      </c>
      <c r="BJ16" s="33">
        <v>4922.3225326863485</v>
      </c>
      <c r="BK16" s="33">
        <v>4811.5214928016403</v>
      </c>
      <c r="BL16" s="33">
        <v>5023.3089565573218</v>
      </c>
      <c r="BM16" s="33">
        <v>5306.1617546714879</v>
      </c>
      <c r="BN16" s="33">
        <v>5145.8687946190166</v>
      </c>
      <c r="BO16" s="253">
        <v>7373.7690763596529</v>
      </c>
      <c r="BP16" s="33">
        <v>7198.9945480631277</v>
      </c>
      <c r="BQ16" s="33">
        <v>6596.5134390768553</v>
      </c>
      <c r="BR16" s="33">
        <v>6428.6683467794101</v>
      </c>
      <c r="BS16" s="33">
        <v>6699.1652992418049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253">
        <v>12609.50654898543</v>
      </c>
      <c r="CG16" s="33">
        <v>6206.4174629380359</v>
      </c>
      <c r="CH16" s="33">
        <v>5858.3438570330154</v>
      </c>
      <c r="CI16" s="33">
        <v>6344.5850445207052</v>
      </c>
      <c r="CJ16" s="33">
        <v>5885.0912056177676</v>
      </c>
      <c r="CK16" s="33">
        <v>5906.6454333702995</v>
      </c>
      <c r="CL16" s="33">
        <v>6157.1603862402844</v>
      </c>
      <c r="CM16" s="33">
        <v>6682.3601790542298</v>
      </c>
      <c r="CN16" s="33">
        <v>7347.9839727839726</v>
      </c>
      <c r="CO16" s="33">
        <v>7538.6324047001299</v>
      </c>
      <c r="CP16" s="33">
        <v>7510.9120438033569</v>
      </c>
      <c r="CQ16" s="33">
        <v>5934.3602608587053</v>
      </c>
      <c r="CR16" s="33">
        <v>6443.703747351683</v>
      </c>
      <c r="CS16" s="33">
        <v>6932.3735033696175</v>
      </c>
      <c r="CT16" s="33">
        <v>7192.7364740574321</v>
      </c>
      <c r="CU16" s="33">
        <v>7480.21441855799</v>
      </c>
      <c r="CV16" s="33">
        <v>8012.4413090292901</v>
      </c>
      <c r="CW16" s="253">
        <v>5918.1739490888685</v>
      </c>
      <c r="CX16" s="33">
        <v>5967.6971628944848</v>
      </c>
      <c r="CY16" s="33">
        <v>5468.882672936008</v>
      </c>
      <c r="CZ16" s="33">
        <v>5908.1613208055278</v>
      </c>
      <c r="DA16" s="33">
        <v>4968.7176259412081</v>
      </c>
      <c r="DB16" s="33">
        <v>4951.6174038381578</v>
      </c>
      <c r="DC16" s="33">
        <v>5424.766672029481</v>
      </c>
      <c r="DD16" s="33">
        <v>6503.2576184468398</v>
      </c>
      <c r="DE16" s="33">
        <v>7357.586352291506</v>
      </c>
      <c r="DF16" s="33">
        <v>7866.9106244657878</v>
      </c>
      <c r="DG16" s="33">
        <v>7175.2778978945234</v>
      </c>
      <c r="DH16" s="33">
        <v>5284.4333414663461</v>
      </c>
      <c r="DI16" s="33">
        <v>5660.826330724205</v>
      </c>
      <c r="DJ16" s="33">
        <v>5590.5597343772415</v>
      </c>
      <c r="DK16" s="33">
        <v>6280.5417514858264</v>
      </c>
      <c r="DL16" s="33">
        <v>6913.9772280851384</v>
      </c>
      <c r="DM16" s="33">
        <v>6993.7256787897004</v>
      </c>
      <c r="DN16" s="25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511">
        <v>2420.0306428478289</v>
      </c>
      <c r="EF16" s="138">
        <v>4784.6848155856978</v>
      </c>
      <c r="EG16" s="138">
        <v>3642.0267657184277</v>
      </c>
      <c r="EH16" s="138">
        <v>3043.3812285175518</v>
      </c>
      <c r="EI16" s="138">
        <v>2784.4775543260243</v>
      </c>
      <c r="EJ16" s="138">
        <v>2751.3277620334575</v>
      </c>
      <c r="EK16" s="138">
        <v>2645.4084537774961</v>
      </c>
      <c r="EL16" s="138">
        <v>2929.7644041728513</v>
      </c>
      <c r="EM16" s="138">
        <v>3397.5174130996966</v>
      </c>
      <c r="EN16" s="138">
        <v>3957.3849020523844</v>
      </c>
      <c r="EO16" s="138">
        <v>4073.5503285450145</v>
      </c>
      <c r="EP16" s="33">
        <v>3277.1230779870439</v>
      </c>
      <c r="EQ16" s="33">
        <v>2688.3091104412347</v>
      </c>
      <c r="ER16" s="33">
        <v>2546.5785928667847</v>
      </c>
      <c r="ES16" s="33">
        <v>3431.8101419989189</v>
      </c>
      <c r="ET16" s="33">
        <v>3735.8205069519936</v>
      </c>
      <c r="EU16" s="33">
        <v>3767.6770128911976</v>
      </c>
      <c r="EV16" s="33">
        <v>3908.9239353087814</v>
      </c>
      <c r="EW16" s="25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253">
        <v>2869.9852451973793</v>
      </c>
      <c r="FM16" s="33">
        <v>2649.7880814641171</v>
      </c>
      <c r="FN16" s="33">
        <v>2674.5700821360711</v>
      </c>
      <c r="FO16" s="33">
        <v>2519.4349682631273</v>
      </c>
      <c r="FP16" s="33">
        <v>3127.5769899095567</v>
      </c>
      <c r="FQ16" s="33">
        <v>3263.3172702404026</v>
      </c>
      <c r="FR16" s="33">
        <v>3777.5373422202692</v>
      </c>
      <c r="FS16" s="33">
        <v>3786.0941394756078</v>
      </c>
      <c r="FT16" s="33">
        <v>3028.5980002730303</v>
      </c>
      <c r="FU16" s="33">
        <v>2445.8260973476285</v>
      </c>
      <c r="FV16" s="33">
        <v>2380.1156876433629</v>
      </c>
      <c r="FW16" s="33">
        <v>3177.5481570540642</v>
      </c>
      <c r="FX16" s="33">
        <v>3426.357764296677</v>
      </c>
      <c r="FY16" s="33">
        <v>3485.4499168414436</v>
      </c>
      <c r="FZ16" s="33">
        <v>3622.818796347341</v>
      </c>
      <c r="GA16" s="253">
        <v>3082.5951774314944</v>
      </c>
      <c r="GB16" s="33">
        <v>2818.2407573443484</v>
      </c>
      <c r="GC16" s="33">
        <v>2767.646382000647</v>
      </c>
      <c r="GD16" s="33">
        <v>2702.0145416344135</v>
      </c>
      <c r="GE16" s="33">
        <v>2777.8670024666453</v>
      </c>
      <c r="GF16" s="33">
        <v>3423.9407801429447</v>
      </c>
      <c r="GG16" s="33">
        <v>4026.8610968327848</v>
      </c>
      <c r="GH16" s="33">
        <v>4154.0394251724329</v>
      </c>
      <c r="GI16" s="33">
        <v>3442.336277094771</v>
      </c>
      <c r="GJ16" s="33">
        <v>2857.0006772541524</v>
      </c>
      <c r="GK16" s="33">
        <v>2669.6111052635442</v>
      </c>
      <c r="GL16" s="33">
        <v>3586.6437826894953</v>
      </c>
      <c r="GM16" s="33">
        <v>3929.6217677641444</v>
      </c>
      <c r="GN16" s="33">
        <v>3936.6366721524728</v>
      </c>
      <c r="GO16" s="33">
        <v>4076.8457958139043</v>
      </c>
      <c r="GP16" s="253">
        <v>3343.4275899087493</v>
      </c>
      <c r="GQ16" s="33">
        <v>2983.4618254497004</v>
      </c>
      <c r="GR16" s="33">
        <v>2949.1726475887976</v>
      </c>
      <c r="GS16" s="33">
        <v>2896.6206446857368</v>
      </c>
      <c r="GT16" s="33">
        <v>3179.2936308851599</v>
      </c>
      <c r="GU16" s="33">
        <v>4013.3699924039761</v>
      </c>
      <c r="GV16" s="33">
        <v>4383.9386663424721</v>
      </c>
      <c r="GW16" s="33">
        <v>5162.7402516667025</v>
      </c>
      <c r="GX16" s="33">
        <v>3935.5186898593629</v>
      </c>
      <c r="GY16" s="33">
        <v>3324.2918107939154</v>
      </c>
      <c r="GZ16" s="33">
        <v>2878.1012804868633</v>
      </c>
      <c r="HA16" s="33">
        <v>4208.3496477826911</v>
      </c>
      <c r="HB16" s="33">
        <v>4676.8150625518056</v>
      </c>
      <c r="HC16" s="33">
        <v>4677.9302808133907</v>
      </c>
      <c r="HD16" s="33">
        <v>4837.7490487238974</v>
      </c>
      <c r="HE16" s="511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25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25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</row>
    <row r="17" spans="1:259" s="6" customFormat="1" ht="12.75">
      <c r="A17" s="432" t="s">
        <v>8</v>
      </c>
      <c r="B17" s="33">
        <v>5085.1132320116803</v>
      </c>
      <c r="C17" s="33">
        <v>5364.4871571530884</v>
      </c>
      <c r="D17" s="33">
        <v>5755.9852237585419</v>
      </c>
      <c r="E17" s="33">
        <v>5929.1717575622943</v>
      </c>
      <c r="F17" s="33">
        <v>6227.8914007649355</v>
      </c>
      <c r="G17" s="33">
        <v>6086.8558951965069</v>
      </c>
      <c r="H17" s="33">
        <v>5955.872156929061</v>
      </c>
      <c r="I17" s="33">
        <v>6170.2184049892739</v>
      </c>
      <c r="J17" s="33">
        <v>6366.2249196945977</v>
      </c>
      <c r="K17" s="33">
        <v>6696.613388703784</v>
      </c>
      <c r="L17" s="33">
        <v>6720.1050931617137</v>
      </c>
      <c r="M17" s="33">
        <v>6571.4211698875706</v>
      </c>
      <c r="N17" s="33">
        <v>7110.1215056883711</v>
      </c>
      <c r="O17" s="33">
        <v>7681.6019053775126</v>
      </c>
      <c r="P17" s="33">
        <v>8033.0468204390281</v>
      </c>
      <c r="Q17" s="33">
        <v>8445.9924962389505</v>
      </c>
      <c r="R17" s="33">
        <v>8099.5179284105461</v>
      </c>
      <c r="S17" s="33">
        <v>7399.4308977918945</v>
      </c>
      <c r="T17" s="33">
        <v>7777.33324472816</v>
      </c>
      <c r="U17" s="33">
        <v>8149.2508311056908</v>
      </c>
      <c r="V17" s="33">
        <v>8707.6787681685892</v>
      </c>
      <c r="W17" s="33">
        <v>9699.3968391579565</v>
      </c>
      <c r="X17" s="33">
        <v>10460.916117380029</v>
      </c>
      <c r="Y17" s="33">
        <v>11005.356324666152</v>
      </c>
      <c r="Z17" s="33">
        <v>9532.4116749474761</v>
      </c>
      <c r="AA17" s="33">
        <v>8742.6441304346536</v>
      </c>
      <c r="AB17" s="33">
        <v>9369.5452870244808</v>
      </c>
      <c r="AC17" s="33">
        <v>9810.1106568174691</v>
      </c>
      <c r="AD17" s="33">
        <v>9491.545446055974</v>
      </c>
      <c r="AE17" s="33">
        <v>9526.5893321883068</v>
      </c>
      <c r="AF17" s="33">
        <v>9801.0144205648612</v>
      </c>
      <c r="AG17" s="253">
        <v>9826.5109002695663</v>
      </c>
      <c r="AH17" s="33">
        <v>10224.582896123573</v>
      </c>
      <c r="AI17" s="33">
        <v>9936.0648907057748</v>
      </c>
      <c r="AJ17" s="33">
        <v>8950.7644847788906</v>
      </c>
      <c r="AK17" s="33">
        <v>9478.5114000624653</v>
      </c>
      <c r="AL17" s="33">
        <v>10016.51208956156</v>
      </c>
      <c r="AM17" s="33">
        <v>10226.02446711745</v>
      </c>
      <c r="AN17" s="33">
        <v>11183.894202158035</v>
      </c>
      <c r="AO17" s="33">
        <v>12162.40888409499</v>
      </c>
      <c r="AP17" s="33">
        <v>12889.244421131969</v>
      </c>
      <c r="AQ17" s="33">
        <v>11193.177386284757</v>
      </c>
      <c r="AR17" s="33">
        <v>11565.379682105882</v>
      </c>
      <c r="AS17" s="33">
        <v>10442.94876725782</v>
      </c>
      <c r="AT17" s="33">
        <v>10928.860720583391</v>
      </c>
      <c r="AU17" s="33">
        <v>10029.109414929733</v>
      </c>
      <c r="AV17" s="33">
        <v>10081.966280095468</v>
      </c>
      <c r="AW17" s="33">
        <v>10393.580520484953</v>
      </c>
      <c r="AX17" s="253">
        <v>7780.2537446390361</v>
      </c>
      <c r="AY17" s="33">
        <v>8499.1171999771959</v>
      </c>
      <c r="AZ17" s="33">
        <v>8010.4869233253867</v>
      </c>
      <c r="BA17" s="33">
        <v>7168.3453900604691</v>
      </c>
      <c r="BB17" s="33">
        <v>7819.6891597611957</v>
      </c>
      <c r="BC17" s="33">
        <v>8116.0544265268118</v>
      </c>
      <c r="BD17" s="33">
        <v>8345.1979923179679</v>
      </c>
      <c r="BE17" s="33">
        <v>9146.6633555042808</v>
      </c>
      <c r="BF17" s="33">
        <v>9802.0523616146729</v>
      </c>
      <c r="BG17" s="33">
        <v>10204.253708770257</v>
      </c>
      <c r="BH17" s="33">
        <v>8835.5904529115869</v>
      </c>
      <c r="BI17" s="33">
        <v>8220.6511159169768</v>
      </c>
      <c r="BJ17" s="33">
        <v>8512.1882476013288</v>
      </c>
      <c r="BK17" s="33">
        <v>9075.9263410173844</v>
      </c>
      <c r="BL17" s="33">
        <v>9108.9350951393371</v>
      </c>
      <c r="BM17" s="33">
        <v>8874.3421593739222</v>
      </c>
      <c r="BN17" s="33">
        <v>8777.3392862691999</v>
      </c>
      <c r="BO17" s="253">
        <v>6718.2892169970255</v>
      </c>
      <c r="BP17" s="33">
        <v>7361.4043890403564</v>
      </c>
      <c r="BQ17" s="33">
        <v>6983.6981397750933</v>
      </c>
      <c r="BR17" s="33">
        <v>6355.2835792805254</v>
      </c>
      <c r="BS17" s="33">
        <v>6581.589119954765</v>
      </c>
      <c r="BT17" s="33">
        <v>6970.2944348457986</v>
      </c>
      <c r="BU17" s="33">
        <v>7747.4806516537883</v>
      </c>
      <c r="BV17" s="33">
        <v>8719.5916997902586</v>
      </c>
      <c r="BW17" s="33">
        <v>9455.7002402342987</v>
      </c>
      <c r="BX17" s="33">
        <v>9960.9760361355293</v>
      </c>
      <c r="BY17" s="33">
        <v>8651.3693207568249</v>
      </c>
      <c r="BZ17" s="33">
        <v>6142.7404287298959</v>
      </c>
      <c r="CA17" s="33">
        <v>8367.7220586864623</v>
      </c>
      <c r="CB17" s="33">
        <v>8615.8995104309088</v>
      </c>
      <c r="CC17" s="33">
        <v>8307.0422121313604</v>
      </c>
      <c r="CD17" s="33">
        <v>8364.6881710098769</v>
      </c>
      <c r="CE17" s="33">
        <v>8703.3327388549951</v>
      </c>
      <c r="CF17" s="253">
        <v>6181.2392493698071</v>
      </c>
      <c r="CG17" s="33">
        <v>6756.8090358291574</v>
      </c>
      <c r="CH17" s="33">
        <v>6341.5041555757562</v>
      </c>
      <c r="CI17" s="33">
        <v>6728.6885500683302</v>
      </c>
      <c r="CJ17" s="33">
        <v>7920.2713944813686</v>
      </c>
      <c r="CK17" s="33">
        <v>7774.4294452647118</v>
      </c>
      <c r="CL17" s="33">
        <v>8459.4558541037295</v>
      </c>
      <c r="CM17" s="33">
        <v>8542.2207726695542</v>
      </c>
      <c r="CN17" s="33">
        <v>8924.219151620071</v>
      </c>
      <c r="CO17" s="33">
        <v>9905.1632998719379</v>
      </c>
      <c r="CP17" s="33">
        <v>9279.4248693175705</v>
      </c>
      <c r="CQ17" s="33">
        <v>9091.3974624643579</v>
      </c>
      <c r="CR17" s="33">
        <v>9563.9193137049097</v>
      </c>
      <c r="CS17" s="33">
        <v>9080.3904021786475</v>
      </c>
      <c r="CT17" s="33">
        <v>9001.2606962788032</v>
      </c>
      <c r="CU17" s="33">
        <v>9057.0860062076099</v>
      </c>
      <c r="CV17" s="33">
        <v>8768.7897052233002</v>
      </c>
      <c r="CW17" s="253">
        <v>8525.5302271949731</v>
      </c>
      <c r="CX17" s="33">
        <v>8902.041516388208</v>
      </c>
      <c r="CY17" s="33">
        <v>8926.5654183769111</v>
      </c>
      <c r="CZ17" s="33">
        <v>8614.3868838888447</v>
      </c>
      <c r="DA17" s="33">
        <v>8896.0547881253497</v>
      </c>
      <c r="DB17" s="33">
        <v>9139.5837215310785</v>
      </c>
      <c r="DC17" s="33">
        <v>9234.9506584510873</v>
      </c>
      <c r="DD17" s="33">
        <v>11251.641922733237</v>
      </c>
      <c r="DE17" s="33">
        <v>11956.217183630562</v>
      </c>
      <c r="DF17" s="33">
        <v>11716.563956793632</v>
      </c>
      <c r="DG17" s="33">
        <v>9759.7811319970842</v>
      </c>
      <c r="DH17" s="33">
        <v>9535.5051224493109</v>
      </c>
      <c r="DI17" s="33">
        <v>10217.942142341948</v>
      </c>
      <c r="DJ17" s="33">
        <v>10992.923732781572</v>
      </c>
      <c r="DK17" s="33">
        <v>10857.537426810219</v>
      </c>
      <c r="DL17" s="33">
        <v>11066.16289724315</v>
      </c>
      <c r="DM17" s="33">
        <v>11531.569743969045</v>
      </c>
      <c r="DN17" s="253">
        <v>9109.3573945418793</v>
      </c>
      <c r="DO17" s="33">
        <v>9946.0486330379499</v>
      </c>
      <c r="DP17" s="33">
        <v>9908.4899796752397</v>
      </c>
      <c r="DQ17" s="33">
        <v>8919.9432981247392</v>
      </c>
      <c r="DR17" s="33">
        <v>9438.9442904127427</v>
      </c>
      <c r="DS17" s="33">
        <v>9562.0275008384397</v>
      </c>
      <c r="DT17" s="33">
        <v>10030.779565173634</v>
      </c>
      <c r="DU17" s="33">
        <v>10685.101274156694</v>
      </c>
      <c r="DV17" s="33">
        <v>11041.306028244375</v>
      </c>
      <c r="DW17" s="33">
        <v>12345.537871226799</v>
      </c>
      <c r="DX17" s="33">
        <v>10149.558696513321</v>
      </c>
      <c r="DY17" s="33">
        <v>9722.19705818685</v>
      </c>
      <c r="DZ17" s="33">
        <v>10504.254814989559</v>
      </c>
      <c r="EA17" s="33">
        <v>11720.80898948992</v>
      </c>
      <c r="EB17" s="33">
        <v>11906.198416980706</v>
      </c>
      <c r="EC17" s="33">
        <v>12676.642547831461</v>
      </c>
      <c r="ED17" s="33">
        <v>13718.261099029982</v>
      </c>
      <c r="EE17" s="511">
        <v>3523.0343664721672</v>
      </c>
      <c r="EF17" s="138">
        <v>4185.3397642521259</v>
      </c>
      <c r="EG17" s="138">
        <v>3089.3090425821092</v>
      </c>
      <c r="EH17" s="138">
        <v>2815.1162290358002</v>
      </c>
      <c r="EI17" s="138">
        <v>3027.6311588754243</v>
      </c>
      <c r="EJ17" s="138">
        <v>2814.4696604117435</v>
      </c>
      <c r="EK17" s="138">
        <v>2864.283031703726</v>
      </c>
      <c r="EL17" s="138">
        <v>2850.0509090761202</v>
      </c>
      <c r="EM17" s="138">
        <v>3389.4446074158122</v>
      </c>
      <c r="EN17" s="138">
        <v>3436.8000119528087</v>
      </c>
      <c r="EO17" s="138">
        <v>3406.8060171660113</v>
      </c>
      <c r="EP17" s="33">
        <v>4724.4874422847461</v>
      </c>
      <c r="EQ17" s="33">
        <v>4507.7719758341746</v>
      </c>
      <c r="ER17" s="33">
        <v>3444.0221869650554</v>
      </c>
      <c r="ES17" s="33">
        <v>3623.1227949756462</v>
      </c>
      <c r="ET17" s="33">
        <v>3611.8923203821537</v>
      </c>
      <c r="EU17" s="33">
        <v>3981.3372116652531</v>
      </c>
      <c r="EV17" s="33">
        <v>4345.6313308456783</v>
      </c>
      <c r="EW17" s="25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253"/>
      <c r="FM17" s="33">
        <v>2732.6692999471493</v>
      </c>
      <c r="FN17" s="33">
        <v>2562.1339671030519</v>
      </c>
      <c r="FO17" s="33">
        <v>2640.3457844704503</v>
      </c>
      <c r="FP17" s="33">
        <v>2640.0327346709582</v>
      </c>
      <c r="FQ17" s="33">
        <v>3129.3760453505306</v>
      </c>
      <c r="FR17" s="33">
        <v>3159.6104439902701</v>
      </c>
      <c r="FS17" s="33">
        <v>3112.9024397184648</v>
      </c>
      <c r="FT17" s="33">
        <v>4028.0768888542852</v>
      </c>
      <c r="FU17" s="33">
        <v>3867.3129937811605</v>
      </c>
      <c r="FV17" s="33">
        <v>3024.6009256320613</v>
      </c>
      <c r="FW17" s="33">
        <v>3146.7222506203002</v>
      </c>
      <c r="FX17" s="33">
        <v>3240.7057314678455</v>
      </c>
      <c r="FY17" s="33">
        <v>3557.5849976144414</v>
      </c>
      <c r="FZ17" s="33">
        <v>3878.7657203642198</v>
      </c>
      <c r="GA17" s="253"/>
      <c r="GB17" s="33">
        <v>3078.1181744217538</v>
      </c>
      <c r="GC17" s="33">
        <v>2838.9938692628707</v>
      </c>
      <c r="GD17" s="33">
        <v>2920.5548082564869</v>
      </c>
      <c r="GE17" s="33">
        <v>2928.8693115960696</v>
      </c>
      <c r="GF17" s="33">
        <v>3504.4753732657573</v>
      </c>
      <c r="GG17" s="33">
        <v>3564.9251823154482</v>
      </c>
      <c r="GH17" s="33">
        <v>3556.2095029592388</v>
      </c>
      <c r="GI17" s="33">
        <v>4943.9117321073063</v>
      </c>
      <c r="GJ17" s="33">
        <v>4741.1465229415471</v>
      </c>
      <c r="GK17" s="33">
        <v>3611.3236700260318</v>
      </c>
      <c r="GL17" s="33">
        <v>3816.5965355697545</v>
      </c>
      <c r="GM17" s="33">
        <v>3734.4537296394187</v>
      </c>
      <c r="GN17" s="33">
        <v>4116.0125411484469</v>
      </c>
      <c r="GO17" s="33">
        <v>4516.874034402158</v>
      </c>
      <c r="GP17" s="253"/>
      <c r="GQ17" s="33">
        <v>3529.5547804250241</v>
      </c>
      <c r="GR17" s="33">
        <v>3413.3082201984244</v>
      </c>
      <c r="GS17" s="33">
        <v>3509.7348452045899</v>
      </c>
      <c r="GT17" s="33">
        <v>3486.6828265937911</v>
      </c>
      <c r="GU17" s="33">
        <v>4106.9657114999191</v>
      </c>
      <c r="GV17" s="33">
        <v>4224.8446817404492</v>
      </c>
      <c r="GW17" s="33">
        <v>4210.3112275206568</v>
      </c>
      <c r="GX17" s="33">
        <v>6032.292039456639</v>
      </c>
      <c r="GY17" s="33">
        <v>5701.9770347359508</v>
      </c>
      <c r="GZ17" s="33">
        <v>4179.6996780584459</v>
      </c>
      <c r="HA17" s="33">
        <v>4375.6175389664986</v>
      </c>
      <c r="HB17" s="33">
        <v>4311.8049472817793</v>
      </c>
      <c r="HC17" s="33">
        <v>4847.9124389721383</v>
      </c>
      <c r="HD17" s="33">
        <v>5283.1235986107113</v>
      </c>
      <c r="HE17" s="511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25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25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</row>
    <row r="18" spans="1:259" s="6" customFormat="1" ht="12.75">
      <c r="A18" s="432" t="s">
        <v>9</v>
      </c>
      <c r="B18" s="33"/>
      <c r="C18" s="33">
        <v>3126.4412997903564</v>
      </c>
      <c r="D18" s="33">
        <v>3128.4453120447524</v>
      </c>
      <c r="E18" s="33">
        <v>3248.6516029743839</v>
      </c>
      <c r="F18" s="33">
        <v>3541.1309018128409</v>
      </c>
      <c r="G18" s="33">
        <v>4001.9655075590763</v>
      </c>
      <c r="H18" s="33">
        <v>4274.7656760880618</v>
      </c>
      <c r="I18" s="33">
        <v>4361.3983829208673</v>
      </c>
      <c r="J18" s="33">
        <v>4060.9468528931616</v>
      </c>
      <c r="K18" s="33">
        <v>4035.6751747957205</v>
      </c>
      <c r="L18" s="33">
        <v>4086.220516871685</v>
      </c>
      <c r="M18" s="33">
        <v>4415.8920819239884</v>
      </c>
      <c r="N18" s="33">
        <v>5070.7772410240705</v>
      </c>
      <c r="O18" s="33">
        <v>5291.8719523745094</v>
      </c>
      <c r="P18" s="33">
        <v>5409.490834171499</v>
      </c>
      <c r="Q18" s="33">
        <v>5521.5626247388582</v>
      </c>
      <c r="R18" s="33">
        <v>5771.1118016218525</v>
      </c>
      <c r="S18" s="33">
        <v>5044.2179611798911</v>
      </c>
      <c r="T18" s="33">
        <v>4705.091207004748</v>
      </c>
      <c r="U18" s="33">
        <v>4729.1305855734236</v>
      </c>
      <c r="V18" s="33">
        <v>5141.6866961176866</v>
      </c>
      <c r="W18" s="33">
        <v>5842.1234234526682</v>
      </c>
      <c r="X18" s="33">
        <v>6400.4314424204294</v>
      </c>
      <c r="Y18" s="33">
        <v>6343.5331955356496</v>
      </c>
      <c r="Z18" s="33">
        <v>6044.1503137230384</v>
      </c>
      <c r="AA18" s="33">
        <v>5382.3042628783678</v>
      </c>
      <c r="AB18" s="33">
        <v>5165.1152760263067</v>
      </c>
      <c r="AC18" s="33">
        <v>5157.179800830826</v>
      </c>
      <c r="AD18" s="33">
        <v>4848.7888655384777</v>
      </c>
      <c r="AE18" s="33">
        <v>5992.7812236876953</v>
      </c>
      <c r="AF18" s="33">
        <v>5217.0987096185509</v>
      </c>
      <c r="AG18" s="253">
        <v>6076.7029092428984</v>
      </c>
      <c r="AH18" s="33">
        <v>6362.3029890771832</v>
      </c>
      <c r="AI18" s="33">
        <v>6544.4790242608506</v>
      </c>
      <c r="AJ18" s="33">
        <v>5714.7763475373522</v>
      </c>
      <c r="AK18" s="33">
        <v>5238.5618482183636</v>
      </c>
      <c r="AL18" s="33">
        <v>5242.184524859369</v>
      </c>
      <c r="AM18" s="33">
        <v>5802.561987559694</v>
      </c>
      <c r="AN18" s="33">
        <v>6616.1369041727021</v>
      </c>
      <c r="AO18" s="33">
        <v>7142.9925232862179</v>
      </c>
      <c r="AP18" s="33">
        <v>6969.8220282458688</v>
      </c>
      <c r="AQ18" s="33">
        <v>7080.8923497084234</v>
      </c>
      <c r="AR18" s="33">
        <v>6234.597901545706</v>
      </c>
      <c r="AS18" s="33">
        <v>5802.7696736895841</v>
      </c>
      <c r="AT18" s="33">
        <v>5540.7676391790837</v>
      </c>
      <c r="AU18" s="33">
        <v>4852.2383372530803</v>
      </c>
      <c r="AV18" s="33">
        <v>6983.824135916906</v>
      </c>
      <c r="AW18" s="33">
        <v>5996.2802021680855</v>
      </c>
      <c r="AX18" s="25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253">
        <v>3863.2790102800877</v>
      </c>
      <c r="BP18" s="33">
        <v>4046.6136251753146</v>
      </c>
      <c r="BQ18" s="33">
        <v>4202.1255550428532</v>
      </c>
      <c r="BR18" s="33">
        <v>3616.523721744562</v>
      </c>
      <c r="BS18" s="33">
        <v>3465.9389248396737</v>
      </c>
      <c r="BT18" s="33">
        <v>3542.4207934902279</v>
      </c>
      <c r="BU18" s="33">
        <v>3903.5761968644756</v>
      </c>
      <c r="BV18" s="33">
        <v>4421.3969166988818</v>
      </c>
      <c r="BW18" s="33">
        <v>5159.9689597493243</v>
      </c>
      <c r="BX18" s="33">
        <v>5179.1945857719566</v>
      </c>
      <c r="BY18" s="33">
        <v>4607.9567962231931</v>
      </c>
      <c r="BZ18" s="33">
        <v>4165.9937699841357</v>
      </c>
      <c r="CA18" s="33">
        <v>4110.5185071585329</v>
      </c>
      <c r="CB18" s="33">
        <v>4309.6324010520239</v>
      </c>
      <c r="CC18" s="33">
        <v>4242.0742335294872</v>
      </c>
      <c r="CD18" s="33">
        <v>4504.937943262411</v>
      </c>
      <c r="CE18" s="33">
        <v>3951.3587898471501</v>
      </c>
      <c r="CF18" s="253">
        <v>4377.7024982830235</v>
      </c>
      <c r="CG18" s="33">
        <v>4858.7321950321639</v>
      </c>
      <c r="CH18" s="33">
        <v>5345.2431697493648</v>
      </c>
      <c r="CI18" s="33">
        <v>4371.2300963458447</v>
      </c>
      <c r="CJ18" s="33">
        <v>3981.6628973284405</v>
      </c>
      <c r="CK18" s="33">
        <v>4050.8768464895434</v>
      </c>
      <c r="CL18" s="33"/>
      <c r="CM18" s="33"/>
      <c r="CN18" s="33"/>
      <c r="CO18" s="33"/>
      <c r="CP18" s="33"/>
      <c r="CQ18" s="33"/>
      <c r="CR18" s="33">
        <v>5249.0181456624414</v>
      </c>
      <c r="CS18" s="33">
        <v>5454.2725907347731</v>
      </c>
      <c r="CT18" s="33">
        <v>5831.3465173430159</v>
      </c>
      <c r="CU18" s="33">
        <v>5832.2188092382685</v>
      </c>
      <c r="CV18" s="33">
        <v>5240.0321794402062</v>
      </c>
      <c r="CW18" s="253">
        <v>4440.635915582624</v>
      </c>
      <c r="CX18" s="33">
        <v>4851.0655649284809</v>
      </c>
      <c r="CY18" s="33">
        <v>5071.6365211543653</v>
      </c>
      <c r="CZ18" s="33">
        <v>4465.9276248286333</v>
      </c>
      <c r="DA18" s="33">
        <v>4188.3523383168622</v>
      </c>
      <c r="DB18" s="33">
        <v>4489.8250567316491</v>
      </c>
      <c r="DC18" s="33">
        <v>4870.5566620701702</v>
      </c>
      <c r="DD18" s="33">
        <v>5606.6490687224341</v>
      </c>
      <c r="DE18" s="33">
        <v>6058.8085378204933</v>
      </c>
      <c r="DF18" s="33">
        <v>6144.8666990069041</v>
      </c>
      <c r="DG18" s="33">
        <v>5522.6027724694304</v>
      </c>
      <c r="DH18" s="33">
        <v>4998.2237461192344</v>
      </c>
      <c r="DI18" s="33">
        <v>4860.3701520260774</v>
      </c>
      <c r="DJ18" s="33">
        <v>5140.2206452823011</v>
      </c>
      <c r="DK18" s="33">
        <v>5259.9094235173279</v>
      </c>
      <c r="DL18" s="33">
        <v>5517.7419122465981</v>
      </c>
      <c r="DM18" s="33">
        <v>4867.9104796822485</v>
      </c>
      <c r="DN18" s="253">
        <v>4868.3820488995707</v>
      </c>
      <c r="DO18" s="33">
        <v>5407.739269803039</v>
      </c>
      <c r="DP18" s="33">
        <v>6046.7077345270736</v>
      </c>
      <c r="DQ18" s="33">
        <v>5750.4468340286821</v>
      </c>
      <c r="DR18" s="33">
        <v>5967.1669581048154</v>
      </c>
      <c r="DS18" s="33">
        <v>5454.4752149908963</v>
      </c>
      <c r="DT18" s="33">
        <v>5778.6038817820909</v>
      </c>
      <c r="DU18" s="33">
        <v>5772.84360476864</v>
      </c>
      <c r="DV18" s="33">
        <v>6148.9946553506916</v>
      </c>
      <c r="DW18" s="33">
        <v>6030.0571390248815</v>
      </c>
      <c r="DX18" s="33">
        <v>5495.1520445835913</v>
      </c>
      <c r="DY18" s="33">
        <v>4935.6510698748116</v>
      </c>
      <c r="DZ18" s="33">
        <v>4891.0045089744253</v>
      </c>
      <c r="EA18" s="33">
        <v>4823.871175414225</v>
      </c>
      <c r="EB18" s="33">
        <v>5294.7913545901984</v>
      </c>
      <c r="EC18" s="33">
        <v>5836.3844983496519</v>
      </c>
      <c r="ED18" s="33">
        <v>5164.0881348636285</v>
      </c>
      <c r="EE18" s="511">
        <v>3261.035211983597</v>
      </c>
      <c r="EF18" s="138">
        <v>3678.4165128858899</v>
      </c>
      <c r="EG18" s="138">
        <v>3973.3289304303039</v>
      </c>
      <c r="EH18" s="138">
        <v>4059.6368632257299</v>
      </c>
      <c r="EI18" s="138">
        <v>3297.5638572506386</v>
      </c>
      <c r="EJ18" s="138">
        <v>2959.9891510211974</v>
      </c>
      <c r="EK18" s="138">
        <v>2951.6446401340354</v>
      </c>
      <c r="EL18" s="138">
        <v>3158.942962757626</v>
      </c>
      <c r="EM18" s="138">
        <v>3733.2116743159304</v>
      </c>
      <c r="EN18" s="138">
        <v>3979.7690986953608</v>
      </c>
      <c r="EO18" s="138">
        <v>3869.3981241131073</v>
      </c>
      <c r="EP18" s="33">
        <v>3403.7018479381259</v>
      </c>
      <c r="EQ18" s="33">
        <v>2950.9760538256401</v>
      </c>
      <c r="ER18" s="33">
        <v>2962.9868187663255</v>
      </c>
      <c r="ES18" s="33">
        <v>3136.9425386888292</v>
      </c>
      <c r="ET18" s="33">
        <v>3487.6074496832975</v>
      </c>
      <c r="EU18" s="33">
        <v>3700.1620012115845</v>
      </c>
      <c r="EV18" s="33">
        <v>3361.8797731400491</v>
      </c>
      <c r="EW18" s="253">
        <v>7150.1962512486043</v>
      </c>
      <c r="EX18" s="33">
        <v>5116.8173255232095</v>
      </c>
      <c r="EY18" s="33">
        <v>4442.1444873009732</v>
      </c>
      <c r="EZ18" s="33">
        <v>4253.9380005747626</v>
      </c>
      <c r="FA18" s="33">
        <v>4497.4913830768483</v>
      </c>
      <c r="FB18" s="33"/>
      <c r="FC18" s="33">
        <v>5723.6429472212167</v>
      </c>
      <c r="FD18" s="33">
        <v>5245.7528273606758</v>
      </c>
      <c r="FE18" s="33">
        <v>4500.2008948954435</v>
      </c>
      <c r="FF18" s="33">
        <v>2908.9284126278344</v>
      </c>
      <c r="FG18" s="33">
        <v>2841.0886853383231</v>
      </c>
      <c r="FH18" s="33">
        <v>2896.1612910554577</v>
      </c>
      <c r="FI18" s="33">
        <v>3155.1103596014054</v>
      </c>
      <c r="FJ18" s="33">
        <v>3489.4773060029283</v>
      </c>
      <c r="FK18" s="33">
        <v>3441.8475562976669</v>
      </c>
      <c r="FL18" s="253">
        <v>3318.5709739019735</v>
      </c>
      <c r="FM18" s="33">
        <v>2651.3068872788308</v>
      </c>
      <c r="FN18" s="33">
        <v>2433.3258103066078</v>
      </c>
      <c r="FO18" s="33">
        <v>2438.9105230551381</v>
      </c>
      <c r="FP18" s="33">
        <v>2632.4256350795827</v>
      </c>
      <c r="FQ18" s="33">
        <v>3298.5081547026266</v>
      </c>
      <c r="FR18" s="33">
        <v>3438.6251777941379</v>
      </c>
      <c r="FS18" s="33">
        <v>3311.114078595956</v>
      </c>
      <c r="FT18" s="33">
        <v>2901.9138994581785</v>
      </c>
      <c r="FU18" s="33">
        <v>2760.4367038621058</v>
      </c>
      <c r="FV18" s="33">
        <v>2828.6231518777818</v>
      </c>
      <c r="FW18" s="33">
        <v>3027.5981774547149</v>
      </c>
      <c r="FX18" s="33">
        <v>3312.0291234755391</v>
      </c>
      <c r="FY18" s="33">
        <v>3164.3631379521312</v>
      </c>
      <c r="FZ18" s="33">
        <v>2815.8955792288898</v>
      </c>
      <c r="GA18" s="253">
        <v>4553.8852623384337</v>
      </c>
      <c r="GB18" s="33">
        <v>3709.9346235569283</v>
      </c>
      <c r="GC18" s="33">
        <v>3207.000101487517</v>
      </c>
      <c r="GD18" s="33">
        <v>3176.1909645194146</v>
      </c>
      <c r="GE18" s="33">
        <v>3344.4239446644137</v>
      </c>
      <c r="GF18" s="33">
        <v>3826.3526012338148</v>
      </c>
      <c r="GG18" s="33">
        <v>3701.5454814209024</v>
      </c>
      <c r="GH18" s="33">
        <v>3734.1321516125063</v>
      </c>
      <c r="GI18" s="33">
        <v>3332.3637152172737</v>
      </c>
      <c r="GJ18" s="33">
        <v>2596.8937993315794</v>
      </c>
      <c r="GK18" s="33">
        <v>2617.9283065916775</v>
      </c>
      <c r="GL18" s="33">
        <v>2873.2032463863648</v>
      </c>
      <c r="GM18" s="33">
        <v>3173.6635966488266</v>
      </c>
      <c r="GN18" s="33">
        <v>4184.3920230208123</v>
      </c>
      <c r="GO18" s="33">
        <v>3736.3536151177655</v>
      </c>
      <c r="GP18" s="253">
        <v>4110.6359437695692</v>
      </c>
      <c r="GQ18" s="33">
        <v>3472.7969138127842</v>
      </c>
      <c r="GR18" s="33">
        <v>3163.8853396372374</v>
      </c>
      <c r="GS18" s="33">
        <v>3185.4647767272268</v>
      </c>
      <c r="GT18" s="33">
        <v>3446.3339465814279</v>
      </c>
      <c r="GU18" s="33">
        <v>4283.0494568023223</v>
      </c>
      <c r="GV18" s="33">
        <v>4723.5014923774606</v>
      </c>
      <c r="GW18" s="33">
        <v>4560.9695132556462</v>
      </c>
      <c r="GX18" s="33">
        <v>4010.3047954791318</v>
      </c>
      <c r="GY18" s="33">
        <v>3434.7420244985865</v>
      </c>
      <c r="GZ18" s="33">
        <v>3505.993849681252</v>
      </c>
      <c r="HA18" s="33">
        <v>3660.7503432055942</v>
      </c>
      <c r="HB18" s="33">
        <v>4307.1524954588713</v>
      </c>
      <c r="HC18" s="33">
        <v>4410.7466730328279</v>
      </c>
      <c r="HD18" s="33">
        <v>3991.8673356592635</v>
      </c>
      <c r="HE18" s="511"/>
      <c r="HF18" s="33"/>
      <c r="HG18" s="33"/>
      <c r="HH18" s="33"/>
      <c r="HI18" s="33"/>
      <c r="HJ18" s="33"/>
      <c r="HK18" s="33"/>
      <c r="HL18" s="33"/>
      <c r="HM18" s="33"/>
      <c r="HN18" s="33"/>
      <c r="HO18" s="33">
        <v>4031.9100970367408</v>
      </c>
      <c r="HP18" s="33">
        <v>4890.4421907834767</v>
      </c>
      <c r="HQ18" s="33">
        <v>4966.153591107005</v>
      </c>
      <c r="HR18" s="33">
        <v>4986.9897216568033</v>
      </c>
      <c r="HS18" s="33">
        <v>4992.4391090050012</v>
      </c>
      <c r="HT18" s="33">
        <v>5066.8050147985059</v>
      </c>
      <c r="HU18" s="33">
        <v>4504.8203738487391</v>
      </c>
      <c r="HV18" s="253"/>
      <c r="HW18" s="33"/>
      <c r="HX18" s="33"/>
      <c r="HY18" s="33"/>
      <c r="HZ18" s="33"/>
      <c r="IA18" s="33"/>
      <c r="IB18" s="33"/>
      <c r="IC18" s="33"/>
      <c r="ID18" s="33">
        <v>3776.0969268039953</v>
      </c>
      <c r="IE18" s="33">
        <v>3270.1073022359792</v>
      </c>
      <c r="IF18" s="33">
        <v>3300.0682415017523</v>
      </c>
      <c r="IG18" s="33">
        <v>3529.1516103735207</v>
      </c>
      <c r="IH18" s="33">
        <v>3604.7000487650603</v>
      </c>
      <c r="II18" s="33">
        <v>2857.8640937689647</v>
      </c>
      <c r="IJ18" s="33">
        <v>2326.4149535956635</v>
      </c>
      <c r="IK18" s="253"/>
      <c r="IL18" s="33"/>
      <c r="IM18" s="33"/>
      <c r="IN18" s="33"/>
      <c r="IO18" s="33"/>
      <c r="IP18" s="33"/>
      <c r="IQ18" s="33"/>
      <c r="IR18" s="33"/>
      <c r="IS18" s="33">
        <v>4107.0046439187363</v>
      </c>
      <c r="IT18" s="33">
        <v>5342.7276591935997</v>
      </c>
      <c r="IU18" s="33">
        <v>5407.400616058585</v>
      </c>
      <c r="IV18" s="33">
        <v>5357.2879296196143</v>
      </c>
      <c r="IW18" s="33">
        <v>5326.5016354370628</v>
      </c>
      <c r="IX18" s="33">
        <v>5771.7525202553543</v>
      </c>
      <c r="IY18" s="33">
        <v>5216.8721020099256</v>
      </c>
    </row>
    <row r="19" spans="1:259" s="6" customFormat="1" ht="12.75">
      <c r="A19" s="432" t="s">
        <v>10</v>
      </c>
      <c r="B19" s="33">
        <v>4636.228372180195</v>
      </c>
      <c r="C19" s="33">
        <v>4443.7797776601374</v>
      </c>
      <c r="D19" s="33">
        <v>4496.5782720273737</v>
      </c>
      <c r="E19" s="33">
        <v>4754.3684049808298</v>
      </c>
      <c r="F19" s="33">
        <v>4791.3550655161389</v>
      </c>
      <c r="G19" s="33">
        <v>4782.7759920880208</v>
      </c>
      <c r="H19" s="33">
        <v>4483.8941014761249</v>
      </c>
      <c r="I19" s="33">
        <v>4429.4713259041582</v>
      </c>
      <c r="J19" s="33">
        <v>4507.6816771784352</v>
      </c>
      <c r="K19" s="33">
        <v>4601.9106884613702</v>
      </c>
      <c r="L19" s="33">
        <v>4923.5900184622715</v>
      </c>
      <c r="M19" s="33">
        <v>4740.0499421062177</v>
      </c>
      <c r="N19" s="33">
        <v>4819.3159498814766</v>
      </c>
      <c r="O19" s="33">
        <v>5034.5547226590033</v>
      </c>
      <c r="P19" s="33">
        <v>5356.0002732931871</v>
      </c>
      <c r="Q19" s="33">
        <v>5754.1902744771824</v>
      </c>
      <c r="R19" s="33">
        <v>5407.656888063545</v>
      </c>
      <c r="S19" s="33">
        <v>4693.274733637706</v>
      </c>
      <c r="T19" s="33">
        <v>4184.6136616582016</v>
      </c>
      <c r="U19" s="33">
        <v>4295.5465480439652</v>
      </c>
      <c r="V19" s="33">
        <v>4433.6588654597444</v>
      </c>
      <c r="W19" s="33">
        <v>4772.6242400716264</v>
      </c>
      <c r="X19" s="33">
        <v>4926.7099691421827</v>
      </c>
      <c r="Y19" s="33">
        <v>3962.0148392490128</v>
      </c>
      <c r="Z19" s="33">
        <v>3422.6786413684495</v>
      </c>
      <c r="AA19" s="33">
        <v>2604.9468839470605</v>
      </c>
      <c r="AB19" s="33">
        <v>2452.0693721733533</v>
      </c>
      <c r="AC19" s="33">
        <v>2538.5931761044562</v>
      </c>
      <c r="AD19" s="33">
        <v>2560.8071923823991</v>
      </c>
      <c r="AE19" s="33">
        <v>2741.4963020535743</v>
      </c>
      <c r="AF19" s="33">
        <v>1815.9559412775452</v>
      </c>
      <c r="AG19" s="253">
        <v>12026.338081410768</v>
      </c>
      <c r="AH19" s="33">
        <v>7043.8370029451944</v>
      </c>
      <c r="AI19" s="33">
        <v>6692.4192156670879</v>
      </c>
      <c r="AJ19" s="33">
        <v>5892.8797077482386</v>
      </c>
      <c r="AK19" s="33">
        <v>5401.2117825215628</v>
      </c>
      <c r="AL19" s="33">
        <v>5433.6331695280305</v>
      </c>
      <c r="AM19" s="33">
        <v>5537.8541058531027</v>
      </c>
      <c r="AN19" s="33">
        <v>6112.81733327445</v>
      </c>
      <c r="AO19" s="33">
        <v>6329.822373380247</v>
      </c>
      <c r="AP19" s="33">
        <v>5109.691863926204</v>
      </c>
      <c r="AQ19" s="33">
        <v>4377.8374594672041</v>
      </c>
      <c r="AR19" s="33">
        <v>3293.7941773216398</v>
      </c>
      <c r="AS19" s="33">
        <v>3095.922580799157</v>
      </c>
      <c r="AT19" s="33">
        <v>3151.3173314295523</v>
      </c>
      <c r="AU19" s="33">
        <v>3124.8667882901891</v>
      </c>
      <c r="AV19" s="33">
        <v>3288.6814721330043</v>
      </c>
      <c r="AW19" s="33">
        <v>1393.0674108334331</v>
      </c>
      <c r="AX19" s="25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253">
        <v>4917.4945121833907</v>
      </c>
      <c r="BP19" s="33">
        <v>5148.0483101250638</v>
      </c>
      <c r="BQ19" s="33">
        <v>4779.2737585605992</v>
      </c>
      <c r="BR19" s="33">
        <v>4098.493323726736</v>
      </c>
      <c r="BS19" s="33">
        <v>3477.5910583503155</v>
      </c>
      <c r="BT19" s="33">
        <v>2882.2726698615134</v>
      </c>
      <c r="BU19" s="33">
        <v>3034.7547337261781</v>
      </c>
      <c r="BV19" s="33">
        <v>3232.9133067612611</v>
      </c>
      <c r="BW19" s="33">
        <v>3427.8598257231451</v>
      </c>
      <c r="BX19" s="33">
        <v>2785.643609755014</v>
      </c>
      <c r="BY19" s="33">
        <v>2506.9652505459703</v>
      </c>
      <c r="BZ19" s="33">
        <v>1983.0806121357639</v>
      </c>
      <c r="CA19" s="33">
        <v>1869.3849096584147</v>
      </c>
      <c r="CB19" s="33">
        <v>2033.3779518430092</v>
      </c>
      <c r="CC19" s="33">
        <v>2060.4489780784329</v>
      </c>
      <c r="CD19" s="33">
        <v>2209.886019747833</v>
      </c>
      <c r="CE19" s="33">
        <v>2270.3938182132415</v>
      </c>
      <c r="CF19" s="253">
        <v>3647.4321506844963</v>
      </c>
      <c r="CG19" s="33">
        <v>3785.9839996414485</v>
      </c>
      <c r="CH19" s="33">
        <v>3518.0211685079098</v>
      </c>
      <c r="CI19" s="33">
        <v>3070.1913417369383</v>
      </c>
      <c r="CJ19" s="33">
        <v>2752.2945981045605</v>
      </c>
      <c r="CK19" s="33">
        <v>3991.4631758026549</v>
      </c>
      <c r="CL19" s="33">
        <v>4656.1369079198548</v>
      </c>
      <c r="CM19" s="33">
        <v>4546.8611119374127</v>
      </c>
      <c r="CN19" s="33">
        <v>4878.8573482571664</v>
      </c>
      <c r="CO19" s="33">
        <v>3655.4763023791988</v>
      </c>
      <c r="CP19" s="33">
        <v>3276.5554547527445</v>
      </c>
      <c r="CQ19" s="33">
        <v>2563.0694466217278</v>
      </c>
      <c r="CR19" s="33">
        <v>2370.02306283808</v>
      </c>
      <c r="CS19" s="33"/>
      <c r="CT19" s="33"/>
      <c r="CU19" s="33"/>
      <c r="CV19" s="33"/>
      <c r="CW19" s="253">
        <v>6411.8179896349156</v>
      </c>
      <c r="CX19" s="33">
        <v>5736.1920781893004</v>
      </c>
      <c r="CY19" s="33">
        <v>5625.7854968930978</v>
      </c>
      <c r="CZ19" s="33">
        <v>4880.7268259175989</v>
      </c>
      <c r="DA19" s="33">
        <v>4242.0395542616207</v>
      </c>
      <c r="DB19" s="33">
        <v>4790.1704312300735</v>
      </c>
      <c r="DC19" s="33">
        <v>3688.1357652140323</v>
      </c>
      <c r="DD19" s="33">
        <v>3744.0292508286907</v>
      </c>
      <c r="DE19" s="33">
        <v>3739.4236507972114</v>
      </c>
      <c r="DF19" s="33">
        <v>3066.556229206406</v>
      </c>
      <c r="DG19" s="33">
        <v>2567.5029850245273</v>
      </c>
      <c r="DH19" s="33">
        <v>1962.9437427960074</v>
      </c>
      <c r="DI19" s="33">
        <v>1830.5152401180453</v>
      </c>
      <c r="DJ19" s="33">
        <v>1951.8506533404334</v>
      </c>
      <c r="DK19" s="33">
        <v>2039.1676337816011</v>
      </c>
      <c r="DL19" s="33">
        <v>2194.3512452086234</v>
      </c>
      <c r="DM19" s="33">
        <v>2319.656245135985</v>
      </c>
      <c r="DN19" s="253">
        <v>3177.5191364962625</v>
      </c>
      <c r="DO19" s="33">
        <v>4051.5622768173021</v>
      </c>
      <c r="DP19" s="33">
        <v>3600.640811312564</v>
      </c>
      <c r="DQ19" s="33">
        <v>2977.8612775609204</v>
      </c>
      <c r="DR19" s="33">
        <v>2475.818590000451</v>
      </c>
      <c r="DS19" s="33">
        <v>2477.1172742728281</v>
      </c>
      <c r="DT19" s="33">
        <v>3286.4851631027336</v>
      </c>
      <c r="DU19" s="33">
        <v>3297.1302027710017</v>
      </c>
      <c r="DV19" s="33">
        <v>3415.9836957706025</v>
      </c>
      <c r="DW19" s="33">
        <v>2730.9535811580599</v>
      </c>
      <c r="DX19" s="33">
        <v>2356.4813925475155</v>
      </c>
      <c r="DY19" s="33">
        <v>1783.6128725633116</v>
      </c>
      <c r="DZ19" s="33">
        <v>1680.7185960925299</v>
      </c>
      <c r="EA19" s="33">
        <v>1781.2706306922853</v>
      </c>
      <c r="EB19" s="33">
        <v>1822.5559521538921</v>
      </c>
      <c r="EC19" s="33">
        <v>2080.2272077930911</v>
      </c>
      <c r="ED19" s="33">
        <v>2197.1417630553328</v>
      </c>
      <c r="EE19" s="511">
        <v>3486.885866236008</v>
      </c>
      <c r="EF19" s="138">
        <v>3209.0280806768687</v>
      </c>
      <c r="EG19" s="138">
        <v>3490.8358511837655</v>
      </c>
      <c r="EH19" s="138">
        <v>3147.9988294769269</v>
      </c>
      <c r="EI19" s="138">
        <v>2627.0806506135204</v>
      </c>
      <c r="EJ19" s="138">
        <v>2199.4597333497463</v>
      </c>
      <c r="EK19" s="138">
        <v>2265.7896055642841</v>
      </c>
      <c r="EL19" s="138">
        <v>2379.7080645683136</v>
      </c>
      <c r="EM19" s="138">
        <v>2503.8560234349438</v>
      </c>
      <c r="EN19" s="138">
        <v>2639.6253842207725</v>
      </c>
      <c r="EO19" s="138">
        <v>1866.5002993126466</v>
      </c>
      <c r="EP19" s="33">
        <v>1515.9259445537575</v>
      </c>
      <c r="EQ19" s="33">
        <v>1169.2965999728269</v>
      </c>
      <c r="ER19" s="33">
        <v>1205.1075317169393</v>
      </c>
      <c r="ES19" s="33">
        <v>1267.7521845043946</v>
      </c>
      <c r="ET19" s="33">
        <v>1341.459947431782</v>
      </c>
      <c r="EU19" s="33">
        <v>1429.8429269905757</v>
      </c>
      <c r="EV19" s="33">
        <v>1541.5105947699185</v>
      </c>
      <c r="EW19" s="253"/>
      <c r="EX19" s="33"/>
      <c r="EY19" s="33"/>
      <c r="EZ19" s="33">
        <v>2404.0518093731462</v>
      </c>
      <c r="FA19" s="33">
        <v>2898.571164099526</v>
      </c>
      <c r="FB19" s="33">
        <v>2425.7330224424368</v>
      </c>
      <c r="FC19" s="33">
        <v>2462.0170523751522</v>
      </c>
      <c r="FD19" s="33"/>
      <c r="FE19" s="33"/>
      <c r="FF19" s="33"/>
      <c r="FG19" s="33"/>
      <c r="FH19" s="33"/>
      <c r="FI19" s="33"/>
      <c r="FJ19" s="33"/>
      <c r="FK19" s="33"/>
      <c r="FL19" s="253">
        <v>2868.448386111394</v>
      </c>
      <c r="FM19" s="33">
        <v>2359.8213947913623</v>
      </c>
      <c r="FN19" s="33">
        <v>2028.7751162705517</v>
      </c>
      <c r="FO19" s="33">
        <v>2105.4493767283097</v>
      </c>
      <c r="FP19" s="33">
        <v>2216.7659206962871</v>
      </c>
      <c r="FQ19" s="33">
        <v>2286.8744470497613</v>
      </c>
      <c r="FR19" s="33">
        <v>2419.7776363378121</v>
      </c>
      <c r="FS19" s="33">
        <v>1701.866044452885</v>
      </c>
      <c r="FT19" s="33">
        <v>1409.7271271030288</v>
      </c>
      <c r="FU19" s="33">
        <v>1092.5575110006903</v>
      </c>
      <c r="FV19" s="33">
        <v>1132.8537730731648</v>
      </c>
      <c r="FW19" s="33">
        <v>1192.0782110694652</v>
      </c>
      <c r="FX19" s="33">
        <v>1259.5770205089805</v>
      </c>
      <c r="FY19" s="33">
        <v>1342.7180245179657</v>
      </c>
      <c r="FZ19" s="33">
        <v>1425.5632441335742</v>
      </c>
      <c r="GA19" s="253">
        <v>3034.6739526411657</v>
      </c>
      <c r="GB19" s="33">
        <v>2558.8876923070266</v>
      </c>
      <c r="GC19" s="33">
        <v>2106.4501272598623</v>
      </c>
      <c r="GD19" s="33">
        <v>2026.1646800565925</v>
      </c>
      <c r="GE19" s="33">
        <v>2127.9113887724229</v>
      </c>
      <c r="GF19" s="33">
        <v>2322.9959528028412</v>
      </c>
      <c r="GG19" s="33">
        <v>2635.0355977772924</v>
      </c>
      <c r="GH19" s="33">
        <v>1843.3206359819344</v>
      </c>
      <c r="GI19" s="33">
        <v>1463.1366304420587</v>
      </c>
      <c r="GJ19" s="33">
        <v>1147.9885404515198</v>
      </c>
      <c r="GK19" s="33">
        <v>1233.6384232335176</v>
      </c>
      <c r="GL19" s="33">
        <v>1358.0628429485264</v>
      </c>
      <c r="GM19" s="33">
        <v>1460.940697053185</v>
      </c>
      <c r="GN19" s="33">
        <v>1570.2838997317465</v>
      </c>
      <c r="GO19" s="33">
        <v>1705.3192668645706</v>
      </c>
      <c r="GP19" s="253">
        <v>4073.9331905442377</v>
      </c>
      <c r="GQ19" s="33">
        <v>3443.3570517087669</v>
      </c>
      <c r="GR19" s="33">
        <v>2990.2962130152105</v>
      </c>
      <c r="GS19" s="33">
        <v>4098.4822992230329</v>
      </c>
      <c r="GT19" s="33">
        <v>4190.2903029965919</v>
      </c>
      <c r="GU19" s="33">
        <v>4269.5211799918407</v>
      </c>
      <c r="GV19" s="33">
        <v>3614.3157908046192</v>
      </c>
      <c r="GW19" s="33">
        <v>2669.3257795661552</v>
      </c>
      <c r="GX19" s="33">
        <v>2233.7424832924853</v>
      </c>
      <c r="GY19" s="33">
        <v>1682.783161162811</v>
      </c>
      <c r="GZ19" s="33">
        <v>1644.0722042130997</v>
      </c>
      <c r="HA19" s="33">
        <v>1587.6991310084277</v>
      </c>
      <c r="HB19" s="33">
        <v>1655.7034580384225</v>
      </c>
      <c r="HC19" s="33">
        <v>1737.5405132433268</v>
      </c>
      <c r="HD19" s="33">
        <v>2024.4480789781812</v>
      </c>
      <c r="HE19" s="511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25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25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</row>
    <row r="20" spans="1:259" s="6" customFormat="1" ht="12.75">
      <c r="A20" s="4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5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25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25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25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25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25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511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33"/>
      <c r="EQ20" s="33"/>
      <c r="ER20" s="33"/>
      <c r="ES20" s="33"/>
      <c r="ET20" s="33"/>
      <c r="EU20" s="33"/>
      <c r="EV20" s="33"/>
      <c r="EW20" s="25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25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25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25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511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25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25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</row>
    <row r="21" spans="1:259" s="6" customFormat="1" ht="12.75">
      <c r="A21" s="432" t="s">
        <v>11</v>
      </c>
      <c r="B21" s="33">
        <v>3866.9906852395525</v>
      </c>
      <c r="C21" s="33">
        <v>4455.7788508087042</v>
      </c>
      <c r="D21" s="33">
        <v>4614.31327400585</v>
      </c>
      <c r="E21" s="33">
        <v>4785.4568478472629</v>
      </c>
      <c r="F21" s="33">
        <v>4989.4569229655717</v>
      </c>
      <c r="G21" s="33">
        <v>4800.6923895626951</v>
      </c>
      <c r="H21" s="33">
        <v>4490.2281808502112</v>
      </c>
      <c r="I21" s="33">
        <v>4886.8967678395557</v>
      </c>
      <c r="J21" s="33">
        <v>5125.2299404344776</v>
      </c>
      <c r="K21" s="33">
        <v>5610.429012648834</v>
      </c>
      <c r="L21" s="33">
        <v>5673.5655466995468</v>
      </c>
      <c r="M21" s="33">
        <v>5394.6346950978505</v>
      </c>
      <c r="N21" s="33">
        <v>5193.2022007698661</v>
      </c>
      <c r="O21" s="33">
        <v>5402.0698036184931</v>
      </c>
      <c r="P21" s="33">
        <v>5414.3381694504405</v>
      </c>
      <c r="Q21" s="33">
        <v>5510.9046376377064</v>
      </c>
      <c r="R21" s="33">
        <v>5616.2360170560769</v>
      </c>
      <c r="S21" s="33">
        <v>5620.875465767589</v>
      </c>
      <c r="T21" s="33">
        <v>5484.1704545172624</v>
      </c>
      <c r="U21" s="33">
        <v>5590.9995098725212</v>
      </c>
      <c r="V21" s="33">
        <v>5779.4749773954336</v>
      </c>
      <c r="W21" s="33">
        <v>6077.1628973321494</v>
      </c>
      <c r="X21" s="33">
        <v>6392.8653713203739</v>
      </c>
      <c r="Y21" s="33">
        <v>5834.1116214879321</v>
      </c>
      <c r="Z21" s="33">
        <v>5212.1344071273043</v>
      </c>
      <c r="AA21" s="33">
        <v>5949.1442904174592</v>
      </c>
      <c r="AB21" s="33">
        <v>4408.2352013095087</v>
      </c>
      <c r="AC21" s="33">
        <v>4582.6171801050141</v>
      </c>
      <c r="AD21" s="33">
        <v>5011.0974486518071</v>
      </c>
      <c r="AE21" s="33">
        <v>5126.3382391788891</v>
      </c>
      <c r="AF21" s="33">
        <v>5482.098849390004</v>
      </c>
      <c r="AG21" s="253">
        <v>6498.9699230944943</v>
      </c>
      <c r="AH21" s="33">
        <v>6738.3536315668161</v>
      </c>
      <c r="AI21" s="33">
        <v>6906.4570650449241</v>
      </c>
      <c r="AJ21" s="33">
        <v>6922.3760230313765</v>
      </c>
      <c r="AK21" s="33">
        <v>6955.7207455588859</v>
      </c>
      <c r="AL21" s="33">
        <v>7230.8243213279311</v>
      </c>
      <c r="AM21" s="33">
        <v>7423.5420477463695</v>
      </c>
      <c r="AN21" s="33">
        <v>7704.7500276812079</v>
      </c>
      <c r="AO21" s="33">
        <v>8084.7109480552299</v>
      </c>
      <c r="AP21" s="33">
        <v>7249.8883946357819</v>
      </c>
      <c r="AQ21" s="33">
        <v>6669.1806821401415</v>
      </c>
      <c r="AR21" s="33">
        <v>7807.1359741696961</v>
      </c>
      <c r="AS21" s="33">
        <v>5870.9679851873643</v>
      </c>
      <c r="AT21" s="33">
        <v>6099.5323813289824</v>
      </c>
      <c r="AU21" s="33">
        <v>6762.4359409250474</v>
      </c>
      <c r="AV21" s="33">
        <v>6860.7514586729303</v>
      </c>
      <c r="AW21" s="33">
        <v>7218.6398932593938</v>
      </c>
      <c r="AX21" s="253">
        <v>5696.4459414314288</v>
      </c>
      <c r="AY21" s="33">
        <v>6002.9320958870348</v>
      </c>
      <c r="AZ21" s="33">
        <v>6099.6228885009123</v>
      </c>
      <c r="BA21" s="33">
        <v>6269.5925070179765</v>
      </c>
      <c r="BB21" s="33">
        <v>6179.9826567973851</v>
      </c>
      <c r="BC21" s="33">
        <v>6253.0296114570983</v>
      </c>
      <c r="BD21" s="33">
        <v>6484.0366229615056</v>
      </c>
      <c r="BE21" s="33">
        <v>7096.0063627206373</v>
      </c>
      <c r="BF21" s="33">
        <v>7729.721252475355</v>
      </c>
      <c r="BG21" s="33"/>
      <c r="BH21" s="33"/>
      <c r="BI21" s="33">
        <v>5891.3850240475649</v>
      </c>
      <c r="BJ21" s="33">
        <v>4298.826995684567</v>
      </c>
      <c r="BK21" s="33">
        <v>4557.8996164749042</v>
      </c>
      <c r="BL21" s="33">
        <v>4806.7789638450813</v>
      </c>
      <c r="BM21" s="33">
        <v>4245.7241876272155</v>
      </c>
      <c r="BN21" s="33">
        <v>4654.4495175439861</v>
      </c>
      <c r="BO21" s="253">
        <v>5611.9725269540768</v>
      </c>
      <c r="BP21" s="33">
        <v>4735.3138619721485</v>
      </c>
      <c r="BQ21" s="33">
        <v>4828.8588407637862</v>
      </c>
      <c r="BR21" s="33">
        <v>4815.272459474576</v>
      </c>
      <c r="BS21" s="33">
        <v>4618.4943112371147</v>
      </c>
      <c r="BT21" s="33">
        <v>4706.1613654029306</v>
      </c>
      <c r="BU21" s="33">
        <v>4914.5825673293048</v>
      </c>
      <c r="BV21" s="33">
        <v>5197.9650682028287</v>
      </c>
      <c r="BW21" s="33">
        <v>5416.9074935280796</v>
      </c>
      <c r="BX21" s="33">
        <v>5078.3397990263938</v>
      </c>
      <c r="BY21" s="33">
        <v>4377.7358859318438</v>
      </c>
      <c r="BZ21" s="33">
        <v>4815.9041377454014</v>
      </c>
      <c r="CA21" s="33">
        <v>3542.2399105146574</v>
      </c>
      <c r="CB21" s="33">
        <v>3660.2888370165215</v>
      </c>
      <c r="CC21" s="33">
        <v>3988.6646009326091</v>
      </c>
      <c r="CD21" s="33">
        <v>4141.5667300675968</v>
      </c>
      <c r="CE21" s="33">
        <v>4433.8858205577753</v>
      </c>
      <c r="CF21" s="253">
        <v>3390.8442408066339</v>
      </c>
      <c r="CG21" s="33">
        <v>5396.6319569697926</v>
      </c>
      <c r="CH21" s="33">
        <v>5494.0352752604122</v>
      </c>
      <c r="CI21" s="33">
        <v>5391.9077321407558</v>
      </c>
      <c r="CJ21" s="33">
        <v>5196.7972137147535</v>
      </c>
      <c r="CK21" s="33">
        <v>5224.9700598477993</v>
      </c>
      <c r="CL21" s="33">
        <v>5350.2688687342952</v>
      </c>
      <c r="CM21" s="33">
        <v>5434.5573910731546</v>
      </c>
      <c r="CN21" s="33">
        <v>5657.6303707684265</v>
      </c>
      <c r="CO21" s="33">
        <v>4409.1944829680515</v>
      </c>
      <c r="CP21" s="33"/>
      <c r="CQ21" s="33"/>
      <c r="CR21" s="33"/>
      <c r="CS21" s="33"/>
      <c r="CT21" s="33"/>
      <c r="CU21" s="33"/>
      <c r="CV21" s="33"/>
      <c r="CW21" s="253">
        <v>4700.7003056368021</v>
      </c>
      <c r="CX21" s="33">
        <v>4904.2232075477423</v>
      </c>
      <c r="CY21" s="33">
        <v>4965.1792638638672</v>
      </c>
      <c r="CZ21" s="33">
        <v>5035.8483542407621</v>
      </c>
      <c r="DA21" s="33">
        <v>4985.2528962363367</v>
      </c>
      <c r="DB21" s="33">
        <v>4974.4329493214855</v>
      </c>
      <c r="DC21" s="33">
        <v>4954.2754604618121</v>
      </c>
      <c r="DD21" s="33">
        <v>5121.1249737371409</v>
      </c>
      <c r="DE21" s="33">
        <v>5387.9190573661826</v>
      </c>
      <c r="DF21" s="33">
        <v>4928.9972026918576</v>
      </c>
      <c r="DG21" s="33">
        <v>4291.8572825504771</v>
      </c>
      <c r="DH21" s="33">
        <v>4770.642286177861</v>
      </c>
      <c r="DI21" s="33">
        <v>3541.288668532698</v>
      </c>
      <c r="DJ21" s="33">
        <v>3783.8070228528254</v>
      </c>
      <c r="DK21" s="33">
        <v>3892.0430903462197</v>
      </c>
      <c r="DL21" s="33">
        <v>4174.5300904222431</v>
      </c>
      <c r="DM21" s="33">
        <v>4641.7969182143579</v>
      </c>
      <c r="DN21" s="25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511">
        <v>2892.730034677294</v>
      </c>
      <c r="EF21" s="138">
        <v>3692.2147590435584</v>
      </c>
      <c r="EG21" s="138">
        <v>3839.099696239311</v>
      </c>
      <c r="EH21" s="138">
        <v>3819.3551893648118</v>
      </c>
      <c r="EI21" s="138">
        <v>3765.5996998730679</v>
      </c>
      <c r="EJ21" s="138">
        <v>3615.9284462155929</v>
      </c>
      <c r="EK21" s="138">
        <v>3757.3082692162425</v>
      </c>
      <c r="EL21" s="138">
        <v>3979.4487053263115</v>
      </c>
      <c r="EM21" s="138">
        <v>4226.5345753322918</v>
      </c>
      <c r="EN21" s="138">
        <v>4462.3545819182127</v>
      </c>
      <c r="EO21" s="138">
        <v>4133.3156076505211</v>
      </c>
      <c r="EP21" s="33">
        <v>3422.0958712259308</v>
      </c>
      <c r="EQ21" s="33">
        <v>3514.7441050088187</v>
      </c>
      <c r="ER21" s="33">
        <v>2926.7407472489313</v>
      </c>
      <c r="ES21" s="33">
        <v>3215.9822564957917</v>
      </c>
      <c r="ET21" s="33">
        <v>3578.3831887160786</v>
      </c>
      <c r="EU21" s="33">
        <v>3708.638987243844</v>
      </c>
      <c r="EV21" s="33">
        <v>3864.3486600826609</v>
      </c>
      <c r="EW21" s="25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253">
        <v>3919.1398701551711</v>
      </c>
      <c r="FM21" s="33">
        <v>3911.8708044919385</v>
      </c>
      <c r="FN21" s="33">
        <v>3760.1810879932937</v>
      </c>
      <c r="FO21" s="33">
        <v>3941.8928810602874</v>
      </c>
      <c r="FP21" s="33">
        <v>4141.8264239130813</v>
      </c>
      <c r="FQ21" s="33">
        <v>4375.1652929669272</v>
      </c>
      <c r="FR21" s="33">
        <v>4635.199205791223</v>
      </c>
      <c r="FS21" s="33">
        <v>4327.9393510255031</v>
      </c>
      <c r="FT21" s="33">
        <v>3587.0190192641799</v>
      </c>
      <c r="FU21" s="33">
        <v>3412.3413710850737</v>
      </c>
      <c r="FV21" s="33">
        <v>2773.4377875702999</v>
      </c>
      <c r="FW21" s="33">
        <v>3038.0108720142616</v>
      </c>
      <c r="FX21" s="33">
        <v>3329.3138362536388</v>
      </c>
      <c r="FY21" s="33">
        <v>3411.988569693558</v>
      </c>
      <c r="FZ21" s="33">
        <v>3601.0381179668034</v>
      </c>
      <c r="GA21" s="253">
        <v>3749.6934020000595</v>
      </c>
      <c r="GB21" s="33">
        <v>3677.518128084821</v>
      </c>
      <c r="GC21" s="33">
        <v>3532.2767992530366</v>
      </c>
      <c r="GD21" s="33">
        <v>3659.3429669892616</v>
      </c>
      <c r="GE21" s="33">
        <v>3892.8218013522192</v>
      </c>
      <c r="GF21" s="33">
        <v>4136.7204729775422</v>
      </c>
      <c r="GG21" s="33">
        <v>4356.7944250871078</v>
      </c>
      <c r="GH21" s="33">
        <v>4010.2293725909735</v>
      </c>
      <c r="GI21" s="33">
        <v>3326.3893283264933</v>
      </c>
      <c r="GJ21" s="33">
        <v>3637.9208882217786</v>
      </c>
      <c r="GK21" s="33">
        <v>3117.2468380264827</v>
      </c>
      <c r="GL21" s="33">
        <v>3438.3040897399337</v>
      </c>
      <c r="GM21" s="33">
        <v>3891.4179801220707</v>
      </c>
      <c r="GN21" s="33">
        <v>4080.000517880334</v>
      </c>
      <c r="GO21" s="33">
        <v>4188.7564824581641</v>
      </c>
      <c r="GP21" s="253">
        <v>3906.5616710160243</v>
      </c>
      <c r="GQ21" s="33">
        <v>3706.4728827990416</v>
      </c>
      <c r="GR21" s="33">
        <v>3503.7942024586432</v>
      </c>
      <c r="GS21" s="33">
        <v>3495.5050625263198</v>
      </c>
      <c r="GT21" s="33">
        <v>3736.2714169673386</v>
      </c>
      <c r="GU21" s="33">
        <v>4212.4400795042675</v>
      </c>
      <c r="GV21" s="33">
        <v>4497.8978511367177</v>
      </c>
      <c r="GW21" s="33">
        <v>4284.8744713049555</v>
      </c>
      <c r="GX21" s="33">
        <v>3387.7154649186696</v>
      </c>
      <c r="GY21" s="33"/>
      <c r="GZ21" s="33">
        <v>0</v>
      </c>
      <c r="HA21" s="33"/>
      <c r="HB21" s="33"/>
      <c r="HC21" s="33"/>
      <c r="HD21" s="33"/>
      <c r="HE21" s="511">
        <v>4252.3934093786984</v>
      </c>
      <c r="HF21" s="33">
        <v>4439.7408689824642</v>
      </c>
      <c r="HG21" s="33">
        <v>4134.6718304117403</v>
      </c>
      <c r="HH21" s="33">
        <v>4079.4912796577864</v>
      </c>
      <c r="HI21" s="33">
        <v>4139.6483156572831</v>
      </c>
      <c r="HJ21" s="33">
        <v>4513.7038913494698</v>
      </c>
      <c r="HK21" s="33">
        <v>4629.3997418479057</v>
      </c>
      <c r="HL21" s="33">
        <v>5050.2727399847599</v>
      </c>
      <c r="HM21" s="33">
        <v>5213.1183570189132</v>
      </c>
      <c r="HN21" s="33">
        <v>4609.1983413751223</v>
      </c>
      <c r="HO21" s="33">
        <v>4241.8637308702919</v>
      </c>
      <c r="HP21" s="33">
        <v>3989.4961353413405</v>
      </c>
      <c r="HQ21" s="33">
        <v>3453.7641382167239</v>
      </c>
      <c r="HR21" s="33">
        <v>4820.7287389066269</v>
      </c>
      <c r="HS21" s="33">
        <v>5084.1462476560364</v>
      </c>
      <c r="HT21" s="33">
        <v>4953.5047211582942</v>
      </c>
      <c r="HU21" s="33">
        <v>4852.3898086403287</v>
      </c>
      <c r="HV21" s="253"/>
      <c r="HW21" s="33">
        <v>3284.1481636483122</v>
      </c>
      <c r="HX21" s="33">
        <v>3782.2947332628564</v>
      </c>
      <c r="HY21" s="33"/>
      <c r="HZ21" s="33"/>
      <c r="IA21" s="33"/>
      <c r="IB21" s="33"/>
      <c r="IC21" s="33"/>
      <c r="ID21" s="33"/>
      <c r="IE21" s="33"/>
      <c r="IF21" s="33">
        <v>2906.3664745909887</v>
      </c>
      <c r="IG21" s="33">
        <v>3096.5022610966562</v>
      </c>
      <c r="IH21" s="33">
        <v>3117.7170181586885</v>
      </c>
      <c r="II21" s="33">
        <v>3196.9980258188934</v>
      </c>
      <c r="IJ21" s="33">
        <v>3311.4291848248295</v>
      </c>
      <c r="IK21" s="253">
        <v>4255.5831830518973</v>
      </c>
      <c r="IL21" s="33">
        <v>4165.5954325369094</v>
      </c>
      <c r="IM21" s="33">
        <v>4173.3024071410655</v>
      </c>
      <c r="IN21" s="33">
        <v>4513.7038913494698</v>
      </c>
      <c r="IO21" s="33">
        <v>4629.3997418479057</v>
      </c>
      <c r="IP21" s="33">
        <v>5050.2727399847599</v>
      </c>
      <c r="IQ21" s="33">
        <v>5213.1183570189132</v>
      </c>
      <c r="IR21" s="33">
        <v>4609.1983413751223</v>
      </c>
      <c r="IS21" s="33">
        <v>3868.2951077436851</v>
      </c>
      <c r="IT21" s="33">
        <v>4101.1516861055152</v>
      </c>
      <c r="IU21" s="33">
        <v>4691.4727832716299</v>
      </c>
      <c r="IV21" s="33">
        <v>5012.2151019486846</v>
      </c>
      <c r="IW21" s="33">
        <v>5292.8369590733155</v>
      </c>
      <c r="IX21" s="33">
        <v>5129.6915854061108</v>
      </c>
      <c r="IY21" s="33">
        <v>4997.778652279364</v>
      </c>
    </row>
    <row r="22" spans="1:259" s="6" customFormat="1" ht="12.75">
      <c r="A22" s="432" t="s">
        <v>12</v>
      </c>
      <c r="B22" s="33">
        <v>4278.5123513434119</v>
      </c>
      <c r="C22" s="33">
        <v>4255.7117941221168</v>
      </c>
      <c r="D22" s="33">
        <v>3638.2300013397012</v>
      </c>
      <c r="E22" s="33">
        <v>4531.7006326923147</v>
      </c>
      <c r="F22" s="33">
        <v>4762.448051837905</v>
      </c>
      <c r="G22" s="33">
        <v>4770.6133195019383</v>
      </c>
      <c r="H22" s="33">
        <v>5191.5681572875401</v>
      </c>
      <c r="I22" s="33">
        <v>5305.5287019953921</v>
      </c>
      <c r="J22" s="33">
        <v>5470.6240124602973</v>
      </c>
      <c r="K22" s="33">
        <v>5316.4788254127388</v>
      </c>
      <c r="L22" s="33">
        <v>5747.1705102667502</v>
      </c>
      <c r="M22" s="33">
        <v>5195.4712791445099</v>
      </c>
      <c r="N22" s="33">
        <v>5574.1388050551732</v>
      </c>
      <c r="O22" s="33">
        <v>5547.160853671171</v>
      </c>
      <c r="P22" s="33">
        <v>6158.8258626534471</v>
      </c>
      <c r="Q22" s="33">
        <v>6249.1320093264767</v>
      </c>
      <c r="R22" s="33">
        <v>6575.5351851150554</v>
      </c>
      <c r="S22" s="33">
        <v>6208.1407093233793</v>
      </c>
      <c r="T22" s="33">
        <v>5894.0698390355346</v>
      </c>
      <c r="U22" s="33">
        <v>5743.2162218195626</v>
      </c>
      <c r="V22" s="33">
        <v>6168.65547697484</v>
      </c>
      <c r="W22" s="33">
        <v>6188.8842451718974</v>
      </c>
      <c r="X22" s="33">
        <v>6710.6028232641747</v>
      </c>
      <c r="Y22" s="33">
        <v>6650.5398682434552</v>
      </c>
      <c r="Z22" s="33">
        <v>6918.5024955943509</v>
      </c>
      <c r="AA22" s="33">
        <v>6427.8548692300947</v>
      </c>
      <c r="AB22" s="33">
        <v>5733.8882391532579</v>
      </c>
      <c r="AC22" s="33">
        <v>5561.7963256769699</v>
      </c>
      <c r="AD22" s="33">
        <v>5992.2015441744988</v>
      </c>
      <c r="AE22" s="33">
        <v>5896.8105795537413</v>
      </c>
      <c r="AF22" s="33">
        <v>6385.8832179922219</v>
      </c>
      <c r="AG22" s="253">
        <v>6844.9737546508068</v>
      </c>
      <c r="AH22" s="33">
        <v>7219.7249654058432</v>
      </c>
      <c r="AI22" s="33">
        <v>7403.1346849086485</v>
      </c>
      <c r="AJ22" s="33">
        <v>7052.8602291704719</v>
      </c>
      <c r="AK22" s="33">
        <v>6900.6238761076884</v>
      </c>
      <c r="AL22" s="33">
        <v>6903.6921550446095</v>
      </c>
      <c r="AM22" s="33">
        <v>7341.2816112135743</v>
      </c>
      <c r="AN22" s="33">
        <v>7292.2962494298363</v>
      </c>
      <c r="AO22" s="33">
        <v>7693.9012183663563</v>
      </c>
      <c r="AP22" s="33">
        <v>7697.0093459321424</v>
      </c>
      <c r="AQ22" s="33">
        <v>7939.9171385260115</v>
      </c>
      <c r="AR22" s="33">
        <v>7551.8834657393618</v>
      </c>
      <c r="AS22" s="33">
        <v>6816.27555683841</v>
      </c>
      <c r="AT22" s="33">
        <v>6676.6783376976327</v>
      </c>
      <c r="AU22" s="33">
        <v>7242.9794903930606</v>
      </c>
      <c r="AV22" s="33">
        <v>7069.6568610751983</v>
      </c>
      <c r="AW22" s="33">
        <v>7519.7169219074522</v>
      </c>
      <c r="AX22" s="253">
        <v>6406.7851579300004</v>
      </c>
      <c r="AY22" s="33">
        <v>6357.1329587217006</v>
      </c>
      <c r="AZ22" s="33">
        <v>6892.2812950581965</v>
      </c>
      <c r="BA22" s="33">
        <v>6349.7388195016074</v>
      </c>
      <c r="BB22" s="33">
        <v>5616.5230116097728</v>
      </c>
      <c r="BC22" s="33">
        <v>5318.9017784480338</v>
      </c>
      <c r="BD22" s="33">
        <v>5763.0542767098996</v>
      </c>
      <c r="BE22" s="33">
        <v>5798.2567863974546</v>
      </c>
      <c r="BF22" s="33">
        <v>6108.8956702183777</v>
      </c>
      <c r="BG22" s="33">
        <v>5366.4394537858634</v>
      </c>
      <c r="BH22" s="33">
        <v>5581.8248891219073</v>
      </c>
      <c r="BI22" s="33">
        <v>4906.2254987576289</v>
      </c>
      <c r="BJ22" s="33">
        <v>4490.2811956396617</v>
      </c>
      <c r="BK22" s="33">
        <v>4512.1087878594644</v>
      </c>
      <c r="BL22" s="33">
        <v>4956.3849446895656</v>
      </c>
      <c r="BM22" s="33">
        <v>5064.9139609118247</v>
      </c>
      <c r="BN22" s="33">
        <v>5227.5478184358844</v>
      </c>
      <c r="BO22" s="253">
        <v>5656.925160111211</v>
      </c>
      <c r="BP22" s="33">
        <v>5205.4557235257107</v>
      </c>
      <c r="BQ22" s="33">
        <v>5602.3590275128299</v>
      </c>
      <c r="BR22" s="33">
        <v>5283.5231452186381</v>
      </c>
      <c r="BS22" s="33">
        <v>4942.7896943222231</v>
      </c>
      <c r="BT22" s="33">
        <v>4732.9818019744198</v>
      </c>
      <c r="BU22" s="33">
        <v>5169.1597746431671</v>
      </c>
      <c r="BV22" s="33">
        <v>5169.1843368486789</v>
      </c>
      <c r="BW22" s="33">
        <v>5584.0244138618746</v>
      </c>
      <c r="BX22" s="33">
        <v>5653.9977155750221</v>
      </c>
      <c r="BY22" s="33">
        <v>6067.5479619883899</v>
      </c>
      <c r="BZ22" s="33">
        <v>5542.8261582913701</v>
      </c>
      <c r="CA22" s="33">
        <v>4834.8802614437118</v>
      </c>
      <c r="CB22" s="33">
        <v>4571.6481354072812</v>
      </c>
      <c r="CC22" s="33">
        <v>4770.5187174190214</v>
      </c>
      <c r="CD22" s="33">
        <v>4703.5481809290168</v>
      </c>
      <c r="CE22" s="33">
        <v>5296.5524626316628</v>
      </c>
      <c r="CF22" s="253">
        <v>3654.4848645031407</v>
      </c>
      <c r="CG22" s="33">
        <v>6470.8719592946263</v>
      </c>
      <c r="CH22" s="33">
        <v>9295.8787757537702</v>
      </c>
      <c r="CI22" s="33">
        <v>8514.6142805221371</v>
      </c>
      <c r="CJ22" s="33">
        <v>7917.5682086635097</v>
      </c>
      <c r="CK22" s="33">
        <v>7419.3226885521199</v>
      </c>
      <c r="CL22" s="33">
        <v>7785.8899520294881</v>
      </c>
      <c r="CM22" s="33">
        <v>7380.2090218933945</v>
      </c>
      <c r="CN22" s="33">
        <v>8516.1687068804877</v>
      </c>
      <c r="CO22" s="33">
        <v>8396.5071970397112</v>
      </c>
      <c r="CP22" s="33">
        <v>8226.5996692634144</v>
      </c>
      <c r="CQ22" s="33">
        <v>6777.3246870881067</v>
      </c>
      <c r="CR22" s="33">
        <v>6332.1527755596881</v>
      </c>
      <c r="CS22" s="33">
        <v>6118.1836515611913</v>
      </c>
      <c r="CT22" s="33">
        <v>7509.649624870106</v>
      </c>
      <c r="CU22" s="33">
        <v>7597.3624821965232</v>
      </c>
      <c r="CV22" s="33">
        <v>8244.4031269465868</v>
      </c>
      <c r="CW22" s="253">
        <v>9467.9370959214648</v>
      </c>
      <c r="CX22" s="33">
        <v>9192.0799397247392</v>
      </c>
      <c r="CY22" s="33">
        <v>9019.3165896943592</v>
      </c>
      <c r="CZ22" s="33">
        <v>8062.7059821874673</v>
      </c>
      <c r="DA22" s="33">
        <v>8108.0380561661968</v>
      </c>
      <c r="DB22" s="33">
        <v>8222.5848260373459</v>
      </c>
      <c r="DC22" s="33">
        <v>4621.3143752327032</v>
      </c>
      <c r="DD22" s="33">
        <v>4632.4671364967862</v>
      </c>
      <c r="DE22" s="33">
        <v>5116.7801358801971</v>
      </c>
      <c r="DF22" s="33">
        <v>4304.9710121130211</v>
      </c>
      <c r="DG22" s="33">
        <v>4481.6584699598188</v>
      </c>
      <c r="DH22" s="33">
        <v>4208.3576595256545</v>
      </c>
      <c r="DI22" s="33">
        <v>3436.9411793767572</v>
      </c>
      <c r="DJ22" s="33">
        <v>3175.9938507790803</v>
      </c>
      <c r="DK22" s="33">
        <v>4077.3140798171321</v>
      </c>
      <c r="DL22" s="33">
        <v>4010.9457544824581</v>
      </c>
      <c r="DM22" s="33">
        <v>4795.037945037303</v>
      </c>
      <c r="DN22" s="253">
        <v>4602.7705972028898</v>
      </c>
      <c r="DO22" s="33">
        <v>4550.9713875223688</v>
      </c>
      <c r="DP22" s="33">
        <v>4607.887135878269</v>
      </c>
      <c r="DQ22" s="33">
        <v>4399.5430633808082</v>
      </c>
      <c r="DR22" s="33">
        <v>4026.4731700939469</v>
      </c>
      <c r="DS22" s="33">
        <v>3913.8466388291713</v>
      </c>
      <c r="DT22" s="33">
        <v>8478.7627779987324</v>
      </c>
      <c r="DU22" s="33">
        <v>8744.4264545963815</v>
      </c>
      <c r="DV22" s="33">
        <v>9684.1305635378503</v>
      </c>
      <c r="DW22" s="33">
        <v>9733.5982509722926</v>
      </c>
      <c r="DX22" s="256">
        <v>9278.8030576346173</v>
      </c>
      <c r="DY22" s="33">
        <v>8498.1981626779179</v>
      </c>
      <c r="DZ22" s="33">
        <v>7900.8598278548307</v>
      </c>
      <c r="EA22" s="33">
        <v>7911.7616107382546</v>
      </c>
      <c r="EB22" s="33">
        <v>8104.3900047309799</v>
      </c>
      <c r="EC22" s="33">
        <v>7672.4999405964118</v>
      </c>
      <c r="ED22" s="33">
        <v>8325.9778082801022</v>
      </c>
      <c r="EE22" s="511">
        <v>3663.1443510984827</v>
      </c>
      <c r="EF22" s="138">
        <v>3151.1912855533533</v>
      </c>
      <c r="EG22" s="138">
        <v>2955.3769325207404</v>
      </c>
      <c r="EH22" s="138">
        <v>3121.2778385341071</v>
      </c>
      <c r="EI22" s="138">
        <v>2763.6476361294754</v>
      </c>
      <c r="EJ22" s="138">
        <v>2631.8744220097492</v>
      </c>
      <c r="EK22" s="138">
        <v>2572.0900840611166</v>
      </c>
      <c r="EL22" s="138">
        <v>2745.1300077176857</v>
      </c>
      <c r="EM22" s="138">
        <v>2866.3815126295599</v>
      </c>
      <c r="EN22" s="138">
        <v>3226.2131542192851</v>
      </c>
      <c r="EO22" s="138">
        <v>2514.594431203504</v>
      </c>
      <c r="EP22" s="256">
        <v>2828.0976380034813</v>
      </c>
      <c r="EQ22" s="33">
        <v>2382.0333649099903</v>
      </c>
      <c r="ER22" s="33">
        <v>2180.7631012027914</v>
      </c>
      <c r="ES22" s="33">
        <v>2265.7141231057308</v>
      </c>
      <c r="ET22" s="33">
        <v>2475.4028337910222</v>
      </c>
      <c r="EU22" s="33">
        <v>2536.7684199781279</v>
      </c>
      <c r="EV22" s="33">
        <v>2563.4676418139611</v>
      </c>
      <c r="EW22" s="253"/>
      <c r="EX22" s="33"/>
      <c r="EY22" s="33"/>
      <c r="EZ22" s="33"/>
      <c r="FA22" s="33"/>
      <c r="FB22" s="33"/>
      <c r="FC22" s="33"/>
      <c r="FD22" s="33">
        <v>2395.1407396142786</v>
      </c>
      <c r="FE22" s="256">
        <v>2726.8730047303247</v>
      </c>
      <c r="FF22" s="33">
        <v>2221.1157363289767</v>
      </c>
      <c r="FG22" s="33">
        <v>2061.5124322036268</v>
      </c>
      <c r="FH22" s="33">
        <v>2121.9884694603393</v>
      </c>
      <c r="FI22" s="33">
        <v>2342.8042096025079</v>
      </c>
      <c r="FJ22" s="33">
        <v>2365.9029150747147</v>
      </c>
      <c r="FK22" s="33">
        <v>2347.909252598422</v>
      </c>
      <c r="FL22" s="253">
        <v>2856.5543710226552</v>
      </c>
      <c r="FM22" s="33">
        <v>2531.5846099484611</v>
      </c>
      <c r="FN22" s="33">
        <v>2425.1136659499184</v>
      </c>
      <c r="FO22" s="33">
        <v>2360.8610131664182</v>
      </c>
      <c r="FP22" s="256">
        <v>1956.5159034496792</v>
      </c>
      <c r="FQ22" s="256">
        <v>2043.7807978037374</v>
      </c>
      <c r="FR22" s="256">
        <v>2350.795868136111</v>
      </c>
      <c r="FS22" s="256">
        <v>1780.6130591028816</v>
      </c>
      <c r="FT22" s="256">
        <v>2598.7421227240739</v>
      </c>
      <c r="FU22" s="33">
        <v>2152.2391539708547</v>
      </c>
      <c r="FV22" s="33">
        <v>1985.8687408719704</v>
      </c>
      <c r="FW22" s="33">
        <v>2111.0917100215406</v>
      </c>
      <c r="FX22" s="33">
        <v>2275.8530369448254</v>
      </c>
      <c r="FY22" s="33">
        <v>2308.5133396779497</v>
      </c>
      <c r="FZ22" s="33">
        <v>2318.8310465895888</v>
      </c>
      <c r="GA22" s="253">
        <v>3647.3958431459428</v>
      </c>
      <c r="GB22" s="33">
        <v>3280.7978088488958</v>
      </c>
      <c r="GC22" s="33">
        <v>3072.4077129428724</v>
      </c>
      <c r="GD22" s="33">
        <v>3041.3201531530767</v>
      </c>
      <c r="GE22" s="256">
        <v>2906.7142499347824</v>
      </c>
      <c r="GF22" s="256">
        <v>3040.7637004920089</v>
      </c>
      <c r="GG22" s="256">
        <v>3301.2580546931458</v>
      </c>
      <c r="GH22" s="256">
        <v>2624.0231961507002</v>
      </c>
      <c r="GI22" s="256">
        <v>3564.612386922965</v>
      </c>
      <c r="GJ22" s="33">
        <v>3056.7338754121984</v>
      </c>
      <c r="GK22" s="33">
        <v>2865.2043943056606</v>
      </c>
      <c r="GL22" s="33">
        <v>2913.8898205150363</v>
      </c>
      <c r="GM22" s="33">
        <v>3358.6626271962441</v>
      </c>
      <c r="GN22" s="33">
        <v>3458.6675279825267</v>
      </c>
      <c r="GO22" s="33">
        <v>3554.1654165432592</v>
      </c>
      <c r="GP22" s="253">
        <v>4590.8739708676376</v>
      </c>
      <c r="GQ22" s="33">
        <v>3989.4753801321754</v>
      </c>
      <c r="GR22" s="33">
        <v>4250.8934281284264</v>
      </c>
      <c r="GS22" s="33">
        <v>4028.9439911238474</v>
      </c>
      <c r="GT22" s="256">
        <v>4308.852428717214</v>
      </c>
      <c r="GU22" s="256">
        <v>4693.1218392346882</v>
      </c>
      <c r="GV22" s="256">
        <v>5055.1618549896639</v>
      </c>
      <c r="GW22" s="256">
        <v>4459.9286158625764</v>
      </c>
      <c r="GX22" s="33">
        <v>5051.617499422111</v>
      </c>
      <c r="GY22" s="33">
        <v>5272.6078837207742</v>
      </c>
      <c r="GZ22" s="33">
        <v>4732.993628809324</v>
      </c>
      <c r="HA22" s="33">
        <v>4107.0186022055877</v>
      </c>
      <c r="HB22" s="33">
        <v>4344.6241159351048</v>
      </c>
      <c r="HC22" s="33">
        <v>4440.0520993004657</v>
      </c>
      <c r="HD22" s="33">
        <v>4854.8588869703253</v>
      </c>
      <c r="HE22" s="511"/>
      <c r="HF22" s="33"/>
      <c r="HG22" s="33"/>
      <c r="HH22" s="33"/>
      <c r="HI22" s="33"/>
      <c r="HJ22" s="33"/>
      <c r="HK22" s="33"/>
      <c r="HL22" s="33"/>
      <c r="HM22" s="33"/>
      <c r="HN22" s="33"/>
      <c r="HO22" s="256"/>
      <c r="HP22" s="33"/>
      <c r="HQ22" s="33"/>
      <c r="HR22" s="33"/>
      <c r="HS22" s="33"/>
      <c r="HT22" s="33"/>
      <c r="HU22" s="33"/>
      <c r="HV22" s="253"/>
      <c r="HW22" s="33"/>
      <c r="HX22" s="33"/>
      <c r="HY22" s="33"/>
      <c r="HZ22" s="33"/>
      <c r="IA22" s="33"/>
      <c r="IB22" s="33"/>
      <c r="IC22" s="33"/>
      <c r="ID22" s="256"/>
      <c r="IE22" s="33"/>
      <c r="IF22" s="33"/>
      <c r="IG22" s="33"/>
      <c r="IH22" s="33"/>
      <c r="II22" s="33"/>
      <c r="IJ22" s="33"/>
      <c r="IK22" s="253"/>
      <c r="IL22" s="33"/>
      <c r="IM22" s="33"/>
      <c r="IN22" s="33"/>
      <c r="IO22" s="33"/>
      <c r="IP22" s="33"/>
      <c r="IQ22" s="33"/>
      <c r="IR22" s="33"/>
      <c r="IS22" s="256"/>
      <c r="IT22" s="33"/>
      <c r="IU22" s="33"/>
      <c r="IV22" s="33"/>
      <c r="IW22" s="33"/>
      <c r="IX22" s="33"/>
      <c r="IY22" s="33"/>
    </row>
    <row r="23" spans="1:259" s="6" customFormat="1" ht="12.75">
      <c r="A23" s="432" t="s">
        <v>13</v>
      </c>
      <c r="B23" s="33">
        <v>3513.8569585781852</v>
      </c>
      <c r="C23" s="33">
        <v>3889.7312892079572</v>
      </c>
      <c r="D23" s="33">
        <v>4038.552209588071</v>
      </c>
      <c r="E23" s="33">
        <v>4394.9665534382102</v>
      </c>
      <c r="F23" s="33">
        <v>4496.9569434883288</v>
      </c>
      <c r="G23" s="33">
        <v>4281.1499893321952</v>
      </c>
      <c r="H23" s="33">
        <v>3837.9038867876288</v>
      </c>
      <c r="I23" s="33">
        <v>3664.7595221529764</v>
      </c>
      <c r="J23" s="33">
        <v>3744.3939528943538</v>
      </c>
      <c r="K23" s="33">
        <v>3981.4947468958931</v>
      </c>
      <c r="L23" s="33">
        <v>3995.3866762997081</v>
      </c>
      <c r="M23" s="33">
        <v>4273.0278496036626</v>
      </c>
      <c r="N23" s="33">
        <v>4593.7541705591884</v>
      </c>
      <c r="O23" s="33">
        <v>5132.9933517853333</v>
      </c>
      <c r="P23" s="33">
        <v>5825.3825195408353</v>
      </c>
      <c r="Q23" s="33">
        <v>6188.4059592730473</v>
      </c>
      <c r="R23" s="33">
        <v>6037.6031858187698</v>
      </c>
      <c r="S23" s="33">
        <v>4932.0637296163904</v>
      </c>
      <c r="T23" s="33">
        <v>4457.6389356799991</v>
      </c>
      <c r="U23" s="33">
        <v>4884.8514108388072</v>
      </c>
      <c r="V23" s="33">
        <v>5238.7621043661375</v>
      </c>
      <c r="W23" s="33">
        <v>5946.6382357245257</v>
      </c>
      <c r="X23" s="33">
        <v>5655.585290284057</v>
      </c>
      <c r="Y23" s="33">
        <v>5659.3780782974827</v>
      </c>
      <c r="Z23" s="33">
        <v>4622.8976296061537</v>
      </c>
      <c r="AA23" s="33">
        <v>4583.1744360814173</v>
      </c>
      <c r="AB23" s="33">
        <v>4142.3350806014296</v>
      </c>
      <c r="AC23" s="33">
        <v>4328.0382605920086</v>
      </c>
      <c r="AD23" s="33">
        <v>4480.5657911321696</v>
      </c>
      <c r="AE23" s="33">
        <v>4586.478179864348</v>
      </c>
      <c r="AF23" s="33">
        <v>4698.0521803451402</v>
      </c>
      <c r="AG23" s="253">
        <v>6219.2087109266404</v>
      </c>
      <c r="AH23" s="33">
        <v>6472.7021181662003</v>
      </c>
      <c r="AI23" s="33">
        <v>6318.3685853538364</v>
      </c>
      <c r="AJ23" s="33">
        <v>4910.5204839424241</v>
      </c>
      <c r="AK23" s="33">
        <v>4361.5071255300527</v>
      </c>
      <c r="AL23" s="33">
        <v>4756.5045806265261</v>
      </c>
      <c r="AM23" s="33">
        <v>5173.9597832592253</v>
      </c>
      <c r="AN23" s="33">
        <v>5814.9855583617928</v>
      </c>
      <c r="AO23" s="33">
        <v>5369.3352979941865</v>
      </c>
      <c r="AP23" s="33">
        <v>5465.484923653019</v>
      </c>
      <c r="AQ23" s="33">
        <v>4497.8719320807077</v>
      </c>
      <c r="AR23" s="33">
        <v>4466.5931638562215</v>
      </c>
      <c r="AS23" s="33">
        <v>4113.7723218389219</v>
      </c>
      <c r="AT23" s="33">
        <v>4283.4990629544473</v>
      </c>
      <c r="AU23" s="33">
        <v>4442.3490139460237</v>
      </c>
      <c r="AV23" s="33">
        <v>4484.2910779414797</v>
      </c>
      <c r="AW23" s="33">
        <v>4551.8393163184646</v>
      </c>
      <c r="AX23" s="253">
        <v>6203.5213479928816</v>
      </c>
      <c r="AY23" s="33">
        <v>6683.53100259441</v>
      </c>
      <c r="AZ23" s="33">
        <v>6550.5412871603276</v>
      </c>
      <c r="BA23" s="33">
        <v>5269.7569666170684</v>
      </c>
      <c r="BB23" s="33">
        <v>4695.0682425026562</v>
      </c>
      <c r="BC23" s="33">
        <v>5122.0383516542806</v>
      </c>
      <c r="BD23" s="33">
        <v>5449.7629574869989</v>
      </c>
      <c r="BE23" s="33">
        <v>6226.1455987584159</v>
      </c>
      <c r="BF23" s="33">
        <v>6115.8112886025901</v>
      </c>
      <c r="BG23" s="33">
        <v>6026.8820752167248</v>
      </c>
      <c r="BH23" s="33">
        <v>4848.0529810158778</v>
      </c>
      <c r="BI23" s="33">
        <v>4786.5746908507526</v>
      </c>
      <c r="BJ23" s="33">
        <v>3901.9109056232346</v>
      </c>
      <c r="BK23" s="33">
        <v>4138.7779697443139</v>
      </c>
      <c r="BL23" s="33">
        <v>4346.3325070113733</v>
      </c>
      <c r="BM23" s="33">
        <v>4538.8894468738381</v>
      </c>
      <c r="BN23" s="33">
        <v>4661.5413062223879</v>
      </c>
      <c r="BO23" s="253">
        <v>4133.0389886221456</v>
      </c>
      <c r="BP23" s="33">
        <v>4501.3763180684718</v>
      </c>
      <c r="BQ23" s="33">
        <v>4370.7751260648001</v>
      </c>
      <c r="BR23" s="33">
        <v>3729.3091736493443</v>
      </c>
      <c r="BS23" s="33">
        <v>3445.8479386600343</v>
      </c>
      <c r="BT23" s="33">
        <v>3854.3140507444186</v>
      </c>
      <c r="BU23" s="33">
        <v>4080.153466897616</v>
      </c>
      <c r="BV23" s="33">
        <v>4637.2412783838527</v>
      </c>
      <c r="BW23" s="33">
        <v>4615.362179022035</v>
      </c>
      <c r="BX23" s="33">
        <v>5197.0736688799943</v>
      </c>
      <c r="BY23" s="33">
        <v>4224.2178280756489</v>
      </c>
      <c r="BZ23" s="33">
        <v>4199.4373823310179</v>
      </c>
      <c r="CA23" s="33">
        <v>3990.6835899970711</v>
      </c>
      <c r="CB23" s="33">
        <v>4415.2316587694804</v>
      </c>
      <c r="CC23" s="33">
        <v>4525.3382087734353</v>
      </c>
      <c r="CD23" s="33">
        <v>4711.8122297193022</v>
      </c>
      <c r="CE23" s="33">
        <v>4937.1754995947567</v>
      </c>
      <c r="CF23" s="253">
        <v>5588.8087599769315</v>
      </c>
      <c r="CG23" s="33">
        <v>6783.2113925964904</v>
      </c>
      <c r="CH23" s="33">
        <v>6729.9281926111325</v>
      </c>
      <c r="CI23" s="33">
        <v>6554.9115246842093</v>
      </c>
      <c r="CJ23" s="33">
        <v>5716.6760944574116</v>
      </c>
      <c r="CK23" s="33">
        <v>6321.315049251386</v>
      </c>
      <c r="CL23" s="33">
        <v>6695.8768488418618</v>
      </c>
      <c r="CM23" s="33">
        <v>7237.4069172094323</v>
      </c>
      <c r="CN23" s="33">
        <v>7198.3950042007382</v>
      </c>
      <c r="CO23" s="33">
        <v>6252.1127865771678</v>
      </c>
      <c r="CP23" s="33">
        <v>3911.3989320272908</v>
      </c>
      <c r="CQ23" s="33">
        <v>3880.2049358505301</v>
      </c>
      <c r="CR23" s="33">
        <v>4666.081965677653</v>
      </c>
      <c r="CS23" s="33"/>
      <c r="CT23" s="33"/>
      <c r="CU23" s="33"/>
      <c r="CV23" s="33"/>
      <c r="CW23" s="253">
        <v>5210.6098957709355</v>
      </c>
      <c r="CX23" s="33">
        <v>5487.8285675101142</v>
      </c>
      <c r="CY23" s="33">
        <v>5117.7722668894221</v>
      </c>
      <c r="CZ23" s="33">
        <v>4455.4881877097705</v>
      </c>
      <c r="DA23" s="33">
        <v>4097.125317650778</v>
      </c>
      <c r="DB23" s="33">
        <v>4104.2903996371506</v>
      </c>
      <c r="DC23" s="33">
        <v>4653.79354716547</v>
      </c>
      <c r="DD23" s="33">
        <v>5655.0747338550582</v>
      </c>
      <c r="DE23" s="33">
        <v>5523.7131034959366</v>
      </c>
      <c r="DF23" s="33">
        <v>5905.9411403209288</v>
      </c>
      <c r="DG23" s="33">
        <v>7048.5518422557307</v>
      </c>
      <c r="DH23" s="33">
        <v>6994.988394415589</v>
      </c>
      <c r="DI23" s="33">
        <v>4252.1082810947682</v>
      </c>
      <c r="DJ23" s="33">
        <v>4771.8771415527708</v>
      </c>
      <c r="DK23" s="33">
        <v>4805.4564549532306</v>
      </c>
      <c r="DL23" s="33">
        <v>4991.7669299800473</v>
      </c>
      <c r="DM23" s="33">
        <v>5135.0217092897328</v>
      </c>
      <c r="DN23" s="253">
        <v>5280.8244330909001</v>
      </c>
      <c r="DO23" s="33">
        <v>5523.0925813025515</v>
      </c>
      <c r="DP23" s="33">
        <v>5241.62563198507</v>
      </c>
      <c r="DQ23" s="33">
        <v>4427.2858097820035</v>
      </c>
      <c r="DR23" s="33">
        <v>3968.7985337839632</v>
      </c>
      <c r="DS23" s="33">
        <v>6209.3786811162754</v>
      </c>
      <c r="DT23" s="33">
        <v>6724.6753884393884</v>
      </c>
      <c r="DU23" s="33">
        <v>8751.4066605998014</v>
      </c>
      <c r="DV23" s="33">
        <v>8549.9683720560151</v>
      </c>
      <c r="DW23" s="33">
        <v>8935.6319645385702</v>
      </c>
      <c r="DX23" s="256">
        <v>7156.2340353751988</v>
      </c>
      <c r="DY23" s="33">
        <v>6999.6362868915348</v>
      </c>
      <c r="DZ23" s="33">
        <v>6565.8715915683615</v>
      </c>
      <c r="EA23" s="33">
        <v>6999.4028270520275</v>
      </c>
      <c r="EB23" s="33">
        <v>7115.8934071575241</v>
      </c>
      <c r="EC23" s="33">
        <v>7682.5316503748691</v>
      </c>
      <c r="ED23" s="33">
        <v>7980.845671653271</v>
      </c>
      <c r="EE23" s="511">
        <v>2757.5438208799474</v>
      </c>
      <c r="EF23" s="138">
        <v>3519.5197689128895</v>
      </c>
      <c r="EG23" s="138">
        <v>3742.2116754617418</v>
      </c>
      <c r="EH23" s="138">
        <v>3485.6765565083929</v>
      </c>
      <c r="EI23" s="138">
        <v>3033.5106166214359</v>
      </c>
      <c r="EJ23" s="138">
        <v>2789.4482112515002</v>
      </c>
      <c r="EK23" s="138">
        <v>3200.7345159718452</v>
      </c>
      <c r="EL23" s="138">
        <v>3408.759229765365</v>
      </c>
      <c r="EM23" s="138">
        <v>3897.1198602152413</v>
      </c>
      <c r="EN23" s="138">
        <v>3634.585805298525</v>
      </c>
      <c r="EO23" s="138">
        <v>3510.6063782515066</v>
      </c>
      <c r="EP23" s="256">
        <v>2859.100993610924</v>
      </c>
      <c r="EQ23" s="33">
        <v>2633.655100451791</v>
      </c>
      <c r="ER23" s="33">
        <v>2362.6248178297042</v>
      </c>
      <c r="ES23" s="33">
        <v>2496.2997378433683</v>
      </c>
      <c r="ET23" s="33">
        <v>2671.1522885717882</v>
      </c>
      <c r="EU23" s="33">
        <v>2819.6241664125946</v>
      </c>
      <c r="EV23" s="33">
        <v>2993.9037989473918</v>
      </c>
      <c r="EW23" s="253"/>
      <c r="EX23" s="33"/>
      <c r="EY23" s="33"/>
      <c r="EZ23" s="33"/>
      <c r="FA23" s="33"/>
      <c r="FB23" s="33"/>
      <c r="FC23" s="33"/>
      <c r="FD23" s="33"/>
      <c r="FE23" s="256"/>
      <c r="FF23" s="33"/>
      <c r="FG23" s="33"/>
      <c r="FH23" s="33"/>
      <c r="FI23" s="33"/>
      <c r="FJ23" s="33"/>
      <c r="FK23" s="33"/>
      <c r="FL23" s="253"/>
      <c r="FM23" s="33"/>
      <c r="FN23" s="33"/>
      <c r="FO23" s="33"/>
      <c r="FP23" s="33"/>
      <c r="FQ23" s="33"/>
      <c r="FR23" s="33"/>
      <c r="FS23" s="33"/>
      <c r="FT23" s="256"/>
      <c r="FU23" s="33"/>
      <c r="FV23" s="33">
        <v>0</v>
      </c>
      <c r="FW23" s="33"/>
      <c r="FX23" s="33"/>
      <c r="FY23" s="33"/>
      <c r="FZ23" s="33"/>
      <c r="GA23" s="253"/>
      <c r="GB23" s="33"/>
      <c r="GC23" s="33"/>
      <c r="GD23" s="33"/>
      <c r="GE23" s="33"/>
      <c r="GF23" s="33"/>
      <c r="GG23" s="33"/>
      <c r="GH23" s="33"/>
      <c r="GI23" s="256"/>
      <c r="GJ23" s="33"/>
      <c r="GK23" s="33">
        <v>0</v>
      </c>
      <c r="GL23" s="33"/>
      <c r="GM23" s="33"/>
      <c r="GN23" s="33"/>
      <c r="GO23" s="33"/>
      <c r="GP23" s="253">
        <v>5081.1364369422645</v>
      </c>
      <c r="GQ23" s="33">
        <v>4811.9256878746301</v>
      </c>
      <c r="GR23" s="33">
        <v>4545.8022655577861</v>
      </c>
      <c r="GS23" s="33">
        <v>4596.2607802874745</v>
      </c>
      <c r="GT23" s="649" t="s">
        <v>174</v>
      </c>
      <c r="GU23" s="650"/>
      <c r="GV23" s="650"/>
      <c r="GW23" s="650"/>
      <c r="GX23" s="33">
        <v>4304.046144275243</v>
      </c>
      <c r="GY23" s="33">
        <v>4459</v>
      </c>
      <c r="GZ23" s="33">
        <v>4217.2666098807495</v>
      </c>
      <c r="HA23" s="33">
        <v>4550.9261511728928</v>
      </c>
      <c r="HB23" s="33">
        <v>627.4607359853261</v>
      </c>
      <c r="HC23" s="33">
        <v>672.65569356033757</v>
      </c>
      <c r="HD23" s="33">
        <v>703.4693145827938</v>
      </c>
      <c r="HE23" s="511"/>
      <c r="HF23" s="33"/>
      <c r="HG23" s="33"/>
      <c r="HH23" s="33"/>
      <c r="HI23" s="33"/>
      <c r="HJ23" s="33"/>
      <c r="HK23" s="33"/>
      <c r="HL23" s="33"/>
      <c r="HM23" s="33"/>
      <c r="HN23" s="33"/>
      <c r="HO23" s="256"/>
      <c r="HP23" s="33"/>
      <c r="HQ23" s="33"/>
      <c r="HR23" s="33"/>
      <c r="HS23" s="33"/>
      <c r="HT23" s="33"/>
      <c r="HU23" s="33"/>
      <c r="HV23" s="253"/>
      <c r="HW23" s="33"/>
      <c r="HX23" s="33"/>
      <c r="HY23" s="33"/>
      <c r="HZ23" s="33"/>
      <c r="IA23" s="33"/>
      <c r="IB23" s="33"/>
      <c r="IC23" s="33"/>
      <c r="ID23" s="256"/>
      <c r="IE23" s="33"/>
      <c r="IF23" s="33"/>
      <c r="IG23" s="33"/>
      <c r="IH23" s="33"/>
      <c r="II23" s="33"/>
      <c r="IJ23" s="33"/>
      <c r="IK23" s="253"/>
      <c r="IL23" s="33"/>
      <c r="IM23" s="33"/>
      <c r="IN23" s="33"/>
      <c r="IO23" s="33"/>
      <c r="IP23" s="33"/>
      <c r="IQ23" s="33"/>
      <c r="IR23" s="33"/>
      <c r="IS23" s="256"/>
      <c r="IT23" s="33"/>
      <c r="IU23" s="33"/>
      <c r="IV23" s="33"/>
      <c r="IW23" s="33"/>
      <c r="IX23" s="33"/>
      <c r="IY23" s="33"/>
    </row>
    <row r="24" spans="1:259" s="6" customFormat="1" ht="12.75">
      <c r="A24" s="433" t="s">
        <v>14</v>
      </c>
      <c r="B24" s="263">
        <v>3358.5591128926012</v>
      </c>
      <c r="C24" s="263">
        <v>3592.3350619753028</v>
      </c>
      <c r="D24" s="263">
        <v>3487.6583457526081</v>
      </c>
      <c r="E24" s="263">
        <v>3547.2503269323424</v>
      </c>
      <c r="F24" s="263">
        <v>2205.7350933090579</v>
      </c>
      <c r="G24" s="263">
        <v>3466.1788953009068</v>
      </c>
      <c r="H24" s="263">
        <v>3322.3090557524974</v>
      </c>
      <c r="I24" s="263">
        <v>3174.4406819471901</v>
      </c>
      <c r="J24" s="263">
        <v>3339.5726612259209</v>
      </c>
      <c r="K24" s="263">
        <v>3525.3900031836993</v>
      </c>
      <c r="L24" s="263">
        <v>3764.4283121597095</v>
      </c>
      <c r="M24" s="263">
        <v>3770.507869925711</v>
      </c>
      <c r="N24" s="263">
        <v>3912.5545054554782</v>
      </c>
      <c r="O24" s="263">
        <v>4130.3611025324271</v>
      </c>
      <c r="P24" s="263">
        <v>3996.3623874551113</v>
      </c>
      <c r="Q24" s="263">
        <v>4253.2791234947936</v>
      </c>
      <c r="R24" s="263">
        <v>4229.7901968164333</v>
      </c>
      <c r="S24" s="263">
        <v>3991.4014231659721</v>
      </c>
      <c r="T24" s="263">
        <v>3224.9170638375385</v>
      </c>
      <c r="U24" s="263">
        <v>3291.9404084335101</v>
      </c>
      <c r="V24" s="263">
        <v>3240.7321130466667</v>
      </c>
      <c r="W24" s="263">
        <v>3382.1238766098004</v>
      </c>
      <c r="X24" s="263">
        <v>3548.3113671739925</v>
      </c>
      <c r="Y24" s="263">
        <v>3725.0111629864095</v>
      </c>
      <c r="Z24" s="263">
        <v>3297.5959293743763</v>
      </c>
      <c r="AA24" s="263">
        <v>3253.4850876907581</v>
      </c>
      <c r="AB24" s="263">
        <v>3655.1723472611711</v>
      </c>
      <c r="AC24" s="263">
        <v>3709.9347899230238</v>
      </c>
      <c r="AD24" s="263">
        <v>3306.6656981814049</v>
      </c>
      <c r="AE24" s="263">
        <v>3286.6761718373009</v>
      </c>
      <c r="AF24" s="263">
        <v>3047.2558973256359</v>
      </c>
      <c r="AG24" s="265">
        <v>4447.5669095002449</v>
      </c>
      <c r="AH24" s="263">
        <v>4831.7600741074111</v>
      </c>
      <c r="AI24" s="263">
        <v>4740.4380672437956</v>
      </c>
      <c r="AJ24" s="263">
        <v>4334.6784574461763</v>
      </c>
      <c r="AK24" s="263">
        <v>3682.3566289388014</v>
      </c>
      <c r="AL24" s="263">
        <v>3392.6263845944454</v>
      </c>
      <c r="AM24" s="263">
        <v>3194.983010755268</v>
      </c>
      <c r="AN24" s="263">
        <v>3064.169356630312</v>
      </c>
      <c r="AO24" s="263">
        <v>3085.7727297738484</v>
      </c>
      <c r="AP24" s="263">
        <v>3131.4522461091155</v>
      </c>
      <c r="AQ24" s="263">
        <v>2705.2078773224944</v>
      </c>
      <c r="AR24" s="263">
        <v>2604.0146871411812</v>
      </c>
      <c r="AS24" s="263">
        <v>3007.2434541544262</v>
      </c>
      <c r="AT24" s="263">
        <v>2906.6378242717733</v>
      </c>
      <c r="AU24" s="263">
        <v>2488.786580220592</v>
      </c>
      <c r="AV24" s="263">
        <v>2355.1076936100567</v>
      </c>
      <c r="AW24" s="263">
        <v>1951.5937248283533</v>
      </c>
      <c r="AX24" s="265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5">
        <v>3712.3217642686759</v>
      </c>
      <c r="BP24" s="263">
        <v>3934.7136852017356</v>
      </c>
      <c r="BQ24" s="263">
        <v>3926.66930577016</v>
      </c>
      <c r="BR24" s="263">
        <v>3806.5748826441181</v>
      </c>
      <c r="BS24" s="263">
        <v>3282.8112001171644</v>
      </c>
      <c r="BT24" s="263">
        <v>3247.1806633524657</v>
      </c>
      <c r="BU24" s="263">
        <v>3372.6106357973736</v>
      </c>
      <c r="BV24" s="263">
        <v>3723.0320704086398</v>
      </c>
      <c r="BW24" s="263">
        <v>3939.3387002980307</v>
      </c>
      <c r="BX24" s="263">
        <v>4349.3470437650958</v>
      </c>
      <c r="BY24" s="263">
        <v>4014.5547877471627</v>
      </c>
      <c r="BZ24" s="263">
        <v>4067.7409291525605</v>
      </c>
      <c r="CA24" s="263">
        <v>4419.4637775777665</v>
      </c>
      <c r="CB24" s="263">
        <v>4630.0429794700294</v>
      </c>
      <c r="CC24" s="263">
        <v>4096.4178472872054</v>
      </c>
      <c r="CD24" s="263">
        <v>3970.1041402861401</v>
      </c>
      <c r="CE24" s="263">
        <v>3675.188594116586</v>
      </c>
      <c r="CF24" s="265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5"/>
      <c r="CX24" s="263"/>
      <c r="CY24" s="263"/>
      <c r="CZ24" s="263"/>
      <c r="DA24" s="263"/>
      <c r="DB24" s="263"/>
      <c r="DC24" s="263"/>
      <c r="DD24" s="263"/>
      <c r="DE24" s="263"/>
      <c r="DF24" s="263">
        <v>3711.7125146728727</v>
      </c>
      <c r="DG24" s="263">
        <v>3006.9024872097934</v>
      </c>
      <c r="DH24" s="263">
        <v>3212.4394757099672</v>
      </c>
      <c r="DI24" s="263">
        <v>3580.4931270431262</v>
      </c>
      <c r="DJ24" s="263">
        <v>3655.1137085503747</v>
      </c>
      <c r="DK24" s="263">
        <v>3409.4776292328329</v>
      </c>
      <c r="DL24" s="263">
        <v>3532.8013149916151</v>
      </c>
      <c r="DM24" s="263">
        <v>3521.4184230526712</v>
      </c>
      <c r="DN24" s="265">
        <v>3657.3332260503034</v>
      </c>
      <c r="DO24" s="263">
        <v>3923.8536901612442</v>
      </c>
      <c r="DP24" s="263">
        <v>3957.8072653925205</v>
      </c>
      <c r="DQ24" s="263">
        <v>3790.2021208576307</v>
      </c>
      <c r="DR24" s="263">
        <v>2751.5428501451138</v>
      </c>
      <c r="DS24" s="263">
        <v>3198.9110435462321</v>
      </c>
      <c r="DT24" s="263">
        <v>3219.9968772341872</v>
      </c>
      <c r="DU24" s="263">
        <v>3587.3699424151005</v>
      </c>
      <c r="DV24" s="263">
        <v>3943.6976336975895</v>
      </c>
      <c r="DW24" s="263">
        <v>4301.0537883948755</v>
      </c>
      <c r="DX24" s="263">
        <v>4125.9338361960836</v>
      </c>
      <c r="DY24" s="263">
        <v>3922.6848399443643</v>
      </c>
      <c r="DZ24" s="263">
        <v>4406.3620948130574</v>
      </c>
      <c r="EA24" s="263">
        <v>4709.5837175120096</v>
      </c>
      <c r="EB24" s="263">
        <v>4369.8810653909768</v>
      </c>
      <c r="EC24" s="263">
        <v>4421.7863931866159</v>
      </c>
      <c r="ED24" s="263">
        <v>4462.1495726478906</v>
      </c>
      <c r="EE24" s="512">
        <v>2388.2419767111614</v>
      </c>
      <c r="EF24" s="139">
        <v>3589.8857653191835</v>
      </c>
      <c r="EG24" s="139">
        <v>4141.1721772896153</v>
      </c>
      <c r="EH24" s="139">
        <v>4542.1883228138795</v>
      </c>
      <c r="EI24" s="139">
        <v>4028.7358582366146</v>
      </c>
      <c r="EJ24" s="139">
        <v>4726.4480271129141</v>
      </c>
      <c r="EK24" s="139">
        <v>3515.6990733842772</v>
      </c>
      <c r="EL24" s="139">
        <v>3584.6513612358058</v>
      </c>
      <c r="EM24" s="139">
        <v>3641.7907327138414</v>
      </c>
      <c r="EN24" s="139">
        <v>3898.1238861865613</v>
      </c>
      <c r="EO24" s="139">
        <v>4054.2714304465385</v>
      </c>
      <c r="EP24" s="263">
        <v>3366.2770893231354</v>
      </c>
      <c r="EQ24" s="263">
        <v>2996.2165935909252</v>
      </c>
      <c r="ER24" s="263">
        <v>3351.8917155290915</v>
      </c>
      <c r="ES24" s="263">
        <v>3728.6801538488339</v>
      </c>
      <c r="ET24" s="263">
        <v>3626.5078638455534</v>
      </c>
      <c r="EU24" s="263">
        <v>3917.5588914336076</v>
      </c>
      <c r="EV24" s="263">
        <v>4142.0978503754577</v>
      </c>
      <c r="EW24" s="265">
        <v>3840.7357198658151</v>
      </c>
      <c r="EX24" s="263">
        <v>3466.6636305415218</v>
      </c>
      <c r="EY24" s="263">
        <v>3146.9511927647113</v>
      </c>
      <c r="EZ24" s="263">
        <v>3002.0798774564746</v>
      </c>
      <c r="FA24" s="263">
        <v>3037.5658215504632</v>
      </c>
      <c r="FB24" s="263">
        <v>3067.3107622883203</v>
      </c>
      <c r="FC24" s="263">
        <v>3183.6745724140383</v>
      </c>
      <c r="FD24" s="263">
        <v>3696.3535067544567</v>
      </c>
      <c r="FE24" s="263">
        <v>2938.9149483575075</v>
      </c>
      <c r="FF24" s="263">
        <v>2592.8625217803474</v>
      </c>
      <c r="FG24" s="263">
        <v>3008.4198941884415</v>
      </c>
      <c r="FH24" s="263">
        <v>3443.0133035215204</v>
      </c>
      <c r="FI24" s="263">
        <v>3413.4892301794571</v>
      </c>
      <c r="FJ24" s="263">
        <v>3004.4592140442919</v>
      </c>
      <c r="FK24" s="263">
        <v>3096.2896783127399</v>
      </c>
      <c r="FL24" s="265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>
        <v>0</v>
      </c>
      <c r="FW24" s="263"/>
      <c r="FX24" s="263"/>
      <c r="FY24" s="263"/>
      <c r="FZ24" s="263"/>
      <c r="GA24" s="265"/>
      <c r="GB24" s="263"/>
      <c r="GC24" s="263">
        <v>3243.6638172327712</v>
      </c>
      <c r="GD24" s="263">
        <v>3270.160745233969</v>
      </c>
      <c r="GE24" s="263">
        <v>3574.6173453905444</v>
      </c>
      <c r="GF24" s="263">
        <v>3908.4339099432191</v>
      </c>
      <c r="GG24" s="263">
        <v>4430.5494051997921</v>
      </c>
      <c r="GH24" s="263"/>
      <c r="GI24" s="263"/>
      <c r="GJ24" s="263">
        <v>2786.3401520615967</v>
      </c>
      <c r="GK24" s="263">
        <v>3252.0457183405065</v>
      </c>
      <c r="GL24" s="263">
        <v>3586.3962286365345</v>
      </c>
      <c r="GM24" s="263">
        <v>3228.2237072673402</v>
      </c>
      <c r="GN24" s="263">
        <v>3788.4325204180705</v>
      </c>
      <c r="GO24" s="263">
        <v>4342.8193005552066</v>
      </c>
      <c r="GP24" s="265">
        <v>4922.4133235467016</v>
      </c>
      <c r="GQ24" s="263">
        <v>4322.0420776362025</v>
      </c>
      <c r="GR24" s="263">
        <v>5805.5344646541789</v>
      </c>
      <c r="GS24" s="263">
        <v>3704.6839602040545</v>
      </c>
      <c r="GT24" s="263">
        <v>3733.011503523634</v>
      </c>
      <c r="GU24" s="263">
        <v>3740.4952573398464</v>
      </c>
      <c r="GV24" s="263">
        <v>3992.4289869899358</v>
      </c>
      <c r="GW24" s="263">
        <v>4175.4534069298206</v>
      </c>
      <c r="GX24" s="263">
        <v>3512.3233995964733</v>
      </c>
      <c r="GY24" s="263">
        <v>3209.5326518082829</v>
      </c>
      <c r="GZ24" s="263">
        <v>3657.2556045520359</v>
      </c>
      <c r="HA24" s="263">
        <v>4015.7448226943493</v>
      </c>
      <c r="HB24" s="263">
        <v>3907.2888157157536</v>
      </c>
      <c r="HC24" s="263">
        <v>4112.4232197375059</v>
      </c>
      <c r="HD24" s="263">
        <v>4232.927601244648</v>
      </c>
      <c r="HE24" s="512"/>
      <c r="HF24" s="263"/>
      <c r="HG24" s="263"/>
      <c r="HH24" s="263"/>
      <c r="HI24" s="263"/>
      <c r="HJ24" s="263"/>
      <c r="HK24" s="263"/>
      <c r="HL24" s="263"/>
      <c r="HM24" s="263"/>
      <c r="HN24" s="263"/>
      <c r="HO24" s="263"/>
      <c r="HP24" s="263"/>
      <c r="HQ24" s="263"/>
      <c r="HR24" s="263"/>
      <c r="HS24" s="263"/>
      <c r="HT24" s="263"/>
      <c r="HU24" s="263"/>
      <c r="HV24" s="265"/>
      <c r="HW24" s="263"/>
      <c r="HX24" s="263"/>
      <c r="HY24" s="263"/>
      <c r="HZ24" s="263"/>
      <c r="IA24" s="263"/>
      <c r="IB24" s="263"/>
      <c r="IC24" s="263"/>
      <c r="ID24" s="263"/>
      <c r="IE24" s="263"/>
      <c r="IF24" s="263"/>
      <c r="IG24" s="263"/>
      <c r="IH24" s="263"/>
      <c r="II24" s="263"/>
      <c r="IJ24" s="263"/>
      <c r="IK24" s="265"/>
      <c r="IL24" s="263"/>
      <c r="IM24" s="263"/>
      <c r="IN24" s="263"/>
      <c r="IO24" s="263"/>
      <c r="IP24" s="263"/>
      <c r="IQ24" s="263"/>
      <c r="IR24" s="263"/>
      <c r="IS24" s="263"/>
      <c r="IT24" s="263"/>
      <c r="IU24" s="263"/>
      <c r="IV24" s="263"/>
      <c r="IW24" s="263"/>
      <c r="IX24" s="263"/>
      <c r="IY24" s="263"/>
    </row>
    <row r="25" spans="1:259"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AA25" s="85"/>
      <c r="AB25" s="85"/>
      <c r="AC25" s="85"/>
      <c r="AD25" s="85"/>
      <c r="AE25" s="85"/>
      <c r="AF25" s="85"/>
      <c r="AH25" s="157"/>
      <c r="AI25" s="157"/>
      <c r="AJ25" s="157"/>
      <c r="AK25" s="157"/>
      <c r="AL25" s="157"/>
      <c r="AM25" s="157"/>
      <c r="AN25" s="147"/>
      <c r="AR25" s="85"/>
      <c r="AS25" s="85"/>
      <c r="AT25" s="85"/>
      <c r="AU25" s="85"/>
      <c r="AV25" s="85"/>
      <c r="AW25" s="85"/>
      <c r="AY25" s="157"/>
      <c r="AZ25" s="157"/>
      <c r="BA25" s="157"/>
      <c r="BB25" s="157"/>
      <c r="BC25" s="157"/>
      <c r="BI25" s="85"/>
      <c r="BJ25" s="85"/>
      <c r="BK25" s="85"/>
      <c r="BL25" s="85"/>
      <c r="BM25" s="85"/>
      <c r="BN25" s="85"/>
      <c r="BP25" s="157"/>
      <c r="BQ25" s="157"/>
      <c r="BR25" s="157"/>
      <c r="BS25" s="157"/>
      <c r="BT25" s="157"/>
      <c r="BU25" s="157"/>
      <c r="BZ25" s="85"/>
      <c r="CA25" s="85"/>
      <c r="CB25" s="85"/>
      <c r="CC25" s="85"/>
      <c r="CD25" s="85"/>
      <c r="CE25" s="85"/>
      <c r="CG25" s="157"/>
      <c r="CH25" s="157"/>
      <c r="CI25" s="157"/>
      <c r="CJ25" s="157"/>
      <c r="CK25" s="157"/>
      <c r="CL25" s="157"/>
      <c r="CQ25" s="85"/>
      <c r="CR25" s="85"/>
      <c r="CS25" s="85"/>
      <c r="CT25" s="85"/>
      <c r="CU25" s="85"/>
      <c r="CV25" s="85"/>
      <c r="CX25" s="157"/>
      <c r="CY25" s="157"/>
      <c r="CZ25" s="157"/>
      <c r="DA25" s="157"/>
      <c r="DB25" s="157"/>
      <c r="DC25" s="157"/>
      <c r="DH25" s="85"/>
      <c r="DI25" s="85"/>
      <c r="DJ25" s="85"/>
      <c r="DK25" s="85"/>
      <c r="DL25" s="85"/>
      <c r="DM25" s="85"/>
      <c r="DO25" s="157"/>
      <c r="DP25" s="157"/>
      <c r="DQ25" s="157"/>
      <c r="DR25" s="157"/>
      <c r="DS25" s="157"/>
      <c r="DT25" s="157"/>
      <c r="DY25" s="85"/>
      <c r="DZ25" s="85"/>
      <c r="EA25" s="85"/>
      <c r="EB25" s="85"/>
      <c r="EC25" s="85"/>
      <c r="ED25" s="85"/>
      <c r="EF25" s="157"/>
      <c r="EG25" s="157"/>
      <c r="EH25" s="157"/>
      <c r="EI25" s="157"/>
      <c r="EJ25" s="157"/>
      <c r="EK25" s="157"/>
      <c r="EL25" s="147"/>
      <c r="EQ25" s="85"/>
      <c r="ER25" s="85"/>
      <c r="ES25" s="85"/>
      <c r="ET25" s="85"/>
      <c r="EU25" s="85"/>
      <c r="EV25" s="85"/>
      <c r="EX25" s="157"/>
      <c r="EY25" s="157"/>
      <c r="EZ25" s="157"/>
      <c r="FA25" s="157"/>
      <c r="FF25" s="85"/>
      <c r="FG25" s="85"/>
      <c r="FH25" s="85"/>
      <c r="FI25" s="85"/>
      <c r="FJ25" s="85"/>
      <c r="FK25" s="85"/>
      <c r="FM25" s="157"/>
      <c r="FN25" s="157"/>
      <c r="FO25" s="157"/>
      <c r="FP25" s="157"/>
      <c r="FU25" s="85"/>
      <c r="FV25" s="85"/>
      <c r="FW25" s="85"/>
      <c r="FX25" s="85"/>
      <c r="FY25" s="85"/>
      <c r="FZ25" s="85"/>
      <c r="GB25" s="157"/>
      <c r="GC25" s="157"/>
      <c r="GD25" s="157"/>
      <c r="GE25" s="157"/>
      <c r="GJ25" s="85"/>
      <c r="GK25" s="85"/>
      <c r="GL25" s="85"/>
      <c r="GM25" s="85"/>
      <c r="GN25" s="85"/>
      <c r="GO25" s="85"/>
      <c r="GQ25" s="157"/>
      <c r="GR25" s="157"/>
      <c r="GS25" s="157"/>
      <c r="GT25" s="157"/>
      <c r="GY25" s="85"/>
      <c r="GZ25" s="85"/>
      <c r="HA25" s="85"/>
      <c r="HB25" s="85"/>
      <c r="HC25" s="85"/>
      <c r="HD25" s="85"/>
      <c r="HF25" s="157"/>
      <c r="HG25" s="157"/>
      <c r="HH25" s="157"/>
      <c r="HI25" s="157"/>
      <c r="HJ25" s="157"/>
      <c r="HK25" s="147"/>
      <c r="HP25" s="85"/>
      <c r="HQ25" s="85"/>
      <c r="HR25" s="85"/>
      <c r="HS25" s="85"/>
      <c r="HT25" s="85"/>
      <c r="HU25" s="85"/>
      <c r="HW25" s="157"/>
      <c r="HX25" s="157"/>
      <c r="HY25" s="157"/>
      <c r="HZ25" s="157"/>
      <c r="IE25" s="85"/>
      <c r="IF25" s="85"/>
      <c r="IG25" s="85"/>
      <c r="IH25" s="85"/>
      <c r="II25" s="85"/>
      <c r="IJ25" s="85"/>
      <c r="IL25" s="157"/>
      <c r="IM25" s="157"/>
      <c r="IN25" s="157"/>
      <c r="IO25" s="157"/>
      <c r="IP25" s="157"/>
      <c r="IQ25" s="157"/>
      <c r="IR25" s="157"/>
      <c r="IT25" s="85"/>
      <c r="IU25" s="85"/>
      <c r="IV25" s="85"/>
      <c r="IW25" s="85"/>
      <c r="IX25" s="85"/>
      <c r="IY25" s="85"/>
    </row>
    <row r="26" spans="1:259" ht="15.75">
      <c r="B26" s="631" t="s">
        <v>156</v>
      </c>
      <c r="AA26" s="430"/>
      <c r="AB26" s="430"/>
      <c r="AC26" s="430"/>
      <c r="AD26" s="430"/>
      <c r="AE26" s="430"/>
      <c r="AF26" s="430"/>
      <c r="AR26" s="430"/>
      <c r="AS26" s="430"/>
      <c r="AT26" s="430"/>
      <c r="AU26" s="430"/>
      <c r="AV26" s="430"/>
      <c r="AW26" s="430"/>
      <c r="BI26" s="430"/>
      <c r="BJ26" s="430"/>
      <c r="BK26" s="430"/>
      <c r="BL26" s="430"/>
      <c r="BM26" s="430"/>
      <c r="BN26" s="430"/>
      <c r="BZ26" s="430"/>
      <c r="CA26" s="430"/>
      <c r="CB26" s="430"/>
      <c r="CC26" s="430"/>
      <c r="CD26" s="430"/>
      <c r="CE26" s="430"/>
      <c r="CQ26" s="430"/>
      <c r="CR26" s="430"/>
      <c r="CS26" s="430"/>
      <c r="CT26" s="430"/>
      <c r="CU26" s="430"/>
      <c r="CV26" s="430"/>
      <c r="DH26" s="430"/>
      <c r="DI26" s="430"/>
      <c r="DJ26" s="430"/>
      <c r="DK26" s="430"/>
      <c r="DL26" s="430"/>
      <c r="DM26" s="430"/>
      <c r="DY26" s="430"/>
      <c r="DZ26" s="430"/>
      <c r="EA26" s="430"/>
      <c r="EB26" s="430"/>
      <c r="EC26" s="430"/>
      <c r="ED26" s="430"/>
      <c r="EQ26" s="430"/>
      <c r="ER26" s="430"/>
      <c r="ES26" s="430"/>
      <c r="ET26" s="430"/>
      <c r="EU26" s="430"/>
      <c r="EV26" s="430"/>
      <c r="FF26" s="430"/>
      <c r="FG26" s="430"/>
      <c r="FH26" s="430"/>
      <c r="FI26" s="430"/>
      <c r="FJ26" s="430"/>
      <c r="FK26" s="430"/>
      <c r="FU26" s="430"/>
      <c r="FV26" s="430"/>
      <c r="FW26" s="430"/>
      <c r="FX26" s="430"/>
      <c r="FY26" s="430"/>
      <c r="FZ26" s="430"/>
      <c r="GJ26" s="430"/>
      <c r="GK26" s="430"/>
      <c r="GL26" s="430"/>
      <c r="GM26" s="430"/>
      <c r="GN26" s="430"/>
      <c r="GO26" s="430"/>
      <c r="GY26" s="430"/>
      <c r="GZ26" s="430"/>
      <c r="HA26" s="430"/>
      <c r="HB26" s="430"/>
      <c r="HC26" s="430"/>
      <c r="HD26" s="430"/>
      <c r="HP26" s="430"/>
      <c r="HQ26" s="430"/>
      <c r="HR26" s="430"/>
      <c r="HS26" s="430"/>
      <c r="HT26" s="430"/>
      <c r="HU26" s="430"/>
      <c r="IE26" s="430"/>
      <c r="IF26" s="430"/>
      <c r="IG26" s="430"/>
      <c r="IH26" s="430"/>
      <c r="II26" s="430"/>
      <c r="IJ26" s="430"/>
      <c r="IT26" s="430"/>
      <c r="IU26" s="430"/>
      <c r="IV26" s="430"/>
      <c r="IW26" s="430"/>
      <c r="IX26" s="430"/>
      <c r="IY26" s="430"/>
    </row>
    <row r="27" spans="1:259" ht="15.75">
      <c r="AA27" s="430"/>
      <c r="AB27" s="430"/>
      <c r="AC27" s="430"/>
      <c r="AD27" s="430"/>
      <c r="AE27" s="430"/>
      <c r="AF27" s="430"/>
      <c r="AR27" s="430"/>
      <c r="AS27" s="430"/>
      <c r="AT27" s="430"/>
      <c r="AU27" s="430"/>
      <c r="AV27" s="430"/>
      <c r="AW27" s="430"/>
      <c r="BI27" s="430"/>
      <c r="BJ27" s="430"/>
      <c r="BK27" s="430"/>
      <c r="BL27" s="430"/>
      <c r="BM27" s="430"/>
      <c r="BN27" s="430"/>
      <c r="BZ27" s="430"/>
      <c r="CA27" s="430"/>
      <c r="CB27" s="430"/>
      <c r="CC27" s="430"/>
      <c r="CD27" s="430"/>
      <c r="CE27" s="430"/>
      <c r="CQ27" s="430"/>
      <c r="CR27" s="430"/>
      <c r="CS27" s="430"/>
      <c r="CT27" s="430"/>
      <c r="CU27" s="430"/>
      <c r="CV27" s="430"/>
      <c r="DH27" s="430"/>
      <c r="DI27" s="430"/>
      <c r="DJ27" s="430"/>
      <c r="DK27" s="430"/>
      <c r="DL27" s="430"/>
      <c r="DM27" s="430"/>
      <c r="DY27" s="430"/>
      <c r="DZ27" s="430"/>
      <c r="EA27" s="430"/>
      <c r="EB27" s="430"/>
      <c r="EC27" s="430"/>
      <c r="ED27" s="430"/>
      <c r="EQ27" s="430"/>
      <c r="ER27" s="430"/>
      <c r="ES27" s="430"/>
      <c r="ET27" s="430"/>
      <c r="EU27" s="430"/>
      <c r="EV27" s="430"/>
      <c r="FF27" s="430"/>
      <c r="FG27" s="430"/>
      <c r="FH27" s="430"/>
      <c r="FI27" s="430"/>
      <c r="FJ27" s="430"/>
      <c r="FK27" s="430"/>
      <c r="FU27" s="430"/>
      <c r="FV27" s="430"/>
      <c r="FW27" s="430"/>
      <c r="FX27" s="430"/>
      <c r="FY27" s="430"/>
      <c r="FZ27" s="430"/>
      <c r="GJ27" s="430"/>
      <c r="GK27" s="430"/>
      <c r="GL27" s="430"/>
      <c r="GM27" s="430"/>
      <c r="GN27" s="430"/>
      <c r="GO27" s="430"/>
      <c r="GY27" s="430"/>
      <c r="GZ27" s="430"/>
      <c r="HA27" s="430"/>
      <c r="HB27" s="430"/>
      <c r="HC27" s="430"/>
      <c r="HD27" s="430"/>
      <c r="HP27" s="430"/>
      <c r="HQ27" s="430"/>
      <c r="HR27" s="430"/>
      <c r="HS27" s="430"/>
      <c r="HT27" s="430"/>
      <c r="HU27" s="430"/>
      <c r="IE27" s="430"/>
      <c r="IF27" s="430"/>
      <c r="IG27" s="430"/>
      <c r="IH27" s="430"/>
      <c r="II27" s="430"/>
      <c r="IJ27" s="430"/>
      <c r="IT27" s="430"/>
      <c r="IU27" s="430"/>
      <c r="IV27" s="430"/>
      <c r="IW27" s="430"/>
      <c r="IX27" s="430"/>
      <c r="IY27" s="430"/>
    </row>
    <row r="33" spans="215:215">
      <c r="HG33" s="148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99"/>
  </sheetPr>
  <dimension ref="A1:IA27"/>
  <sheetViews>
    <sheetView zoomScale="90" zoomScaleNormal="90" workbookViewId="0">
      <pane xSplit="1" ySplit="3" topLeftCell="DB4" activePane="bottomRight" state="frozen"/>
      <selection activeCell="L23" sqref="L23"/>
      <selection pane="topRight" activeCell="L23" sqref="L23"/>
      <selection pane="bottomLeft" activeCell="L23" sqref="L23"/>
      <selection pane="bottomRight" activeCell="DY11" sqref="DY11"/>
    </sheetView>
  </sheetViews>
  <sheetFormatPr defaultRowHeight="15"/>
  <cols>
    <col min="1" max="1" width="10.77734375" style="61" customWidth="1"/>
    <col min="7" max="11" width="8.88671875" style="148"/>
    <col min="12" max="12" width="6.88671875" style="147" bestFit="1" customWidth="1"/>
    <col min="13" max="17" width="7.109375" style="147" customWidth="1"/>
    <col min="24" max="27" width="8.88671875" style="148"/>
    <col min="28" max="28" width="9" style="147" customWidth="1"/>
    <col min="29" max="33" width="7.109375" style="147" customWidth="1"/>
    <col min="39" max="39" width="8.88671875" style="59"/>
    <col min="40" max="41" width="8.88671875" style="148"/>
    <col min="42" max="42" width="8.88671875" style="147"/>
    <col min="43" max="43" width="8.88671875" style="148"/>
    <col min="44" max="44" width="9" style="147" customWidth="1"/>
    <col min="45" max="49" width="7.109375" style="147" customWidth="1"/>
    <col min="56" max="57" width="8.88671875" style="148"/>
    <col min="58" max="58" width="8.88671875" style="147"/>
    <col min="59" max="59" width="8.88671875" style="148"/>
    <col min="60" max="60" width="9" style="147" customWidth="1"/>
    <col min="61" max="65" width="7.109375" style="147" customWidth="1"/>
    <col min="72" max="73" width="8.88671875" style="148"/>
    <col min="74" max="74" width="8.88671875" style="147"/>
    <col min="75" max="75" width="8.88671875" style="148"/>
    <col min="76" max="76" width="9" style="147" customWidth="1"/>
    <col min="77" max="81" width="7.109375" style="147" customWidth="1"/>
    <col min="88" max="89" width="8.88671875" style="148"/>
    <col min="90" max="90" width="8.88671875" style="147"/>
    <col min="91" max="91" width="8.88671875" style="148"/>
    <col min="92" max="92" width="9" style="147" customWidth="1"/>
    <col min="93" max="97" width="7.109375" style="147" customWidth="1"/>
    <col min="104" max="105" width="8.88671875" style="148"/>
    <col min="106" max="106" width="8.88671875" style="147"/>
    <col min="107" max="107" width="8.88671875" style="148"/>
    <col min="108" max="108" width="9" style="147" customWidth="1"/>
    <col min="109" max="113" width="7.109375" style="147" customWidth="1"/>
    <col min="119" max="121" width="8.88671875" style="148"/>
    <col min="122" max="122" width="8.88671875" style="147"/>
    <col min="123" max="123" width="8.88671875" style="148"/>
    <col min="124" max="124" width="9" style="147" customWidth="1"/>
    <col min="125" max="129" width="7.109375" style="147" customWidth="1"/>
    <col min="135" max="136" width="8.88671875" style="148"/>
    <col min="137" max="137" width="8.88671875" style="147"/>
    <col min="138" max="138" width="8.88671875" style="148"/>
    <col min="139" max="139" width="9" style="147" customWidth="1"/>
    <col min="140" max="144" width="7.109375" style="147" customWidth="1"/>
    <col min="150" max="153" width="8.88671875" style="148"/>
    <col min="154" max="154" width="9" style="147" customWidth="1"/>
    <col min="155" max="159" width="7.109375" style="147" customWidth="1"/>
    <col min="165" max="168" width="8.88671875" style="148"/>
    <col min="169" max="169" width="9" style="147" customWidth="1"/>
    <col min="170" max="174" width="7.109375" style="147" customWidth="1"/>
    <col min="180" max="183" width="8.88671875" style="148"/>
    <col min="184" max="184" width="9" style="147" customWidth="1"/>
    <col min="185" max="189" width="7.109375" style="147" customWidth="1"/>
    <col min="195" max="197" width="8.88671875" style="148"/>
    <col min="198" max="198" width="8.88671875" style="147"/>
    <col min="199" max="199" width="8.88671875" style="148"/>
    <col min="200" max="200" width="9" style="147" customWidth="1"/>
    <col min="201" max="205" width="7.109375" style="147" customWidth="1"/>
    <col min="207" max="210" width="8.88671875" style="59"/>
    <col min="211" max="214" width="8.88671875" style="148"/>
    <col min="215" max="215" width="9" style="147" customWidth="1"/>
    <col min="216" max="220" width="7.109375" style="147" customWidth="1"/>
    <col min="226" max="228" width="8.88671875" style="59"/>
    <col min="229" max="229" width="8.88671875" style="148"/>
    <col min="230" max="230" width="9" style="147" customWidth="1"/>
    <col min="231" max="235" width="7.109375" style="147" customWidth="1"/>
  </cols>
  <sheetData>
    <row r="1" spans="1:235" s="411" customFormat="1" ht="15.75">
      <c r="A1" s="179"/>
      <c r="B1" s="42" t="s">
        <v>52</v>
      </c>
      <c r="C1" s="89"/>
      <c r="D1" s="89"/>
      <c r="E1" s="89"/>
      <c r="F1" s="89"/>
      <c r="G1" s="215"/>
      <c r="H1" s="215"/>
      <c r="I1" s="215"/>
      <c r="J1" s="215"/>
      <c r="K1" s="215"/>
      <c r="L1" s="141"/>
      <c r="M1" s="141"/>
      <c r="N1" s="141"/>
      <c r="O1" s="141"/>
      <c r="P1" s="141"/>
      <c r="Q1" s="141"/>
      <c r="R1" s="89"/>
      <c r="S1" s="314"/>
      <c r="T1" s="314"/>
      <c r="U1" s="314"/>
      <c r="V1" s="314"/>
      <c r="W1" s="314"/>
      <c r="X1" s="215"/>
      <c r="Y1" s="215"/>
      <c r="Z1" s="215"/>
      <c r="AA1" s="215"/>
      <c r="AB1" s="141"/>
      <c r="AC1" s="141"/>
      <c r="AD1" s="141"/>
      <c r="AE1" s="141"/>
      <c r="AF1" s="141"/>
      <c r="AG1" s="141"/>
      <c r="AH1" s="89"/>
      <c r="AI1" s="89"/>
      <c r="AJ1" s="89"/>
      <c r="AK1" s="89"/>
      <c r="AL1" s="89"/>
      <c r="AM1" s="89"/>
      <c r="AN1" s="215"/>
      <c r="AO1" s="215"/>
      <c r="AP1" s="215"/>
      <c r="AQ1" s="215"/>
      <c r="AR1" s="141"/>
      <c r="AS1" s="141"/>
      <c r="AT1" s="141"/>
      <c r="AU1" s="141"/>
      <c r="AV1" s="141"/>
      <c r="AW1" s="141"/>
      <c r="AX1" s="89"/>
      <c r="AY1" s="89"/>
      <c r="AZ1" s="89"/>
      <c r="BA1" s="89"/>
      <c r="BB1" s="89"/>
      <c r="BC1" s="89"/>
      <c r="BD1" s="215"/>
      <c r="BE1" s="215"/>
      <c r="BF1" s="215"/>
      <c r="BG1" s="215"/>
      <c r="BH1" s="141"/>
      <c r="BI1" s="141"/>
      <c r="BJ1" s="141"/>
      <c r="BK1" s="141"/>
      <c r="BL1" s="141"/>
      <c r="BM1" s="141"/>
      <c r="BN1" s="89"/>
      <c r="BO1" s="89"/>
      <c r="BP1" s="89"/>
      <c r="BQ1" s="89"/>
      <c r="BR1" s="89"/>
      <c r="BS1" s="89"/>
      <c r="BT1" s="215"/>
      <c r="BU1" s="215"/>
      <c r="BV1" s="215"/>
      <c r="BW1" s="215"/>
      <c r="BX1" s="141"/>
      <c r="BY1" s="141"/>
      <c r="BZ1" s="141"/>
      <c r="CA1" s="141"/>
      <c r="CB1" s="141"/>
      <c r="CC1" s="141"/>
      <c r="CD1" s="89"/>
      <c r="CE1" s="89"/>
      <c r="CF1" s="89"/>
      <c r="CG1" s="89"/>
      <c r="CH1" s="89"/>
      <c r="CI1" s="89"/>
      <c r="CJ1" s="215"/>
      <c r="CK1" s="215"/>
      <c r="CL1" s="215"/>
      <c r="CM1" s="215"/>
      <c r="CN1" s="141"/>
      <c r="CO1" s="141"/>
      <c r="CP1" s="141"/>
      <c r="CQ1" s="141"/>
      <c r="CR1" s="141"/>
      <c r="CS1" s="141"/>
      <c r="CT1" s="89"/>
      <c r="CU1" s="89"/>
      <c r="CV1" s="89"/>
      <c r="CW1" s="89"/>
      <c r="CX1" s="89"/>
      <c r="CY1" s="89"/>
      <c r="CZ1" s="215"/>
      <c r="DA1" s="215"/>
      <c r="DB1" s="215"/>
      <c r="DC1" s="215"/>
      <c r="DD1" s="141"/>
      <c r="DE1" s="141"/>
      <c r="DF1" s="141"/>
      <c r="DG1" s="141"/>
      <c r="DH1" s="141"/>
      <c r="DI1" s="141"/>
      <c r="DJ1" s="529"/>
      <c r="DK1" s="89"/>
      <c r="DL1" s="89"/>
      <c r="DM1" s="89"/>
      <c r="DN1" s="89"/>
      <c r="DO1" s="215"/>
      <c r="DP1" s="215"/>
      <c r="DQ1" s="215"/>
      <c r="DR1" s="215"/>
      <c r="DS1" s="215"/>
      <c r="DT1" s="141"/>
      <c r="DU1" s="141"/>
      <c r="DV1" s="141"/>
      <c r="DW1" s="141"/>
      <c r="DX1" s="141"/>
      <c r="DY1" s="141"/>
      <c r="DZ1" s="89"/>
      <c r="EA1" s="89"/>
      <c r="EB1" s="89"/>
      <c r="EC1" s="89"/>
      <c r="ED1" s="89"/>
      <c r="EE1" s="215"/>
      <c r="EF1" s="215"/>
      <c r="EG1" s="215"/>
      <c r="EH1" s="215"/>
      <c r="EI1" s="141"/>
      <c r="EJ1" s="141"/>
      <c r="EK1" s="141"/>
      <c r="EL1" s="141"/>
      <c r="EM1" s="141"/>
      <c r="EN1" s="141"/>
      <c r="EO1" s="89"/>
      <c r="EP1" s="89"/>
      <c r="EQ1" s="89"/>
      <c r="ER1" s="89"/>
      <c r="ES1" s="89"/>
      <c r="ET1" s="215"/>
      <c r="EU1" s="215"/>
      <c r="EV1" s="215"/>
      <c r="EW1" s="215"/>
      <c r="EX1" s="141"/>
      <c r="EY1" s="141"/>
      <c r="EZ1" s="141"/>
      <c r="FA1" s="141"/>
      <c r="FB1" s="141"/>
      <c r="FC1" s="141"/>
      <c r="FD1" s="89"/>
      <c r="FE1" s="89"/>
      <c r="FF1" s="89"/>
      <c r="FG1" s="89"/>
      <c r="FH1" s="89"/>
      <c r="FI1" s="215"/>
      <c r="FJ1" s="215"/>
      <c r="FK1" s="215"/>
      <c r="FL1" s="215"/>
      <c r="FM1" s="141"/>
      <c r="FN1" s="141"/>
      <c r="FO1" s="141"/>
      <c r="FP1" s="141"/>
      <c r="FQ1" s="141"/>
      <c r="FR1" s="141"/>
      <c r="FS1" s="89"/>
      <c r="FT1" s="89"/>
      <c r="FU1" s="89"/>
      <c r="FV1" s="89"/>
      <c r="FW1" s="89"/>
      <c r="FX1" s="215"/>
      <c r="FY1" s="215"/>
      <c r="FZ1" s="215"/>
      <c r="GA1" s="215"/>
      <c r="GB1" s="141"/>
      <c r="GC1" s="141"/>
      <c r="GD1" s="141"/>
      <c r="GE1" s="141"/>
      <c r="GF1" s="141"/>
      <c r="GG1" s="141"/>
      <c r="GH1" s="529"/>
      <c r="GI1" s="89"/>
      <c r="GJ1" s="89"/>
      <c r="GK1" s="89"/>
      <c r="GL1" s="89"/>
      <c r="GM1" s="215"/>
      <c r="GN1" s="215"/>
      <c r="GO1" s="215"/>
      <c r="GP1" s="215"/>
      <c r="GQ1" s="215"/>
      <c r="GR1" s="141"/>
      <c r="GS1" s="141"/>
      <c r="GT1" s="141"/>
      <c r="GU1" s="141"/>
      <c r="GV1" s="141"/>
      <c r="GW1" s="141"/>
      <c r="GX1" s="89"/>
      <c r="GY1" s="89"/>
      <c r="GZ1" s="89"/>
      <c r="HA1" s="89"/>
      <c r="HB1" s="89"/>
      <c r="HC1" s="215"/>
      <c r="HD1" s="215"/>
      <c r="HE1" s="215"/>
      <c r="HF1" s="215"/>
      <c r="HG1" s="141"/>
      <c r="HH1" s="141"/>
      <c r="HI1" s="141"/>
      <c r="HJ1" s="141"/>
      <c r="HK1" s="141"/>
      <c r="HL1" s="141"/>
      <c r="HM1" s="89"/>
      <c r="HN1" s="89"/>
      <c r="HO1" s="89"/>
      <c r="HP1" s="89"/>
      <c r="HQ1" s="89"/>
      <c r="HR1" s="89"/>
      <c r="HS1" s="215"/>
      <c r="HT1" s="215"/>
      <c r="HU1" s="215"/>
      <c r="HV1" s="141"/>
      <c r="HW1" s="141"/>
      <c r="HX1" s="143"/>
      <c r="HY1" s="143"/>
      <c r="HZ1" s="143"/>
      <c r="IA1" s="143"/>
    </row>
    <row r="2" spans="1:235" s="411" customFormat="1" ht="15.75">
      <c r="A2" s="224"/>
      <c r="B2" s="270" t="s">
        <v>15</v>
      </c>
      <c r="C2" s="89"/>
      <c r="D2" s="89"/>
      <c r="E2" s="89"/>
      <c r="F2" s="89"/>
      <c r="G2" s="231"/>
      <c r="H2" s="308"/>
      <c r="I2" s="308"/>
      <c r="J2" s="308"/>
      <c r="K2" s="308"/>
      <c r="L2" s="403"/>
      <c r="M2" s="647"/>
      <c r="N2" s="403"/>
      <c r="O2" s="403"/>
      <c r="P2" s="403"/>
      <c r="Q2" s="403"/>
      <c r="R2" s="271" t="s">
        <v>27</v>
      </c>
      <c r="S2" s="314"/>
      <c r="T2" s="314"/>
      <c r="U2" s="314"/>
      <c r="V2" s="314"/>
      <c r="W2" s="314"/>
      <c r="X2" s="308"/>
      <c r="Y2" s="308"/>
      <c r="Z2" s="308"/>
      <c r="AA2" s="308"/>
      <c r="AB2" s="403"/>
      <c r="AC2" s="647"/>
      <c r="AD2" s="403"/>
      <c r="AE2" s="403"/>
      <c r="AF2" s="403"/>
      <c r="AG2" s="403"/>
      <c r="AH2" s="271" t="s">
        <v>28</v>
      </c>
      <c r="AI2" s="89"/>
      <c r="AJ2" s="89"/>
      <c r="AK2" s="89"/>
      <c r="AL2" s="89"/>
      <c r="AM2" s="89"/>
      <c r="AN2" s="308"/>
      <c r="AO2" s="308"/>
      <c r="AP2" s="308"/>
      <c r="AQ2" s="308"/>
      <c r="AR2" s="403"/>
      <c r="AS2" s="647"/>
      <c r="AT2" s="403"/>
      <c r="AU2" s="403"/>
      <c r="AV2" s="403"/>
      <c r="AW2" s="403"/>
      <c r="AX2" s="271" t="s">
        <v>29</v>
      </c>
      <c r="AY2" s="89"/>
      <c r="AZ2" s="89"/>
      <c r="BA2" s="89"/>
      <c r="BB2" s="89"/>
      <c r="BC2" s="89"/>
      <c r="BD2" s="308"/>
      <c r="BE2" s="308"/>
      <c r="BF2" s="308"/>
      <c r="BG2" s="308"/>
      <c r="BH2" s="403"/>
      <c r="BI2" s="647"/>
      <c r="BJ2" s="403"/>
      <c r="BK2" s="403"/>
      <c r="BL2" s="403"/>
      <c r="BM2" s="403"/>
      <c r="BN2" s="271" t="s">
        <v>30</v>
      </c>
      <c r="BO2" s="89"/>
      <c r="BP2" s="89"/>
      <c r="BQ2" s="89"/>
      <c r="BR2" s="89"/>
      <c r="BS2" s="89"/>
      <c r="BT2" s="308"/>
      <c r="BU2" s="308"/>
      <c r="BV2" s="308"/>
      <c r="BW2" s="308"/>
      <c r="BX2" s="403"/>
      <c r="BY2" s="647"/>
      <c r="BZ2" s="403"/>
      <c r="CA2" s="403"/>
      <c r="CB2" s="403"/>
      <c r="CC2" s="403"/>
      <c r="CD2" s="271" t="s">
        <v>31</v>
      </c>
      <c r="CE2" s="89"/>
      <c r="CF2" s="89"/>
      <c r="CG2" s="89"/>
      <c r="CH2" s="89"/>
      <c r="CI2" s="89"/>
      <c r="CJ2" s="308"/>
      <c r="CK2" s="308"/>
      <c r="CL2" s="308"/>
      <c r="CM2" s="308"/>
      <c r="CN2" s="403"/>
      <c r="CO2" s="647"/>
      <c r="CP2" s="403"/>
      <c r="CQ2" s="403"/>
      <c r="CR2" s="403"/>
      <c r="CS2" s="403"/>
      <c r="CT2" s="271" t="s">
        <v>32</v>
      </c>
      <c r="CU2" s="89"/>
      <c r="CV2" s="89"/>
      <c r="CW2" s="89"/>
      <c r="CX2" s="89"/>
      <c r="CY2" s="89"/>
      <c r="CZ2" s="308"/>
      <c r="DA2" s="308"/>
      <c r="DB2" s="308"/>
      <c r="DC2" s="308"/>
      <c r="DD2" s="403"/>
      <c r="DE2" s="647"/>
      <c r="DF2" s="403"/>
      <c r="DG2" s="403"/>
      <c r="DH2" s="403"/>
      <c r="DI2" s="403"/>
      <c r="DJ2" s="516" t="s">
        <v>25</v>
      </c>
      <c r="DK2" s="89"/>
      <c r="DL2" s="89"/>
      <c r="DM2" s="89"/>
      <c r="DN2" s="89"/>
      <c r="DO2" s="231"/>
      <c r="DP2" s="308"/>
      <c r="DQ2" s="308"/>
      <c r="DR2" s="308"/>
      <c r="DS2" s="308"/>
      <c r="DT2" s="403"/>
      <c r="DU2" s="647"/>
      <c r="DV2" s="403"/>
      <c r="DW2" s="403"/>
      <c r="DX2" s="403"/>
      <c r="DY2" s="403"/>
      <c r="DZ2" s="271" t="s">
        <v>33</v>
      </c>
      <c r="EA2" s="273"/>
      <c r="EB2" s="273"/>
      <c r="EC2" s="273"/>
      <c r="ED2" s="273"/>
      <c r="EE2" s="308"/>
      <c r="EF2" s="308"/>
      <c r="EG2" s="308"/>
      <c r="EH2" s="308"/>
      <c r="EI2" s="403"/>
      <c r="EJ2" s="647"/>
      <c r="EK2" s="403"/>
      <c r="EL2" s="403"/>
      <c r="EM2" s="403"/>
      <c r="EN2" s="403"/>
      <c r="EO2" s="271" t="s">
        <v>21</v>
      </c>
      <c r="EP2" s="273"/>
      <c r="EQ2" s="273"/>
      <c r="ER2" s="273"/>
      <c r="ES2" s="273"/>
      <c r="ET2" s="308"/>
      <c r="EU2" s="308"/>
      <c r="EV2" s="308"/>
      <c r="EW2" s="308"/>
      <c r="EX2" s="403"/>
      <c r="EY2" s="647"/>
      <c r="EZ2" s="403"/>
      <c r="FA2" s="403"/>
      <c r="FB2" s="403"/>
      <c r="FC2" s="403"/>
      <c r="FD2" s="271" t="s">
        <v>34</v>
      </c>
      <c r="FE2" s="273"/>
      <c r="FF2" s="273"/>
      <c r="FG2" s="273"/>
      <c r="FH2" s="273"/>
      <c r="FI2" s="308"/>
      <c r="FJ2" s="308"/>
      <c r="FK2" s="308"/>
      <c r="FL2" s="308"/>
      <c r="FM2" s="403"/>
      <c r="FN2" s="647"/>
      <c r="FO2" s="403"/>
      <c r="FP2" s="403"/>
      <c r="FQ2" s="403"/>
      <c r="FR2" s="403"/>
      <c r="FS2" s="271" t="s">
        <v>35</v>
      </c>
      <c r="FT2" s="273"/>
      <c r="FU2" s="273"/>
      <c r="FV2" s="273"/>
      <c r="FW2" s="273"/>
      <c r="FX2" s="308"/>
      <c r="FY2" s="308"/>
      <c r="FZ2" s="308"/>
      <c r="GA2" s="308"/>
      <c r="GB2" s="403"/>
      <c r="GC2" s="647"/>
      <c r="GD2" s="403"/>
      <c r="GE2" s="403"/>
      <c r="GF2" s="403"/>
      <c r="GG2" s="403"/>
      <c r="GH2" s="516" t="s">
        <v>54</v>
      </c>
      <c r="GI2" s="273"/>
      <c r="GJ2" s="273"/>
      <c r="GK2" s="273"/>
      <c r="GL2" s="273"/>
      <c r="GM2" s="231"/>
      <c r="GN2" s="308"/>
      <c r="GO2" s="308"/>
      <c r="GP2" s="308"/>
      <c r="GQ2" s="308"/>
      <c r="GR2" s="403"/>
      <c r="GS2" s="647"/>
      <c r="GT2" s="403"/>
      <c r="GU2" s="403"/>
      <c r="GV2" s="403"/>
      <c r="GW2" s="403"/>
      <c r="GX2" s="271" t="s">
        <v>55</v>
      </c>
      <c r="GY2" s="271"/>
      <c r="GZ2" s="273"/>
      <c r="HA2" s="273"/>
      <c r="HB2" s="273"/>
      <c r="HC2" s="308"/>
      <c r="HD2" s="308"/>
      <c r="HE2" s="308"/>
      <c r="HF2" s="308"/>
      <c r="HG2" s="403"/>
      <c r="HH2" s="647"/>
      <c r="HI2" s="403"/>
      <c r="HJ2" s="403"/>
      <c r="HK2" s="403"/>
      <c r="HL2" s="403"/>
      <c r="HM2" s="271" t="s">
        <v>56</v>
      </c>
      <c r="HN2" s="271"/>
      <c r="HO2" s="273"/>
      <c r="HP2" s="273"/>
      <c r="HQ2" s="273"/>
      <c r="HR2" s="273"/>
      <c r="HS2" s="308"/>
      <c r="HT2" s="308"/>
      <c r="HU2" s="308"/>
      <c r="HV2" s="403"/>
      <c r="HW2" s="403"/>
      <c r="HX2" s="403"/>
      <c r="HY2" s="403"/>
      <c r="HZ2" s="403"/>
      <c r="IA2" s="647"/>
    </row>
    <row r="3" spans="1:235" s="411" customFormat="1" ht="15.75">
      <c r="A3" s="229"/>
      <c r="B3" s="242" t="s">
        <v>22</v>
      </c>
      <c r="C3" s="218" t="s">
        <v>23</v>
      </c>
      <c r="D3" s="218" t="s">
        <v>62</v>
      </c>
      <c r="E3" s="244" t="s">
        <v>87</v>
      </c>
      <c r="F3" s="244" t="s">
        <v>93</v>
      </c>
      <c r="G3" s="238" t="s">
        <v>103</v>
      </c>
      <c r="H3" s="238" t="s">
        <v>107</v>
      </c>
      <c r="I3" s="238" t="s">
        <v>109</v>
      </c>
      <c r="J3" s="238" t="s">
        <v>114</v>
      </c>
      <c r="K3" s="238" t="s">
        <v>121</v>
      </c>
      <c r="L3" s="404" t="s">
        <v>131</v>
      </c>
      <c r="M3" s="659" t="s">
        <v>158</v>
      </c>
      <c r="N3" s="659" t="s">
        <v>176</v>
      </c>
      <c r="O3" s="659" t="s">
        <v>177</v>
      </c>
      <c r="P3" s="659" t="s">
        <v>191</v>
      </c>
      <c r="Q3" s="659" t="s">
        <v>192</v>
      </c>
      <c r="R3" s="274" t="s">
        <v>22</v>
      </c>
      <c r="S3" s="244" t="s">
        <v>23</v>
      </c>
      <c r="T3" s="244" t="s">
        <v>62</v>
      </c>
      <c r="U3" s="244" t="s">
        <v>87</v>
      </c>
      <c r="V3" s="244" t="s">
        <v>93</v>
      </c>
      <c r="W3" s="244" t="s">
        <v>103</v>
      </c>
      <c r="X3" s="238" t="s">
        <v>107</v>
      </c>
      <c r="Y3" s="238" t="s">
        <v>109</v>
      </c>
      <c r="Z3" s="238" t="s">
        <v>114</v>
      </c>
      <c r="AA3" s="238" t="s">
        <v>121</v>
      </c>
      <c r="AB3" s="404" t="s">
        <v>131</v>
      </c>
      <c r="AC3" s="404" t="s">
        <v>158</v>
      </c>
      <c r="AD3" s="404" t="s">
        <v>176</v>
      </c>
      <c r="AE3" s="656" t="s">
        <v>177</v>
      </c>
      <c r="AF3" s="656" t="s">
        <v>191</v>
      </c>
      <c r="AG3" s="656" t="s">
        <v>192</v>
      </c>
      <c r="AH3" s="274" t="s">
        <v>22</v>
      </c>
      <c r="AI3" s="218" t="s">
        <v>23</v>
      </c>
      <c r="AJ3" s="218" t="s">
        <v>62</v>
      </c>
      <c r="AK3" s="244" t="s">
        <v>87</v>
      </c>
      <c r="AL3" s="244" t="s">
        <v>93</v>
      </c>
      <c r="AM3" s="244" t="s">
        <v>103</v>
      </c>
      <c r="AN3" s="238" t="s">
        <v>107</v>
      </c>
      <c r="AO3" s="238" t="s">
        <v>109</v>
      </c>
      <c r="AP3" s="238" t="s">
        <v>114</v>
      </c>
      <c r="AQ3" s="238" t="s">
        <v>121</v>
      </c>
      <c r="AR3" s="404" t="s">
        <v>131</v>
      </c>
      <c r="AS3" s="656" t="s">
        <v>158</v>
      </c>
      <c r="AT3" s="656" t="s">
        <v>176</v>
      </c>
      <c r="AU3" s="656" t="s">
        <v>177</v>
      </c>
      <c r="AV3" s="656" t="s">
        <v>191</v>
      </c>
      <c r="AW3" s="656" t="s">
        <v>192</v>
      </c>
      <c r="AX3" s="274" t="s">
        <v>22</v>
      </c>
      <c r="AY3" s="218" t="s">
        <v>23</v>
      </c>
      <c r="AZ3" s="218" t="s">
        <v>62</v>
      </c>
      <c r="BA3" s="244" t="s">
        <v>87</v>
      </c>
      <c r="BB3" s="244" t="s">
        <v>93</v>
      </c>
      <c r="BC3" s="244" t="s">
        <v>103</v>
      </c>
      <c r="BD3" s="238" t="s">
        <v>107</v>
      </c>
      <c r="BE3" s="238" t="s">
        <v>109</v>
      </c>
      <c r="BF3" s="238" t="s">
        <v>114</v>
      </c>
      <c r="BG3" s="238" t="s">
        <v>121</v>
      </c>
      <c r="BH3" s="404" t="s">
        <v>131</v>
      </c>
      <c r="BI3" s="656" t="s">
        <v>158</v>
      </c>
      <c r="BJ3" s="656" t="s">
        <v>176</v>
      </c>
      <c r="BK3" s="656" t="s">
        <v>177</v>
      </c>
      <c r="BL3" s="656" t="s">
        <v>191</v>
      </c>
      <c r="BM3" s="656" t="s">
        <v>192</v>
      </c>
      <c r="BN3" s="274" t="s">
        <v>22</v>
      </c>
      <c r="BO3" s="218" t="s">
        <v>23</v>
      </c>
      <c r="BP3" s="218" t="s">
        <v>62</v>
      </c>
      <c r="BQ3" s="244" t="s">
        <v>87</v>
      </c>
      <c r="BR3" s="244" t="s">
        <v>93</v>
      </c>
      <c r="BS3" s="244" t="s">
        <v>103</v>
      </c>
      <c r="BT3" s="238" t="s">
        <v>107</v>
      </c>
      <c r="BU3" s="238" t="s">
        <v>109</v>
      </c>
      <c r="BV3" s="238" t="s">
        <v>114</v>
      </c>
      <c r="BW3" s="238" t="s">
        <v>121</v>
      </c>
      <c r="BX3" s="404" t="s">
        <v>131</v>
      </c>
      <c r="BY3" s="656" t="s">
        <v>158</v>
      </c>
      <c r="BZ3" s="656" t="s">
        <v>176</v>
      </c>
      <c r="CA3" s="656" t="s">
        <v>177</v>
      </c>
      <c r="CB3" s="656" t="s">
        <v>191</v>
      </c>
      <c r="CC3" s="656" t="s">
        <v>192</v>
      </c>
      <c r="CD3" s="274" t="s">
        <v>22</v>
      </c>
      <c r="CE3" s="218" t="s">
        <v>23</v>
      </c>
      <c r="CF3" s="218" t="s">
        <v>62</v>
      </c>
      <c r="CG3" s="244" t="s">
        <v>87</v>
      </c>
      <c r="CH3" s="244" t="s">
        <v>93</v>
      </c>
      <c r="CI3" s="244" t="s">
        <v>103</v>
      </c>
      <c r="CJ3" s="238" t="s">
        <v>107</v>
      </c>
      <c r="CK3" s="238" t="s">
        <v>109</v>
      </c>
      <c r="CL3" s="238" t="s">
        <v>114</v>
      </c>
      <c r="CM3" s="238" t="s">
        <v>121</v>
      </c>
      <c r="CN3" s="404" t="s">
        <v>131</v>
      </c>
      <c r="CO3" s="656" t="s">
        <v>158</v>
      </c>
      <c r="CP3" s="656" t="s">
        <v>176</v>
      </c>
      <c r="CQ3" s="656" t="s">
        <v>177</v>
      </c>
      <c r="CR3" s="656" t="s">
        <v>191</v>
      </c>
      <c r="CS3" s="656" t="s">
        <v>192</v>
      </c>
      <c r="CT3" s="274" t="s">
        <v>22</v>
      </c>
      <c r="CU3" s="218" t="s">
        <v>23</v>
      </c>
      <c r="CV3" s="218" t="s">
        <v>62</v>
      </c>
      <c r="CW3" s="244" t="s">
        <v>87</v>
      </c>
      <c r="CX3" s="244" t="s">
        <v>93</v>
      </c>
      <c r="CY3" s="244" t="s">
        <v>103</v>
      </c>
      <c r="CZ3" s="238" t="s">
        <v>107</v>
      </c>
      <c r="DA3" s="238" t="s">
        <v>109</v>
      </c>
      <c r="DB3" s="238" t="s">
        <v>114</v>
      </c>
      <c r="DC3" s="238" t="s">
        <v>121</v>
      </c>
      <c r="DD3" s="404" t="s">
        <v>131</v>
      </c>
      <c r="DE3" s="656" t="s">
        <v>158</v>
      </c>
      <c r="DF3" s="656" t="s">
        <v>176</v>
      </c>
      <c r="DG3" s="656" t="s">
        <v>177</v>
      </c>
      <c r="DH3" s="656" t="s">
        <v>191</v>
      </c>
      <c r="DI3" s="656" t="s">
        <v>192</v>
      </c>
      <c r="DJ3" s="525" t="s">
        <v>22</v>
      </c>
      <c r="DK3" s="218" t="s">
        <v>23</v>
      </c>
      <c r="DL3" s="218" t="s">
        <v>62</v>
      </c>
      <c r="DM3" s="244" t="s">
        <v>87</v>
      </c>
      <c r="DN3" s="244" t="s">
        <v>93</v>
      </c>
      <c r="DO3" s="238" t="s">
        <v>103</v>
      </c>
      <c r="DP3" s="238" t="s">
        <v>107</v>
      </c>
      <c r="DQ3" s="238" t="s">
        <v>109</v>
      </c>
      <c r="DR3" s="238" t="s">
        <v>114</v>
      </c>
      <c r="DS3" s="238" t="s">
        <v>121</v>
      </c>
      <c r="DT3" s="404" t="s">
        <v>131</v>
      </c>
      <c r="DU3" s="656" t="s">
        <v>158</v>
      </c>
      <c r="DV3" s="656" t="s">
        <v>176</v>
      </c>
      <c r="DW3" s="656" t="s">
        <v>177</v>
      </c>
      <c r="DX3" s="656" t="s">
        <v>191</v>
      </c>
      <c r="DY3" s="656" t="s">
        <v>192</v>
      </c>
      <c r="DZ3" s="274" t="s">
        <v>23</v>
      </c>
      <c r="EA3" s="244" t="s">
        <v>62</v>
      </c>
      <c r="EB3" s="244" t="s">
        <v>87</v>
      </c>
      <c r="EC3" s="244" t="s">
        <v>93</v>
      </c>
      <c r="ED3" s="244" t="s">
        <v>103</v>
      </c>
      <c r="EE3" s="238" t="s">
        <v>107</v>
      </c>
      <c r="EF3" s="238" t="s">
        <v>109</v>
      </c>
      <c r="EG3" s="238" t="s">
        <v>114</v>
      </c>
      <c r="EH3" s="238" t="s">
        <v>121</v>
      </c>
      <c r="EI3" s="404" t="s">
        <v>131</v>
      </c>
      <c r="EJ3" s="656" t="s">
        <v>158</v>
      </c>
      <c r="EK3" s="656" t="s">
        <v>176</v>
      </c>
      <c r="EL3" s="656" t="s">
        <v>177</v>
      </c>
      <c r="EM3" s="656" t="s">
        <v>191</v>
      </c>
      <c r="EN3" s="656" t="s">
        <v>192</v>
      </c>
      <c r="EO3" s="274" t="s">
        <v>23</v>
      </c>
      <c r="EP3" s="218" t="s">
        <v>62</v>
      </c>
      <c r="EQ3" s="244" t="s">
        <v>87</v>
      </c>
      <c r="ER3" s="244" t="s">
        <v>93</v>
      </c>
      <c r="ES3" s="244" t="s">
        <v>103</v>
      </c>
      <c r="ET3" s="238" t="s">
        <v>107</v>
      </c>
      <c r="EU3" s="238" t="s">
        <v>109</v>
      </c>
      <c r="EV3" s="238" t="s">
        <v>114</v>
      </c>
      <c r="EW3" s="238" t="s">
        <v>121</v>
      </c>
      <c r="EX3" s="404" t="s">
        <v>131</v>
      </c>
      <c r="EY3" s="656" t="s">
        <v>158</v>
      </c>
      <c r="EZ3" s="656" t="s">
        <v>176</v>
      </c>
      <c r="FA3" s="656" t="s">
        <v>177</v>
      </c>
      <c r="FB3" s="656" t="s">
        <v>191</v>
      </c>
      <c r="FC3" s="656" t="s">
        <v>192</v>
      </c>
      <c r="FD3" s="274" t="s">
        <v>23</v>
      </c>
      <c r="FE3" s="218" t="s">
        <v>62</v>
      </c>
      <c r="FF3" s="244" t="s">
        <v>87</v>
      </c>
      <c r="FG3" s="244" t="s">
        <v>93</v>
      </c>
      <c r="FH3" s="244" t="s">
        <v>103</v>
      </c>
      <c r="FI3" s="238" t="s">
        <v>107</v>
      </c>
      <c r="FJ3" s="238" t="s">
        <v>109</v>
      </c>
      <c r="FK3" s="238" t="s">
        <v>114</v>
      </c>
      <c r="FL3" s="238" t="s">
        <v>121</v>
      </c>
      <c r="FM3" s="404" t="s">
        <v>131</v>
      </c>
      <c r="FN3" s="656" t="s">
        <v>158</v>
      </c>
      <c r="FO3" s="656" t="s">
        <v>176</v>
      </c>
      <c r="FP3" s="656" t="s">
        <v>177</v>
      </c>
      <c r="FQ3" s="656" t="s">
        <v>191</v>
      </c>
      <c r="FR3" s="656" t="s">
        <v>192</v>
      </c>
      <c r="FS3" s="274" t="s">
        <v>23</v>
      </c>
      <c r="FT3" s="218" t="s">
        <v>62</v>
      </c>
      <c r="FU3" s="244" t="s">
        <v>87</v>
      </c>
      <c r="FV3" s="244" t="s">
        <v>93</v>
      </c>
      <c r="FW3" s="244" t="s">
        <v>103</v>
      </c>
      <c r="FX3" s="238" t="s">
        <v>107</v>
      </c>
      <c r="FY3" s="238" t="s">
        <v>109</v>
      </c>
      <c r="FZ3" s="238" t="s">
        <v>114</v>
      </c>
      <c r="GA3" s="238" t="s">
        <v>121</v>
      </c>
      <c r="GB3" s="404" t="s">
        <v>131</v>
      </c>
      <c r="GC3" s="656" t="s">
        <v>158</v>
      </c>
      <c r="GD3" s="656" t="s">
        <v>176</v>
      </c>
      <c r="GE3" s="656" t="s">
        <v>177</v>
      </c>
      <c r="GF3" s="656" t="s">
        <v>191</v>
      </c>
      <c r="GG3" s="656" t="s">
        <v>192</v>
      </c>
      <c r="GH3" s="525" t="s">
        <v>22</v>
      </c>
      <c r="GI3" s="218" t="s">
        <v>23</v>
      </c>
      <c r="GJ3" s="218" t="s">
        <v>62</v>
      </c>
      <c r="GK3" s="244" t="s">
        <v>87</v>
      </c>
      <c r="GL3" s="244" t="s">
        <v>93</v>
      </c>
      <c r="GM3" s="238" t="s">
        <v>103</v>
      </c>
      <c r="GN3" s="238" t="s">
        <v>107</v>
      </c>
      <c r="GO3" s="238" t="s">
        <v>109</v>
      </c>
      <c r="GP3" s="238" t="s">
        <v>114</v>
      </c>
      <c r="GQ3" s="238" t="s">
        <v>121</v>
      </c>
      <c r="GR3" s="404" t="s">
        <v>131</v>
      </c>
      <c r="GS3" s="656" t="s">
        <v>158</v>
      </c>
      <c r="GT3" s="656" t="s">
        <v>176</v>
      </c>
      <c r="GU3" s="656" t="s">
        <v>177</v>
      </c>
      <c r="GV3" s="656" t="s">
        <v>191</v>
      </c>
      <c r="GW3" s="656" t="s">
        <v>192</v>
      </c>
      <c r="GX3" s="274" t="s">
        <v>23</v>
      </c>
      <c r="GY3" s="244" t="s">
        <v>62</v>
      </c>
      <c r="GZ3" s="244" t="s">
        <v>87</v>
      </c>
      <c r="HA3" s="244" t="s">
        <v>93</v>
      </c>
      <c r="HB3" s="238" t="s">
        <v>103</v>
      </c>
      <c r="HC3" s="238" t="s">
        <v>107</v>
      </c>
      <c r="HD3" s="238" t="s">
        <v>109</v>
      </c>
      <c r="HE3" s="238" t="s">
        <v>114</v>
      </c>
      <c r="HF3" s="238" t="s">
        <v>121</v>
      </c>
      <c r="HG3" s="404" t="s">
        <v>131</v>
      </c>
      <c r="HH3" s="656" t="s">
        <v>158</v>
      </c>
      <c r="HI3" s="656" t="s">
        <v>176</v>
      </c>
      <c r="HJ3" s="656" t="s">
        <v>177</v>
      </c>
      <c r="HK3" s="656" t="s">
        <v>191</v>
      </c>
      <c r="HL3" s="656" t="s">
        <v>192</v>
      </c>
      <c r="HM3" s="274" t="s">
        <v>23</v>
      </c>
      <c r="HN3" s="244" t="s">
        <v>62</v>
      </c>
      <c r="HO3" s="244" t="s">
        <v>87</v>
      </c>
      <c r="HP3" s="244" t="s">
        <v>93</v>
      </c>
      <c r="HQ3" s="238" t="s">
        <v>103</v>
      </c>
      <c r="HR3" s="238" t="s">
        <v>107</v>
      </c>
      <c r="HS3" s="238" t="s">
        <v>109</v>
      </c>
      <c r="HT3" s="238" t="s">
        <v>114</v>
      </c>
      <c r="HU3" s="238" t="s">
        <v>121</v>
      </c>
      <c r="HV3" s="404" t="s">
        <v>131</v>
      </c>
      <c r="HW3" s="656" t="s">
        <v>158</v>
      </c>
      <c r="HX3" s="656" t="s">
        <v>176</v>
      </c>
      <c r="HY3" s="656" t="s">
        <v>177</v>
      </c>
      <c r="HZ3" s="656" t="s">
        <v>191</v>
      </c>
      <c r="IA3" s="656" t="s">
        <v>192</v>
      </c>
    </row>
    <row r="4" spans="1:235" s="520" customFormat="1">
      <c r="A4" s="431" t="s">
        <v>20</v>
      </c>
      <c r="B4" s="519">
        <v>621.83989698337928</v>
      </c>
      <c r="C4" s="507">
        <v>601.43501400100945</v>
      </c>
      <c r="D4" s="507">
        <v>571.74802451860398</v>
      </c>
      <c r="E4" s="507">
        <v>558.84255619401347</v>
      </c>
      <c r="F4" s="507">
        <v>567.89273839179589</v>
      </c>
      <c r="G4" s="507">
        <v>598.1689508637927</v>
      </c>
      <c r="H4" s="507">
        <v>657.971183480219</v>
      </c>
      <c r="I4" s="507">
        <v>741.04257263931106</v>
      </c>
      <c r="J4" s="507">
        <v>698.31042846643231</v>
      </c>
      <c r="K4" s="507">
        <v>664.73303028196699</v>
      </c>
      <c r="L4" s="428">
        <v>618.41628137226655</v>
      </c>
      <c r="M4" s="428">
        <v>618.71269865800639</v>
      </c>
      <c r="N4" s="428">
        <v>667.73980329846108</v>
      </c>
      <c r="O4" s="428">
        <v>588.88709434872681</v>
      </c>
      <c r="P4" s="428">
        <v>599.58487330307264</v>
      </c>
      <c r="Q4" s="428">
        <v>691.17834996571139</v>
      </c>
      <c r="R4" s="519">
        <v>1453.525889780507</v>
      </c>
      <c r="S4" s="507">
        <v>1396.7890993477656</v>
      </c>
      <c r="T4" s="507">
        <v>1297.8167511933771</v>
      </c>
      <c r="U4" s="507">
        <v>1318.7256071913243</v>
      </c>
      <c r="V4" s="507">
        <v>1374.8336046689365</v>
      </c>
      <c r="W4" s="507">
        <v>1450.9560773435035</v>
      </c>
      <c r="X4" s="507">
        <v>1520.2926889705318</v>
      </c>
      <c r="Y4" s="507">
        <v>1556.2498063229868</v>
      </c>
      <c r="Z4" s="507">
        <v>1386.6146716243361</v>
      </c>
      <c r="AA4" s="507">
        <v>1302.6369761509559</v>
      </c>
      <c r="AB4" s="428">
        <v>1195.4328419269884</v>
      </c>
      <c r="AC4" s="428">
        <v>1239.7845718210319</v>
      </c>
      <c r="AD4" s="428">
        <v>1319.3008573514319</v>
      </c>
      <c r="AE4" s="428">
        <v>1109.4208202543061</v>
      </c>
      <c r="AF4" s="428">
        <v>1113.9107289365393</v>
      </c>
      <c r="AG4" s="428">
        <v>1286.224841289936</v>
      </c>
      <c r="AH4" s="519">
        <v>387.46173510640364</v>
      </c>
      <c r="AI4" s="507">
        <v>358.98789185570172</v>
      </c>
      <c r="AJ4" s="507">
        <v>463.16288951958711</v>
      </c>
      <c r="AK4" s="507">
        <v>301.56076580318478</v>
      </c>
      <c r="AL4" s="507">
        <v>259.68828555751981</v>
      </c>
      <c r="AM4" s="507">
        <v>271.82726733795647</v>
      </c>
      <c r="AN4" s="507">
        <v>188.4602283463592</v>
      </c>
      <c r="AO4" s="507">
        <v>261.3018807746455</v>
      </c>
      <c r="AP4" s="507">
        <v>278.08021362591637</v>
      </c>
      <c r="AQ4" s="507">
        <v>294.10126542684168</v>
      </c>
      <c r="AR4" s="428">
        <v>310.24901800025361</v>
      </c>
      <c r="AS4" s="428">
        <v>241.33043682042904</v>
      </c>
      <c r="AT4" s="428">
        <v>273.86752358331495</v>
      </c>
      <c r="AU4" s="428">
        <v>239.64776844445925</v>
      </c>
      <c r="AV4" s="428">
        <v>239.86394089650955</v>
      </c>
      <c r="AW4" s="428">
        <v>263.21781734823861</v>
      </c>
      <c r="AX4" s="519">
        <v>47.128548865197892</v>
      </c>
      <c r="AY4" s="507">
        <v>45.590914470518598</v>
      </c>
      <c r="AZ4" s="507">
        <v>53.044917427250518</v>
      </c>
      <c r="BA4" s="507">
        <v>51.059203962351638</v>
      </c>
      <c r="BB4" s="507">
        <v>42.853985188764014</v>
      </c>
      <c r="BC4" s="507">
        <v>47.894999388859461</v>
      </c>
      <c r="BD4" s="507">
        <v>63.576229485649122</v>
      </c>
      <c r="BE4" s="507">
        <v>91.978204866191049</v>
      </c>
      <c r="BF4" s="507">
        <v>73.020382734536994</v>
      </c>
      <c r="BG4" s="507">
        <v>96.023705668437074</v>
      </c>
      <c r="BH4" s="428">
        <v>88.371870646511297</v>
      </c>
      <c r="BI4" s="428">
        <v>61.249321627364388</v>
      </c>
      <c r="BJ4" s="428">
        <v>80.134757285915384</v>
      </c>
      <c r="BK4" s="428">
        <v>75.207893988551916</v>
      </c>
      <c r="BL4" s="428">
        <v>70.339591099345995</v>
      </c>
      <c r="BM4" s="428">
        <v>80.618982711370634</v>
      </c>
      <c r="BN4" s="519">
        <v>54.265669803193674</v>
      </c>
      <c r="BO4" s="507">
        <v>59.915472970763318</v>
      </c>
      <c r="BP4" s="507">
        <v>57.928089096127643</v>
      </c>
      <c r="BQ4" s="507">
        <v>57.355419450180477</v>
      </c>
      <c r="BR4" s="507">
        <v>58.477423087615996</v>
      </c>
      <c r="BS4" s="507">
        <v>62.277600277827894</v>
      </c>
      <c r="BT4" s="507">
        <v>63.763502536241866</v>
      </c>
      <c r="BU4" s="507">
        <v>83.256854855241627</v>
      </c>
      <c r="BV4" s="507">
        <v>93.451700878326861</v>
      </c>
      <c r="BW4" s="507">
        <v>129.35085375985787</v>
      </c>
      <c r="BX4" s="428">
        <v>126.70347575860227</v>
      </c>
      <c r="BY4" s="428">
        <v>93.518391157893873</v>
      </c>
      <c r="BZ4" s="428">
        <v>73.82884693033759</v>
      </c>
      <c r="CA4" s="428">
        <v>67.774688934841151</v>
      </c>
      <c r="CB4" s="428">
        <v>69.974433444807687</v>
      </c>
      <c r="CC4" s="428">
        <v>72.733272691371837</v>
      </c>
      <c r="CD4" s="519">
        <v>24.084124130523549</v>
      </c>
      <c r="CE4" s="507">
        <v>5.0158530214620809</v>
      </c>
      <c r="CF4" s="507">
        <v>4.3770488465054358</v>
      </c>
      <c r="CG4" s="507">
        <v>63.515170390374344</v>
      </c>
      <c r="CH4" s="507">
        <v>61.398040429145979</v>
      </c>
      <c r="CI4" s="507">
        <v>61.756541158248218</v>
      </c>
      <c r="CJ4" s="507">
        <v>98.899851305633362</v>
      </c>
      <c r="CK4" s="507">
        <v>346.9653623056231</v>
      </c>
      <c r="CL4" s="507">
        <v>215.24473798112544</v>
      </c>
      <c r="CM4" s="507">
        <v>147.55218658875336</v>
      </c>
      <c r="CN4" s="428">
        <v>110.90912869635186</v>
      </c>
      <c r="CO4" s="428">
        <v>99.1621394078213</v>
      </c>
      <c r="CP4" s="428">
        <v>148.62991504556229</v>
      </c>
      <c r="CQ4" s="428">
        <v>157.11461979677864</v>
      </c>
      <c r="CR4" s="428">
        <v>181.8789259215857</v>
      </c>
      <c r="CS4" s="428">
        <v>212.35646888967659</v>
      </c>
      <c r="CT4" s="519">
        <v>10.608659315285671</v>
      </c>
      <c r="CU4" s="507">
        <v>72.680428499042705</v>
      </c>
      <c r="CV4" s="507">
        <v>61.231836486853695</v>
      </c>
      <c r="CW4" s="507">
        <v>48.351172687027415</v>
      </c>
      <c r="CX4" s="507">
        <v>56.475463107464577</v>
      </c>
      <c r="CY4" s="507">
        <v>65.313161444750534</v>
      </c>
      <c r="CZ4" s="507">
        <v>106.64068372472772</v>
      </c>
      <c r="DA4" s="507">
        <v>86.069947330778916</v>
      </c>
      <c r="DB4" s="507">
        <v>44.369169370936852</v>
      </c>
      <c r="DC4" s="632">
        <v>53.744131475159783</v>
      </c>
      <c r="DD4" s="428">
        <v>40.533707783332716</v>
      </c>
      <c r="DE4" s="428">
        <v>33.031243804752386</v>
      </c>
      <c r="DF4" s="428">
        <v>83.033276676845801</v>
      </c>
      <c r="DG4" s="428">
        <v>124.24653025732951</v>
      </c>
      <c r="DH4" s="428">
        <v>73.546717383333757</v>
      </c>
      <c r="DI4" s="428">
        <v>42.983858107719378</v>
      </c>
      <c r="DJ4" s="526">
        <v>5.8168629490024344</v>
      </c>
      <c r="DK4" s="507">
        <v>53.624758585002517</v>
      </c>
      <c r="DL4" s="507">
        <v>15.265550872759327</v>
      </c>
      <c r="DM4" s="507">
        <v>12.533671483863859</v>
      </c>
      <c r="DN4" s="507">
        <v>34.783928469231739</v>
      </c>
      <c r="DO4" s="507">
        <v>41.511206624605485</v>
      </c>
      <c r="DP4" s="507">
        <v>51.425488388572241</v>
      </c>
      <c r="DQ4" s="507">
        <v>80.098084019127967</v>
      </c>
      <c r="DR4" s="507">
        <v>66.6967661522756</v>
      </c>
      <c r="DS4" s="507">
        <v>81.906180216044973</v>
      </c>
      <c r="DT4" s="428">
        <v>76.744314067557539</v>
      </c>
      <c r="DU4" s="428">
        <v>77.736068098619185</v>
      </c>
      <c r="DV4" s="428">
        <v>122.4380919306067</v>
      </c>
      <c r="DW4" s="428">
        <v>115.88925011573741</v>
      </c>
      <c r="DX4" s="428">
        <v>129.65997464618255</v>
      </c>
      <c r="DY4" s="428">
        <v>127.50042070222545</v>
      </c>
      <c r="DZ4" s="519">
        <v>16.572207475428652</v>
      </c>
      <c r="EA4" s="507">
        <v>48.467481131466549</v>
      </c>
      <c r="EB4" s="507"/>
      <c r="EC4" s="507"/>
      <c r="ED4" s="507"/>
      <c r="EE4" s="507">
        <v>2.204552179545483</v>
      </c>
      <c r="EF4" s="507">
        <v>25.334469073251292</v>
      </c>
      <c r="EG4" s="507"/>
      <c r="EH4" s="507">
        <v>1.3572243679529665</v>
      </c>
      <c r="EI4" s="428">
        <v>1.260601294059374</v>
      </c>
      <c r="EJ4" s="428">
        <v>0.97522475327322888</v>
      </c>
      <c r="EK4" s="428">
        <v>0.7797666687599627</v>
      </c>
      <c r="EL4" s="428">
        <v>0.80075795653258541</v>
      </c>
      <c r="EM4" s="428">
        <v>0.64107748087493377</v>
      </c>
      <c r="EN4" s="428" t="s">
        <v>16</v>
      </c>
      <c r="EO4" s="519"/>
      <c r="EP4" s="507">
        <v>3.9037843459740347</v>
      </c>
      <c r="EQ4" s="507">
        <v>3.5915491168584253</v>
      </c>
      <c r="ER4" s="507">
        <v>18.598503113897952</v>
      </c>
      <c r="ES4" s="507">
        <v>21.229006443818928</v>
      </c>
      <c r="ET4" s="507">
        <v>26.81477961867742</v>
      </c>
      <c r="EU4" s="507">
        <v>38.303839017737907</v>
      </c>
      <c r="EV4" s="507">
        <v>39.449184507236389</v>
      </c>
      <c r="EW4" s="428">
        <v>52.904524957055415</v>
      </c>
      <c r="EX4" s="428">
        <v>46.739807176127506</v>
      </c>
      <c r="EY4" s="428">
        <v>70.162851908316654</v>
      </c>
      <c r="EZ4" s="428">
        <v>83.099184481747685</v>
      </c>
      <c r="FA4" s="428">
        <v>87.715931345504629</v>
      </c>
      <c r="FB4" s="428">
        <v>107.69650020227211</v>
      </c>
      <c r="FC4" s="428">
        <v>96.253580971536636</v>
      </c>
      <c r="FD4" s="519">
        <v>16.974584149923057</v>
      </c>
      <c r="FE4" s="507">
        <v>28.133715280779239</v>
      </c>
      <c r="FF4" s="507">
        <v>25.118107236308234</v>
      </c>
      <c r="FG4" s="507">
        <v>67.020217419558023</v>
      </c>
      <c r="FH4" s="507">
        <v>69.091343574840991</v>
      </c>
      <c r="FI4" s="507">
        <v>85.661462355920435</v>
      </c>
      <c r="FJ4" s="507">
        <v>121.41816347274433</v>
      </c>
      <c r="FK4" s="507">
        <v>114.91228152629131</v>
      </c>
      <c r="FL4" s="507">
        <v>152.1287256867582</v>
      </c>
      <c r="FM4" s="428">
        <v>164.58449717411753</v>
      </c>
      <c r="FN4" s="428">
        <v>221.58832599097988</v>
      </c>
      <c r="FO4" s="428">
        <v>267.51906314242109</v>
      </c>
      <c r="FP4" s="428">
        <v>239.79698079101874</v>
      </c>
      <c r="FQ4" s="428">
        <v>260.69171103574445</v>
      </c>
      <c r="FR4" s="428">
        <v>239.19419730017162</v>
      </c>
      <c r="FS4" s="519">
        <v>33.17255179000486</v>
      </c>
      <c r="FT4" s="507">
        <v>40.852362826332687</v>
      </c>
      <c r="FU4" s="507">
        <v>36.535648637295274</v>
      </c>
      <c r="FV4" s="507">
        <v>59.381698661002019</v>
      </c>
      <c r="FW4" s="507">
        <v>81.090315084625658</v>
      </c>
      <c r="FX4" s="507">
        <v>98.599864073504207</v>
      </c>
      <c r="FY4" s="507">
        <v>214.14474085040203</v>
      </c>
      <c r="FZ4" s="507">
        <v>118.53172170579811</v>
      </c>
      <c r="GA4" s="507">
        <v>230.33741405460549</v>
      </c>
      <c r="GB4" s="428">
        <v>236.41174660048941</v>
      </c>
      <c r="GC4" s="428">
        <v>364.54406634366194</v>
      </c>
      <c r="GD4" s="428">
        <v>417.903054228136</v>
      </c>
      <c r="GE4" s="428">
        <v>374.06838037954748</v>
      </c>
      <c r="GF4" s="428">
        <v>400.62044879784679</v>
      </c>
      <c r="GG4" s="428">
        <v>392.71951161598878</v>
      </c>
      <c r="GH4" s="526"/>
      <c r="GI4" s="507"/>
      <c r="GJ4" s="507"/>
      <c r="GK4" s="507"/>
      <c r="GL4" s="507"/>
      <c r="GM4" s="507">
        <v>3.3408539946462836</v>
      </c>
      <c r="GN4" s="507">
        <v>5.2281944471598996</v>
      </c>
      <c r="GO4" s="507">
        <v>5.4760362340268189</v>
      </c>
      <c r="GP4" s="507">
        <v>1.9840555292620816</v>
      </c>
      <c r="GQ4" s="507">
        <v>6.0490698380287338</v>
      </c>
      <c r="GR4" s="507">
        <v>11.176003646047475</v>
      </c>
      <c r="GS4" s="428">
        <v>14.764164759316529</v>
      </c>
      <c r="GT4" s="428">
        <v>14.764164759316529</v>
      </c>
      <c r="GU4" s="428">
        <v>141.8551811837406</v>
      </c>
      <c r="GV4" s="428">
        <v>18.758007535089391</v>
      </c>
      <c r="GW4" s="428">
        <v>24.123040529504923</v>
      </c>
      <c r="GX4" s="519"/>
      <c r="GY4" s="507"/>
      <c r="GZ4" s="507"/>
      <c r="HA4" s="507"/>
      <c r="HB4" s="507"/>
      <c r="HC4" s="507">
        <v>1.2299043045087592</v>
      </c>
      <c r="HD4" s="507">
        <v>1.2959584421170331</v>
      </c>
      <c r="HE4" s="507">
        <v>0.60454350913176991</v>
      </c>
      <c r="HF4" s="507">
        <v>0.57622526001954733</v>
      </c>
      <c r="HG4" s="428">
        <v>5.092388333757742</v>
      </c>
      <c r="HH4" s="428">
        <v>7.2639148004922935</v>
      </c>
      <c r="HI4" s="428">
        <v>5.7782387681412111</v>
      </c>
      <c r="HJ4" s="428">
        <v>169.3439249870199</v>
      </c>
      <c r="HK4" s="428">
        <v>9.1855805088717304</v>
      </c>
      <c r="HL4" s="428">
        <v>10.638731562019563</v>
      </c>
      <c r="HM4" s="519">
        <v>2.7459805196239477</v>
      </c>
      <c r="HN4" s="507"/>
      <c r="HO4" s="507"/>
      <c r="HP4" s="507"/>
      <c r="HQ4" s="507">
        <v>13.056057955004825</v>
      </c>
      <c r="HR4" s="507">
        <v>15.882172223189015</v>
      </c>
      <c r="HS4" s="507">
        <v>17.834201968727967</v>
      </c>
      <c r="HT4" s="507">
        <v>5.9159539497198246</v>
      </c>
      <c r="HU4" s="507">
        <v>23.208106856249259</v>
      </c>
      <c r="HV4" s="428">
        <v>35.968444013318958</v>
      </c>
      <c r="HW4" s="428">
        <v>47.26484428477567</v>
      </c>
      <c r="HX4" s="246">
        <v>47.243474964864319</v>
      </c>
      <c r="HY4" s="246">
        <v>42.774254081127403</v>
      </c>
      <c r="HZ4" s="246">
        <v>52.094205040651183</v>
      </c>
      <c r="IA4" s="246">
        <v>68.568670852760647</v>
      </c>
    </row>
    <row r="5" spans="1:235" s="531" customFormat="1" ht="15" customHeight="1">
      <c r="A5" s="431"/>
      <c r="B5" s="521"/>
      <c r="C5" s="138"/>
      <c r="D5" s="138"/>
      <c r="E5" s="138"/>
      <c r="F5" s="138"/>
      <c r="G5" s="138"/>
      <c r="H5" s="138"/>
      <c r="I5" s="138"/>
      <c r="J5" s="138"/>
      <c r="K5" s="138"/>
      <c r="L5" s="246"/>
      <c r="M5" s="246"/>
      <c r="N5" s="246"/>
      <c r="O5" s="246"/>
      <c r="P5" s="246"/>
      <c r="Q5" s="246"/>
      <c r="R5" s="521"/>
      <c r="S5" s="138"/>
      <c r="T5" s="138"/>
      <c r="U5" s="138"/>
      <c r="V5" s="138"/>
      <c r="W5" s="138"/>
      <c r="X5" s="138"/>
      <c r="Y5" s="138"/>
      <c r="Z5" s="138"/>
      <c r="AA5" s="138"/>
      <c r="AB5" s="246"/>
      <c r="AC5" s="246"/>
      <c r="AD5" s="246"/>
      <c r="AE5" s="246"/>
      <c r="AF5" s="246"/>
      <c r="AG5" s="246"/>
      <c r="AH5" s="521"/>
      <c r="AI5" s="138"/>
      <c r="AJ5" s="138"/>
      <c r="AK5" s="138"/>
      <c r="AL5" s="138"/>
      <c r="AM5" s="138"/>
      <c r="AN5" s="138"/>
      <c r="AO5" s="138"/>
      <c r="AP5" s="138"/>
      <c r="AQ5" s="138"/>
      <c r="AR5" s="246"/>
      <c r="AS5" s="246"/>
      <c r="AT5" s="246"/>
      <c r="AU5" s="246"/>
      <c r="AV5" s="246"/>
      <c r="AW5" s="246"/>
      <c r="AX5" s="521"/>
      <c r="AY5" s="138"/>
      <c r="AZ5" s="138"/>
      <c r="BA5" s="138"/>
      <c r="BB5" s="138"/>
      <c r="BC5" s="138"/>
      <c r="BD5" s="138"/>
      <c r="BE5" s="138"/>
      <c r="BF5" s="138"/>
      <c r="BG5" s="138"/>
      <c r="BH5" s="246"/>
      <c r="BI5" s="246"/>
      <c r="BJ5" s="246"/>
      <c r="BK5" s="246"/>
      <c r="BL5" s="246"/>
      <c r="BM5" s="246"/>
      <c r="BN5" s="521"/>
      <c r="BO5" s="138"/>
      <c r="BP5" s="138"/>
      <c r="BQ5" s="138"/>
      <c r="BR5" s="138"/>
      <c r="BS5" s="138"/>
      <c r="BT5" s="138"/>
      <c r="BU5" s="138"/>
      <c r="BV5" s="138"/>
      <c r="BW5" s="138"/>
      <c r="BX5" s="246"/>
      <c r="BY5" s="246"/>
      <c r="BZ5" s="246"/>
      <c r="CA5" s="246"/>
      <c r="CB5" s="246"/>
      <c r="CC5" s="246"/>
      <c r="CD5" s="521"/>
      <c r="CE5" s="138"/>
      <c r="CF5" s="138"/>
      <c r="CG5" s="138"/>
      <c r="CH5" s="138"/>
      <c r="CI5" s="138"/>
      <c r="CJ5" s="138"/>
      <c r="CK5" s="138"/>
      <c r="CL5" s="138"/>
      <c r="CM5" s="138"/>
      <c r="CN5" s="246"/>
      <c r="CO5" s="246"/>
      <c r="CP5" s="246"/>
      <c r="CQ5" s="246"/>
      <c r="CR5" s="246"/>
      <c r="CS5" s="246"/>
      <c r="CT5" s="521"/>
      <c r="CU5" s="138"/>
      <c r="CV5" s="138"/>
      <c r="CW5" s="138"/>
      <c r="CX5" s="138"/>
      <c r="CY5" s="138"/>
      <c r="CZ5" s="138"/>
      <c r="DA5" s="138"/>
      <c r="DB5" s="138"/>
      <c r="DC5" s="633"/>
      <c r="DD5" s="246"/>
      <c r="DE5" s="246"/>
      <c r="DF5" s="246"/>
      <c r="DG5" s="246"/>
      <c r="DH5" s="246"/>
      <c r="DI5" s="246"/>
      <c r="DJ5" s="530"/>
      <c r="DK5" s="138"/>
      <c r="DL5" s="138"/>
      <c r="DM5" s="138"/>
      <c r="DN5" s="138"/>
      <c r="DO5" s="138"/>
      <c r="DP5" s="138"/>
      <c r="DQ5" s="138"/>
      <c r="DR5" s="138"/>
      <c r="DS5" s="138"/>
      <c r="DT5" s="246"/>
      <c r="DU5" s="246"/>
      <c r="DV5" s="246"/>
      <c r="DW5" s="246"/>
      <c r="DX5" s="246"/>
      <c r="DY5" s="246"/>
      <c r="DZ5" s="521"/>
      <c r="EA5" s="138"/>
      <c r="EB5" s="138"/>
      <c r="EC5" s="138"/>
      <c r="ED5" s="138"/>
      <c r="EE5" s="138"/>
      <c r="EF5" s="138"/>
      <c r="EG5" s="138"/>
      <c r="EH5" s="138"/>
      <c r="EI5" s="246"/>
      <c r="EJ5" s="246"/>
      <c r="EK5" s="246"/>
      <c r="EL5" s="246"/>
      <c r="EM5" s="246"/>
      <c r="EN5" s="246"/>
      <c r="EO5" s="521"/>
      <c r="EP5" s="138"/>
      <c r="EQ5" s="138"/>
      <c r="ER5" s="138"/>
      <c r="ES5" s="138"/>
      <c r="ET5" s="138"/>
      <c r="EU5" s="138"/>
      <c r="EV5" s="138"/>
      <c r="EW5" s="246"/>
      <c r="EX5" s="246"/>
      <c r="EY5" s="246"/>
      <c r="EZ5" s="246"/>
      <c r="FA5" s="246"/>
      <c r="FB5" s="246"/>
      <c r="FC5" s="246"/>
      <c r="FD5" s="521"/>
      <c r="FE5" s="138"/>
      <c r="FF5" s="138"/>
      <c r="FG5" s="138"/>
      <c r="FH5" s="138"/>
      <c r="FI5" s="138"/>
      <c r="FJ5" s="138"/>
      <c r="FK5" s="138"/>
      <c r="FL5" s="138"/>
      <c r="FM5" s="246"/>
      <c r="FN5" s="246"/>
      <c r="FO5" s="246"/>
      <c r="FP5" s="246"/>
      <c r="FQ5" s="246"/>
      <c r="FR5" s="246"/>
      <c r="FS5" s="521"/>
      <c r="FT5" s="138"/>
      <c r="FU5" s="138"/>
      <c r="FV5" s="138"/>
      <c r="FW5" s="138"/>
      <c r="FX5" s="138"/>
      <c r="FY5" s="138"/>
      <c r="FZ5" s="138"/>
      <c r="GA5" s="138"/>
      <c r="GB5" s="246"/>
      <c r="GC5" s="246"/>
      <c r="GD5" s="246"/>
      <c r="GE5" s="246"/>
      <c r="GF5" s="246"/>
      <c r="GG5" s="246"/>
      <c r="GH5" s="530"/>
      <c r="GI5" s="138"/>
      <c r="GJ5" s="138"/>
      <c r="GK5" s="138"/>
      <c r="GL5" s="138"/>
      <c r="GM5" s="138"/>
      <c r="GN5" s="138"/>
      <c r="GO5" s="138"/>
      <c r="GP5" s="138"/>
      <c r="GQ5" s="138"/>
      <c r="GR5" s="632"/>
      <c r="GS5" s="246"/>
      <c r="GT5" s="246"/>
      <c r="GU5" s="246"/>
      <c r="GV5" s="246"/>
      <c r="GW5" s="246"/>
      <c r="GX5" s="521"/>
      <c r="GY5" s="138"/>
      <c r="GZ5" s="138"/>
      <c r="HA5" s="138"/>
      <c r="HB5" s="138"/>
      <c r="HC5" s="138"/>
      <c r="HD5" s="138"/>
      <c r="HE5" s="138"/>
      <c r="HF5" s="138"/>
      <c r="HG5" s="246"/>
      <c r="HH5" s="246"/>
      <c r="HI5" s="246"/>
      <c r="HJ5" s="246"/>
      <c r="HK5" s="246"/>
      <c r="HL5" s="246"/>
      <c r="HM5" s="521"/>
      <c r="HN5" s="138"/>
      <c r="HO5" s="138"/>
      <c r="HP5" s="138"/>
      <c r="HQ5" s="138"/>
      <c r="HR5" s="138"/>
      <c r="HS5" s="138"/>
      <c r="HT5" s="138"/>
      <c r="HU5" s="138"/>
      <c r="HV5" s="246"/>
      <c r="HW5" s="246"/>
      <c r="HX5" s="246"/>
      <c r="HY5" s="246"/>
      <c r="HZ5" s="246"/>
      <c r="IA5" s="246"/>
    </row>
    <row r="6" spans="1:235" s="520" customFormat="1">
      <c r="A6" s="432" t="s">
        <v>0</v>
      </c>
      <c r="B6" s="522">
        <v>618.91304895409155</v>
      </c>
      <c r="C6" s="256">
        <v>592.04507979554717</v>
      </c>
      <c r="D6" s="256">
        <v>585.08239520058453</v>
      </c>
      <c r="E6" s="256">
        <v>547.17431971401777</v>
      </c>
      <c r="F6" s="256">
        <v>560.51533355163019</v>
      </c>
      <c r="G6" s="256">
        <v>622.07853556616556</v>
      </c>
      <c r="H6" s="256">
        <v>759.79144373461509</v>
      </c>
      <c r="I6" s="256">
        <v>895.71670762661324</v>
      </c>
      <c r="J6" s="256">
        <v>678.95598373409052</v>
      </c>
      <c r="K6" s="256">
        <v>613.4795066294414</v>
      </c>
      <c r="L6" s="33">
        <v>610.05260473675867</v>
      </c>
      <c r="M6" s="33">
        <v>577.80917942964868</v>
      </c>
      <c r="N6" s="33">
        <v>579.03763378904728</v>
      </c>
      <c r="O6" s="33">
        <v>603.85370048343634</v>
      </c>
      <c r="P6" s="33">
        <v>628.61687598684239</v>
      </c>
      <c r="Q6" s="33">
        <v>637.93228198701263</v>
      </c>
      <c r="R6" s="522">
        <v>1128.1156886883521</v>
      </c>
      <c r="S6" s="256">
        <v>1087.779965833575</v>
      </c>
      <c r="T6" s="256">
        <v>1070.3486937205782</v>
      </c>
      <c r="U6" s="256">
        <v>1015.2614265925248</v>
      </c>
      <c r="V6" s="256">
        <v>1053.4167926020468</v>
      </c>
      <c r="W6" s="256">
        <v>1142.1816750646833</v>
      </c>
      <c r="X6" s="256">
        <v>1361.4274134223824</v>
      </c>
      <c r="Y6" s="256">
        <v>1576.3784167517499</v>
      </c>
      <c r="Z6" s="256">
        <v>1186.0441106406306</v>
      </c>
      <c r="AA6" s="256">
        <v>1048.2701482294544</v>
      </c>
      <c r="AB6" s="33">
        <v>1030.1371486405367</v>
      </c>
      <c r="AC6" s="33">
        <v>1243.8059670281991</v>
      </c>
      <c r="AD6" s="33">
        <v>1167.6047891406042</v>
      </c>
      <c r="AE6" s="33">
        <v>1191.3331297193731</v>
      </c>
      <c r="AF6" s="33">
        <v>1201.618677532023</v>
      </c>
      <c r="AG6" s="33">
        <v>1176.7692494591242</v>
      </c>
      <c r="AH6" s="522"/>
      <c r="AI6" s="256"/>
      <c r="AJ6" s="256"/>
      <c r="AK6" s="256"/>
      <c r="AL6" s="256"/>
      <c r="AM6" s="256"/>
      <c r="AN6" s="256"/>
      <c r="AO6" s="256"/>
      <c r="AP6" s="256"/>
      <c r="AQ6" s="256"/>
      <c r="AR6" s="33">
        <v>14.279765094084381</v>
      </c>
      <c r="AS6" s="33">
        <v>40.772790402174877</v>
      </c>
      <c r="AT6" s="33">
        <v>38.7277336726671</v>
      </c>
      <c r="AU6" s="33">
        <v>54.292967553473638</v>
      </c>
      <c r="AV6" s="33">
        <v>90.795303720245698</v>
      </c>
      <c r="AW6" s="33">
        <v>191.99510718859295</v>
      </c>
      <c r="AX6" s="522">
        <v>256.18200069035839</v>
      </c>
      <c r="AY6" s="256">
        <v>254.84739633530646</v>
      </c>
      <c r="AZ6" s="256">
        <v>258.4955390546823</v>
      </c>
      <c r="BA6" s="256">
        <v>247.88281332810035</v>
      </c>
      <c r="BB6" s="256">
        <v>253.3969313935925</v>
      </c>
      <c r="BC6" s="256">
        <v>350.53466648094297</v>
      </c>
      <c r="BD6" s="256">
        <v>451.55030030309229</v>
      </c>
      <c r="BE6" s="256">
        <v>543.13132658002257</v>
      </c>
      <c r="BF6" s="256">
        <v>302.42282641514862</v>
      </c>
      <c r="BG6" s="256">
        <v>282.71777788491272</v>
      </c>
      <c r="BH6" s="33">
        <v>299.14550997042068</v>
      </c>
      <c r="BI6" s="33">
        <v>245.10087252351843</v>
      </c>
      <c r="BJ6" s="33">
        <v>282.15621036073941</v>
      </c>
      <c r="BK6" s="33">
        <v>284.02838706284541</v>
      </c>
      <c r="BL6" s="33">
        <v>287.36100850080891</v>
      </c>
      <c r="BM6" s="33">
        <v>291.43960842613541</v>
      </c>
      <c r="BN6" s="522">
        <v>56.635673138115429</v>
      </c>
      <c r="BO6" s="256">
        <v>130.83344510968308</v>
      </c>
      <c r="BP6" s="256">
        <v>140.23459440653056</v>
      </c>
      <c r="BQ6" s="256">
        <v>117.7993248917511</v>
      </c>
      <c r="BR6" s="256">
        <v>90.608277616065024</v>
      </c>
      <c r="BS6" s="256">
        <v>85.788974560368914</v>
      </c>
      <c r="BT6" s="256">
        <v>132.11267829482478</v>
      </c>
      <c r="BU6" s="256">
        <v>153.96200932432021</v>
      </c>
      <c r="BV6" s="256">
        <v>172.56879850214787</v>
      </c>
      <c r="BW6" s="256">
        <v>207.5021208008144</v>
      </c>
      <c r="BX6" s="33">
        <v>209.6288159371633</v>
      </c>
      <c r="BY6" s="33">
        <v>34.304653917683332</v>
      </c>
      <c r="BZ6" s="33">
        <v>33.81452003008711</v>
      </c>
      <c r="CA6" s="33">
        <v>52.533835367600531</v>
      </c>
      <c r="CB6" s="33">
        <v>51.30953333736224</v>
      </c>
      <c r="CC6" s="33">
        <v>51.440997931801306</v>
      </c>
      <c r="CD6" s="522">
        <v>183.73164708629437</v>
      </c>
      <c r="CE6" s="256"/>
      <c r="CF6" s="256"/>
      <c r="CG6" s="256">
        <v>21.642350853107711</v>
      </c>
      <c r="CH6" s="256">
        <v>38.849238226203923</v>
      </c>
      <c r="CI6" s="256">
        <v>47.790950401782531</v>
      </c>
      <c r="CJ6" s="256">
        <v>172.14801085589463</v>
      </c>
      <c r="CK6" s="256">
        <v>345.23033684248458</v>
      </c>
      <c r="CL6" s="256">
        <v>237.34744539279154</v>
      </c>
      <c r="CM6" s="256">
        <v>230.17134735949324</v>
      </c>
      <c r="CN6" s="33">
        <v>243.1854581854582</v>
      </c>
      <c r="CO6" s="33">
        <v>171.28452310016203</v>
      </c>
      <c r="CP6" s="33">
        <v>172.53814096662686</v>
      </c>
      <c r="CQ6" s="33">
        <v>192.86521857181643</v>
      </c>
      <c r="CR6" s="33">
        <v>258.90661344554559</v>
      </c>
      <c r="CS6" s="33">
        <v>189.05618733674763</v>
      </c>
      <c r="CT6" s="522">
        <v>96.359515678360751</v>
      </c>
      <c r="CU6" s="256">
        <v>90.870527000650611</v>
      </c>
      <c r="CV6" s="256">
        <v>90.37806357680175</v>
      </c>
      <c r="CW6" s="256">
        <v>78.610112254150906</v>
      </c>
      <c r="CX6" s="256">
        <v>79.077440865626571</v>
      </c>
      <c r="CY6" s="256">
        <v>100.81478850400754</v>
      </c>
      <c r="CZ6" s="256">
        <v>96.773648398238876</v>
      </c>
      <c r="DA6" s="256">
        <v>129.49428505415949</v>
      </c>
      <c r="DB6" s="256">
        <v>106.4107615665508</v>
      </c>
      <c r="DC6" s="634">
        <v>82.603137432944237</v>
      </c>
      <c r="DD6" s="33">
        <v>75.192061890346451</v>
      </c>
      <c r="DE6" s="33">
        <v>78.25231616531704</v>
      </c>
      <c r="DF6" s="33">
        <v>76.979039552078106</v>
      </c>
      <c r="DG6" s="33">
        <v>80.703006434296185</v>
      </c>
      <c r="DH6" s="33">
        <v>87.696365048861267</v>
      </c>
      <c r="DI6" s="33">
        <v>91.37653374233129</v>
      </c>
      <c r="DJ6" s="527">
        <v>101.74021515464906</v>
      </c>
      <c r="DK6" s="256">
        <v>97.000740656437316</v>
      </c>
      <c r="DL6" s="256">
        <v>87.816152907809425</v>
      </c>
      <c r="DM6" s="256">
        <v>63.219394720596483</v>
      </c>
      <c r="DN6" s="256">
        <v>69.20150060129086</v>
      </c>
      <c r="DO6" s="256">
        <v>149.98546354329531</v>
      </c>
      <c r="DP6" s="256">
        <v>164.62572671870248</v>
      </c>
      <c r="DQ6" s="256">
        <v>176.75522632748718</v>
      </c>
      <c r="DR6" s="256">
        <v>147.26532010423421</v>
      </c>
      <c r="DS6" s="256">
        <v>209.15595817225531</v>
      </c>
      <c r="DT6" s="33">
        <v>320.75831538854533</v>
      </c>
      <c r="DU6" s="33">
        <v>263.19007929423162</v>
      </c>
      <c r="DV6" s="33">
        <v>251.31992850538066</v>
      </c>
      <c r="DW6" s="33">
        <v>248.11936179923825</v>
      </c>
      <c r="DX6" s="33">
        <v>323.31995542137986</v>
      </c>
      <c r="DY6" s="33">
        <v>395.12278731360573</v>
      </c>
      <c r="DZ6" s="522"/>
      <c r="EA6" s="256"/>
      <c r="EB6" s="256"/>
      <c r="EC6" s="256"/>
      <c r="ED6" s="256"/>
      <c r="EE6" s="256"/>
      <c r="EF6" s="256"/>
      <c r="EG6" s="256"/>
      <c r="EH6" s="256"/>
      <c r="EI6" s="33"/>
      <c r="EJ6" s="33"/>
      <c r="EK6" s="33"/>
      <c r="EL6" s="33"/>
      <c r="EM6" s="33"/>
      <c r="EN6" s="33"/>
      <c r="EO6" s="522"/>
      <c r="EP6" s="256"/>
      <c r="EQ6" s="256"/>
      <c r="ER6" s="256"/>
      <c r="ES6" s="256"/>
      <c r="ET6" s="256">
        <v>3.5423099403120779</v>
      </c>
      <c r="EU6" s="256">
        <v>25.472875632930201</v>
      </c>
      <c r="EV6" s="256">
        <v>21.618710882441498</v>
      </c>
      <c r="EW6" s="33">
        <v>94.605640237041484</v>
      </c>
      <c r="EX6" s="33">
        <v>180.42069219719892</v>
      </c>
      <c r="EY6" s="33">
        <v>145.82198960720009</v>
      </c>
      <c r="EZ6" s="33">
        <v>189.52723342134209</v>
      </c>
      <c r="FA6" s="33">
        <v>167.59829155982521</v>
      </c>
      <c r="FB6" s="33">
        <v>206.57566196654156</v>
      </c>
      <c r="FC6" s="33">
        <v>274.94546083401303</v>
      </c>
      <c r="FD6" s="522">
        <v>130.29302808460585</v>
      </c>
      <c r="FE6" s="256">
        <v>119.82435249069533</v>
      </c>
      <c r="FF6" s="256">
        <v>95.873204832102502</v>
      </c>
      <c r="FG6" s="256">
        <v>113.46705865468668</v>
      </c>
      <c r="FH6" s="256">
        <v>166.46802916283676</v>
      </c>
      <c r="FI6" s="256">
        <v>171.33304118034843</v>
      </c>
      <c r="FJ6" s="256">
        <v>207.53170129233249</v>
      </c>
      <c r="FK6" s="256">
        <v>165.1732059475797</v>
      </c>
      <c r="FL6" s="256">
        <v>207.17643760539636</v>
      </c>
      <c r="FM6" s="33">
        <v>355.0867053755976</v>
      </c>
      <c r="FN6" s="33">
        <v>277.83723519946585</v>
      </c>
      <c r="FO6" s="33">
        <v>272.12241237793955</v>
      </c>
      <c r="FP6" s="33">
        <v>283.55552444165261</v>
      </c>
      <c r="FQ6" s="33">
        <v>350.71811271124915</v>
      </c>
      <c r="FR6" s="33">
        <v>415.96166463122142</v>
      </c>
      <c r="FS6" s="522">
        <v>42.551152371714934</v>
      </c>
      <c r="FT6" s="256">
        <v>33.612690886912091</v>
      </c>
      <c r="FU6" s="256"/>
      <c r="FV6" s="256"/>
      <c r="FW6" s="256">
        <v>228.21495041802476</v>
      </c>
      <c r="FX6" s="256">
        <v>281.89237931715991</v>
      </c>
      <c r="FY6" s="256">
        <v>227.56819105448113</v>
      </c>
      <c r="FZ6" s="256">
        <v>211.52657241936072</v>
      </c>
      <c r="GA6" s="256">
        <v>328.3409663948409</v>
      </c>
      <c r="GB6" s="33">
        <v>571.01042389670715</v>
      </c>
      <c r="GC6" s="33">
        <v>347.31687678779531</v>
      </c>
      <c r="GD6" s="33">
        <v>344.85722536810755</v>
      </c>
      <c r="GE6" s="33">
        <v>272.27426721569049</v>
      </c>
      <c r="GF6" s="33">
        <v>377.14123359851226</v>
      </c>
      <c r="GG6" s="33">
        <v>475.04141882524868</v>
      </c>
      <c r="GH6" s="527"/>
      <c r="GI6" s="256"/>
      <c r="GJ6" s="256"/>
      <c r="GK6" s="256"/>
      <c r="GL6" s="256"/>
      <c r="GM6" s="256">
        <v>124.2838521931553</v>
      </c>
      <c r="GN6" s="256">
        <v>202.47436983803496</v>
      </c>
      <c r="GO6" s="256">
        <v>217.89638250749121</v>
      </c>
      <c r="GP6" s="256">
        <v>84.869753436987679</v>
      </c>
      <c r="GQ6" s="256">
        <v>239.38051265763025</v>
      </c>
      <c r="GR6" s="634">
        <v>433.06837631342398</v>
      </c>
      <c r="GS6" s="33">
        <v>561.11559846872296</v>
      </c>
      <c r="GT6" s="33">
        <v>561.11559846872296</v>
      </c>
      <c r="GU6" s="33">
        <v>565.14530162112942</v>
      </c>
      <c r="GV6" s="33">
        <v>740.53129074315518</v>
      </c>
      <c r="GW6" s="33">
        <v>942.2358433532612</v>
      </c>
      <c r="GX6" s="522"/>
      <c r="GY6" s="256"/>
      <c r="GZ6" s="256"/>
      <c r="HA6" s="256"/>
      <c r="HB6" s="256"/>
      <c r="HC6" s="256">
        <v>75.562013201320141</v>
      </c>
      <c r="HD6" s="256">
        <v>82.836315440689191</v>
      </c>
      <c r="HE6" s="256">
        <v>40.807443277653846</v>
      </c>
      <c r="HF6" s="256">
        <v>39.015197982689294</v>
      </c>
      <c r="HG6" s="33">
        <v>411.29055655007346</v>
      </c>
      <c r="HH6" s="33">
        <v>559.86222778877618</v>
      </c>
      <c r="HI6" s="33">
        <v>442.44626710805869</v>
      </c>
      <c r="HJ6" s="33">
        <v>495.64914177591561</v>
      </c>
      <c r="HK6" s="33">
        <v>745.25866528711845</v>
      </c>
      <c r="HL6" s="33">
        <v>789.13459140410669</v>
      </c>
      <c r="HM6" s="522">
        <v>10.3506235779173</v>
      </c>
      <c r="HN6" s="256"/>
      <c r="HO6" s="256"/>
      <c r="HP6" s="256"/>
      <c r="HQ6" s="256">
        <v>204.09517804400491</v>
      </c>
      <c r="HR6" s="256">
        <v>283.61615438719889</v>
      </c>
      <c r="HS6" s="256">
        <v>305.41043440921777</v>
      </c>
      <c r="HT6" s="256">
        <v>113.50304958896844</v>
      </c>
      <c r="HU6" s="256">
        <v>361.08104233359091</v>
      </c>
      <c r="HV6" s="33">
        <v>446.71591983361697</v>
      </c>
      <c r="HW6" s="33">
        <v>561.95341300384848</v>
      </c>
      <c r="HX6" s="33">
        <v>636.59805911455032</v>
      </c>
      <c r="HY6" s="33">
        <v>608.23534341165816</v>
      </c>
      <c r="HZ6" s="33">
        <v>737.65800230583807</v>
      </c>
      <c r="IA6" s="33">
        <v>1046.0202874049028</v>
      </c>
    </row>
    <row r="7" spans="1:235" s="520" customFormat="1">
      <c r="A7" s="432" t="s">
        <v>1</v>
      </c>
      <c r="B7" s="522">
        <v>1063.3768644678037</v>
      </c>
      <c r="C7" s="256">
        <v>1010.1482007787508</v>
      </c>
      <c r="D7" s="256">
        <v>1050.0279473025121</v>
      </c>
      <c r="E7" s="256">
        <v>1263.2820673856399</v>
      </c>
      <c r="F7" s="256">
        <v>1251.2132311012467</v>
      </c>
      <c r="G7" s="256">
        <v>1352.041432350416</v>
      </c>
      <c r="H7" s="256">
        <v>1396.9231277314811</v>
      </c>
      <c r="I7" s="256">
        <v>1374.4429215390546</v>
      </c>
      <c r="J7" s="256">
        <v>1300.2389152013691</v>
      </c>
      <c r="K7" s="256">
        <v>1250.4958863162117</v>
      </c>
      <c r="L7" s="33">
        <v>1205.6890442716031</v>
      </c>
      <c r="M7" s="33">
        <v>1174.8602591918886</v>
      </c>
      <c r="N7" s="33">
        <v>1170.6804069591331</v>
      </c>
      <c r="O7" s="33">
        <v>1163.6953302733307</v>
      </c>
      <c r="P7" s="33">
        <v>1173.3563337777396</v>
      </c>
      <c r="Q7" s="33">
        <v>1166.2730523397506</v>
      </c>
      <c r="R7" s="522"/>
      <c r="S7" s="256"/>
      <c r="T7" s="256"/>
      <c r="U7" s="256">
        <v>4295.3098711343255</v>
      </c>
      <c r="V7" s="256">
        <v>4287.4034911839062</v>
      </c>
      <c r="W7" s="256">
        <v>4580.1535210907978</v>
      </c>
      <c r="X7" s="256">
        <v>4742.3642217223314</v>
      </c>
      <c r="Y7" s="256">
        <v>4995.2565888280606</v>
      </c>
      <c r="Z7" s="256">
        <v>4795.7304528893728</v>
      </c>
      <c r="AA7" s="256">
        <v>4572.1155073448708</v>
      </c>
      <c r="AB7" s="33">
        <v>4335.0758754838116</v>
      </c>
      <c r="AC7" s="33">
        <v>3985.6406759104852</v>
      </c>
      <c r="AD7" s="33">
        <v>3732.0889850974695</v>
      </c>
      <c r="AE7" s="33">
        <v>3569.3904405598914</v>
      </c>
      <c r="AF7" s="33">
        <v>3466.9424086893005</v>
      </c>
      <c r="AG7" s="33">
        <v>3432.4617910946026</v>
      </c>
      <c r="AH7" s="522">
        <v>4190.1126605215477</v>
      </c>
      <c r="AI7" s="256">
        <v>3999.5399945471977</v>
      </c>
      <c r="AJ7" s="256">
        <v>3786.0851041471537</v>
      </c>
      <c r="AK7" s="256"/>
      <c r="AL7" s="256"/>
      <c r="AM7" s="256"/>
      <c r="AN7" s="256"/>
      <c r="AO7" s="256"/>
      <c r="AP7" s="256"/>
      <c r="AQ7" s="256"/>
      <c r="AR7" s="33"/>
      <c r="AS7" s="33"/>
      <c r="AT7" s="33"/>
      <c r="AU7" s="33">
        <v>373.4677344525719</v>
      </c>
      <c r="AV7" s="33">
        <v>455.32333653565013</v>
      </c>
      <c r="AW7" s="33">
        <v>459.90425777272748</v>
      </c>
      <c r="AX7" s="522"/>
      <c r="AY7" s="256"/>
      <c r="AZ7" s="256">
        <v>202.37181830129691</v>
      </c>
      <c r="BA7" s="256">
        <v>208.01514139278876</v>
      </c>
      <c r="BB7" s="256">
        <v>202.58123380516219</v>
      </c>
      <c r="BC7" s="256">
        <v>208.40526883685826</v>
      </c>
      <c r="BD7" s="256">
        <v>210.86032429430122</v>
      </c>
      <c r="BE7" s="256">
        <v>218.2597393673318</v>
      </c>
      <c r="BF7" s="256">
        <v>117.81959068531305</v>
      </c>
      <c r="BG7" s="256">
        <v>112.47034832977124</v>
      </c>
      <c r="BH7" s="33">
        <v>110.89859370143662</v>
      </c>
      <c r="BI7" s="33">
        <v>168.79883153003883</v>
      </c>
      <c r="BJ7" s="33">
        <v>167.54243716893902</v>
      </c>
      <c r="BK7" s="33">
        <v>104.02394001188411</v>
      </c>
      <c r="BL7" s="33">
        <v>103.04334834557211</v>
      </c>
      <c r="BM7" s="33">
        <v>102.18678654911267</v>
      </c>
      <c r="BN7" s="522"/>
      <c r="BO7" s="256"/>
      <c r="BP7" s="256"/>
      <c r="BQ7" s="256"/>
      <c r="BR7" s="256">
        <v>28.386096512728145</v>
      </c>
      <c r="BS7" s="256">
        <v>21.052813577373808</v>
      </c>
      <c r="BT7" s="256">
        <v>21.130515740257614</v>
      </c>
      <c r="BU7" s="256">
        <v>21.183698872264682</v>
      </c>
      <c r="BV7" s="256">
        <v>320.34443384299203</v>
      </c>
      <c r="BW7" s="256">
        <v>320.51578722410255</v>
      </c>
      <c r="BX7" s="33">
        <v>240.8635342222434</v>
      </c>
      <c r="BY7" s="33">
        <v>31.456998983725171</v>
      </c>
      <c r="BZ7" s="33">
        <v>32.001570306019715</v>
      </c>
      <c r="CA7" s="33">
        <v>32.29397895221117</v>
      </c>
      <c r="CB7" s="33">
        <v>32.157050380676907</v>
      </c>
      <c r="CC7" s="33">
        <v>11.924298234472246</v>
      </c>
      <c r="CD7" s="522"/>
      <c r="CE7" s="256"/>
      <c r="CF7" s="256"/>
      <c r="CG7" s="256">
        <v>225.53600942623493</v>
      </c>
      <c r="CH7" s="256">
        <v>450.13699173533547</v>
      </c>
      <c r="CI7" s="256">
        <v>497.10194860728382</v>
      </c>
      <c r="CJ7" s="256">
        <v>550.46980175834926</v>
      </c>
      <c r="CK7" s="256">
        <v>1264.4966637481659</v>
      </c>
      <c r="CL7" s="256">
        <v>717.85872776071665</v>
      </c>
      <c r="CM7" s="256">
        <v>763.15427417538262</v>
      </c>
      <c r="CN7" s="33">
        <v>1700.9507427360179</v>
      </c>
      <c r="CO7" s="33">
        <v>1681.0883728947506</v>
      </c>
      <c r="CP7" s="33">
        <v>1737.995674215184</v>
      </c>
      <c r="CQ7" s="33">
        <v>1764.5781328007988</v>
      </c>
      <c r="CR7" s="33">
        <v>1720.6498021088046</v>
      </c>
      <c r="CS7" s="33">
        <v>1754.008615639108</v>
      </c>
      <c r="CT7" s="522"/>
      <c r="CU7" s="256"/>
      <c r="CV7" s="256"/>
      <c r="CW7" s="256">
        <v>513.90460173137421</v>
      </c>
      <c r="CX7" s="256">
        <v>922.08359574926055</v>
      </c>
      <c r="CY7" s="256">
        <v>1109.4004537449825</v>
      </c>
      <c r="CZ7" s="256">
        <v>1297.7645192299265</v>
      </c>
      <c r="DA7" s="256"/>
      <c r="DB7" s="256"/>
      <c r="DC7" s="634"/>
      <c r="DD7" s="33"/>
      <c r="DE7" s="33"/>
      <c r="DF7" s="33"/>
      <c r="DG7" s="33"/>
      <c r="DH7" s="33"/>
      <c r="DI7" s="33"/>
      <c r="DJ7" s="527">
        <v>57.580032868016012</v>
      </c>
      <c r="DK7" s="256">
        <v>54.819458964140637</v>
      </c>
      <c r="DL7" s="256">
        <v>46.903166728844027</v>
      </c>
      <c r="DM7" s="256">
        <v>42.341956624148935</v>
      </c>
      <c r="DN7" s="256">
        <v>40.73778128428426</v>
      </c>
      <c r="DO7" s="256">
        <v>42.130055655866627</v>
      </c>
      <c r="DP7" s="256">
        <v>43.237230156468321</v>
      </c>
      <c r="DQ7" s="256">
        <v>65.528944679552438</v>
      </c>
      <c r="DR7" s="256">
        <v>56.947246849109256</v>
      </c>
      <c r="DS7" s="256">
        <v>51.226202143311554</v>
      </c>
      <c r="DT7" s="33">
        <v>47.240407284276181</v>
      </c>
      <c r="DU7" s="33">
        <v>47.212328348019952</v>
      </c>
      <c r="DV7" s="33">
        <v>50.65764664900999</v>
      </c>
      <c r="DW7" s="33">
        <v>52.408561385397924</v>
      </c>
      <c r="DX7" s="33">
        <v>56.993283875980545</v>
      </c>
      <c r="DY7" s="33">
        <v>61.547958750965613</v>
      </c>
      <c r="DZ7" s="522"/>
      <c r="EA7" s="256"/>
      <c r="EB7" s="256"/>
      <c r="EC7" s="256"/>
      <c r="ED7" s="256"/>
      <c r="EE7" s="256"/>
      <c r="EF7" s="256"/>
      <c r="EG7" s="256"/>
      <c r="EH7" s="256"/>
      <c r="EI7" s="33"/>
      <c r="EJ7" s="33"/>
      <c r="EK7" s="33"/>
      <c r="EL7" s="33"/>
      <c r="EM7" s="33"/>
      <c r="EN7" s="33"/>
      <c r="EO7" s="522"/>
      <c r="EP7" s="256"/>
      <c r="EQ7" s="256"/>
      <c r="ER7" s="256"/>
      <c r="ES7" s="256"/>
      <c r="ET7" s="256"/>
      <c r="EU7" s="256"/>
      <c r="EV7" s="256"/>
      <c r="EW7" s="33"/>
      <c r="EX7" s="33"/>
      <c r="EY7" s="33"/>
      <c r="EZ7" s="33"/>
      <c r="FA7" s="33"/>
      <c r="FB7" s="33"/>
      <c r="FC7" s="33"/>
      <c r="FD7" s="522"/>
      <c r="FE7" s="256"/>
      <c r="FF7" s="256"/>
      <c r="FG7" s="256"/>
      <c r="FH7" s="256"/>
      <c r="FI7" s="256"/>
      <c r="FJ7" s="256"/>
      <c r="FK7" s="256"/>
      <c r="FL7" s="256"/>
      <c r="FM7" s="33"/>
      <c r="FN7" s="33"/>
      <c r="FO7" s="33"/>
      <c r="FP7" s="33"/>
      <c r="FQ7" s="33"/>
      <c r="FR7" s="33"/>
      <c r="FS7" s="522">
        <v>91.051088461783607</v>
      </c>
      <c r="FT7" s="256">
        <v>77.631383328882322</v>
      </c>
      <c r="FU7" s="256">
        <v>71.334836534822472</v>
      </c>
      <c r="FV7" s="256">
        <v>70.638919929327614</v>
      </c>
      <c r="FW7" s="256">
        <v>75.391539280791889</v>
      </c>
      <c r="FX7" s="256">
        <v>79.289799082463873</v>
      </c>
      <c r="FY7" s="256">
        <v>105.6755435045002</v>
      </c>
      <c r="FZ7" s="256">
        <v>92.24635828160271</v>
      </c>
      <c r="GA7" s="256">
        <v>91.575825169820106</v>
      </c>
      <c r="GB7" s="33">
        <v>86.069679484071187</v>
      </c>
      <c r="GC7" s="33">
        <v>90.568778653370771</v>
      </c>
      <c r="GD7" s="33">
        <v>96.937702638360889</v>
      </c>
      <c r="GE7" s="33">
        <v>97.490679436421161</v>
      </c>
      <c r="GF7" s="33">
        <v>105.17643361519501</v>
      </c>
      <c r="GG7" s="33">
        <v>111.35371133663537</v>
      </c>
      <c r="GH7" s="527"/>
      <c r="GI7" s="256"/>
      <c r="GJ7" s="256"/>
      <c r="GK7" s="256"/>
      <c r="GL7" s="256"/>
      <c r="GM7" s="256"/>
      <c r="GN7" s="256"/>
      <c r="GO7" s="256"/>
      <c r="GP7" s="256"/>
      <c r="GQ7" s="256"/>
      <c r="GR7" s="33"/>
      <c r="GS7" s="33"/>
      <c r="GT7" s="33"/>
      <c r="GU7" s="33"/>
      <c r="GV7" s="33"/>
      <c r="GW7" s="33"/>
      <c r="GX7" s="522"/>
      <c r="GY7" s="256"/>
      <c r="GZ7" s="256"/>
      <c r="HA7" s="256"/>
      <c r="HB7" s="256"/>
      <c r="HC7" s="256"/>
      <c r="HD7" s="256"/>
      <c r="HE7" s="256"/>
      <c r="HF7" s="256"/>
      <c r="HG7" s="33"/>
      <c r="HH7" s="33"/>
      <c r="HI7" s="33"/>
      <c r="HJ7" s="33"/>
      <c r="HK7" s="33"/>
      <c r="HL7" s="33"/>
      <c r="HM7" s="522"/>
      <c r="HN7" s="256"/>
      <c r="HO7" s="256"/>
      <c r="HP7" s="256"/>
      <c r="HQ7" s="256"/>
      <c r="HR7" s="256"/>
      <c r="HS7" s="256"/>
      <c r="HT7" s="256"/>
      <c r="HU7" s="256"/>
      <c r="HV7" s="33"/>
      <c r="HW7" s="33"/>
      <c r="HX7" s="33"/>
      <c r="HY7" s="33"/>
      <c r="HZ7" s="33"/>
      <c r="IA7" s="33"/>
    </row>
    <row r="8" spans="1:235" s="520" customFormat="1">
      <c r="A8" s="432" t="s">
        <v>19</v>
      </c>
      <c r="B8" s="522">
        <v>229.34158043683783</v>
      </c>
      <c r="C8" s="256">
        <v>370.77834258266103</v>
      </c>
      <c r="D8" s="256">
        <v>361.00491576066986</v>
      </c>
      <c r="E8" s="256">
        <v>307.44269722564718</v>
      </c>
      <c r="F8" s="256">
        <v>317.46702006130363</v>
      </c>
      <c r="G8" s="256">
        <v>354.44157553587684</v>
      </c>
      <c r="H8" s="256">
        <v>396.46094420127878</v>
      </c>
      <c r="I8" s="256">
        <v>442.94707194709872</v>
      </c>
      <c r="J8" s="256">
        <v>427.85042935508642</v>
      </c>
      <c r="K8" s="256">
        <v>401.18176137985301</v>
      </c>
      <c r="L8" s="33">
        <v>386.40609014518407</v>
      </c>
      <c r="M8" s="33">
        <v>336.81338300264866</v>
      </c>
      <c r="N8" s="33">
        <v>365.78944895160976</v>
      </c>
      <c r="O8" s="33">
        <v>262.4552092167043</v>
      </c>
      <c r="P8" s="33">
        <v>261.77168503648522</v>
      </c>
      <c r="Q8" s="33">
        <v>255.00327980465195</v>
      </c>
      <c r="R8" s="522">
        <v>255.21461735043562</v>
      </c>
      <c r="S8" s="256">
        <v>407.35730070608525</v>
      </c>
      <c r="T8" s="256">
        <v>398.73586588695883</v>
      </c>
      <c r="U8" s="256">
        <v>336.63991582347143</v>
      </c>
      <c r="V8" s="256">
        <v>343.03158563404304</v>
      </c>
      <c r="W8" s="256">
        <v>390.55172562833616</v>
      </c>
      <c r="X8" s="256">
        <v>438.49375184614053</v>
      </c>
      <c r="Y8" s="256">
        <v>482.25677140627369</v>
      </c>
      <c r="Z8" s="256">
        <v>507.38272428851712</v>
      </c>
      <c r="AA8" s="256">
        <v>471.87700910867852</v>
      </c>
      <c r="AB8" s="33">
        <v>403.26611522435928</v>
      </c>
      <c r="AC8" s="33">
        <v>445.065807863739</v>
      </c>
      <c r="AD8" s="33">
        <v>315.9046744917876</v>
      </c>
      <c r="AE8" s="33">
        <v>316.30681459372687</v>
      </c>
      <c r="AF8" s="33">
        <v>314.24959957385624</v>
      </c>
      <c r="AG8" s="33">
        <v>306.72878540490512</v>
      </c>
      <c r="AH8" s="522"/>
      <c r="AI8" s="256"/>
      <c r="AJ8" s="256"/>
      <c r="AK8" s="256"/>
      <c r="AL8" s="256"/>
      <c r="AM8" s="256"/>
      <c r="AN8" s="256"/>
      <c r="AO8" s="256"/>
      <c r="AP8" s="256"/>
      <c r="AQ8" s="256"/>
      <c r="AR8" s="33"/>
      <c r="AS8" s="33"/>
      <c r="AT8" s="33"/>
      <c r="AU8" s="33"/>
      <c r="AV8" s="33"/>
      <c r="AW8" s="33"/>
      <c r="AX8" s="522"/>
      <c r="AY8" s="256"/>
      <c r="AZ8" s="256"/>
      <c r="BA8" s="256"/>
      <c r="BB8" s="256"/>
      <c r="BC8" s="256"/>
      <c r="BD8" s="256"/>
      <c r="BE8" s="256"/>
      <c r="BF8" s="256"/>
      <c r="BG8" s="256"/>
      <c r="BH8" s="33"/>
      <c r="BI8" s="33"/>
      <c r="BJ8" s="33"/>
      <c r="BK8" s="33"/>
      <c r="BL8" s="33"/>
      <c r="BM8" s="33"/>
      <c r="BN8" s="522">
        <v>79.671724441141222</v>
      </c>
      <c r="BO8" s="256">
        <v>135.95155709342561</v>
      </c>
      <c r="BP8" s="256">
        <v>128.123743165538</v>
      </c>
      <c r="BQ8" s="256">
        <v>126.94190310542953</v>
      </c>
      <c r="BR8" s="256">
        <v>140.69242108655561</v>
      </c>
      <c r="BS8" s="256">
        <v>127.86493332137164</v>
      </c>
      <c r="BT8" s="256">
        <v>184.54204064239488</v>
      </c>
      <c r="BU8" s="256">
        <v>197.33951671955089</v>
      </c>
      <c r="BV8" s="256"/>
      <c r="BW8" s="256"/>
      <c r="BX8" s="33"/>
      <c r="BY8" s="33"/>
      <c r="BZ8" s="33"/>
      <c r="CA8" s="33"/>
      <c r="CB8" s="33"/>
      <c r="CC8" s="33"/>
      <c r="CD8" s="522"/>
      <c r="CE8" s="256"/>
      <c r="CF8" s="256"/>
      <c r="CG8" s="256"/>
      <c r="CH8" s="256"/>
      <c r="CI8" s="256"/>
      <c r="CJ8" s="256"/>
      <c r="CK8" s="256"/>
      <c r="CL8" s="256"/>
      <c r="CM8" s="256"/>
      <c r="CN8" s="33"/>
      <c r="CO8" s="33"/>
      <c r="CP8" s="33"/>
      <c r="CQ8" s="33"/>
      <c r="CR8" s="33"/>
      <c r="CS8" s="33"/>
      <c r="CT8" s="522"/>
      <c r="CU8" s="256"/>
      <c r="CV8" s="256"/>
      <c r="CW8" s="256"/>
      <c r="CX8" s="256"/>
      <c r="CY8" s="256"/>
      <c r="CZ8" s="256"/>
      <c r="DA8" s="256"/>
      <c r="DB8" s="256"/>
      <c r="DC8" s="634"/>
      <c r="DD8" s="33"/>
      <c r="DE8" s="33"/>
      <c r="DF8" s="33"/>
      <c r="DG8" s="33"/>
      <c r="DH8" s="33"/>
      <c r="DI8" s="33"/>
      <c r="DJ8" s="527"/>
      <c r="DK8" s="256"/>
      <c r="DL8" s="256"/>
      <c r="DM8" s="256"/>
      <c r="DN8" s="256"/>
      <c r="DO8" s="256"/>
      <c r="DP8" s="256"/>
      <c r="DQ8" s="256"/>
      <c r="DR8" s="256"/>
      <c r="DS8" s="256"/>
      <c r="DT8" s="33"/>
      <c r="DU8" s="33"/>
      <c r="DV8" s="33"/>
      <c r="DW8" s="33"/>
      <c r="DX8" s="33"/>
      <c r="DY8" s="33">
        <v>0</v>
      </c>
      <c r="DZ8" s="522"/>
      <c r="EA8" s="256"/>
      <c r="EB8" s="256"/>
      <c r="EC8" s="256"/>
      <c r="ED8" s="256"/>
      <c r="EE8" s="256"/>
      <c r="EF8" s="256"/>
      <c r="EG8" s="256"/>
      <c r="EH8" s="256"/>
      <c r="EI8" s="33"/>
      <c r="EJ8" s="33"/>
      <c r="EK8" s="33"/>
      <c r="EL8" s="33"/>
      <c r="EM8" s="33"/>
      <c r="EN8" s="33"/>
      <c r="EO8" s="522"/>
      <c r="EP8" s="256"/>
      <c r="EQ8" s="256"/>
      <c r="ER8" s="256"/>
      <c r="ES8" s="256"/>
      <c r="ET8" s="256"/>
      <c r="EU8" s="256"/>
      <c r="EV8" s="256"/>
      <c r="EW8" s="33"/>
      <c r="EX8" s="33"/>
      <c r="EY8" s="33"/>
      <c r="EZ8" s="33"/>
      <c r="FA8" s="33"/>
      <c r="FB8" s="33"/>
      <c r="FC8" s="33"/>
      <c r="FD8" s="522"/>
      <c r="FE8" s="256"/>
      <c r="FF8" s="256"/>
      <c r="FG8" s="256"/>
      <c r="FH8" s="256"/>
      <c r="FI8" s="256"/>
      <c r="FJ8" s="256"/>
      <c r="FK8" s="256"/>
      <c r="FL8" s="256"/>
      <c r="FM8" s="33"/>
      <c r="FN8" s="33"/>
      <c r="FO8" s="33"/>
      <c r="FP8" s="33"/>
      <c r="FQ8" s="33"/>
      <c r="FR8" s="33"/>
      <c r="FS8" s="522"/>
      <c r="FT8" s="256"/>
      <c r="FU8" s="256"/>
      <c r="FV8" s="256"/>
      <c r="FW8" s="256"/>
      <c r="FX8" s="256"/>
      <c r="FY8" s="256"/>
      <c r="FZ8" s="256"/>
      <c r="GA8" s="256"/>
      <c r="GB8" s="33"/>
      <c r="GC8" s="33"/>
      <c r="GD8" s="33"/>
      <c r="GE8" s="33"/>
      <c r="GF8" s="33"/>
      <c r="GG8" s="33"/>
      <c r="GH8" s="527"/>
      <c r="GI8" s="256"/>
      <c r="GJ8" s="256"/>
      <c r="GK8" s="256"/>
      <c r="GL8" s="256"/>
      <c r="GM8" s="256"/>
      <c r="GN8" s="256"/>
      <c r="GO8" s="256"/>
      <c r="GP8" s="256"/>
      <c r="GQ8" s="256"/>
      <c r="GR8" s="33"/>
      <c r="GS8" s="33"/>
      <c r="GT8" s="33"/>
      <c r="GU8" s="33"/>
      <c r="GV8" s="33"/>
      <c r="GW8" s="33"/>
      <c r="GX8" s="522"/>
      <c r="GY8" s="256"/>
      <c r="GZ8" s="256"/>
      <c r="HA8" s="256"/>
      <c r="HB8" s="256"/>
      <c r="HC8" s="256"/>
      <c r="HD8" s="256"/>
      <c r="HE8" s="256"/>
      <c r="HF8" s="256"/>
      <c r="HG8" s="33"/>
      <c r="HH8" s="33"/>
      <c r="HI8" s="33"/>
      <c r="HJ8" s="33"/>
      <c r="HK8" s="33"/>
      <c r="HL8" s="33"/>
      <c r="HM8" s="522"/>
      <c r="HN8" s="256"/>
      <c r="HO8" s="256"/>
      <c r="HP8" s="256"/>
      <c r="HQ8" s="256"/>
      <c r="HR8" s="256"/>
      <c r="HS8" s="256"/>
      <c r="HT8" s="256"/>
      <c r="HU8" s="256"/>
      <c r="HV8" s="33"/>
      <c r="HW8" s="33"/>
      <c r="HX8" s="33"/>
      <c r="HY8" s="33"/>
      <c r="HZ8" s="33"/>
      <c r="IA8" s="33"/>
    </row>
    <row r="9" spans="1:235" s="520" customFormat="1">
      <c r="A9" s="432" t="s">
        <v>2</v>
      </c>
      <c r="B9" s="522">
        <v>687.69397369240301</v>
      </c>
      <c r="C9" s="256">
        <v>618.23388093671133</v>
      </c>
      <c r="D9" s="256">
        <v>640.45660401383589</v>
      </c>
      <c r="E9" s="256">
        <v>658.22957066872755</v>
      </c>
      <c r="F9" s="256">
        <v>679.02954301854618</v>
      </c>
      <c r="G9" s="256">
        <v>693.86478261130719</v>
      </c>
      <c r="H9" s="256">
        <v>876.22804042212977</v>
      </c>
      <c r="I9" s="256">
        <v>841.34282207730769</v>
      </c>
      <c r="J9" s="256">
        <v>986.15191605381017</v>
      </c>
      <c r="K9" s="256">
        <v>755.82907781719211</v>
      </c>
      <c r="L9" s="33">
        <v>724.46208566354301</v>
      </c>
      <c r="M9" s="33">
        <v>654.7936425227989</v>
      </c>
      <c r="N9" s="33">
        <v>688.25830263640955</v>
      </c>
      <c r="O9" s="33">
        <v>733.82801840047284</v>
      </c>
      <c r="P9" s="33">
        <v>754.70620425432628</v>
      </c>
      <c r="Q9" s="33">
        <v>742.06499442423649</v>
      </c>
      <c r="R9" s="522">
        <v>1293.8905069973491</v>
      </c>
      <c r="S9" s="256">
        <v>1185.9581098013068</v>
      </c>
      <c r="T9" s="256">
        <v>1259.0816002524994</v>
      </c>
      <c r="U9" s="256">
        <v>1299.8673067919835</v>
      </c>
      <c r="V9" s="256">
        <v>1342.6147543957954</v>
      </c>
      <c r="W9" s="256">
        <v>1376.3236636655206</v>
      </c>
      <c r="X9" s="256">
        <v>1254.5693113110335</v>
      </c>
      <c r="Y9" s="256">
        <v>1207.677959418631</v>
      </c>
      <c r="Z9" s="256">
        <v>1168.2023834200247</v>
      </c>
      <c r="AA9" s="256">
        <v>864.41961235397093</v>
      </c>
      <c r="AB9" s="33">
        <v>828.661838242763</v>
      </c>
      <c r="AC9" s="33">
        <v>758.67613023715251</v>
      </c>
      <c r="AD9" s="33">
        <v>800.04986269371409</v>
      </c>
      <c r="AE9" s="33">
        <v>842.041884480004</v>
      </c>
      <c r="AF9" s="33">
        <v>859.80701381475194</v>
      </c>
      <c r="AG9" s="33">
        <v>844.27089098118415</v>
      </c>
      <c r="AH9" s="522">
        <v>48.850709134377801</v>
      </c>
      <c r="AI9" s="256">
        <v>42.667419338762457</v>
      </c>
      <c r="AJ9" s="256">
        <v>40.189306945644717</v>
      </c>
      <c r="AK9" s="256">
        <v>39.809443215669987</v>
      </c>
      <c r="AL9" s="256">
        <v>48.98873857476125</v>
      </c>
      <c r="AM9" s="256">
        <v>56.533183096401835</v>
      </c>
      <c r="AN9" s="256">
        <v>194.8757985349726</v>
      </c>
      <c r="AO9" s="256">
        <v>197.24461696832506</v>
      </c>
      <c r="AP9" s="256">
        <v>773.38589592217102</v>
      </c>
      <c r="AQ9" s="256">
        <v>803.9221544319181</v>
      </c>
      <c r="AR9" s="33">
        <v>794.69323863562306</v>
      </c>
      <c r="AS9" s="33">
        <v>669.73593389642406</v>
      </c>
      <c r="AT9" s="33">
        <v>686.79177997074737</v>
      </c>
      <c r="AU9" s="33"/>
      <c r="AV9" s="33"/>
      <c r="AW9" s="33"/>
      <c r="AX9" s="522">
        <v>118.55460635596305</v>
      </c>
      <c r="AY9" s="256">
        <v>99.680528660178581</v>
      </c>
      <c r="AZ9" s="256">
        <v>84.401730675262385</v>
      </c>
      <c r="BA9" s="256">
        <v>84.1825381817373</v>
      </c>
      <c r="BB9" s="256">
        <v>93.277348825376635</v>
      </c>
      <c r="BC9" s="256">
        <v>95.21490826752121</v>
      </c>
      <c r="BD9" s="256">
        <v>260.02884524187527</v>
      </c>
      <c r="BE9" s="256">
        <v>270.66584870648967</v>
      </c>
      <c r="BF9" s="256">
        <v>238.24891352718421</v>
      </c>
      <c r="BG9" s="256">
        <v>241.91459569043002</v>
      </c>
      <c r="BH9" s="33">
        <v>236.70777674051214</v>
      </c>
      <c r="BI9" s="33">
        <v>189.58096700756229</v>
      </c>
      <c r="BJ9" s="33">
        <v>194.75108592822974</v>
      </c>
      <c r="BK9" s="33">
        <v>210.56315935601194</v>
      </c>
      <c r="BL9" s="33">
        <v>230.62678025718193</v>
      </c>
      <c r="BM9" s="33">
        <v>235.63183931493467</v>
      </c>
      <c r="BN9" s="522"/>
      <c r="BO9" s="256"/>
      <c r="BP9" s="256"/>
      <c r="BQ9" s="256"/>
      <c r="BR9" s="256"/>
      <c r="BS9" s="256"/>
      <c r="BT9" s="256"/>
      <c r="BU9" s="256">
        <v>67.452574244764932</v>
      </c>
      <c r="BV9" s="256">
        <v>87.970349268762405</v>
      </c>
      <c r="BW9" s="256">
        <v>110.4985023456579</v>
      </c>
      <c r="BX9" s="33">
        <v>85.107846400631601</v>
      </c>
      <c r="BY9" s="33">
        <v>75.584533623427959</v>
      </c>
      <c r="BZ9" s="33">
        <v>63.050000413456431</v>
      </c>
      <c r="CA9" s="33">
        <v>55.681501047086023</v>
      </c>
      <c r="CB9" s="33">
        <v>68.780409001851567</v>
      </c>
      <c r="CC9" s="33">
        <v>75.900906325008634</v>
      </c>
      <c r="CD9" s="522"/>
      <c r="CE9" s="256"/>
      <c r="CF9" s="256"/>
      <c r="CG9" s="256"/>
      <c r="CH9" s="256"/>
      <c r="CI9" s="256"/>
      <c r="CJ9" s="256">
        <v>89.592419380790218</v>
      </c>
      <c r="CK9" s="256"/>
      <c r="CL9" s="256"/>
      <c r="CM9" s="256"/>
      <c r="CN9" s="33"/>
      <c r="CO9" s="33"/>
      <c r="CP9" s="33"/>
      <c r="CQ9" s="33"/>
      <c r="CR9" s="33"/>
      <c r="CS9" s="33"/>
      <c r="CT9" s="522"/>
      <c r="CU9" s="256"/>
      <c r="CV9" s="256"/>
      <c r="CW9" s="256"/>
      <c r="CX9" s="256"/>
      <c r="CY9" s="256"/>
      <c r="CZ9" s="256">
        <v>760.48316420664207</v>
      </c>
      <c r="DA9" s="256">
        <v>762.45300605872308</v>
      </c>
      <c r="DB9" s="256">
        <v>729.62520409677904</v>
      </c>
      <c r="DC9" s="634">
        <v>845.34514925373128</v>
      </c>
      <c r="DD9" s="33">
        <v>952.18352601156073</v>
      </c>
      <c r="DE9" s="33">
        <v>593.84855360181507</v>
      </c>
      <c r="DF9" s="33">
        <v>515.55820476858344</v>
      </c>
      <c r="DG9" s="33">
        <v>466.40510159965413</v>
      </c>
      <c r="DH9" s="33">
        <v>446.69283646888567</v>
      </c>
      <c r="DI9" s="33">
        <v>375.78774617067842</v>
      </c>
      <c r="DJ9" s="527"/>
      <c r="DK9" s="256"/>
      <c r="DL9" s="256"/>
      <c r="DM9" s="256"/>
      <c r="DN9" s="256"/>
      <c r="DO9" s="256"/>
      <c r="DP9" s="256"/>
      <c r="DQ9" s="256"/>
      <c r="DR9" s="256"/>
      <c r="DS9" s="256"/>
      <c r="DT9" s="33"/>
      <c r="DU9" s="33"/>
      <c r="DV9" s="33"/>
      <c r="DW9" s="33"/>
      <c r="DX9" s="33"/>
      <c r="DY9" s="33">
        <v>0</v>
      </c>
      <c r="DZ9" s="522"/>
      <c r="EA9" s="256"/>
      <c r="EB9" s="256"/>
      <c r="EC9" s="256"/>
      <c r="ED9" s="256"/>
      <c r="EE9" s="256"/>
      <c r="EF9" s="256"/>
      <c r="EG9" s="256"/>
      <c r="EH9" s="256"/>
      <c r="EI9" s="33"/>
      <c r="EJ9" s="33"/>
      <c r="EK9" s="33"/>
      <c r="EL9" s="33"/>
      <c r="EM9" s="33"/>
      <c r="EN9" s="33"/>
      <c r="EO9" s="522"/>
      <c r="EP9" s="256"/>
      <c r="EQ9" s="256"/>
      <c r="ER9" s="256"/>
      <c r="ES9" s="256"/>
      <c r="ET9" s="256"/>
      <c r="EU9" s="256"/>
      <c r="EV9" s="256"/>
      <c r="EW9" s="33"/>
      <c r="EX9" s="33"/>
      <c r="EY9" s="33"/>
      <c r="EZ9" s="33"/>
      <c r="FA9" s="33"/>
      <c r="FB9" s="33"/>
      <c r="FC9" s="33"/>
      <c r="FD9" s="522"/>
      <c r="FE9" s="256"/>
      <c r="FF9" s="256"/>
      <c r="FG9" s="256"/>
      <c r="FH9" s="256"/>
      <c r="FI9" s="256"/>
      <c r="FJ9" s="256"/>
      <c r="FK9" s="256"/>
      <c r="FL9" s="256"/>
      <c r="FM9" s="33"/>
      <c r="FN9" s="33"/>
      <c r="FO9" s="33"/>
      <c r="FP9" s="33"/>
      <c r="FQ9" s="33"/>
      <c r="FR9" s="33"/>
      <c r="FS9" s="522"/>
      <c r="FT9" s="256"/>
      <c r="FU9" s="256"/>
      <c r="FV9" s="256"/>
      <c r="FW9" s="256"/>
      <c r="FX9" s="256"/>
      <c r="FY9" s="256"/>
      <c r="FZ9" s="256"/>
      <c r="GA9" s="256"/>
      <c r="GB9" s="33"/>
      <c r="GC9" s="33"/>
      <c r="GD9" s="33"/>
      <c r="GE9" s="33"/>
      <c r="GF9" s="33"/>
      <c r="GG9" s="33"/>
      <c r="GH9" s="527"/>
      <c r="GI9" s="256"/>
      <c r="GJ9" s="256"/>
      <c r="GK9" s="256"/>
      <c r="GL9" s="256"/>
      <c r="GM9" s="256"/>
      <c r="GN9" s="256"/>
      <c r="GO9" s="256"/>
      <c r="GP9" s="256"/>
      <c r="GQ9" s="256"/>
      <c r="GR9" s="33"/>
      <c r="GS9" s="33"/>
      <c r="GT9" s="33"/>
      <c r="GU9" s="33"/>
      <c r="GV9" s="33"/>
      <c r="GW9" s="33"/>
      <c r="GX9" s="522"/>
      <c r="GY9" s="256"/>
      <c r="GZ9" s="256"/>
      <c r="HA9" s="256"/>
      <c r="HB9" s="256"/>
      <c r="HC9" s="256"/>
      <c r="HD9" s="256"/>
      <c r="HE9" s="256"/>
      <c r="HF9" s="256"/>
      <c r="HG9" s="33"/>
      <c r="HH9" s="33"/>
      <c r="HI9" s="33"/>
      <c r="HJ9" s="33"/>
      <c r="HK9" s="33"/>
      <c r="HL9" s="33"/>
      <c r="HM9" s="522"/>
      <c r="HN9" s="256"/>
      <c r="HO9" s="256"/>
      <c r="HP9" s="256"/>
      <c r="HQ9" s="256"/>
      <c r="HR9" s="256"/>
      <c r="HS9" s="256"/>
      <c r="HT9" s="256"/>
      <c r="HU9" s="256"/>
      <c r="HV9" s="33"/>
      <c r="HW9" s="33"/>
      <c r="HX9" s="33"/>
      <c r="HY9" s="33"/>
      <c r="HZ9" s="33"/>
      <c r="IA9" s="33"/>
    </row>
    <row r="10" spans="1:235" s="520" customFormat="1">
      <c r="A10" s="432"/>
      <c r="B10" s="522"/>
      <c r="C10" s="256"/>
      <c r="D10" s="256"/>
      <c r="E10" s="256"/>
      <c r="F10" s="256"/>
      <c r="G10" s="256"/>
      <c r="H10" s="256"/>
      <c r="I10" s="256"/>
      <c r="J10" s="256"/>
      <c r="K10" s="256"/>
      <c r="L10" s="33"/>
      <c r="M10" s="33"/>
      <c r="N10" s="33"/>
      <c r="O10" s="33"/>
      <c r="P10" s="33"/>
      <c r="Q10" s="33"/>
      <c r="R10" s="522"/>
      <c r="S10" s="256"/>
      <c r="T10" s="256"/>
      <c r="U10" s="256"/>
      <c r="V10" s="256"/>
      <c r="W10" s="256"/>
      <c r="X10" s="256"/>
      <c r="Y10" s="256"/>
      <c r="Z10" s="256"/>
      <c r="AA10" s="256"/>
      <c r="AB10" s="33"/>
      <c r="AC10" s="33"/>
      <c r="AD10" s="33"/>
      <c r="AE10" s="33"/>
      <c r="AF10" s="33"/>
      <c r="AG10" s="33"/>
      <c r="AH10" s="522"/>
      <c r="AI10" s="256"/>
      <c r="AJ10" s="256"/>
      <c r="AK10" s="256"/>
      <c r="AL10" s="256"/>
      <c r="AM10" s="256"/>
      <c r="AN10" s="256"/>
      <c r="AO10" s="256"/>
      <c r="AP10" s="256"/>
      <c r="AQ10" s="256"/>
      <c r="AR10" s="33"/>
      <c r="AS10" s="33"/>
      <c r="AT10" s="33"/>
      <c r="AU10" s="33"/>
      <c r="AV10" s="33"/>
      <c r="AW10" s="33"/>
      <c r="AX10" s="522"/>
      <c r="AY10" s="256"/>
      <c r="AZ10" s="256"/>
      <c r="BA10" s="256"/>
      <c r="BB10" s="256"/>
      <c r="BC10" s="256"/>
      <c r="BD10" s="256"/>
      <c r="BE10" s="256"/>
      <c r="BF10" s="256"/>
      <c r="BG10" s="256"/>
      <c r="BH10" s="33"/>
      <c r="BI10" s="33"/>
      <c r="BJ10" s="33"/>
      <c r="BK10" s="33"/>
      <c r="BL10" s="33"/>
      <c r="BM10" s="33"/>
      <c r="BN10" s="522"/>
      <c r="BO10" s="256"/>
      <c r="BP10" s="256"/>
      <c r="BQ10" s="256"/>
      <c r="BR10" s="256"/>
      <c r="BS10" s="256"/>
      <c r="BT10" s="256"/>
      <c r="BU10" s="256"/>
      <c r="BV10" s="256"/>
      <c r="BW10" s="256"/>
      <c r="BX10" s="33"/>
      <c r="BY10" s="33"/>
      <c r="BZ10" s="33"/>
      <c r="CA10" s="33"/>
      <c r="CB10" s="33"/>
      <c r="CC10" s="33"/>
      <c r="CD10" s="522"/>
      <c r="CE10" s="256"/>
      <c r="CF10" s="256"/>
      <c r="CG10" s="256"/>
      <c r="CH10" s="256"/>
      <c r="CI10" s="256"/>
      <c r="CJ10" s="256"/>
      <c r="CK10" s="256"/>
      <c r="CL10" s="256"/>
      <c r="CM10" s="256"/>
      <c r="CN10" s="33"/>
      <c r="CO10" s="33"/>
      <c r="CP10" s="33"/>
      <c r="CQ10" s="33"/>
      <c r="CR10" s="33"/>
      <c r="CS10" s="33"/>
      <c r="CT10" s="522"/>
      <c r="CU10" s="256"/>
      <c r="CV10" s="256"/>
      <c r="CW10" s="256"/>
      <c r="CX10" s="256"/>
      <c r="CY10" s="256"/>
      <c r="CZ10" s="256"/>
      <c r="DA10" s="256"/>
      <c r="DB10" s="256"/>
      <c r="DC10" s="633"/>
      <c r="DD10" s="33"/>
      <c r="DE10" s="33"/>
      <c r="DF10" s="33"/>
      <c r="DG10" s="33"/>
      <c r="DH10" s="33"/>
      <c r="DI10" s="33"/>
      <c r="DJ10" s="527"/>
      <c r="DK10" s="256"/>
      <c r="DL10" s="256"/>
      <c r="DM10" s="256"/>
      <c r="DN10" s="256"/>
      <c r="DO10" s="256"/>
      <c r="DP10" s="256"/>
      <c r="DQ10" s="256"/>
      <c r="DR10" s="256"/>
      <c r="DS10" s="256"/>
      <c r="DT10" s="33"/>
      <c r="DU10" s="33"/>
      <c r="DV10" s="33"/>
      <c r="DW10" s="33"/>
      <c r="DX10" s="33"/>
      <c r="DY10" s="33">
        <v>0</v>
      </c>
      <c r="DZ10" s="522"/>
      <c r="EA10" s="256"/>
      <c r="EB10" s="256"/>
      <c r="EC10" s="256"/>
      <c r="ED10" s="256"/>
      <c r="EE10" s="256"/>
      <c r="EF10" s="256"/>
      <c r="EG10" s="256"/>
      <c r="EH10" s="256"/>
      <c r="EI10" s="33"/>
      <c r="EJ10" s="33"/>
      <c r="EK10" s="33"/>
      <c r="EL10" s="33"/>
      <c r="EM10" s="33"/>
      <c r="EN10" s="33"/>
      <c r="EO10" s="522"/>
      <c r="EP10" s="256"/>
      <c r="EQ10" s="256"/>
      <c r="ER10" s="256"/>
      <c r="ES10" s="256"/>
      <c r="ET10" s="256"/>
      <c r="EU10" s="256"/>
      <c r="EV10" s="256"/>
      <c r="EW10" s="33"/>
      <c r="EX10" s="33"/>
      <c r="EY10" s="33"/>
      <c r="EZ10" s="33"/>
      <c r="FA10" s="33"/>
      <c r="FB10" s="33"/>
      <c r="FC10" s="33"/>
      <c r="FD10" s="522"/>
      <c r="FE10" s="256"/>
      <c r="FF10" s="256"/>
      <c r="FG10" s="256"/>
      <c r="FH10" s="256"/>
      <c r="FI10" s="256"/>
      <c r="FJ10" s="256"/>
      <c r="FK10" s="256"/>
      <c r="FL10" s="256"/>
      <c r="FM10" s="33"/>
      <c r="FN10" s="33"/>
      <c r="FO10" s="33"/>
      <c r="FP10" s="33"/>
      <c r="FQ10" s="33"/>
      <c r="FR10" s="33"/>
      <c r="FS10" s="522"/>
      <c r="FT10" s="256"/>
      <c r="FU10" s="256"/>
      <c r="FV10" s="256"/>
      <c r="FW10" s="256"/>
      <c r="FX10" s="256"/>
      <c r="FY10" s="256"/>
      <c r="FZ10" s="256"/>
      <c r="GA10" s="256"/>
      <c r="GB10" s="33"/>
      <c r="GC10" s="33"/>
      <c r="GD10" s="33"/>
      <c r="GE10" s="33"/>
      <c r="GF10" s="33"/>
      <c r="GG10" s="33"/>
      <c r="GH10" s="527"/>
      <c r="GI10" s="256"/>
      <c r="GJ10" s="256"/>
      <c r="GK10" s="256"/>
      <c r="GL10" s="256"/>
      <c r="GM10" s="256"/>
      <c r="GN10" s="256"/>
      <c r="GO10" s="256"/>
      <c r="GP10" s="256"/>
      <c r="GQ10" s="256"/>
      <c r="GR10" s="33"/>
      <c r="GS10" s="33"/>
      <c r="GT10" s="33"/>
      <c r="GU10" s="33"/>
      <c r="GV10" s="33"/>
      <c r="GW10" s="33"/>
      <c r="GX10" s="522"/>
      <c r="GY10" s="256"/>
      <c r="GZ10" s="256"/>
      <c r="HA10" s="256"/>
      <c r="HB10" s="256"/>
      <c r="HC10" s="256"/>
      <c r="HD10" s="256"/>
      <c r="HE10" s="256"/>
      <c r="HF10" s="256"/>
      <c r="HG10" s="33"/>
      <c r="HH10" s="33"/>
      <c r="HI10" s="33"/>
      <c r="HJ10" s="33"/>
      <c r="HK10" s="33"/>
      <c r="HL10" s="33"/>
      <c r="HM10" s="522"/>
      <c r="HN10" s="256"/>
      <c r="HO10" s="256"/>
      <c r="HP10" s="256"/>
      <c r="HQ10" s="256"/>
      <c r="HR10" s="256"/>
      <c r="HS10" s="256"/>
      <c r="HT10" s="256"/>
      <c r="HU10" s="256"/>
      <c r="HV10" s="33"/>
      <c r="HW10" s="33"/>
      <c r="HX10" s="33"/>
      <c r="HY10" s="33"/>
      <c r="HZ10" s="33"/>
      <c r="IA10" s="33"/>
    </row>
    <row r="11" spans="1:235" s="520" customFormat="1">
      <c r="A11" s="432" t="s">
        <v>3</v>
      </c>
      <c r="B11" s="522">
        <v>799.99770873130251</v>
      </c>
      <c r="C11" s="256">
        <v>802.91753020440535</v>
      </c>
      <c r="D11" s="256">
        <v>724.17910192332363</v>
      </c>
      <c r="E11" s="256">
        <v>648.55359187356214</v>
      </c>
      <c r="F11" s="256">
        <v>540.51073061038176</v>
      </c>
      <c r="G11" s="256">
        <v>555.92955256146911</v>
      </c>
      <c r="H11" s="256">
        <v>603.55336860377668</v>
      </c>
      <c r="I11" s="256">
        <v>612.48222829554243</v>
      </c>
      <c r="J11" s="256">
        <v>552.61963224304577</v>
      </c>
      <c r="K11" s="256">
        <v>466.62365967931186</v>
      </c>
      <c r="L11" s="33">
        <v>408.94062412042109</v>
      </c>
      <c r="M11" s="33">
        <v>383.70489168916498</v>
      </c>
      <c r="N11" s="33">
        <v>372.32156714363356</v>
      </c>
      <c r="O11" s="33">
        <v>383.35210991172096</v>
      </c>
      <c r="P11" s="33">
        <v>387.46728740500487</v>
      </c>
      <c r="Q11" s="33">
        <v>402.47641197750039</v>
      </c>
      <c r="R11" s="522">
        <v>1826.5947232739509</v>
      </c>
      <c r="S11" s="256">
        <v>1835.3462895872758</v>
      </c>
      <c r="T11" s="256">
        <v>1649.8865658642394</v>
      </c>
      <c r="U11" s="256">
        <v>1489.4219672361155</v>
      </c>
      <c r="V11" s="256">
        <v>1351.0462993213109</v>
      </c>
      <c r="W11" s="256">
        <v>1377.3554582785443</v>
      </c>
      <c r="X11" s="256">
        <v>1437.5539423678615</v>
      </c>
      <c r="Y11" s="256">
        <v>1483.561936280204</v>
      </c>
      <c r="Z11" s="256">
        <v>1395.7231572276924</v>
      </c>
      <c r="AA11" s="256">
        <v>1218.1430262696783</v>
      </c>
      <c r="AB11" s="33">
        <v>1101.5775813160442</v>
      </c>
      <c r="AC11" s="33">
        <v>1049.2850074320604</v>
      </c>
      <c r="AD11" s="33">
        <v>1090.6925608917536</v>
      </c>
      <c r="AE11" s="33">
        <v>1123.7253751102382</v>
      </c>
      <c r="AF11" s="33">
        <v>1157.9860079771777</v>
      </c>
      <c r="AG11" s="33">
        <v>1204.6571645152326</v>
      </c>
      <c r="AH11" s="522">
        <v>1168.3228347752126</v>
      </c>
      <c r="AI11" s="256">
        <v>1129.9864862727088</v>
      </c>
      <c r="AJ11" s="256">
        <v>1043.5637472301123</v>
      </c>
      <c r="AK11" s="256">
        <v>969.05967053845461</v>
      </c>
      <c r="AL11" s="256">
        <v>574.11510099528721</v>
      </c>
      <c r="AM11" s="256">
        <v>818.29708542597223</v>
      </c>
      <c r="AN11" s="256">
        <v>1088.3293191247637</v>
      </c>
      <c r="AO11" s="256">
        <v>1077.2336724161046</v>
      </c>
      <c r="AP11" s="256">
        <v>864.77512824115172</v>
      </c>
      <c r="AQ11" s="256">
        <v>653.71374162914606</v>
      </c>
      <c r="AR11" s="33">
        <v>586.87713931522956</v>
      </c>
      <c r="AS11" s="33">
        <v>549.9547434399235</v>
      </c>
      <c r="AT11" s="33">
        <v>532.66559900529921</v>
      </c>
      <c r="AU11" s="33">
        <v>531.337225764349</v>
      </c>
      <c r="AV11" s="33">
        <v>528.67434538672524</v>
      </c>
      <c r="AW11" s="33">
        <v>562.6717080973358</v>
      </c>
      <c r="AX11" s="522"/>
      <c r="AY11" s="256"/>
      <c r="AZ11" s="256"/>
      <c r="BA11" s="256"/>
      <c r="BB11" s="256"/>
      <c r="BC11" s="256"/>
      <c r="BD11" s="256"/>
      <c r="BE11" s="256"/>
      <c r="BF11" s="256"/>
      <c r="BG11" s="256"/>
      <c r="BH11" s="33"/>
      <c r="BI11" s="33"/>
      <c r="BJ11" s="33"/>
      <c r="BK11" s="33"/>
      <c r="BL11" s="33"/>
      <c r="BM11" s="33"/>
      <c r="BN11" s="522"/>
      <c r="BO11" s="256"/>
      <c r="BP11" s="256"/>
      <c r="BQ11" s="256">
        <v>2.4143255998068764</v>
      </c>
      <c r="BR11" s="256">
        <v>2.7775348473523334</v>
      </c>
      <c r="BS11" s="256">
        <v>2.646358742452763</v>
      </c>
      <c r="BT11" s="256">
        <v>2.4659489452458265</v>
      </c>
      <c r="BU11" s="256">
        <v>2.3426705593246684</v>
      </c>
      <c r="BV11" s="256">
        <v>2.0473550596020496</v>
      </c>
      <c r="BW11" s="256"/>
      <c r="BX11" s="33"/>
      <c r="BY11" s="33"/>
      <c r="BZ11" s="33"/>
      <c r="CA11" s="33"/>
      <c r="CB11" s="33"/>
      <c r="CC11" s="33"/>
      <c r="CD11" s="522"/>
      <c r="CE11" s="256"/>
      <c r="CF11" s="256"/>
      <c r="CG11" s="256">
        <v>10.670015317259255</v>
      </c>
      <c r="CH11" s="256">
        <v>9.714773924167746</v>
      </c>
      <c r="CI11" s="256">
        <v>9.3998427798211068</v>
      </c>
      <c r="CJ11" s="256">
        <v>8.918518935316806</v>
      </c>
      <c r="CK11" s="256">
        <v>8.658251167153745</v>
      </c>
      <c r="CL11" s="256">
        <v>7.5268388053664124</v>
      </c>
      <c r="CM11" s="256"/>
      <c r="CN11" s="33"/>
      <c r="CO11" s="33"/>
      <c r="CP11" s="33"/>
      <c r="CQ11" s="33"/>
      <c r="CR11" s="33"/>
      <c r="CS11" s="33"/>
      <c r="CT11" s="522"/>
      <c r="CU11" s="256"/>
      <c r="CV11" s="256"/>
      <c r="CW11" s="256"/>
      <c r="CX11" s="256"/>
      <c r="CY11" s="256"/>
      <c r="CZ11" s="256"/>
      <c r="DA11" s="256"/>
      <c r="DB11" s="256"/>
      <c r="DC11" s="634"/>
      <c r="DD11" s="33"/>
      <c r="DE11" s="33"/>
      <c r="DF11" s="33"/>
      <c r="DG11" s="33"/>
      <c r="DH11" s="33"/>
      <c r="DI11" s="33"/>
      <c r="DJ11" s="527"/>
      <c r="DK11" s="256"/>
      <c r="DL11" s="256"/>
      <c r="DM11" s="256">
        <v>3.7432244858515844</v>
      </c>
      <c r="DN11" s="256">
        <v>3.3111467192571591</v>
      </c>
      <c r="DO11" s="256">
        <v>3.444125798872923</v>
      </c>
      <c r="DP11" s="256">
        <v>3.3472428248951953</v>
      </c>
      <c r="DQ11" s="256">
        <v>3.2194450117387734</v>
      </c>
      <c r="DR11" s="256">
        <v>2.7915789915136062</v>
      </c>
      <c r="DS11" s="256"/>
      <c r="DT11" s="33"/>
      <c r="DU11" s="33"/>
      <c r="DV11" s="33"/>
      <c r="DW11" s="33"/>
      <c r="DX11" s="33"/>
      <c r="DY11" s="33">
        <v>0</v>
      </c>
      <c r="DZ11" s="522"/>
      <c r="EA11" s="256"/>
      <c r="EB11" s="256"/>
      <c r="EC11" s="256"/>
      <c r="ED11" s="256"/>
      <c r="EE11" s="256"/>
      <c r="EF11" s="256"/>
      <c r="EG11" s="256"/>
      <c r="EH11" s="256"/>
      <c r="EI11" s="33"/>
      <c r="EJ11" s="33"/>
      <c r="EK11" s="33"/>
      <c r="EL11" s="33"/>
      <c r="EM11" s="33"/>
      <c r="EN11" s="33"/>
      <c r="EO11" s="522"/>
      <c r="EP11" s="256"/>
      <c r="EQ11" s="256"/>
      <c r="ER11" s="256"/>
      <c r="ES11" s="256"/>
      <c r="ET11" s="256"/>
      <c r="EU11" s="256"/>
      <c r="EV11" s="256"/>
      <c r="EW11" s="33"/>
      <c r="EX11" s="33"/>
      <c r="EY11" s="33"/>
      <c r="EZ11" s="33"/>
      <c r="FA11" s="33"/>
      <c r="FB11" s="33"/>
      <c r="FC11" s="33"/>
      <c r="FD11" s="522"/>
      <c r="FE11" s="256"/>
      <c r="FF11" s="256"/>
      <c r="FG11" s="256"/>
      <c r="FH11" s="256"/>
      <c r="FI11" s="256"/>
      <c r="FJ11" s="256"/>
      <c r="FK11" s="256"/>
      <c r="FL11" s="256"/>
      <c r="FM11" s="33"/>
      <c r="FN11" s="33"/>
      <c r="FO11" s="33"/>
      <c r="FP11" s="33"/>
      <c r="FQ11" s="33"/>
      <c r="FR11" s="33"/>
      <c r="FS11" s="522"/>
      <c r="FT11" s="256"/>
      <c r="FU11" s="256">
        <v>17.545144935617529</v>
      </c>
      <c r="FV11" s="256">
        <v>19.499782233477973</v>
      </c>
      <c r="FW11" s="256">
        <v>18.583371302918046</v>
      </c>
      <c r="FX11" s="256">
        <v>23.383545596539712</v>
      </c>
      <c r="FY11" s="256">
        <v>31.180893843789843</v>
      </c>
      <c r="FZ11" s="256">
        <v>24.802041403916832</v>
      </c>
      <c r="GA11" s="256"/>
      <c r="GB11" s="33"/>
      <c r="GC11" s="33"/>
      <c r="GD11" s="33"/>
      <c r="GE11" s="33"/>
      <c r="GF11" s="33"/>
      <c r="GG11" s="33"/>
      <c r="GH11" s="527"/>
      <c r="GI11" s="256"/>
      <c r="GJ11" s="256"/>
      <c r="GK11" s="256"/>
      <c r="GL11" s="256"/>
      <c r="GM11" s="256"/>
      <c r="GN11" s="256"/>
      <c r="GO11" s="256"/>
      <c r="GP11" s="256"/>
      <c r="GQ11" s="256"/>
      <c r="GR11" s="33"/>
      <c r="GS11" s="33"/>
      <c r="GT11" s="33"/>
      <c r="GU11" s="33">
        <v>217.03567921724698</v>
      </c>
      <c r="GV11" s="33"/>
      <c r="GW11" s="33"/>
      <c r="GX11" s="522"/>
      <c r="GY11" s="256"/>
      <c r="GZ11" s="256"/>
      <c r="HA11" s="256"/>
      <c r="HB11" s="256"/>
      <c r="HC11" s="256"/>
      <c r="HD11" s="256"/>
      <c r="HE11" s="256"/>
      <c r="HF11" s="256"/>
      <c r="HG11" s="33"/>
      <c r="HH11" s="33"/>
      <c r="HI11" s="33"/>
      <c r="HJ11" s="33">
        <v>217.03567921724698</v>
      </c>
      <c r="HK11" s="33"/>
      <c r="HL11" s="33"/>
      <c r="HM11" s="522"/>
      <c r="HN11" s="256"/>
      <c r="HO11" s="256"/>
      <c r="HP11" s="256"/>
      <c r="HQ11" s="256"/>
      <c r="HR11" s="256"/>
      <c r="HS11" s="256"/>
      <c r="HT11" s="256"/>
      <c r="HU11" s="256"/>
      <c r="HV11" s="33"/>
      <c r="HW11" s="33"/>
      <c r="HX11" s="33"/>
      <c r="HY11" s="33"/>
      <c r="HZ11" s="33"/>
      <c r="IA11" s="33"/>
    </row>
    <row r="12" spans="1:235" s="520" customFormat="1">
      <c r="A12" s="432" t="s">
        <v>4</v>
      </c>
      <c r="B12" s="522">
        <v>1095.362134731274</v>
      </c>
      <c r="C12" s="256">
        <v>810.62131588656359</v>
      </c>
      <c r="D12" s="256">
        <v>813.20683967900572</v>
      </c>
      <c r="E12" s="256">
        <v>792.08384891884748</v>
      </c>
      <c r="F12" s="256">
        <v>760.30347762539577</v>
      </c>
      <c r="G12" s="256">
        <v>808.56828560744134</v>
      </c>
      <c r="H12" s="256">
        <v>865.77010341381163</v>
      </c>
      <c r="I12" s="256">
        <v>984.67351087771738</v>
      </c>
      <c r="J12" s="256">
        <v>966.6640746833009</v>
      </c>
      <c r="K12" s="256">
        <v>951.03806287089014</v>
      </c>
      <c r="L12" s="33">
        <v>945.01587410932325</v>
      </c>
      <c r="M12" s="33">
        <v>939.72550616629553</v>
      </c>
      <c r="N12" s="33">
        <v>867.23926198195488</v>
      </c>
      <c r="O12" s="33">
        <v>894.93336161160425</v>
      </c>
      <c r="P12" s="33">
        <v>929.39833030100408</v>
      </c>
      <c r="Q12" s="33">
        <v>997.93192225715904</v>
      </c>
      <c r="R12" s="522">
        <v>4123.6536099997475</v>
      </c>
      <c r="S12" s="256">
        <v>3441.2974741547946</v>
      </c>
      <c r="T12" s="256">
        <v>3452.6190517800273</v>
      </c>
      <c r="U12" s="256">
        <v>3400.6887986482702</v>
      </c>
      <c r="V12" s="256">
        <v>3251.4786875151694</v>
      </c>
      <c r="W12" s="256">
        <v>3424.5459349238204</v>
      </c>
      <c r="X12" s="256">
        <v>3533.4825558174934</v>
      </c>
      <c r="Y12" s="256">
        <v>2233.4071491751056</v>
      </c>
      <c r="Z12" s="256">
        <v>2192.9321932602415</v>
      </c>
      <c r="AA12" s="256">
        <v>2164.8853093052771</v>
      </c>
      <c r="AB12" s="33">
        <v>2132.1312210641795</v>
      </c>
      <c r="AC12" s="33">
        <v>2086.558413963588</v>
      </c>
      <c r="AD12" s="33">
        <v>1926.6812458562019</v>
      </c>
      <c r="AE12" s="33">
        <v>1997.1020522264885</v>
      </c>
      <c r="AF12" s="33">
        <v>2029.0966440967677</v>
      </c>
      <c r="AG12" s="33">
        <v>2079.2491699908064</v>
      </c>
      <c r="AH12" s="522">
        <v>105.12473704581535</v>
      </c>
      <c r="AI12" s="256">
        <v>30.184132891937903</v>
      </c>
      <c r="AJ12" s="256">
        <v>29.255088881699166</v>
      </c>
      <c r="AK12" s="256">
        <v>28.920391797137167</v>
      </c>
      <c r="AL12" s="256">
        <v>28.545514538159779</v>
      </c>
      <c r="AM12" s="256">
        <v>16.864533935834281</v>
      </c>
      <c r="AN12" s="256">
        <v>17.335879254584437</v>
      </c>
      <c r="AO12" s="256"/>
      <c r="AP12" s="256"/>
      <c r="AQ12" s="256"/>
      <c r="AR12" s="33"/>
      <c r="AS12" s="33"/>
      <c r="AT12" s="33"/>
      <c r="AU12" s="33"/>
      <c r="AV12" s="33"/>
      <c r="AW12" s="33"/>
      <c r="AX12" s="522">
        <v>71.21650156243598</v>
      </c>
      <c r="AY12" s="256">
        <v>68.846750882666527</v>
      </c>
      <c r="AZ12" s="256">
        <v>66.601141799715791</v>
      </c>
      <c r="BA12" s="256">
        <v>63.206549833303271</v>
      </c>
      <c r="BB12" s="256">
        <v>60.385404478978209</v>
      </c>
      <c r="BC12" s="256">
        <v>73.467298811543159</v>
      </c>
      <c r="BD12" s="256">
        <v>66.703289202094638</v>
      </c>
      <c r="BE12" s="256">
        <v>142.12071043974314</v>
      </c>
      <c r="BF12" s="256">
        <v>134.90190916144903</v>
      </c>
      <c r="BG12" s="256">
        <v>133.60665664560344</v>
      </c>
      <c r="BH12" s="33">
        <v>139.49954707427324</v>
      </c>
      <c r="BI12" s="33">
        <v>142.52996864052179</v>
      </c>
      <c r="BJ12" s="33">
        <v>140.31450937873629</v>
      </c>
      <c r="BK12" s="33">
        <v>127.04542578767557</v>
      </c>
      <c r="BL12" s="33">
        <v>138.57662409284046</v>
      </c>
      <c r="BM12" s="33">
        <v>210.40792625555105</v>
      </c>
      <c r="BN12" s="522">
        <v>160.22450630829934</v>
      </c>
      <c r="BO12" s="256">
        <v>64.891176780530344</v>
      </c>
      <c r="BP12" s="256">
        <v>59.870009944594408</v>
      </c>
      <c r="BQ12" s="256">
        <v>57.706342344493457</v>
      </c>
      <c r="BR12" s="256">
        <v>57.956589287210804</v>
      </c>
      <c r="BS12" s="256">
        <v>58.812498310060867</v>
      </c>
      <c r="BT12" s="256">
        <v>58.675289686835384</v>
      </c>
      <c r="BU12" s="256">
        <v>135.67782678298641</v>
      </c>
      <c r="BV12" s="256">
        <v>134.1735158416335</v>
      </c>
      <c r="BW12" s="256">
        <v>494.30517518258836</v>
      </c>
      <c r="BX12" s="33">
        <v>496.70058312770095</v>
      </c>
      <c r="BY12" s="33">
        <v>499.47741568368116</v>
      </c>
      <c r="BZ12" s="33">
        <v>393.38018171414063</v>
      </c>
      <c r="CA12" s="33">
        <v>1698.7756265589737</v>
      </c>
      <c r="CB12" s="33">
        <v>2159.5856591351794</v>
      </c>
      <c r="CC12" s="33">
        <v>2302.8764323813534</v>
      </c>
      <c r="CD12" s="522"/>
      <c r="CE12" s="256"/>
      <c r="CF12" s="256"/>
      <c r="CG12" s="256">
        <v>1268.2847633736505</v>
      </c>
      <c r="CH12" s="256">
        <v>1280.6767324054492</v>
      </c>
      <c r="CI12" s="256">
        <v>1227.2862060518546</v>
      </c>
      <c r="CJ12" s="256">
        <v>2684.5626537850671</v>
      </c>
      <c r="CK12" s="256">
        <v>2504.0735268722301</v>
      </c>
      <c r="CL12" s="256">
        <v>2615.4537355030802</v>
      </c>
      <c r="CM12" s="256"/>
      <c r="CN12" s="33"/>
      <c r="CO12" s="33"/>
      <c r="CP12" s="33"/>
      <c r="CQ12" s="33"/>
      <c r="CR12" s="33"/>
      <c r="CS12" s="33"/>
      <c r="CT12" s="522">
        <v>218.50956628310752</v>
      </c>
      <c r="CU12" s="256">
        <v>994.25823880769644</v>
      </c>
      <c r="CV12" s="256">
        <v>1339.9997590448538</v>
      </c>
      <c r="CW12" s="256"/>
      <c r="CX12" s="256"/>
      <c r="CY12" s="256"/>
      <c r="CZ12" s="256"/>
      <c r="DA12" s="256"/>
      <c r="DB12" s="256"/>
      <c r="DC12" s="634"/>
      <c r="DD12" s="33"/>
      <c r="DE12" s="33"/>
      <c r="DF12" s="33"/>
      <c r="DG12" s="33"/>
      <c r="DH12" s="33"/>
      <c r="DI12" s="33"/>
      <c r="DJ12" s="527"/>
      <c r="DK12" s="256"/>
      <c r="DL12" s="256"/>
      <c r="DM12" s="256"/>
      <c r="DN12" s="256"/>
      <c r="DO12" s="256"/>
      <c r="DP12" s="256"/>
      <c r="DQ12" s="256"/>
      <c r="DR12" s="256"/>
      <c r="DS12" s="256"/>
      <c r="DT12" s="33"/>
      <c r="DU12" s="33"/>
      <c r="DV12" s="33"/>
      <c r="DW12" s="33"/>
      <c r="DX12" s="33"/>
      <c r="DY12" s="33">
        <v>0</v>
      </c>
      <c r="DZ12" s="522"/>
      <c r="EA12" s="256"/>
      <c r="EB12" s="256"/>
      <c r="EC12" s="256"/>
      <c r="ED12" s="256"/>
      <c r="EE12" s="256"/>
      <c r="EF12" s="256"/>
      <c r="EG12" s="256"/>
      <c r="EH12" s="256"/>
      <c r="EI12" s="33"/>
      <c r="EJ12" s="33"/>
      <c r="EK12" s="33"/>
      <c r="EL12" s="33"/>
      <c r="EM12" s="33"/>
      <c r="EN12" s="33"/>
      <c r="EO12" s="522"/>
      <c r="EP12" s="256"/>
      <c r="EQ12" s="256"/>
      <c r="ER12" s="256"/>
      <c r="ES12" s="256"/>
      <c r="ET12" s="256"/>
      <c r="EU12" s="256"/>
      <c r="EV12" s="256"/>
      <c r="EW12" s="33"/>
      <c r="EX12" s="33"/>
      <c r="EY12" s="33"/>
      <c r="EZ12" s="33"/>
      <c r="FA12" s="33"/>
      <c r="FB12" s="33"/>
      <c r="FC12" s="33"/>
      <c r="FD12" s="522"/>
      <c r="FE12" s="256"/>
      <c r="FF12" s="256"/>
      <c r="FG12" s="256"/>
      <c r="FH12" s="256"/>
      <c r="FI12" s="256"/>
      <c r="FJ12" s="256"/>
      <c r="FK12" s="256"/>
      <c r="FL12" s="256"/>
      <c r="FM12" s="33"/>
      <c r="FN12" s="33"/>
      <c r="FO12" s="33"/>
      <c r="FP12" s="33"/>
      <c r="FQ12" s="33"/>
      <c r="FR12" s="33"/>
      <c r="FS12" s="522"/>
      <c r="FT12" s="256"/>
      <c r="FU12" s="256"/>
      <c r="FV12" s="256"/>
      <c r="FW12" s="256"/>
      <c r="FX12" s="256"/>
      <c r="FY12" s="256"/>
      <c r="FZ12" s="256"/>
      <c r="GA12" s="256"/>
      <c r="GB12" s="33"/>
      <c r="GC12" s="33"/>
      <c r="GD12" s="33"/>
      <c r="GE12" s="33"/>
      <c r="GF12" s="33"/>
      <c r="GG12" s="33"/>
      <c r="GH12" s="527"/>
      <c r="GI12" s="256"/>
      <c r="GJ12" s="256"/>
      <c r="GK12" s="256"/>
      <c r="GL12" s="256"/>
      <c r="GM12" s="256"/>
      <c r="GN12" s="256"/>
      <c r="GO12" s="256"/>
      <c r="GP12" s="256"/>
      <c r="GQ12" s="256"/>
      <c r="GR12" s="33"/>
      <c r="GS12" s="33"/>
      <c r="GT12" s="33"/>
      <c r="GU12" s="33"/>
      <c r="GV12" s="33"/>
      <c r="GW12" s="33"/>
      <c r="GX12" s="522"/>
      <c r="GY12" s="256"/>
      <c r="GZ12" s="256"/>
      <c r="HA12" s="256"/>
      <c r="HB12" s="256"/>
      <c r="HC12" s="256"/>
      <c r="HD12" s="256"/>
      <c r="HE12" s="256"/>
      <c r="HF12" s="256"/>
      <c r="HG12" s="33"/>
      <c r="HH12" s="33"/>
      <c r="HI12" s="33"/>
      <c r="HJ12" s="33"/>
      <c r="HK12" s="33"/>
      <c r="HL12" s="33"/>
      <c r="HM12" s="522"/>
      <c r="HN12" s="256"/>
      <c r="HO12" s="256"/>
      <c r="HP12" s="256"/>
      <c r="HQ12" s="256"/>
      <c r="HR12" s="256"/>
      <c r="HS12" s="256"/>
      <c r="HT12" s="256"/>
      <c r="HU12" s="256"/>
      <c r="HV12" s="33"/>
      <c r="HW12" s="33"/>
      <c r="HX12" s="33"/>
      <c r="HY12" s="33"/>
      <c r="HZ12" s="33"/>
      <c r="IA12" s="33"/>
    </row>
    <row r="13" spans="1:235" s="520" customFormat="1">
      <c r="A13" s="432" t="s">
        <v>5</v>
      </c>
      <c r="B13" s="522">
        <v>509.20834341425888</v>
      </c>
      <c r="C13" s="256">
        <v>544.63903610385171</v>
      </c>
      <c r="D13" s="256">
        <v>568.21392040601881</v>
      </c>
      <c r="E13" s="256">
        <v>576.29050294995011</v>
      </c>
      <c r="F13" s="256">
        <v>590.97830621534604</v>
      </c>
      <c r="G13" s="256">
        <v>613.02643718656941</v>
      </c>
      <c r="H13" s="256">
        <v>698.26982262422177</v>
      </c>
      <c r="I13" s="256">
        <v>811.80221633476185</v>
      </c>
      <c r="J13" s="256">
        <v>800.93731170916249</v>
      </c>
      <c r="K13" s="256">
        <v>696.97830238240851</v>
      </c>
      <c r="L13" s="33">
        <v>592.86811932674266</v>
      </c>
      <c r="M13" s="33">
        <v>620.30628708941606</v>
      </c>
      <c r="N13" s="33">
        <v>600.36915508499703</v>
      </c>
      <c r="O13" s="33">
        <v>636.00824913259578</v>
      </c>
      <c r="P13" s="33">
        <v>633.03078399684443</v>
      </c>
      <c r="Q13" s="33">
        <v>640.00667103285718</v>
      </c>
      <c r="R13" s="522">
        <v>2125.4943366231701</v>
      </c>
      <c r="S13" s="256">
        <v>2231.8658486042827</v>
      </c>
      <c r="T13" s="256">
        <v>2315.0271733253417</v>
      </c>
      <c r="U13" s="256">
        <v>2395.1478286641459</v>
      </c>
      <c r="V13" s="256">
        <v>2415.1441845409799</v>
      </c>
      <c r="W13" s="256">
        <v>2350.4537879568816</v>
      </c>
      <c r="X13" s="256">
        <v>2769.3011381473934</v>
      </c>
      <c r="Y13" s="256">
        <v>3187.8450948996074</v>
      </c>
      <c r="Z13" s="256">
        <v>3167.4641891712095</v>
      </c>
      <c r="AA13" s="256">
        <v>2784.5769323761756</v>
      </c>
      <c r="AB13" s="33">
        <v>2393.2916051059615</v>
      </c>
      <c r="AC13" s="33">
        <v>2522.197123340562</v>
      </c>
      <c r="AD13" s="33">
        <v>2342.7882570959205</v>
      </c>
      <c r="AE13" s="33">
        <v>2409.4663996500535</v>
      </c>
      <c r="AF13" s="33">
        <v>2367.7548479737893</v>
      </c>
      <c r="AG13" s="33">
        <v>2375.4303903943528</v>
      </c>
      <c r="AH13" s="522"/>
      <c r="AI13" s="256"/>
      <c r="AJ13" s="256"/>
      <c r="AK13" s="256"/>
      <c r="AL13" s="256"/>
      <c r="AM13" s="256"/>
      <c r="AN13" s="256"/>
      <c r="AO13" s="256"/>
      <c r="AP13" s="256"/>
      <c r="AQ13" s="256"/>
      <c r="AR13" s="33"/>
      <c r="AS13" s="33"/>
      <c r="AT13" s="33"/>
      <c r="AU13" s="33"/>
      <c r="AV13" s="33"/>
      <c r="AW13" s="33"/>
      <c r="AX13" s="522">
        <v>99.222394766501978</v>
      </c>
      <c r="AY13" s="256">
        <v>124.82475055981233</v>
      </c>
      <c r="AZ13" s="256">
        <v>163.50078686364688</v>
      </c>
      <c r="BA13" s="256">
        <v>157.35703026257863</v>
      </c>
      <c r="BB13" s="256">
        <v>293.6726744673955</v>
      </c>
      <c r="BC13" s="256">
        <v>186.53559418867854</v>
      </c>
      <c r="BD13" s="256">
        <v>185.97026418508565</v>
      </c>
      <c r="BE13" s="256">
        <v>196.27811333555707</v>
      </c>
      <c r="BF13" s="256">
        <v>197.01087027602497</v>
      </c>
      <c r="BG13" s="256">
        <v>157.56735034903301</v>
      </c>
      <c r="BH13" s="33">
        <v>140.44045046555746</v>
      </c>
      <c r="BI13" s="33">
        <v>155.37329719537374</v>
      </c>
      <c r="BJ13" s="33">
        <v>157.65661530371816</v>
      </c>
      <c r="BK13" s="33">
        <v>197.04896012514206</v>
      </c>
      <c r="BL13" s="33">
        <v>164.80146465675688</v>
      </c>
      <c r="BM13" s="33">
        <v>164.36753228558007</v>
      </c>
      <c r="BN13" s="522"/>
      <c r="BO13" s="256"/>
      <c r="BP13" s="256"/>
      <c r="BQ13" s="256"/>
      <c r="BR13" s="256"/>
      <c r="BS13" s="256"/>
      <c r="BT13" s="256"/>
      <c r="BU13" s="256"/>
      <c r="BV13" s="256"/>
      <c r="BW13" s="256"/>
      <c r="BX13" s="33"/>
      <c r="BY13" s="33"/>
      <c r="BZ13" s="33"/>
      <c r="CA13" s="33"/>
      <c r="CB13" s="33"/>
      <c r="CC13" s="33"/>
      <c r="CD13" s="522"/>
      <c r="CE13" s="256"/>
      <c r="CF13" s="256"/>
      <c r="CG13" s="256"/>
      <c r="CH13" s="256"/>
      <c r="CI13" s="256"/>
      <c r="CJ13" s="256"/>
      <c r="CK13" s="256"/>
      <c r="CL13" s="256"/>
      <c r="CM13" s="256"/>
      <c r="CN13" s="33"/>
      <c r="CO13" s="33"/>
      <c r="CP13" s="33"/>
      <c r="CQ13" s="33"/>
      <c r="CR13" s="33"/>
      <c r="CS13" s="33"/>
      <c r="CT13" s="522"/>
      <c r="CU13" s="256"/>
      <c r="CV13" s="256"/>
      <c r="CW13" s="256"/>
      <c r="CX13" s="256"/>
      <c r="CY13" s="256"/>
      <c r="CZ13" s="256"/>
      <c r="DA13" s="256"/>
      <c r="DB13" s="256"/>
      <c r="DC13" s="634"/>
      <c r="DD13" s="33"/>
      <c r="DE13" s="33"/>
      <c r="DF13" s="33"/>
      <c r="DG13" s="33"/>
      <c r="DH13" s="33"/>
      <c r="DI13" s="33"/>
      <c r="DJ13" s="527"/>
      <c r="DK13" s="256"/>
      <c r="DL13" s="256"/>
      <c r="DM13" s="256"/>
      <c r="DN13" s="256"/>
      <c r="DO13" s="256"/>
      <c r="DP13" s="256"/>
      <c r="DQ13" s="256"/>
      <c r="DR13" s="256"/>
      <c r="DS13" s="256"/>
      <c r="DT13" s="33"/>
      <c r="DU13" s="33"/>
      <c r="DV13" s="33"/>
      <c r="DW13" s="33"/>
      <c r="DX13" s="33"/>
      <c r="DY13" s="33">
        <v>0</v>
      </c>
      <c r="DZ13" s="522"/>
      <c r="EA13" s="256"/>
      <c r="EB13" s="256"/>
      <c r="EC13" s="256"/>
      <c r="ED13" s="256"/>
      <c r="EE13" s="256"/>
      <c r="EF13" s="256"/>
      <c r="EG13" s="256"/>
      <c r="EH13" s="256"/>
      <c r="EI13" s="33"/>
      <c r="EJ13" s="33"/>
      <c r="EK13" s="33"/>
      <c r="EL13" s="33"/>
      <c r="EM13" s="33"/>
      <c r="EN13" s="33"/>
      <c r="EO13" s="522"/>
      <c r="EP13" s="256"/>
      <c r="EQ13" s="256"/>
      <c r="ER13" s="256"/>
      <c r="ES13" s="256"/>
      <c r="ET13" s="256"/>
      <c r="EU13" s="256"/>
      <c r="EV13" s="256"/>
      <c r="EW13" s="33"/>
      <c r="EX13" s="33"/>
      <c r="EY13" s="33"/>
      <c r="EZ13" s="33"/>
      <c r="FA13" s="33"/>
      <c r="FB13" s="33"/>
      <c r="FC13" s="33"/>
      <c r="FD13" s="522"/>
      <c r="FE13" s="256"/>
      <c r="FF13" s="256"/>
      <c r="FG13" s="256"/>
      <c r="FH13" s="256"/>
      <c r="FI13" s="256"/>
      <c r="FJ13" s="256"/>
      <c r="FK13" s="256"/>
      <c r="FL13" s="256"/>
      <c r="FM13" s="33"/>
      <c r="FN13" s="33"/>
      <c r="FO13" s="33"/>
      <c r="FP13" s="33"/>
      <c r="FQ13" s="33"/>
      <c r="FR13" s="33"/>
      <c r="FS13" s="522"/>
      <c r="FT13" s="256"/>
      <c r="FU13" s="256"/>
      <c r="FV13" s="256"/>
      <c r="FW13" s="256"/>
      <c r="FX13" s="256"/>
      <c r="FY13" s="256"/>
      <c r="FZ13" s="256"/>
      <c r="GA13" s="256"/>
      <c r="GB13" s="33"/>
      <c r="GC13" s="33"/>
      <c r="GD13" s="33"/>
      <c r="GE13" s="33"/>
      <c r="GF13" s="33"/>
      <c r="GG13" s="33"/>
      <c r="GH13" s="527"/>
      <c r="GI13" s="256"/>
      <c r="GJ13" s="256"/>
      <c r="GK13" s="256"/>
      <c r="GL13" s="256"/>
      <c r="GM13" s="256"/>
      <c r="GN13" s="256"/>
      <c r="GO13" s="256"/>
      <c r="GP13" s="256"/>
      <c r="GQ13" s="256"/>
      <c r="GR13" s="33"/>
      <c r="GS13" s="33"/>
      <c r="GT13" s="33"/>
      <c r="GU13" s="33"/>
      <c r="GV13" s="33"/>
      <c r="GW13" s="33"/>
      <c r="GX13" s="522"/>
      <c r="GY13" s="256"/>
      <c r="GZ13" s="256"/>
      <c r="HA13" s="256"/>
      <c r="HB13" s="256"/>
      <c r="HC13" s="256"/>
      <c r="HD13" s="256"/>
      <c r="HE13" s="256"/>
      <c r="HF13" s="256"/>
      <c r="HG13" s="33"/>
      <c r="HH13" s="33"/>
      <c r="HI13" s="33"/>
      <c r="HJ13" s="33"/>
      <c r="HK13" s="33"/>
      <c r="HL13" s="33"/>
      <c r="HM13" s="522"/>
      <c r="HN13" s="256"/>
      <c r="HO13" s="256"/>
      <c r="HP13" s="256"/>
      <c r="HQ13" s="256"/>
      <c r="HR13" s="256"/>
      <c r="HS13" s="256"/>
      <c r="HT13" s="256"/>
      <c r="HU13" s="256"/>
      <c r="HV13" s="33"/>
      <c r="HW13" s="33"/>
      <c r="HX13" s="33"/>
      <c r="HY13" s="33"/>
      <c r="HZ13" s="33"/>
      <c r="IA13" s="33"/>
    </row>
    <row r="14" spans="1:235" s="520" customFormat="1">
      <c r="A14" s="432" t="s">
        <v>6</v>
      </c>
      <c r="B14" s="522">
        <v>759.48229309907185</v>
      </c>
      <c r="C14" s="256">
        <v>786.7879247693171</v>
      </c>
      <c r="D14" s="256">
        <v>697.37037051261859</v>
      </c>
      <c r="E14" s="256">
        <v>674.91670825785081</v>
      </c>
      <c r="F14" s="256">
        <v>791.25887223078848</v>
      </c>
      <c r="G14" s="256">
        <v>719.86182707285582</v>
      </c>
      <c r="H14" s="256">
        <v>729.28470156597018</v>
      </c>
      <c r="I14" s="256">
        <v>790.82557288039516</v>
      </c>
      <c r="J14" s="256">
        <v>749.49841982137821</v>
      </c>
      <c r="K14" s="256">
        <v>716.70219010461801</v>
      </c>
      <c r="L14" s="33">
        <v>526.39068760415023</v>
      </c>
      <c r="M14" s="33">
        <v>542.97383940123154</v>
      </c>
      <c r="N14" s="33">
        <v>549.30819901041184</v>
      </c>
      <c r="O14" s="33">
        <v>551.88348392514354</v>
      </c>
      <c r="P14" s="33">
        <v>611.83883295293754</v>
      </c>
      <c r="Q14" s="33">
        <v>625.63849031113364</v>
      </c>
      <c r="R14" s="522">
        <v>2195.7118782432663</v>
      </c>
      <c r="S14" s="256">
        <v>2286.6204574793546</v>
      </c>
      <c r="T14" s="256">
        <v>2049.5626663536191</v>
      </c>
      <c r="U14" s="256">
        <v>1962.103943010701</v>
      </c>
      <c r="V14" s="256">
        <v>2324.2147799486288</v>
      </c>
      <c r="W14" s="256">
        <v>2122.1316328176372</v>
      </c>
      <c r="X14" s="256">
        <v>2152.4201171256209</v>
      </c>
      <c r="Y14" s="256">
        <v>2344.1131973448837</v>
      </c>
      <c r="Z14" s="256">
        <v>2252.9286034494717</v>
      </c>
      <c r="AA14" s="256">
        <v>2181.4524698012237</v>
      </c>
      <c r="AB14" s="33">
        <v>1631.177156366057</v>
      </c>
      <c r="AC14" s="33">
        <v>1693.4681948794241</v>
      </c>
      <c r="AD14" s="33">
        <v>1728.1568930625981</v>
      </c>
      <c r="AE14" s="33">
        <v>1741.2259127653767</v>
      </c>
      <c r="AF14" s="33">
        <v>1916.5661457054223</v>
      </c>
      <c r="AG14" s="33">
        <v>1938.3789323288454</v>
      </c>
      <c r="AH14" s="522"/>
      <c r="AI14" s="256"/>
      <c r="AJ14" s="256"/>
      <c r="AK14" s="256"/>
      <c r="AL14" s="256"/>
      <c r="AM14" s="256"/>
      <c r="AN14" s="256"/>
      <c r="AO14" s="256"/>
      <c r="AP14" s="256"/>
      <c r="AQ14" s="256"/>
      <c r="AR14" s="33"/>
      <c r="AS14" s="33"/>
      <c r="AT14" s="33"/>
      <c r="AU14" s="33"/>
      <c r="AV14" s="33"/>
      <c r="AW14" s="33"/>
      <c r="AX14" s="522"/>
      <c r="AY14" s="256"/>
      <c r="AZ14" s="256"/>
      <c r="BA14" s="256"/>
      <c r="BB14" s="256"/>
      <c r="BC14" s="256"/>
      <c r="BD14" s="256"/>
      <c r="BE14" s="256"/>
      <c r="BF14" s="256"/>
      <c r="BG14" s="256"/>
      <c r="BH14" s="33"/>
      <c r="BI14" s="33"/>
      <c r="BJ14" s="33"/>
      <c r="BK14" s="33"/>
      <c r="BL14" s="33"/>
      <c r="BM14" s="33"/>
      <c r="BN14" s="522"/>
      <c r="BO14" s="256"/>
      <c r="BP14" s="256"/>
      <c r="BQ14" s="256"/>
      <c r="BR14" s="256"/>
      <c r="BS14" s="256"/>
      <c r="BT14" s="256"/>
      <c r="BU14" s="256"/>
      <c r="BV14" s="256"/>
      <c r="BW14" s="256"/>
      <c r="BX14" s="33"/>
      <c r="BY14" s="33"/>
      <c r="BZ14" s="33"/>
      <c r="CA14" s="33"/>
      <c r="CB14" s="33"/>
      <c r="CC14" s="33"/>
      <c r="CD14" s="522"/>
      <c r="CE14" s="256"/>
      <c r="CF14" s="256"/>
      <c r="CG14" s="256"/>
      <c r="CH14" s="256"/>
      <c r="CI14" s="256"/>
      <c r="CJ14" s="256"/>
      <c r="CK14" s="256"/>
      <c r="CL14" s="256"/>
      <c r="CM14" s="256"/>
      <c r="CN14" s="33"/>
      <c r="CO14" s="33"/>
      <c r="CP14" s="33"/>
      <c r="CQ14" s="33"/>
      <c r="CR14" s="33"/>
      <c r="CS14" s="33"/>
      <c r="CT14" s="522"/>
      <c r="CU14" s="256"/>
      <c r="CV14" s="256"/>
      <c r="CW14" s="256"/>
      <c r="CX14" s="256"/>
      <c r="CY14" s="256"/>
      <c r="CZ14" s="256"/>
      <c r="DA14" s="256"/>
      <c r="DB14" s="256"/>
      <c r="DC14" s="634"/>
      <c r="DD14" s="33"/>
      <c r="DE14" s="33"/>
      <c r="DF14" s="33"/>
      <c r="DG14" s="33"/>
      <c r="DH14" s="33"/>
      <c r="DI14" s="33"/>
      <c r="DJ14" s="527"/>
      <c r="DK14" s="256"/>
      <c r="DL14" s="256"/>
      <c r="DM14" s="256"/>
      <c r="DN14" s="256"/>
      <c r="DO14" s="256"/>
      <c r="DP14" s="256"/>
      <c r="DQ14" s="256"/>
      <c r="DR14" s="256"/>
      <c r="DS14" s="256"/>
      <c r="DT14" s="33">
        <v>32.831551981388948</v>
      </c>
      <c r="DU14" s="33">
        <v>32.795959045084224</v>
      </c>
      <c r="DV14" s="33">
        <v>37.029151249192275</v>
      </c>
      <c r="DW14" s="33"/>
      <c r="DX14" s="33"/>
      <c r="DY14" s="33">
        <v>0</v>
      </c>
      <c r="DZ14" s="522"/>
      <c r="EA14" s="256"/>
      <c r="EB14" s="256"/>
      <c r="EC14" s="256"/>
      <c r="ED14" s="256"/>
      <c r="EE14" s="256"/>
      <c r="EF14" s="256"/>
      <c r="EG14" s="256"/>
      <c r="EH14" s="256"/>
      <c r="EI14" s="33"/>
      <c r="EJ14" s="33"/>
      <c r="EK14" s="33"/>
      <c r="EL14" s="33"/>
      <c r="EM14" s="33"/>
      <c r="EN14" s="33"/>
      <c r="EO14" s="522"/>
      <c r="EP14" s="256"/>
      <c r="EQ14" s="256"/>
      <c r="ER14" s="256"/>
      <c r="ES14" s="256"/>
      <c r="ET14" s="256"/>
      <c r="EU14" s="256"/>
      <c r="EV14" s="256"/>
      <c r="EW14" s="33"/>
      <c r="EX14" s="33"/>
      <c r="EY14" s="33"/>
      <c r="EZ14" s="33"/>
      <c r="FA14" s="33"/>
      <c r="FB14" s="33"/>
      <c r="FC14" s="33"/>
      <c r="FD14" s="522"/>
      <c r="FE14" s="256"/>
      <c r="FF14" s="256"/>
      <c r="FG14" s="256"/>
      <c r="FH14" s="256"/>
      <c r="FI14" s="256"/>
      <c r="FJ14" s="256"/>
      <c r="FK14" s="256"/>
      <c r="FL14" s="256"/>
      <c r="FM14" s="33">
        <v>68.493059385760233</v>
      </c>
      <c r="FN14" s="33">
        <v>94.775059226775554</v>
      </c>
      <c r="FO14" s="33">
        <v>101.20014996425272</v>
      </c>
      <c r="FP14" s="33"/>
      <c r="FQ14" s="33"/>
      <c r="FR14" s="33"/>
      <c r="FS14" s="522"/>
      <c r="FT14" s="256"/>
      <c r="FU14" s="256"/>
      <c r="FV14" s="256"/>
      <c r="FW14" s="256"/>
      <c r="FX14" s="256"/>
      <c r="FY14" s="256"/>
      <c r="FZ14" s="256"/>
      <c r="GA14" s="256"/>
      <c r="GB14" s="33">
        <v>378.05012643796658</v>
      </c>
      <c r="GC14" s="33">
        <v>373.40515417845972</v>
      </c>
      <c r="GD14" s="33">
        <v>378.79690291840382</v>
      </c>
      <c r="GE14" s="33"/>
      <c r="GF14" s="33"/>
      <c r="GG14" s="33"/>
      <c r="GH14" s="527"/>
      <c r="GI14" s="256"/>
      <c r="GJ14" s="256"/>
      <c r="GK14" s="256"/>
      <c r="GL14" s="256"/>
      <c r="GM14" s="256"/>
      <c r="GN14" s="256"/>
      <c r="GO14" s="256"/>
      <c r="GP14" s="256"/>
      <c r="GQ14" s="256"/>
      <c r="GR14" s="33"/>
      <c r="GS14" s="33"/>
      <c r="GT14" s="33"/>
      <c r="GU14" s="33"/>
      <c r="GV14" s="33"/>
      <c r="GW14" s="33"/>
      <c r="GX14" s="522"/>
      <c r="GY14" s="256"/>
      <c r="GZ14" s="256"/>
      <c r="HA14" s="256"/>
      <c r="HB14" s="256"/>
      <c r="HC14" s="256"/>
      <c r="HD14" s="256"/>
      <c r="HE14" s="256"/>
      <c r="HF14" s="256"/>
      <c r="HG14" s="33"/>
      <c r="HH14" s="33"/>
      <c r="HI14" s="33"/>
      <c r="HJ14" s="33"/>
      <c r="HK14" s="33"/>
      <c r="HL14" s="33"/>
      <c r="HM14" s="522"/>
      <c r="HN14" s="256"/>
      <c r="HO14" s="256"/>
      <c r="HP14" s="256"/>
      <c r="HQ14" s="256"/>
      <c r="HR14" s="256"/>
      <c r="HS14" s="256"/>
      <c r="HT14" s="256"/>
      <c r="HU14" s="256"/>
      <c r="HV14" s="33"/>
      <c r="HW14" s="33"/>
      <c r="HX14" s="33"/>
      <c r="HY14" s="33"/>
      <c r="HZ14" s="33"/>
      <c r="IA14" s="33"/>
    </row>
    <row r="15" spans="1:235" s="520" customFormat="1">
      <c r="A15" s="432"/>
      <c r="B15" s="522"/>
      <c r="C15" s="256"/>
      <c r="D15" s="256"/>
      <c r="E15" s="256"/>
      <c r="F15" s="256"/>
      <c r="G15" s="256"/>
      <c r="H15" s="256"/>
      <c r="I15" s="256"/>
      <c r="J15" s="256"/>
      <c r="K15" s="256"/>
      <c r="L15" s="33"/>
      <c r="M15" s="33"/>
      <c r="N15" s="33"/>
      <c r="O15" s="33"/>
      <c r="P15" s="33"/>
      <c r="Q15" s="33"/>
      <c r="R15" s="522"/>
      <c r="S15" s="256"/>
      <c r="T15" s="256"/>
      <c r="U15" s="256"/>
      <c r="V15" s="256"/>
      <c r="W15" s="256"/>
      <c r="X15" s="256"/>
      <c r="Y15" s="256"/>
      <c r="Z15" s="256"/>
      <c r="AA15" s="256"/>
      <c r="AB15" s="33"/>
      <c r="AC15" s="33"/>
      <c r="AD15" s="33"/>
      <c r="AE15" s="33"/>
      <c r="AF15" s="33"/>
      <c r="AG15" s="33"/>
      <c r="AH15" s="522"/>
      <c r="AI15" s="256"/>
      <c r="AJ15" s="256"/>
      <c r="AK15" s="256"/>
      <c r="AL15" s="256"/>
      <c r="AM15" s="256"/>
      <c r="AN15" s="256"/>
      <c r="AO15" s="256"/>
      <c r="AP15" s="256"/>
      <c r="AQ15" s="256"/>
      <c r="AR15" s="33"/>
      <c r="AS15" s="33"/>
      <c r="AT15" s="33"/>
      <c r="AU15" s="33"/>
      <c r="AV15" s="33"/>
      <c r="AW15" s="33"/>
      <c r="AX15" s="522"/>
      <c r="AY15" s="256"/>
      <c r="AZ15" s="256"/>
      <c r="BA15" s="256"/>
      <c r="BB15" s="256"/>
      <c r="BC15" s="256"/>
      <c r="BD15" s="256"/>
      <c r="BE15" s="256"/>
      <c r="BF15" s="256"/>
      <c r="BG15" s="256"/>
      <c r="BH15" s="33"/>
      <c r="BI15" s="33"/>
      <c r="BJ15" s="33"/>
      <c r="BK15" s="33"/>
      <c r="BL15" s="33"/>
      <c r="BM15" s="33"/>
      <c r="BN15" s="522"/>
      <c r="BO15" s="256"/>
      <c r="BP15" s="256"/>
      <c r="BQ15" s="256"/>
      <c r="BR15" s="256"/>
      <c r="BS15" s="256"/>
      <c r="BT15" s="256"/>
      <c r="BU15" s="256"/>
      <c r="BV15" s="256"/>
      <c r="BW15" s="256"/>
      <c r="BX15" s="33"/>
      <c r="BY15" s="33"/>
      <c r="BZ15" s="33"/>
      <c r="CA15" s="33"/>
      <c r="CB15" s="33"/>
      <c r="CC15" s="33"/>
      <c r="CD15" s="522"/>
      <c r="CE15" s="256"/>
      <c r="CF15" s="256"/>
      <c r="CG15" s="256"/>
      <c r="CH15" s="256"/>
      <c r="CI15" s="256"/>
      <c r="CJ15" s="256"/>
      <c r="CK15" s="256"/>
      <c r="CL15" s="256"/>
      <c r="CM15" s="256"/>
      <c r="CN15" s="33"/>
      <c r="CO15" s="33"/>
      <c r="CP15" s="33"/>
      <c r="CQ15" s="33"/>
      <c r="CR15" s="33"/>
      <c r="CS15" s="33"/>
      <c r="CT15" s="522"/>
      <c r="CU15" s="256"/>
      <c r="CV15" s="256"/>
      <c r="CW15" s="256"/>
      <c r="CX15" s="256"/>
      <c r="CY15" s="256"/>
      <c r="CZ15" s="256"/>
      <c r="DA15" s="256"/>
      <c r="DB15" s="256"/>
      <c r="DC15" s="633"/>
      <c r="DD15" s="33"/>
      <c r="DE15" s="33"/>
      <c r="DF15" s="33"/>
      <c r="DG15" s="33"/>
      <c r="DH15" s="33"/>
      <c r="DI15" s="33"/>
      <c r="DJ15" s="527"/>
      <c r="DK15" s="256"/>
      <c r="DL15" s="256"/>
      <c r="DM15" s="256"/>
      <c r="DN15" s="256"/>
      <c r="DO15" s="256"/>
      <c r="DP15" s="256"/>
      <c r="DQ15" s="256"/>
      <c r="DR15" s="256"/>
      <c r="DS15" s="256"/>
      <c r="DT15" s="33"/>
      <c r="DU15" s="33"/>
      <c r="DV15" s="33"/>
      <c r="DW15" s="33"/>
      <c r="DX15" s="33"/>
      <c r="DY15" s="33"/>
      <c r="DZ15" s="522"/>
      <c r="EA15" s="256"/>
      <c r="EB15" s="256"/>
      <c r="EC15" s="256"/>
      <c r="ED15" s="256"/>
      <c r="EE15" s="256"/>
      <c r="EF15" s="256"/>
      <c r="EG15" s="256"/>
      <c r="EH15" s="256"/>
      <c r="EI15" s="33"/>
      <c r="EJ15" s="33"/>
      <c r="EK15" s="33"/>
      <c r="EL15" s="33"/>
      <c r="EM15" s="33"/>
      <c r="EN15" s="33"/>
      <c r="EO15" s="522"/>
      <c r="EP15" s="256"/>
      <c r="EQ15" s="256"/>
      <c r="ER15" s="256"/>
      <c r="ES15" s="256"/>
      <c r="ET15" s="256"/>
      <c r="EU15" s="256"/>
      <c r="EV15" s="256"/>
      <c r="EW15" s="33"/>
      <c r="EX15" s="33"/>
      <c r="EY15" s="33"/>
      <c r="EZ15" s="33"/>
      <c r="FA15" s="33"/>
      <c r="FB15" s="33"/>
      <c r="FC15" s="33"/>
      <c r="FD15" s="522"/>
      <c r="FE15" s="256"/>
      <c r="FF15" s="256"/>
      <c r="FG15" s="256"/>
      <c r="FH15" s="256"/>
      <c r="FI15" s="256"/>
      <c r="FJ15" s="256"/>
      <c r="FK15" s="256"/>
      <c r="FL15" s="256"/>
      <c r="FM15" s="33"/>
      <c r="FN15" s="33"/>
      <c r="FO15" s="33"/>
      <c r="FP15" s="33"/>
      <c r="FQ15" s="33"/>
      <c r="FR15" s="33"/>
      <c r="FS15" s="522"/>
      <c r="FT15" s="256"/>
      <c r="FU15" s="256"/>
      <c r="FV15" s="256"/>
      <c r="FW15" s="256"/>
      <c r="FX15" s="256"/>
      <c r="FY15" s="256"/>
      <c r="FZ15" s="256"/>
      <c r="GA15" s="256"/>
      <c r="GB15" s="33"/>
      <c r="GC15" s="33"/>
      <c r="GD15" s="33"/>
      <c r="GE15" s="33"/>
      <c r="GF15" s="33"/>
      <c r="GG15" s="33"/>
      <c r="GH15" s="527"/>
      <c r="GI15" s="256"/>
      <c r="GJ15" s="256"/>
      <c r="GK15" s="256"/>
      <c r="GL15" s="256"/>
      <c r="GM15" s="256"/>
      <c r="GN15" s="256"/>
      <c r="GO15" s="256"/>
      <c r="GP15" s="256"/>
      <c r="GQ15" s="256"/>
      <c r="GR15" s="33"/>
      <c r="GS15" s="33"/>
      <c r="GT15" s="33"/>
      <c r="GU15" s="33"/>
      <c r="GV15" s="33"/>
      <c r="GW15" s="33"/>
      <c r="GX15" s="522"/>
      <c r="GY15" s="256"/>
      <c r="GZ15" s="256"/>
      <c r="HA15" s="256"/>
      <c r="HB15" s="256"/>
      <c r="HC15" s="256"/>
      <c r="HD15" s="256"/>
      <c r="HE15" s="256"/>
      <c r="HF15" s="256"/>
      <c r="HG15" s="33"/>
      <c r="HH15" s="33"/>
      <c r="HI15" s="33"/>
      <c r="HJ15" s="33"/>
      <c r="HK15" s="33"/>
      <c r="HL15" s="33"/>
      <c r="HM15" s="522"/>
      <c r="HN15" s="256"/>
      <c r="HO15" s="256"/>
      <c r="HP15" s="256"/>
      <c r="HQ15" s="256"/>
      <c r="HR15" s="256"/>
      <c r="HS15" s="256"/>
      <c r="HT15" s="256"/>
      <c r="HU15" s="256"/>
      <c r="HV15" s="33"/>
      <c r="HW15" s="33"/>
      <c r="HX15" s="33"/>
      <c r="HY15" s="33"/>
      <c r="HZ15" s="33"/>
      <c r="IA15" s="33"/>
    </row>
    <row r="16" spans="1:235" s="520" customFormat="1">
      <c r="A16" s="432" t="s">
        <v>7</v>
      </c>
      <c r="B16" s="522">
        <v>1309.4546108904365</v>
      </c>
      <c r="C16" s="256">
        <v>1165.0038233152084</v>
      </c>
      <c r="D16" s="256">
        <v>1090.4592844364126</v>
      </c>
      <c r="E16" s="256">
        <v>1152.4501202444274</v>
      </c>
      <c r="F16" s="256">
        <v>1085.1961572518658</v>
      </c>
      <c r="G16" s="256">
        <v>1045.6055779361466</v>
      </c>
      <c r="H16" s="256">
        <v>1159.958168353704</v>
      </c>
      <c r="I16" s="256">
        <v>1352.113100953391</v>
      </c>
      <c r="J16" s="256">
        <v>1343.0063339416351</v>
      </c>
      <c r="K16" s="256">
        <v>1293.2711170641403</v>
      </c>
      <c r="L16" s="33">
        <v>1187.7269680514596</v>
      </c>
      <c r="M16" s="33">
        <v>1129.6041390545768</v>
      </c>
      <c r="N16" s="33">
        <v>1132.6417304753807</v>
      </c>
      <c r="O16" s="33">
        <v>1199.0969682054815</v>
      </c>
      <c r="P16" s="33">
        <v>1249.2836868291645</v>
      </c>
      <c r="Q16" s="33">
        <v>1413.1935646111881</v>
      </c>
      <c r="R16" s="522">
        <v>3817.226213374357</v>
      </c>
      <c r="S16" s="256">
        <v>1928.0024767801858</v>
      </c>
      <c r="T16" s="256">
        <v>301.74292082313463</v>
      </c>
      <c r="U16" s="256">
        <v>306.68928518773714</v>
      </c>
      <c r="V16" s="256">
        <v>279.75236246422327</v>
      </c>
      <c r="W16" s="256">
        <v>275.18674466267419</v>
      </c>
      <c r="X16" s="256">
        <v>2196.8706684239496</v>
      </c>
      <c r="Y16" s="256">
        <v>2558.3203255744811</v>
      </c>
      <c r="Z16" s="256">
        <v>2467.392119347634</v>
      </c>
      <c r="AA16" s="256">
        <v>2266.1601092319411</v>
      </c>
      <c r="AB16" s="33">
        <v>2132.9874142703757</v>
      </c>
      <c r="AC16" s="33">
        <v>2046.62206964759</v>
      </c>
      <c r="AD16" s="33">
        <v>2045.1591728946046</v>
      </c>
      <c r="AE16" s="33">
        <v>2168.5225808920791</v>
      </c>
      <c r="AF16" s="33">
        <v>2310.0553131966049</v>
      </c>
      <c r="AG16" s="33">
        <v>2671.1778008563674</v>
      </c>
      <c r="AH16" s="522">
        <v>539.60372720972782</v>
      </c>
      <c r="AI16" s="256">
        <v>609.21864773948107</v>
      </c>
      <c r="AJ16" s="256">
        <v>2063.3151120543366</v>
      </c>
      <c r="AK16" s="256">
        <v>2173.3057627800576</v>
      </c>
      <c r="AL16" s="256">
        <v>1679.4945410226469</v>
      </c>
      <c r="AM16" s="256">
        <v>1610.0759858744241</v>
      </c>
      <c r="AN16" s="256">
        <v>296.18943043438492</v>
      </c>
      <c r="AO16" s="256">
        <v>313.15271269188509</v>
      </c>
      <c r="AP16" s="256">
        <v>314.21679561182333</v>
      </c>
      <c r="AQ16" s="256">
        <v>345.18803395367604</v>
      </c>
      <c r="AR16" s="33">
        <v>295.60089600419252</v>
      </c>
      <c r="AS16" s="33">
        <v>270.61462861695725</v>
      </c>
      <c r="AT16" s="33">
        <v>276.58211835507598</v>
      </c>
      <c r="AU16" s="33">
        <v>289.94571145493563</v>
      </c>
      <c r="AV16" s="33">
        <v>294.4731677511819</v>
      </c>
      <c r="AW16" s="33">
        <v>319.4714760207695</v>
      </c>
      <c r="AX16" s="522">
        <v>62.505987332470163</v>
      </c>
      <c r="AY16" s="256">
        <v>45.822085519570592</v>
      </c>
      <c r="AZ16" s="256">
        <v>38.742244140736176</v>
      </c>
      <c r="BA16" s="256">
        <v>39.88170675727725</v>
      </c>
      <c r="BB16" s="256"/>
      <c r="BC16" s="256"/>
      <c r="BD16" s="256"/>
      <c r="BE16" s="256"/>
      <c r="BF16" s="256"/>
      <c r="BG16" s="256"/>
      <c r="BH16" s="33"/>
      <c r="BI16" s="33"/>
      <c r="BJ16" s="33"/>
      <c r="BK16" s="33"/>
      <c r="BL16" s="33"/>
      <c r="BM16" s="33"/>
      <c r="BN16" s="522">
        <v>816.65723693726216</v>
      </c>
      <c r="BO16" s="256">
        <v>780.35850478032262</v>
      </c>
      <c r="BP16" s="256">
        <v>669.65866606657903</v>
      </c>
      <c r="BQ16" s="256">
        <v>686.60986225666375</v>
      </c>
      <c r="BR16" s="256">
        <v>595.80762633491554</v>
      </c>
      <c r="BS16" s="256">
        <v>537.3803126480816</v>
      </c>
      <c r="BT16" s="256">
        <v>541.32771244069386</v>
      </c>
      <c r="BU16" s="256">
        <v>722.08459648459643</v>
      </c>
      <c r="BV16" s="256">
        <v>522.8915820192401</v>
      </c>
      <c r="BW16" s="256">
        <v>605.0405640633918</v>
      </c>
      <c r="BX16" s="33">
        <v>566.20826342168004</v>
      </c>
      <c r="BY16" s="33">
        <v>580.28296203397758</v>
      </c>
      <c r="BZ16" s="33">
        <v>603.09136494884558</v>
      </c>
      <c r="CA16" s="33">
        <v>653.69486765428633</v>
      </c>
      <c r="CB16" s="33">
        <v>707.27634026068233</v>
      </c>
      <c r="CC16" s="33">
        <v>798.44032054978288</v>
      </c>
      <c r="CD16" s="522"/>
      <c r="CE16" s="256"/>
      <c r="CF16" s="256"/>
      <c r="CG16" s="256"/>
      <c r="CH16" s="256"/>
      <c r="CI16" s="256"/>
      <c r="CJ16" s="256"/>
      <c r="CK16" s="256"/>
      <c r="CL16" s="256"/>
      <c r="CM16" s="256"/>
      <c r="CN16" s="33"/>
      <c r="CO16" s="33"/>
      <c r="CP16" s="33"/>
      <c r="CQ16" s="33"/>
      <c r="CR16" s="33"/>
      <c r="CS16" s="33"/>
      <c r="CT16" s="522"/>
      <c r="CU16" s="256"/>
      <c r="CV16" s="256"/>
      <c r="CW16" s="256"/>
      <c r="CX16" s="256"/>
      <c r="CY16" s="256"/>
      <c r="CZ16" s="256"/>
      <c r="DA16" s="256"/>
      <c r="DB16" s="256"/>
      <c r="DC16" s="634"/>
      <c r="DD16" s="33"/>
      <c r="DE16" s="33"/>
      <c r="DF16" s="33"/>
      <c r="DG16" s="33"/>
      <c r="DH16" s="33"/>
      <c r="DI16" s="33"/>
      <c r="DJ16" s="527"/>
      <c r="DK16" s="256"/>
      <c r="DL16" s="256"/>
      <c r="DM16" s="256"/>
      <c r="DN16" s="256"/>
      <c r="DO16" s="256"/>
      <c r="DP16" s="256"/>
      <c r="DQ16" s="256"/>
      <c r="DR16" s="256"/>
      <c r="DS16" s="256">
        <v>365.52883499696469</v>
      </c>
      <c r="DT16" s="33">
        <v>361.83444097479662</v>
      </c>
      <c r="DU16" s="33">
        <v>370.92667610033891</v>
      </c>
      <c r="DV16" s="33">
        <v>406.41927261241165</v>
      </c>
      <c r="DW16" s="33">
        <v>425.35132777682418</v>
      </c>
      <c r="DX16" s="33">
        <v>409.35098589652142</v>
      </c>
      <c r="DY16" s="33">
        <v>413.47133813026602</v>
      </c>
      <c r="DZ16" s="522"/>
      <c r="EA16" s="256"/>
      <c r="EB16" s="256"/>
      <c r="EC16" s="256"/>
      <c r="ED16" s="256"/>
      <c r="EE16" s="256"/>
      <c r="EF16" s="256"/>
      <c r="EG16" s="256"/>
      <c r="EH16" s="256"/>
      <c r="EI16" s="33"/>
      <c r="EJ16" s="33"/>
      <c r="EK16" s="33"/>
      <c r="EL16" s="33"/>
      <c r="EM16" s="33"/>
      <c r="EN16" s="33"/>
      <c r="EO16" s="522"/>
      <c r="EP16" s="256"/>
      <c r="EQ16" s="256"/>
      <c r="ER16" s="256"/>
      <c r="ES16" s="256"/>
      <c r="ET16" s="256"/>
      <c r="EU16" s="256"/>
      <c r="EV16" s="256"/>
      <c r="EW16" s="33">
        <v>342.53288474156795</v>
      </c>
      <c r="EX16" s="33">
        <v>339.9295441400705</v>
      </c>
      <c r="EY16" s="33">
        <v>345.29807598691457</v>
      </c>
      <c r="EZ16" s="33">
        <v>372.82551401524353</v>
      </c>
      <c r="FA16" s="33">
        <v>387.52128926648084</v>
      </c>
      <c r="FB16" s="33">
        <v>373.57466673537158</v>
      </c>
      <c r="FC16" s="33">
        <v>393.15203461490592</v>
      </c>
      <c r="FD16" s="522"/>
      <c r="FE16" s="256"/>
      <c r="FF16" s="256"/>
      <c r="FG16" s="256"/>
      <c r="FH16" s="256"/>
      <c r="FI16" s="256"/>
      <c r="FJ16" s="256"/>
      <c r="FK16" s="256"/>
      <c r="FL16" s="256">
        <v>370.72633920126196</v>
      </c>
      <c r="FM16" s="33">
        <v>360.37630409472416</v>
      </c>
      <c r="FN16" s="33">
        <v>370.20626661150908</v>
      </c>
      <c r="FO16" s="33">
        <v>408.53386200642456</v>
      </c>
      <c r="FP16" s="33">
        <v>431.01759435038514</v>
      </c>
      <c r="FQ16" s="33">
        <v>417.0804901883555</v>
      </c>
      <c r="FR16" s="33">
        <v>405.15457399950265</v>
      </c>
      <c r="FS16" s="522"/>
      <c r="FT16" s="256"/>
      <c r="FU16" s="256"/>
      <c r="FV16" s="256"/>
      <c r="FW16" s="256"/>
      <c r="FX16" s="256"/>
      <c r="FY16" s="256"/>
      <c r="FZ16" s="256"/>
      <c r="GA16" s="256">
        <v>513.79607698001473</v>
      </c>
      <c r="GB16" s="33">
        <v>565.59733277766202</v>
      </c>
      <c r="GC16" s="33">
        <v>577.05990021779087</v>
      </c>
      <c r="GD16" s="33">
        <v>659.63318708594795</v>
      </c>
      <c r="GE16" s="33">
        <v>697.23287584093146</v>
      </c>
      <c r="GF16" s="33">
        <v>643.32521787245821</v>
      </c>
      <c r="GG16" s="33">
        <v>655.46032482598605</v>
      </c>
      <c r="GH16" s="527"/>
      <c r="GI16" s="256"/>
      <c r="GJ16" s="256"/>
      <c r="GK16" s="256"/>
      <c r="GL16" s="256"/>
      <c r="GM16" s="256"/>
      <c r="GN16" s="256"/>
      <c r="GO16" s="256"/>
      <c r="GP16" s="256"/>
      <c r="GQ16" s="256"/>
      <c r="GR16" s="33"/>
      <c r="GS16" s="33"/>
      <c r="GT16" s="33"/>
      <c r="GU16" s="33"/>
      <c r="GV16" s="33"/>
      <c r="GW16" s="33"/>
      <c r="GX16" s="522"/>
      <c r="GY16" s="256"/>
      <c r="GZ16" s="256"/>
      <c r="HA16" s="256"/>
      <c r="HB16" s="256"/>
      <c r="HC16" s="256"/>
      <c r="HD16" s="256"/>
      <c r="HE16" s="256"/>
      <c r="HF16" s="256"/>
      <c r="HG16" s="33"/>
      <c r="HH16" s="33"/>
      <c r="HI16" s="33"/>
      <c r="HJ16" s="33"/>
      <c r="HK16" s="33"/>
      <c r="HL16" s="33"/>
      <c r="HM16" s="522"/>
      <c r="HN16" s="256"/>
      <c r="HO16" s="256"/>
      <c r="HP16" s="256"/>
      <c r="HQ16" s="256"/>
      <c r="HR16" s="256"/>
      <c r="HS16" s="256"/>
      <c r="HT16" s="256"/>
      <c r="HU16" s="256"/>
      <c r="HV16" s="33"/>
      <c r="HW16" s="33"/>
      <c r="HX16" s="33"/>
      <c r="HY16" s="33"/>
      <c r="HZ16" s="33"/>
      <c r="IA16" s="33"/>
    </row>
    <row r="17" spans="1:235" s="520" customFormat="1">
      <c r="A17" s="432" t="s">
        <v>8</v>
      </c>
      <c r="B17" s="522">
        <v>620.16232211686474</v>
      </c>
      <c r="C17" s="256">
        <v>578.59001924739118</v>
      </c>
      <c r="D17" s="256">
        <v>514.68011873628336</v>
      </c>
      <c r="E17" s="256">
        <v>510.53660508291102</v>
      </c>
      <c r="F17" s="256">
        <v>500.73213028102344</v>
      </c>
      <c r="G17" s="256">
        <v>517.28734165635285</v>
      </c>
      <c r="H17" s="256">
        <v>531.38796632162757</v>
      </c>
      <c r="I17" s="256">
        <v>597.05569487755713</v>
      </c>
      <c r="J17" s="256">
        <v>580.20848651885979</v>
      </c>
      <c r="K17" s="256">
        <v>514.89806108260655</v>
      </c>
      <c r="L17" s="33">
        <v>509.39716493349721</v>
      </c>
      <c r="M17" s="33">
        <v>470.84473147780386</v>
      </c>
      <c r="N17" s="33">
        <v>483.49434473703604</v>
      </c>
      <c r="O17" s="33">
        <v>461.72673985367248</v>
      </c>
      <c r="P17" s="33">
        <v>464.56174810480996</v>
      </c>
      <c r="Q17" s="33">
        <v>465.76143841992155</v>
      </c>
      <c r="R17" s="522">
        <v>2008.0347584641888</v>
      </c>
      <c r="S17" s="256">
        <v>1896.2120629523945</v>
      </c>
      <c r="T17" s="256">
        <v>1718.4099622122355</v>
      </c>
      <c r="U17" s="256">
        <v>1770.8596759434299</v>
      </c>
      <c r="V17" s="256">
        <v>1790.263191049331</v>
      </c>
      <c r="W17" s="256">
        <v>1811.2542638993332</v>
      </c>
      <c r="X17" s="256">
        <v>1885.2472523619167</v>
      </c>
      <c r="Y17" s="256">
        <v>2123.001115966701</v>
      </c>
      <c r="Z17" s="256">
        <v>2079.8001945346955</v>
      </c>
      <c r="AA17" s="256">
        <v>1847.5373123615732</v>
      </c>
      <c r="AB17" s="33">
        <v>1408.1446056521156</v>
      </c>
      <c r="AC17" s="33">
        <v>1296.9464639166433</v>
      </c>
      <c r="AD17" s="33">
        <v>1329.4125240054402</v>
      </c>
      <c r="AE17" s="33">
        <v>966.65653639352934</v>
      </c>
      <c r="AF17" s="33">
        <v>976.29273079087932</v>
      </c>
      <c r="AG17" s="33">
        <v>971.90013466267942</v>
      </c>
      <c r="AH17" s="522"/>
      <c r="AI17" s="256"/>
      <c r="AJ17" s="256"/>
      <c r="AK17" s="256"/>
      <c r="AL17" s="256"/>
      <c r="AM17" s="256"/>
      <c r="AN17" s="256"/>
      <c r="AO17" s="256"/>
      <c r="AP17" s="256"/>
      <c r="AQ17" s="256"/>
      <c r="AR17" s="33"/>
      <c r="AS17" s="33"/>
      <c r="AT17" s="33"/>
      <c r="AU17" s="33"/>
      <c r="AV17" s="33"/>
      <c r="AW17" s="33"/>
      <c r="AX17" s="522"/>
      <c r="AY17" s="256"/>
      <c r="AZ17" s="256"/>
      <c r="BA17" s="256"/>
      <c r="BB17" s="256"/>
      <c r="BC17" s="256"/>
      <c r="BD17" s="256"/>
      <c r="BE17" s="256"/>
      <c r="BF17" s="256"/>
      <c r="BG17" s="256"/>
      <c r="BH17" s="33"/>
      <c r="BI17" s="33"/>
      <c r="BJ17" s="33"/>
      <c r="BK17" s="33"/>
      <c r="BL17" s="33"/>
      <c r="BM17" s="33"/>
      <c r="BN17" s="522"/>
      <c r="BO17" s="256"/>
      <c r="BP17" s="256"/>
      <c r="BQ17" s="256"/>
      <c r="BR17" s="256"/>
      <c r="BS17" s="256"/>
      <c r="BT17" s="256"/>
      <c r="BU17" s="256"/>
      <c r="BV17" s="256"/>
      <c r="BW17" s="256"/>
      <c r="BX17" s="33"/>
      <c r="BY17" s="33"/>
      <c r="BZ17" s="33"/>
      <c r="CA17" s="33"/>
      <c r="CB17" s="33"/>
      <c r="CC17" s="33"/>
      <c r="CD17" s="522"/>
      <c r="CE17" s="256"/>
      <c r="CF17" s="256"/>
      <c r="CG17" s="256"/>
      <c r="CH17" s="256"/>
      <c r="CI17" s="256"/>
      <c r="CJ17" s="256"/>
      <c r="CK17" s="256"/>
      <c r="CL17" s="256"/>
      <c r="CM17" s="256"/>
      <c r="CN17" s="33"/>
      <c r="CO17" s="33"/>
      <c r="CP17" s="33"/>
      <c r="CQ17" s="33"/>
      <c r="CR17" s="33"/>
      <c r="CS17" s="33"/>
      <c r="CT17" s="522"/>
      <c r="CU17" s="256"/>
      <c r="CV17" s="256"/>
      <c r="CW17" s="256"/>
      <c r="CX17" s="256"/>
      <c r="CY17" s="256"/>
      <c r="CZ17" s="256"/>
      <c r="DA17" s="256"/>
      <c r="DB17" s="256"/>
      <c r="DC17" s="634"/>
      <c r="DD17" s="33"/>
      <c r="DE17" s="33"/>
      <c r="DF17" s="33"/>
      <c r="DG17" s="33"/>
      <c r="DH17" s="33"/>
      <c r="DI17" s="33"/>
      <c r="DJ17" s="527"/>
      <c r="DK17" s="256">
        <v>342.56473053792087</v>
      </c>
      <c r="DL17" s="256">
        <v>65.159812742376559</v>
      </c>
      <c r="DM17" s="256">
        <v>60.274853847697074</v>
      </c>
      <c r="DN17" s="256">
        <v>219.20631185581422</v>
      </c>
      <c r="DO17" s="256">
        <v>232.09334858653216</v>
      </c>
      <c r="DP17" s="256">
        <v>306.20949508087841</v>
      </c>
      <c r="DQ17" s="256">
        <v>323.2975226043726</v>
      </c>
      <c r="DR17" s="256">
        <v>358.5811329222351</v>
      </c>
      <c r="DS17" s="256">
        <v>511.03811068303088</v>
      </c>
      <c r="DT17" s="33">
        <v>443.27958390719573</v>
      </c>
      <c r="DU17" s="33">
        <v>469.16836568056965</v>
      </c>
      <c r="DV17" s="33">
        <v>710.7997862125942</v>
      </c>
      <c r="DW17" s="33">
        <v>703.68245767693975</v>
      </c>
      <c r="DX17" s="33">
        <v>736.5734639417301</v>
      </c>
      <c r="DY17" s="33">
        <v>732.91914596228685</v>
      </c>
      <c r="DZ17" s="522"/>
      <c r="EA17" s="256"/>
      <c r="EB17" s="256"/>
      <c r="EC17" s="256"/>
      <c r="ED17" s="256"/>
      <c r="EE17" s="256"/>
      <c r="EF17" s="256"/>
      <c r="EG17" s="256"/>
      <c r="EH17" s="256"/>
      <c r="EI17" s="33"/>
      <c r="EJ17" s="33"/>
      <c r="EK17" s="33"/>
      <c r="EL17" s="33"/>
      <c r="EM17" s="33"/>
      <c r="EN17" s="33"/>
      <c r="EO17" s="522"/>
      <c r="EP17" s="256">
        <v>36.589181390964022</v>
      </c>
      <c r="EQ17" s="256">
        <v>33.392479342537726</v>
      </c>
      <c r="ER17" s="256">
        <v>158.68999475270601</v>
      </c>
      <c r="ES17" s="256">
        <v>171.27989266312923</v>
      </c>
      <c r="ET17" s="256">
        <v>222.32909298939046</v>
      </c>
      <c r="EU17" s="256">
        <v>245.80921711674171</v>
      </c>
      <c r="EV17" s="256">
        <v>273.22956308929827</v>
      </c>
      <c r="EW17" s="33">
        <v>338.03793279871866</v>
      </c>
      <c r="EX17" s="33">
        <v>286.85578457622205</v>
      </c>
      <c r="EY17" s="33">
        <v>495.98094415769168</v>
      </c>
      <c r="EZ17" s="33">
        <v>494.8949964808603</v>
      </c>
      <c r="FA17" s="33">
        <v>490.63344347073064</v>
      </c>
      <c r="FB17" s="33">
        <v>518.81732772433043</v>
      </c>
      <c r="FC17" s="33">
        <v>511.19695908220257</v>
      </c>
      <c r="FD17" s="522"/>
      <c r="FE17" s="256">
        <v>70.211635339364065</v>
      </c>
      <c r="FF17" s="256">
        <v>67.24726816581628</v>
      </c>
      <c r="FG17" s="256">
        <v>250.53532301710322</v>
      </c>
      <c r="FH17" s="256">
        <v>271.55260852992001</v>
      </c>
      <c r="FI17" s="256">
        <v>363.47404261980705</v>
      </c>
      <c r="FJ17" s="256">
        <v>373.63176682407891</v>
      </c>
      <c r="FK17" s="256">
        <v>414.55858179186998</v>
      </c>
      <c r="FL17" s="256"/>
      <c r="FM17" s="33">
        <v>496.89364673202647</v>
      </c>
      <c r="FN17" s="33">
        <v>772.51167770829204</v>
      </c>
      <c r="FO17" s="33">
        <v>797.20459102444738</v>
      </c>
      <c r="FP17" s="33">
        <v>798.22968434109191</v>
      </c>
      <c r="FQ17" s="33">
        <v>831.97361320843095</v>
      </c>
      <c r="FR17" s="33">
        <v>824.96974028701413</v>
      </c>
      <c r="FS17" s="522"/>
      <c r="FT17" s="256">
        <v>113.30913143108265</v>
      </c>
      <c r="FU17" s="256">
        <v>106.70547854592617</v>
      </c>
      <c r="FV17" s="256">
        <v>293.98993288590606</v>
      </c>
      <c r="FW17" s="256">
        <v>322.9224510678655</v>
      </c>
      <c r="FX17" s="256">
        <v>426.00157087915062</v>
      </c>
      <c r="FY17" s="256">
        <v>460.29821768466331</v>
      </c>
      <c r="FZ17" s="256">
        <v>518.63276988713073</v>
      </c>
      <c r="GA17" s="256">
        <v>814.51612824745439</v>
      </c>
      <c r="GB17" s="33">
        <v>743.08605478678339</v>
      </c>
      <c r="GC17" s="33">
        <v>1034.2333007753293</v>
      </c>
      <c r="GD17" s="33">
        <v>1054.6915910134508</v>
      </c>
      <c r="GE17" s="33">
        <v>1050.0974925348437</v>
      </c>
      <c r="GF17" s="33">
        <v>1120.2567740064749</v>
      </c>
      <c r="GG17" s="33">
        <v>1152.6972387881654</v>
      </c>
      <c r="GH17" s="527"/>
      <c r="GI17" s="256"/>
      <c r="GJ17" s="256"/>
      <c r="GK17" s="256"/>
      <c r="GL17" s="256"/>
      <c r="GM17" s="256"/>
      <c r="GN17" s="256"/>
      <c r="GO17" s="256"/>
      <c r="GP17" s="256"/>
      <c r="GQ17" s="256"/>
      <c r="GR17" s="33"/>
      <c r="GS17" s="33"/>
      <c r="GT17" s="33"/>
      <c r="GU17" s="33"/>
      <c r="GV17" s="33"/>
      <c r="GW17" s="33"/>
      <c r="GX17" s="522"/>
      <c r="GY17" s="256"/>
      <c r="GZ17" s="256"/>
      <c r="HA17" s="256"/>
      <c r="HB17" s="256"/>
      <c r="HC17" s="256"/>
      <c r="HD17" s="256"/>
      <c r="HE17" s="256"/>
      <c r="HF17" s="256"/>
      <c r="HG17" s="33"/>
      <c r="HH17" s="33"/>
      <c r="HI17" s="33"/>
      <c r="HJ17" s="33"/>
      <c r="HK17" s="33"/>
      <c r="HL17" s="33"/>
      <c r="HM17" s="522"/>
      <c r="HN17" s="256"/>
      <c r="HO17" s="256"/>
      <c r="HP17" s="256"/>
      <c r="HQ17" s="256"/>
      <c r="HR17" s="256"/>
      <c r="HS17" s="256"/>
      <c r="HT17" s="256"/>
      <c r="HU17" s="256"/>
      <c r="HV17" s="33"/>
      <c r="HW17" s="33"/>
      <c r="HX17" s="33"/>
      <c r="HY17" s="33"/>
      <c r="HZ17" s="33"/>
      <c r="IA17" s="33"/>
    </row>
    <row r="18" spans="1:235" s="520" customFormat="1">
      <c r="A18" s="432" t="s">
        <v>9</v>
      </c>
      <c r="B18" s="522">
        <v>573.86015251188428</v>
      </c>
      <c r="C18" s="256">
        <v>597.16618244690051</v>
      </c>
      <c r="D18" s="256">
        <v>517.18030986330427</v>
      </c>
      <c r="E18" s="256">
        <v>487.966378487464</v>
      </c>
      <c r="F18" s="256">
        <v>527.0913249885914</v>
      </c>
      <c r="G18" s="256">
        <v>572.57558722546571</v>
      </c>
      <c r="H18" s="256">
        <v>621.6946727855111</v>
      </c>
      <c r="I18" s="256">
        <v>682.72293602644345</v>
      </c>
      <c r="J18" s="256">
        <v>695.84449180264005</v>
      </c>
      <c r="K18" s="256">
        <v>659.05918653203366</v>
      </c>
      <c r="L18" s="33">
        <v>593.97901114962372</v>
      </c>
      <c r="M18" s="33">
        <v>572.61643594364671</v>
      </c>
      <c r="N18" s="33">
        <v>571.32099106712951</v>
      </c>
      <c r="O18" s="33" t="s">
        <v>16</v>
      </c>
      <c r="P18" s="33" t="s">
        <v>16</v>
      </c>
      <c r="Q18" s="33" t="s">
        <v>16</v>
      </c>
      <c r="R18" s="522">
        <v>1156.9878595685047</v>
      </c>
      <c r="S18" s="256">
        <v>1185.802097573915</v>
      </c>
      <c r="T18" s="256">
        <v>1022.9264559502185</v>
      </c>
      <c r="U18" s="256">
        <v>956.48960754890618</v>
      </c>
      <c r="V18" s="256">
        <v>1034.8493352196608</v>
      </c>
      <c r="W18" s="256">
        <v>1132.6089410916675</v>
      </c>
      <c r="X18" s="256">
        <v>1268.7592433464658</v>
      </c>
      <c r="Y18" s="256">
        <v>1382.4777606148864</v>
      </c>
      <c r="Z18" s="256">
        <v>1390.6056338355493</v>
      </c>
      <c r="AA18" s="256">
        <v>1400.3588534187652</v>
      </c>
      <c r="AB18" s="33">
        <v>1266.2749843144304</v>
      </c>
      <c r="AC18" s="33">
        <v>1179.5844396954553</v>
      </c>
      <c r="AD18" s="33">
        <v>1125.6102324777462</v>
      </c>
      <c r="AE18" s="33"/>
      <c r="AF18" s="33"/>
      <c r="AG18" s="33"/>
      <c r="AH18" s="522"/>
      <c r="AI18" s="256"/>
      <c r="AJ18" s="256"/>
      <c r="AK18" s="256"/>
      <c r="AL18" s="256"/>
      <c r="AM18" s="256"/>
      <c r="AN18" s="256"/>
      <c r="AO18" s="256"/>
      <c r="AP18" s="256"/>
      <c r="AQ18" s="256"/>
      <c r="AR18" s="33"/>
      <c r="AS18" s="33"/>
      <c r="AT18" s="33"/>
      <c r="AU18" s="33"/>
      <c r="AV18" s="33"/>
      <c r="AW18" s="33"/>
      <c r="AX18" s="522"/>
      <c r="AY18" s="256"/>
      <c r="AZ18" s="256"/>
      <c r="BA18" s="256"/>
      <c r="BB18" s="256"/>
      <c r="BC18" s="256"/>
      <c r="BD18" s="256"/>
      <c r="BE18" s="256"/>
      <c r="BF18" s="256"/>
      <c r="BG18" s="256"/>
      <c r="BH18" s="33"/>
      <c r="BI18" s="33"/>
      <c r="BJ18" s="33"/>
      <c r="BK18" s="33"/>
      <c r="BL18" s="33"/>
      <c r="BM18" s="33"/>
      <c r="BN18" s="522"/>
      <c r="BO18" s="256"/>
      <c r="BP18" s="256"/>
      <c r="BQ18" s="256"/>
      <c r="BR18" s="256"/>
      <c r="BS18" s="256"/>
      <c r="BT18" s="256"/>
      <c r="BU18" s="256"/>
      <c r="BV18" s="256"/>
      <c r="BW18" s="256"/>
      <c r="BX18" s="33"/>
      <c r="BY18" s="33"/>
      <c r="BZ18" s="33"/>
      <c r="CA18" s="33"/>
      <c r="CB18" s="33"/>
      <c r="CC18" s="33"/>
      <c r="CD18" s="522"/>
      <c r="CE18" s="256"/>
      <c r="CF18" s="256"/>
      <c r="CG18" s="256"/>
      <c r="CH18" s="256"/>
      <c r="CI18" s="256"/>
      <c r="CJ18" s="256"/>
      <c r="CK18" s="256"/>
      <c r="CL18" s="256"/>
      <c r="CM18" s="256"/>
      <c r="CN18" s="33"/>
      <c r="CO18" s="33"/>
      <c r="CP18" s="33"/>
      <c r="CQ18" s="33"/>
      <c r="CR18" s="33"/>
      <c r="CS18" s="33"/>
      <c r="CT18" s="522"/>
      <c r="CU18" s="256"/>
      <c r="CV18" s="256"/>
      <c r="CW18" s="256"/>
      <c r="CX18" s="256"/>
      <c r="CY18" s="256"/>
      <c r="CZ18" s="256"/>
      <c r="DA18" s="256"/>
      <c r="DB18" s="256"/>
      <c r="DC18" s="634"/>
      <c r="DD18" s="33"/>
      <c r="DE18" s="33"/>
      <c r="DF18" s="33"/>
      <c r="DG18" s="33"/>
      <c r="DH18" s="33"/>
      <c r="DI18" s="33"/>
      <c r="DJ18" s="527"/>
      <c r="DK18" s="256"/>
      <c r="DL18" s="256"/>
      <c r="DM18" s="256"/>
      <c r="DN18" s="256"/>
      <c r="DO18" s="256"/>
      <c r="DP18" s="256"/>
      <c r="DQ18" s="256"/>
      <c r="DR18" s="256"/>
      <c r="DS18" s="256"/>
      <c r="DT18" s="33"/>
      <c r="DU18" s="33"/>
      <c r="DV18" s="33"/>
      <c r="DW18" s="33"/>
      <c r="DX18" s="33"/>
      <c r="DY18" s="33">
        <v>0</v>
      </c>
      <c r="DZ18" s="522"/>
      <c r="EA18" s="256"/>
      <c r="EB18" s="256"/>
      <c r="EC18" s="256"/>
      <c r="ED18" s="256"/>
      <c r="EE18" s="256"/>
      <c r="EF18" s="256"/>
      <c r="EG18" s="256"/>
      <c r="EH18" s="256"/>
      <c r="EI18" s="33"/>
      <c r="EJ18" s="33"/>
      <c r="EK18" s="33"/>
      <c r="EL18" s="33"/>
      <c r="EM18" s="33"/>
      <c r="EN18" s="33"/>
      <c r="EO18" s="522"/>
      <c r="EP18" s="256"/>
      <c r="EQ18" s="256"/>
      <c r="ER18" s="256"/>
      <c r="ES18" s="256"/>
      <c r="ET18" s="256"/>
      <c r="EU18" s="256"/>
      <c r="EV18" s="256"/>
      <c r="EW18" s="33"/>
      <c r="EX18" s="33"/>
      <c r="EY18" s="33"/>
      <c r="EZ18" s="33"/>
      <c r="FA18" s="33"/>
      <c r="FB18" s="33"/>
      <c r="FC18" s="33"/>
      <c r="FD18" s="522"/>
      <c r="FE18" s="256"/>
      <c r="FF18" s="256"/>
      <c r="FG18" s="256"/>
      <c r="FH18" s="256"/>
      <c r="FI18" s="256"/>
      <c r="FJ18" s="256"/>
      <c r="FK18" s="256"/>
      <c r="FL18" s="256"/>
      <c r="FM18" s="33"/>
      <c r="FN18" s="33"/>
      <c r="FO18" s="33"/>
      <c r="FP18" s="33"/>
      <c r="FQ18" s="33"/>
      <c r="FR18" s="33"/>
      <c r="FS18" s="522"/>
      <c r="FT18" s="256"/>
      <c r="FU18" s="256"/>
      <c r="FV18" s="256"/>
      <c r="FW18" s="256"/>
      <c r="FX18" s="256"/>
      <c r="FY18" s="256"/>
      <c r="FZ18" s="256"/>
      <c r="GA18" s="256"/>
      <c r="GB18" s="33"/>
      <c r="GC18" s="33"/>
      <c r="GD18" s="33"/>
      <c r="GE18" s="33"/>
      <c r="GF18" s="33"/>
      <c r="GG18" s="33"/>
      <c r="GH18" s="527"/>
      <c r="GI18" s="256"/>
      <c r="GJ18" s="256"/>
      <c r="GK18" s="256"/>
      <c r="GL18" s="256"/>
      <c r="GM18" s="256"/>
      <c r="GN18" s="256"/>
      <c r="GO18" s="256"/>
      <c r="GP18" s="256"/>
      <c r="GQ18" s="256"/>
      <c r="GR18" s="33"/>
      <c r="GS18" s="33"/>
      <c r="GT18" s="33"/>
      <c r="GU18" s="33"/>
      <c r="GV18" s="33"/>
      <c r="GW18" s="33"/>
      <c r="GX18" s="522"/>
      <c r="GY18" s="256"/>
      <c r="GZ18" s="256"/>
      <c r="HA18" s="256"/>
      <c r="HB18" s="138"/>
      <c r="HC18" s="138"/>
      <c r="HD18" s="138"/>
      <c r="HE18" s="138"/>
      <c r="HF18" s="256"/>
      <c r="HG18" s="33"/>
      <c r="HH18" s="33"/>
      <c r="HI18" s="33"/>
      <c r="HJ18" s="33"/>
      <c r="HK18" s="33"/>
      <c r="HL18" s="33"/>
      <c r="HM18" s="522"/>
      <c r="HN18" s="256"/>
      <c r="HO18" s="256"/>
      <c r="HP18" s="256"/>
      <c r="HQ18" s="256"/>
      <c r="HR18" s="256"/>
      <c r="HS18" s="256"/>
      <c r="HT18" s="256"/>
      <c r="HU18" s="256"/>
      <c r="HV18" s="33"/>
      <c r="HW18" s="33"/>
      <c r="HX18" s="33"/>
      <c r="HY18" s="33"/>
      <c r="HZ18" s="33"/>
      <c r="IA18" s="33"/>
    </row>
    <row r="19" spans="1:235" s="520" customFormat="1">
      <c r="A19" s="432" t="s">
        <v>10</v>
      </c>
      <c r="B19" s="522">
        <v>492.85896289177259</v>
      </c>
      <c r="C19" s="256">
        <v>439.92105438187173</v>
      </c>
      <c r="D19" s="256">
        <v>374.10008877806803</v>
      </c>
      <c r="E19" s="256">
        <v>376.72279004697384</v>
      </c>
      <c r="F19" s="256">
        <v>321.76266116586277</v>
      </c>
      <c r="G19" s="256">
        <v>568.03841760220155</v>
      </c>
      <c r="H19" s="256">
        <v>666.56035043912357</v>
      </c>
      <c r="I19" s="256">
        <v>1480.8187618088334</v>
      </c>
      <c r="J19" s="256">
        <v>734.83144450801058</v>
      </c>
      <c r="K19" s="256">
        <v>592.10677562615774</v>
      </c>
      <c r="L19" s="33">
        <v>408.94802917079323</v>
      </c>
      <c r="M19" s="33">
        <v>380.09802509579373</v>
      </c>
      <c r="N19" s="33">
        <v>714.7935117618872</v>
      </c>
      <c r="O19" s="33">
        <v>771.31723764957462</v>
      </c>
      <c r="P19" s="33">
        <v>661.83395907066131</v>
      </c>
      <c r="Q19" s="33">
        <v>1614.4254862426824</v>
      </c>
      <c r="R19" s="522">
        <v>867.67558593520573</v>
      </c>
      <c r="S19" s="256">
        <v>786.19454086440965</v>
      </c>
      <c r="T19" s="256">
        <v>675.26161191757171</v>
      </c>
      <c r="U19" s="256">
        <v>619.6777705695373</v>
      </c>
      <c r="V19" s="256">
        <v>627.08149416883555</v>
      </c>
      <c r="W19" s="256">
        <v>1141.0447521461465</v>
      </c>
      <c r="X19" s="256">
        <v>1329.5789682097786</v>
      </c>
      <c r="Y19" s="256">
        <v>2154.0803278650478</v>
      </c>
      <c r="Z19" s="256">
        <v>1130.8148171380822</v>
      </c>
      <c r="AA19" s="256">
        <v>899.91023575540851</v>
      </c>
      <c r="AB19" s="33">
        <v>647.43979337384201</v>
      </c>
      <c r="AC19" s="33">
        <v>619.99515017899307</v>
      </c>
      <c r="AD19" s="33">
        <v>942.57377605848785</v>
      </c>
      <c r="AE19" s="33">
        <v>1014.8498102683336</v>
      </c>
      <c r="AF19" s="33">
        <v>887.12577347497154</v>
      </c>
      <c r="AG19" s="33">
        <v>2672.0881707866583</v>
      </c>
      <c r="AH19" s="522"/>
      <c r="AI19" s="256"/>
      <c r="AJ19" s="256"/>
      <c r="AK19" s="256"/>
      <c r="AL19" s="256"/>
      <c r="AM19" s="256"/>
      <c r="AN19" s="256"/>
      <c r="AO19" s="256"/>
      <c r="AP19" s="256"/>
      <c r="AQ19" s="256"/>
      <c r="AR19" s="33"/>
      <c r="AS19" s="33"/>
      <c r="AT19" s="33"/>
      <c r="AU19" s="33"/>
      <c r="AV19" s="33"/>
      <c r="AW19" s="33"/>
      <c r="AX19" s="522">
        <v>855.70018271656636</v>
      </c>
      <c r="AY19" s="256">
        <v>749.02642253603631</v>
      </c>
      <c r="AZ19" s="256">
        <v>639.8733051997267</v>
      </c>
      <c r="BA19" s="256">
        <v>802.30856166516878</v>
      </c>
      <c r="BB19" s="256"/>
      <c r="BC19" s="256"/>
      <c r="BD19" s="256">
        <v>74.961439425314509</v>
      </c>
      <c r="BE19" s="256">
        <v>713.7267330007968</v>
      </c>
      <c r="BF19" s="256">
        <v>120.78301582944751</v>
      </c>
      <c r="BG19" s="256">
        <v>116.92299820872644</v>
      </c>
      <c r="BH19" s="33">
        <v>64.345494310634265</v>
      </c>
      <c r="BI19" s="33">
        <v>39.944474271377914</v>
      </c>
      <c r="BJ19" s="33">
        <v>426.4155795684012</v>
      </c>
      <c r="BK19" s="33">
        <v>348.40291848110439</v>
      </c>
      <c r="BL19" s="33">
        <v>228.09621309629404</v>
      </c>
      <c r="BM19" s="33">
        <v>290.34253237119458</v>
      </c>
      <c r="BN19" s="522">
        <v>22.409465758336321</v>
      </c>
      <c r="BO19" s="256">
        <v>21.712527344214127</v>
      </c>
      <c r="BP19" s="256">
        <v>21.262489867094672</v>
      </c>
      <c r="BQ19" s="256">
        <v>100.88976183576435</v>
      </c>
      <c r="BR19" s="256">
        <v>418.38934936994326</v>
      </c>
      <c r="BS19" s="256">
        <v>350.90225750311134</v>
      </c>
      <c r="BT19" s="256">
        <v>0</v>
      </c>
      <c r="BU19" s="256">
        <v>167.14097430930676</v>
      </c>
      <c r="BV19" s="256">
        <v>159.00494787522621</v>
      </c>
      <c r="BW19" s="256">
        <v>154.85258801783399</v>
      </c>
      <c r="BX19" s="33">
        <v>85.196596787755283</v>
      </c>
      <c r="BY19" s="33">
        <v>53.72383299709734</v>
      </c>
      <c r="BZ19" s="33"/>
      <c r="CA19" s="33"/>
      <c r="CB19" s="33"/>
      <c r="CC19" s="33"/>
      <c r="CD19" s="522">
        <v>51.440329218106996</v>
      </c>
      <c r="CE19" s="256">
        <v>52.838483324174668</v>
      </c>
      <c r="CF19" s="256">
        <v>47.320411794068839</v>
      </c>
      <c r="CG19" s="256">
        <v>98.914566810561183</v>
      </c>
      <c r="CH19" s="256">
        <v>92.147038772796463</v>
      </c>
      <c r="CI19" s="256">
        <v>86.432591367583754</v>
      </c>
      <c r="CJ19" s="256">
        <v>84.080416321938955</v>
      </c>
      <c r="CK19" s="256">
        <v>1387.3725627608619</v>
      </c>
      <c r="CL19" s="256">
        <v>834.96756508055978</v>
      </c>
      <c r="CM19" s="256">
        <v>636.69353588343131</v>
      </c>
      <c r="CN19" s="33">
        <v>410.79305866736036</v>
      </c>
      <c r="CO19" s="33">
        <v>362.57839464670394</v>
      </c>
      <c r="CP19" s="33">
        <v>653.0612788268545</v>
      </c>
      <c r="CQ19" s="33">
        <v>671.32107110544791</v>
      </c>
      <c r="CR19" s="33">
        <v>748.88149406198886</v>
      </c>
      <c r="CS19" s="33">
        <v>941.54226893982639</v>
      </c>
      <c r="CT19" s="522">
        <v>19.861449836184416</v>
      </c>
      <c r="CU19" s="256"/>
      <c r="CV19" s="256"/>
      <c r="CW19" s="256"/>
      <c r="CX19" s="256"/>
      <c r="CY19" s="256"/>
      <c r="CZ19" s="256"/>
      <c r="DA19" s="256">
        <v>308.38885632987387</v>
      </c>
      <c r="DB19" s="256">
        <v>174.80045693286098</v>
      </c>
      <c r="DC19" s="634">
        <v>180.02933300885104</v>
      </c>
      <c r="DD19" s="33">
        <v>86.811975408591465</v>
      </c>
      <c r="DE19" s="33">
        <v>54.951778032222123</v>
      </c>
      <c r="DF19" s="33">
        <v>391.23657295499771</v>
      </c>
      <c r="DG19" s="33">
        <v>632.57992970218788</v>
      </c>
      <c r="DH19" s="33">
        <v>335.64473952735335</v>
      </c>
      <c r="DI19" s="33">
        <v>206.80175534335001</v>
      </c>
      <c r="DJ19" s="527"/>
      <c r="DK19" s="256"/>
      <c r="DL19" s="256"/>
      <c r="DM19" s="256"/>
      <c r="DN19" s="256">
        <v>3.017881541594277</v>
      </c>
      <c r="DO19" s="256">
        <v>3.0353199447667794</v>
      </c>
      <c r="DP19" s="256">
        <v>5.8421038081643104</v>
      </c>
      <c r="DQ19" s="256">
        <v>384.89025610687861</v>
      </c>
      <c r="DR19" s="256">
        <v>217.08385241423829</v>
      </c>
      <c r="DS19" s="256">
        <v>209.14600155783745</v>
      </c>
      <c r="DT19" s="33">
        <v>82.363676087280808</v>
      </c>
      <c r="DU19" s="33">
        <v>67.162666926060155</v>
      </c>
      <c r="DV19" s="33">
        <v>317.84545452611593</v>
      </c>
      <c r="DW19" s="33">
        <v>188.97313906694575</v>
      </c>
      <c r="DX19" s="33">
        <v>392.92023696110311</v>
      </c>
      <c r="DY19" s="33">
        <v>365.03104160576055</v>
      </c>
      <c r="DZ19" s="522"/>
      <c r="EA19" s="256"/>
      <c r="EB19" s="256"/>
      <c r="EC19" s="256"/>
      <c r="ED19" s="256"/>
      <c r="EE19" s="256">
        <v>175.10929758088022</v>
      </c>
      <c r="EF19" s="256">
        <v>479.00883069427522</v>
      </c>
      <c r="EG19" s="256"/>
      <c r="EH19" s="256"/>
      <c r="EI19" s="33"/>
      <c r="EJ19" s="33"/>
      <c r="EK19" s="33"/>
      <c r="EL19" s="33"/>
      <c r="EM19" s="33"/>
      <c r="EN19" s="33"/>
      <c r="EO19" s="522"/>
      <c r="EP19" s="256"/>
      <c r="EQ19" s="256"/>
      <c r="ER19" s="256">
        <v>3.4029794106900804</v>
      </c>
      <c r="ES19" s="256">
        <v>3.4422269811669373</v>
      </c>
      <c r="ET19" s="256">
        <v>3.4469387244244989</v>
      </c>
      <c r="EU19" s="256">
        <v>251.67626037499724</v>
      </c>
      <c r="EV19" s="256">
        <v>163.19908377504873</v>
      </c>
      <c r="EW19" s="33">
        <v>164.1518285663139</v>
      </c>
      <c r="EX19" s="33">
        <v>57.081276059098414</v>
      </c>
      <c r="EY19" s="33">
        <v>61.073061768846358</v>
      </c>
      <c r="EZ19" s="33">
        <v>166.75802420886762</v>
      </c>
      <c r="FA19" s="33">
        <v>142.13068154191748</v>
      </c>
      <c r="FB19" s="33">
        <v>290.55524093224147</v>
      </c>
      <c r="FC19" s="33">
        <v>282.03902243454075</v>
      </c>
      <c r="FD19" s="522"/>
      <c r="FE19" s="256"/>
      <c r="FF19" s="256"/>
      <c r="FG19" s="256"/>
      <c r="FH19" s="256"/>
      <c r="FI19" s="256"/>
      <c r="FJ19" s="256">
        <v>445.58190389321896</v>
      </c>
      <c r="FK19" s="256">
        <v>251.74044448709864</v>
      </c>
      <c r="FL19" s="256">
        <v>232.11688832116317</v>
      </c>
      <c r="FM19" s="33">
        <v>118.98490358882864</v>
      </c>
      <c r="FN19" s="33">
        <v>84.207474310388861</v>
      </c>
      <c r="FO19" s="33">
        <v>807.72808252168363</v>
      </c>
      <c r="FP19" s="33">
        <v>209.8205512314187</v>
      </c>
      <c r="FQ19" s="33">
        <v>575.3016475911104</v>
      </c>
      <c r="FR19" s="33">
        <v>575.963333309875</v>
      </c>
      <c r="FS19" s="522"/>
      <c r="FT19" s="256"/>
      <c r="FU19" s="256"/>
      <c r="FV19" s="256">
        <v>16.095086726178295</v>
      </c>
      <c r="FW19" s="256">
        <v>15.920082012351612</v>
      </c>
      <c r="FX19" s="256">
        <v>15.666837918197567</v>
      </c>
      <c r="FY19" s="256">
        <v>658.97652919810275</v>
      </c>
      <c r="FZ19" s="256">
        <v>287.82871933620561</v>
      </c>
      <c r="GA19" s="256">
        <v>292.55601537493135</v>
      </c>
      <c r="GB19" s="33">
        <v>98.867035279620382</v>
      </c>
      <c r="GC19" s="33">
        <v>72.787126235832403</v>
      </c>
      <c r="GD19" s="33">
        <v>358.7235994327292</v>
      </c>
      <c r="GE19" s="33">
        <v>460.44266936299283</v>
      </c>
      <c r="GF19" s="33">
        <v>721.89359950530763</v>
      </c>
      <c r="GG19" s="33">
        <v>529.17437871232414</v>
      </c>
      <c r="GH19" s="527"/>
      <c r="GI19" s="256"/>
      <c r="GJ19" s="256"/>
      <c r="GK19" s="256"/>
      <c r="GL19" s="256"/>
      <c r="GM19" s="256"/>
      <c r="GN19" s="256"/>
      <c r="GO19" s="256"/>
      <c r="GP19" s="256"/>
      <c r="GQ19" s="256"/>
      <c r="GR19" s="33"/>
      <c r="GS19" s="33"/>
      <c r="GT19" s="33"/>
      <c r="GU19" s="33"/>
      <c r="GV19" s="33"/>
      <c r="GW19" s="33"/>
      <c r="GX19" s="522"/>
      <c r="GY19" s="256"/>
      <c r="GZ19" s="256"/>
      <c r="HA19" s="256"/>
      <c r="HB19" s="256"/>
      <c r="HC19" s="256"/>
      <c r="HD19" s="256"/>
      <c r="HE19" s="256"/>
      <c r="HF19" s="256"/>
      <c r="HG19" s="33"/>
      <c r="HH19" s="33"/>
      <c r="HI19" s="33"/>
      <c r="HJ19" s="33"/>
      <c r="HK19" s="33"/>
      <c r="HL19" s="33"/>
      <c r="HM19" s="522"/>
      <c r="HN19" s="256"/>
      <c r="HO19" s="256"/>
      <c r="HP19" s="256"/>
      <c r="HQ19" s="256"/>
      <c r="HR19" s="256"/>
      <c r="HS19" s="256"/>
      <c r="HT19" s="256"/>
      <c r="HU19" s="256"/>
      <c r="HV19" s="33"/>
      <c r="HW19" s="33"/>
      <c r="HX19" s="33">
        <v>47.243474964864319</v>
      </c>
      <c r="HY19" s="33"/>
      <c r="HZ19" s="33"/>
      <c r="IA19" s="33"/>
    </row>
    <row r="20" spans="1:235" s="520" customFormat="1">
      <c r="A20" s="432"/>
      <c r="B20" s="522"/>
      <c r="C20" s="256"/>
      <c r="D20" s="256"/>
      <c r="E20" s="256"/>
      <c r="F20" s="256"/>
      <c r="G20" s="256"/>
      <c r="H20" s="256"/>
      <c r="I20" s="256"/>
      <c r="J20" s="256"/>
      <c r="K20" s="256"/>
      <c r="L20" s="33"/>
      <c r="M20" s="33"/>
      <c r="N20" s="33"/>
      <c r="O20" s="33"/>
      <c r="P20" s="33"/>
      <c r="Q20" s="33"/>
      <c r="R20" s="522"/>
      <c r="S20" s="256"/>
      <c r="T20" s="256"/>
      <c r="U20" s="256"/>
      <c r="V20" s="256"/>
      <c r="W20" s="256"/>
      <c r="X20" s="256"/>
      <c r="Y20" s="256"/>
      <c r="Z20" s="256"/>
      <c r="AA20" s="256"/>
      <c r="AB20" s="33"/>
      <c r="AC20" s="33"/>
      <c r="AD20" s="33"/>
      <c r="AE20" s="33"/>
      <c r="AF20" s="33"/>
      <c r="AG20" s="33"/>
      <c r="AH20" s="522"/>
      <c r="AI20" s="256"/>
      <c r="AJ20" s="256"/>
      <c r="AK20" s="256"/>
      <c r="AL20" s="256"/>
      <c r="AM20" s="256"/>
      <c r="AN20" s="256"/>
      <c r="AO20" s="256"/>
      <c r="AP20" s="256"/>
      <c r="AQ20" s="256"/>
      <c r="AR20" s="33"/>
      <c r="AS20" s="33"/>
      <c r="AT20" s="33"/>
      <c r="AU20" s="33"/>
      <c r="AV20" s="33"/>
      <c r="AW20" s="33"/>
      <c r="AX20" s="522"/>
      <c r="AY20" s="256"/>
      <c r="AZ20" s="256"/>
      <c r="BA20" s="256"/>
      <c r="BB20" s="256"/>
      <c r="BC20" s="256"/>
      <c r="BD20" s="256"/>
      <c r="BE20" s="256"/>
      <c r="BF20" s="256"/>
      <c r="BG20" s="256"/>
      <c r="BH20" s="33"/>
      <c r="BI20" s="33"/>
      <c r="BJ20" s="33"/>
      <c r="BK20" s="33"/>
      <c r="BL20" s="33"/>
      <c r="BM20" s="33"/>
      <c r="BN20" s="522"/>
      <c r="BO20" s="256"/>
      <c r="BP20" s="256"/>
      <c r="BQ20" s="256"/>
      <c r="BR20" s="256"/>
      <c r="BS20" s="256"/>
      <c r="BT20" s="256"/>
      <c r="BU20" s="256"/>
      <c r="BV20" s="256"/>
      <c r="BW20" s="256"/>
      <c r="BX20" s="33"/>
      <c r="BY20" s="33"/>
      <c r="BZ20" s="33"/>
      <c r="CA20" s="33"/>
      <c r="CB20" s="33"/>
      <c r="CC20" s="33"/>
      <c r="CD20" s="522"/>
      <c r="CE20" s="256"/>
      <c r="CF20" s="256"/>
      <c r="CG20" s="256"/>
      <c r="CH20" s="256"/>
      <c r="CI20" s="256"/>
      <c r="CJ20" s="256"/>
      <c r="CK20" s="256"/>
      <c r="CL20" s="256"/>
      <c r="CM20" s="256"/>
      <c r="CN20" s="33"/>
      <c r="CO20" s="33"/>
      <c r="CP20" s="33"/>
      <c r="CQ20" s="33"/>
      <c r="CR20" s="33"/>
      <c r="CS20" s="33"/>
      <c r="CT20" s="522"/>
      <c r="CU20" s="256"/>
      <c r="CV20" s="256"/>
      <c r="CW20" s="256"/>
      <c r="CX20" s="256"/>
      <c r="CY20" s="256"/>
      <c r="CZ20" s="256"/>
      <c r="DA20" s="256"/>
      <c r="DB20" s="256"/>
      <c r="DC20" s="633"/>
      <c r="DD20" s="33"/>
      <c r="DE20" s="33"/>
      <c r="DF20" s="33"/>
      <c r="DG20" s="33"/>
      <c r="DH20" s="33"/>
      <c r="DI20" s="33"/>
      <c r="DJ20" s="527"/>
      <c r="DK20" s="256"/>
      <c r="DL20" s="256"/>
      <c r="DM20" s="256"/>
      <c r="DN20" s="256"/>
      <c r="DO20" s="256"/>
      <c r="DP20" s="256"/>
      <c r="DQ20" s="256"/>
      <c r="DR20" s="256"/>
      <c r="DS20" s="256"/>
      <c r="DT20" s="33"/>
      <c r="DU20" s="33"/>
      <c r="DV20" s="33"/>
      <c r="DW20" s="33"/>
      <c r="DX20" s="33"/>
      <c r="DY20" s="33">
        <v>0</v>
      </c>
      <c r="DZ20" s="522"/>
      <c r="EA20" s="256"/>
      <c r="EB20" s="256"/>
      <c r="EC20" s="256"/>
      <c r="ED20" s="256"/>
      <c r="EE20" s="256"/>
      <c r="EF20" s="256"/>
      <c r="EG20" s="256"/>
      <c r="EH20" s="256"/>
      <c r="EI20" s="33"/>
      <c r="EJ20" s="33"/>
      <c r="EK20" s="33"/>
      <c r="EL20" s="33"/>
      <c r="EM20" s="33"/>
      <c r="EN20" s="33"/>
      <c r="EO20" s="522"/>
      <c r="EP20" s="256"/>
      <c r="EQ20" s="256"/>
      <c r="ER20" s="256"/>
      <c r="ES20" s="256"/>
      <c r="ET20" s="256"/>
      <c r="EU20" s="256"/>
      <c r="EV20" s="256"/>
      <c r="EW20" s="256"/>
      <c r="EX20" s="33"/>
      <c r="EY20" s="33"/>
      <c r="EZ20" s="33"/>
      <c r="FA20" s="33"/>
      <c r="FB20" s="33"/>
      <c r="FC20" s="33"/>
      <c r="FD20" s="522"/>
      <c r="FE20" s="256"/>
      <c r="FF20" s="256"/>
      <c r="FG20" s="256"/>
      <c r="FH20" s="256"/>
      <c r="FI20" s="256"/>
      <c r="FJ20" s="256"/>
      <c r="FK20" s="256"/>
      <c r="FL20" s="256"/>
      <c r="FM20" s="33"/>
      <c r="FN20" s="33"/>
      <c r="FO20" s="33"/>
      <c r="FP20" s="33"/>
      <c r="FQ20" s="33"/>
      <c r="FR20" s="33"/>
      <c r="FS20" s="522"/>
      <c r="FT20" s="256"/>
      <c r="FU20" s="256"/>
      <c r="FV20" s="256"/>
      <c r="FW20" s="256"/>
      <c r="FX20" s="256"/>
      <c r="FY20" s="256"/>
      <c r="FZ20" s="256"/>
      <c r="GA20" s="256"/>
      <c r="GB20" s="33"/>
      <c r="GC20" s="33"/>
      <c r="GD20" s="33"/>
      <c r="GE20" s="33"/>
      <c r="GF20" s="33"/>
      <c r="GG20" s="33"/>
      <c r="GH20" s="527"/>
      <c r="GI20" s="256"/>
      <c r="GJ20" s="256"/>
      <c r="GK20" s="256"/>
      <c r="GL20" s="256"/>
      <c r="GM20" s="256"/>
      <c r="GN20" s="256"/>
      <c r="GO20" s="256"/>
      <c r="GP20" s="256"/>
      <c r="GQ20" s="256"/>
      <c r="GR20" s="33"/>
      <c r="GS20" s="33"/>
      <c r="GT20" s="33"/>
      <c r="GU20" s="33"/>
      <c r="GV20" s="33"/>
      <c r="GW20" s="33"/>
      <c r="GX20" s="522"/>
      <c r="GY20" s="256"/>
      <c r="GZ20" s="256"/>
      <c r="HA20" s="256"/>
      <c r="HB20" s="256"/>
      <c r="HC20" s="256"/>
      <c r="HD20" s="256"/>
      <c r="HE20" s="256"/>
      <c r="HF20" s="256"/>
      <c r="HG20" s="33"/>
      <c r="HH20" s="33"/>
      <c r="HI20" s="33"/>
      <c r="HJ20" s="33"/>
      <c r="HK20" s="33"/>
      <c r="HL20" s="33"/>
      <c r="HM20" s="522"/>
      <c r="HN20" s="256"/>
      <c r="HO20" s="256"/>
      <c r="HP20" s="256"/>
      <c r="HQ20" s="256"/>
      <c r="HR20" s="256"/>
      <c r="HS20" s="256"/>
      <c r="HT20" s="256"/>
      <c r="HU20" s="256"/>
      <c r="HV20" s="33"/>
      <c r="HW20" s="33"/>
      <c r="HX20" s="33"/>
      <c r="HY20" s="33"/>
      <c r="HZ20" s="33"/>
      <c r="IA20" s="33"/>
    </row>
    <row r="21" spans="1:235" s="520" customFormat="1">
      <c r="A21" s="432" t="s">
        <v>11</v>
      </c>
      <c r="B21" s="522">
        <v>494.87019607225307</v>
      </c>
      <c r="C21" s="256">
        <v>505.86714097724581</v>
      </c>
      <c r="D21" s="256">
        <v>500.73165876853432</v>
      </c>
      <c r="E21" s="256">
        <v>492.13921873261427</v>
      </c>
      <c r="F21" s="256">
        <v>513.28853796624617</v>
      </c>
      <c r="G21" s="256">
        <v>533.95772628463067</v>
      </c>
      <c r="H21" s="256">
        <v>550.34643751145859</v>
      </c>
      <c r="I21" s="256">
        <v>584.90509986949166</v>
      </c>
      <c r="J21" s="256">
        <v>582.25050854382255</v>
      </c>
      <c r="K21" s="256">
        <v>579.07067565663829</v>
      </c>
      <c r="L21" s="33">
        <v>588.89964040626046</v>
      </c>
      <c r="M21" s="33">
        <v>538.33519098932459</v>
      </c>
      <c r="N21" s="33">
        <v>570.29533246553433</v>
      </c>
      <c r="O21" s="33">
        <v>609.42885666330858</v>
      </c>
      <c r="P21" s="33">
        <v>622.2850866447078</v>
      </c>
      <c r="Q21" s="33">
        <v>650.12051495759363</v>
      </c>
      <c r="R21" s="522">
        <v>2089.6195560760762</v>
      </c>
      <c r="S21" s="256">
        <v>2157.5546647205015</v>
      </c>
      <c r="T21" s="256">
        <v>2172.7981005391207</v>
      </c>
      <c r="U21" s="256">
        <v>2198.8094692891596</v>
      </c>
      <c r="V21" s="256">
        <v>2332.7334707383625</v>
      </c>
      <c r="W21" s="256">
        <v>2408.8475361152009</v>
      </c>
      <c r="X21" s="256">
        <v>2443.4634592808575</v>
      </c>
      <c r="Y21" s="256">
        <v>2580.6003221396627</v>
      </c>
      <c r="Z21" s="256">
        <v>1457.2329621549113</v>
      </c>
      <c r="AA21" s="256">
        <v>1456.5143692233696</v>
      </c>
      <c r="AB21" s="33">
        <v>1507.3859269567388</v>
      </c>
      <c r="AC21" s="33">
        <v>1397.4530958807945</v>
      </c>
      <c r="AD21" s="33">
        <v>1479.374602176892</v>
      </c>
      <c r="AE21" s="33">
        <v>1584.8492358168407</v>
      </c>
      <c r="AF21" s="33">
        <v>1606.0331210415582</v>
      </c>
      <c r="AG21" s="33">
        <v>1661.8818644241262</v>
      </c>
      <c r="AH21" s="522"/>
      <c r="AI21" s="256"/>
      <c r="AJ21" s="256"/>
      <c r="AK21" s="256"/>
      <c r="AL21" s="256"/>
      <c r="AM21" s="256"/>
      <c r="AN21" s="256"/>
      <c r="AO21" s="256"/>
      <c r="AP21" s="256"/>
      <c r="AQ21" s="256"/>
      <c r="AR21" s="33">
        <v>803.42766468516629</v>
      </c>
      <c r="AS21" s="33">
        <v>749.60406632823958</v>
      </c>
      <c r="AT21" s="33">
        <v>792.00933800233452</v>
      </c>
      <c r="AU21" s="33">
        <v>817.90470007270562</v>
      </c>
      <c r="AV21" s="33">
        <v>305.56702984525089</v>
      </c>
      <c r="AW21" s="33">
        <v>311.20540215903844</v>
      </c>
      <c r="AX21" s="522">
        <v>10.941267970083693</v>
      </c>
      <c r="AY21" s="256">
        <v>10.92162793770223</v>
      </c>
      <c r="AZ21" s="256">
        <v>10.198476933573005</v>
      </c>
      <c r="BA21" s="256">
        <v>9.6049835497358771</v>
      </c>
      <c r="BB21" s="256">
        <v>9.8786839617800286</v>
      </c>
      <c r="BC21" s="256">
        <v>10.360036760021579</v>
      </c>
      <c r="BD21" s="256">
        <v>10.71121674530187</v>
      </c>
      <c r="BE21" s="256">
        <v>11.186932012326263</v>
      </c>
      <c r="BF21" s="256">
        <v>76.920657541893647</v>
      </c>
      <c r="BG21" s="256">
        <v>79.098946422990679</v>
      </c>
      <c r="BH21" s="33"/>
      <c r="BI21" s="33"/>
      <c r="BJ21" s="33"/>
      <c r="BK21" s="33"/>
      <c r="BL21" s="33"/>
      <c r="BM21" s="33"/>
      <c r="BN21" s="522"/>
      <c r="BO21" s="256"/>
      <c r="BP21" s="256"/>
      <c r="BQ21" s="256"/>
      <c r="BR21" s="256"/>
      <c r="BS21" s="256"/>
      <c r="BT21" s="256"/>
      <c r="BU21" s="256"/>
      <c r="BV21" s="256"/>
      <c r="BW21" s="256"/>
      <c r="BX21" s="33"/>
      <c r="BY21" s="33"/>
      <c r="BZ21" s="33"/>
      <c r="CA21" s="33"/>
      <c r="CB21" s="33"/>
      <c r="CC21" s="33"/>
      <c r="CD21" s="522"/>
      <c r="CE21" s="256"/>
      <c r="CF21" s="256"/>
      <c r="CG21" s="256"/>
      <c r="CH21" s="256"/>
      <c r="CI21" s="256"/>
      <c r="CJ21" s="256"/>
      <c r="CK21" s="256"/>
      <c r="CL21" s="256"/>
      <c r="CM21" s="256"/>
      <c r="CN21" s="33"/>
      <c r="CO21" s="33"/>
      <c r="CP21" s="33"/>
      <c r="CQ21" s="33"/>
      <c r="CR21" s="33"/>
      <c r="CS21" s="33"/>
      <c r="CT21" s="522"/>
      <c r="CU21" s="256"/>
      <c r="CV21" s="256"/>
      <c r="CW21" s="256"/>
      <c r="CX21" s="256"/>
      <c r="CY21" s="256"/>
      <c r="CZ21" s="256"/>
      <c r="DA21" s="256"/>
      <c r="DB21" s="256"/>
      <c r="DC21" s="634"/>
      <c r="DD21" s="33"/>
      <c r="DE21" s="33"/>
      <c r="DF21" s="33"/>
      <c r="DG21" s="33"/>
      <c r="DH21" s="33"/>
      <c r="DI21" s="33"/>
      <c r="DJ21" s="527"/>
      <c r="DK21" s="256"/>
      <c r="DL21" s="256"/>
      <c r="DM21" s="256"/>
      <c r="DN21" s="256"/>
      <c r="DO21" s="256"/>
      <c r="DP21" s="256"/>
      <c r="DQ21" s="256"/>
      <c r="DR21" s="256"/>
      <c r="DS21" s="256"/>
      <c r="DT21" s="33"/>
      <c r="DU21" s="33"/>
      <c r="DV21" s="33"/>
      <c r="DW21" s="33"/>
      <c r="DX21" s="33"/>
      <c r="DY21" s="33">
        <v>0</v>
      </c>
      <c r="DZ21" s="522"/>
      <c r="EA21" s="256"/>
      <c r="EB21" s="256"/>
      <c r="EC21" s="256"/>
      <c r="ED21" s="256"/>
      <c r="EE21" s="256"/>
      <c r="EF21" s="256"/>
      <c r="EG21" s="256"/>
      <c r="EH21" s="256"/>
      <c r="EI21" s="33"/>
      <c r="EJ21" s="33"/>
      <c r="EK21" s="33"/>
      <c r="EL21" s="33"/>
      <c r="EM21" s="33"/>
      <c r="EN21" s="33"/>
      <c r="EO21" s="522"/>
      <c r="EP21" s="256"/>
      <c r="EQ21" s="256"/>
      <c r="ER21" s="256"/>
      <c r="ES21" s="256"/>
      <c r="ET21" s="256"/>
      <c r="EU21" s="256"/>
      <c r="EV21" s="256"/>
      <c r="EW21" s="256"/>
      <c r="EX21" s="33"/>
      <c r="EY21" s="33"/>
      <c r="EZ21" s="33"/>
      <c r="FA21" s="33"/>
      <c r="FB21" s="33"/>
      <c r="FC21" s="33"/>
      <c r="FD21" s="522"/>
      <c r="FE21" s="256"/>
      <c r="FF21" s="256"/>
      <c r="FG21" s="256"/>
      <c r="FH21" s="256"/>
      <c r="FI21" s="256"/>
      <c r="FJ21" s="256"/>
      <c r="FK21" s="256"/>
      <c r="FL21" s="256"/>
      <c r="FM21" s="33"/>
      <c r="FN21" s="33"/>
      <c r="FO21" s="33"/>
      <c r="FP21" s="33"/>
      <c r="FQ21" s="33"/>
      <c r="FR21" s="33"/>
      <c r="FS21" s="522"/>
      <c r="FT21" s="256"/>
      <c r="FU21" s="256"/>
      <c r="FV21" s="256"/>
      <c r="FW21" s="256"/>
      <c r="FX21" s="256"/>
      <c r="FY21" s="256"/>
      <c r="FZ21" s="256"/>
      <c r="GA21" s="256"/>
      <c r="GB21" s="33"/>
      <c r="GC21" s="33"/>
      <c r="GD21" s="33"/>
      <c r="GE21" s="33"/>
      <c r="GF21" s="33"/>
      <c r="GG21" s="33"/>
      <c r="GH21" s="527"/>
      <c r="GI21" s="256"/>
      <c r="GJ21" s="256"/>
      <c r="GK21" s="256"/>
      <c r="GL21" s="256"/>
      <c r="GM21" s="256"/>
      <c r="GN21" s="256"/>
      <c r="GO21" s="256"/>
      <c r="GP21" s="256"/>
      <c r="GQ21" s="256"/>
      <c r="GR21" s="33"/>
      <c r="GS21" s="33"/>
      <c r="GT21" s="33"/>
      <c r="GU21" s="33"/>
      <c r="GV21" s="33"/>
      <c r="GW21" s="33"/>
      <c r="GX21" s="522"/>
      <c r="GY21" s="256"/>
      <c r="GZ21" s="256"/>
      <c r="HA21" s="256"/>
      <c r="HB21" s="256"/>
      <c r="HC21" s="256"/>
      <c r="HD21" s="256"/>
      <c r="HE21" s="256"/>
      <c r="HF21" s="256"/>
      <c r="HG21" s="33"/>
      <c r="HH21" s="33"/>
      <c r="HI21" s="33"/>
      <c r="HJ21" s="33"/>
      <c r="HK21" s="33"/>
      <c r="HL21" s="33"/>
      <c r="HM21" s="522"/>
      <c r="HN21" s="256"/>
      <c r="HO21" s="256"/>
      <c r="HP21" s="256"/>
      <c r="HQ21" s="256"/>
      <c r="HR21" s="256"/>
      <c r="HS21" s="256"/>
      <c r="HT21" s="256"/>
      <c r="HU21" s="256"/>
      <c r="HV21" s="33"/>
      <c r="HW21" s="33"/>
      <c r="HX21" s="33">
        <v>636.59805911455032</v>
      </c>
      <c r="HY21" s="33"/>
      <c r="HZ21" s="33"/>
      <c r="IA21" s="33"/>
    </row>
    <row r="22" spans="1:235" s="520" customFormat="1">
      <c r="A22" s="432" t="s">
        <v>12</v>
      </c>
      <c r="B22" s="522">
        <v>400.26652179092781</v>
      </c>
      <c r="C22" s="256">
        <v>408.10489697643061</v>
      </c>
      <c r="D22" s="256">
        <v>373.34196013920842</v>
      </c>
      <c r="E22" s="256">
        <v>351.21198393358787</v>
      </c>
      <c r="F22" s="256">
        <v>402.40822872683566</v>
      </c>
      <c r="G22" s="256">
        <v>425.3196065603949</v>
      </c>
      <c r="H22" s="256">
        <v>428.25628027855953</v>
      </c>
      <c r="I22" s="256">
        <v>454.26442384340879</v>
      </c>
      <c r="J22" s="256">
        <v>442.78283119239791</v>
      </c>
      <c r="K22" s="256">
        <v>619.41171060193233</v>
      </c>
      <c r="L22" s="33">
        <v>565.01078765832835</v>
      </c>
      <c r="M22" s="33">
        <v>684.25002383970275</v>
      </c>
      <c r="N22" s="33">
        <v>834.93320244281813</v>
      </c>
      <c r="O22" s="33">
        <v>478.20393882103212</v>
      </c>
      <c r="P22" s="33">
        <v>473.59333773474287</v>
      </c>
      <c r="Q22" s="33">
        <v>661.41757383930678</v>
      </c>
      <c r="R22" s="522">
        <v>915.69819226752111</v>
      </c>
      <c r="S22" s="256">
        <v>933.66636258679955</v>
      </c>
      <c r="T22" s="256">
        <v>866.00961905550571</v>
      </c>
      <c r="U22" s="256">
        <v>833.17549060622343</v>
      </c>
      <c r="V22" s="256">
        <v>980.34040751205998</v>
      </c>
      <c r="W22" s="256">
        <v>1049.9103107195085</v>
      </c>
      <c r="X22" s="256">
        <v>988.13427149582697</v>
      </c>
      <c r="Y22" s="256">
        <v>942.76131493123228</v>
      </c>
      <c r="Z22" s="256">
        <v>919.4980734532046</v>
      </c>
      <c r="AA22" s="256">
        <v>1160.2713061532418</v>
      </c>
      <c r="AB22" s="33">
        <v>1047.9014214765969</v>
      </c>
      <c r="AC22" s="33">
        <v>1422.537634727672</v>
      </c>
      <c r="AD22" s="33">
        <v>1713.3626788468052</v>
      </c>
      <c r="AE22" s="33">
        <v>1004.2722005076204</v>
      </c>
      <c r="AF22" s="33">
        <v>975.7489038977385</v>
      </c>
      <c r="AG22" s="33">
        <v>1351.6951002446669</v>
      </c>
      <c r="AH22" s="522"/>
      <c r="AI22" s="256"/>
      <c r="AJ22" s="256"/>
      <c r="AK22" s="256"/>
      <c r="AL22" s="256"/>
      <c r="AM22" s="256"/>
      <c r="AN22" s="256"/>
      <c r="AO22" s="256"/>
      <c r="AP22" s="256"/>
      <c r="AQ22" s="256">
        <v>189.00117787586163</v>
      </c>
      <c r="AR22" s="33">
        <v>166.73599498226906</v>
      </c>
      <c r="AS22" s="33">
        <v>57.106942544633547</v>
      </c>
      <c r="AT22" s="33">
        <v>164.25204167613393</v>
      </c>
      <c r="AU22" s="33">
        <v>4.1825513797733223</v>
      </c>
      <c r="AV22" s="33">
        <v>89.253422078884029</v>
      </c>
      <c r="AW22" s="33">
        <v>118.72858305144017</v>
      </c>
      <c r="AX22" s="522"/>
      <c r="AY22" s="256"/>
      <c r="AZ22" s="256"/>
      <c r="BA22" s="256"/>
      <c r="BB22" s="256"/>
      <c r="BC22" s="256"/>
      <c r="BD22" s="256"/>
      <c r="BE22" s="256"/>
      <c r="BF22" s="256"/>
      <c r="BG22" s="256">
        <v>102.52506416976742</v>
      </c>
      <c r="BH22" s="33">
        <v>104.70595514777089</v>
      </c>
      <c r="BI22" s="33"/>
      <c r="BJ22" s="33">
        <v>3.6006241953266489</v>
      </c>
      <c r="BK22" s="33">
        <v>5.7153738476983733</v>
      </c>
      <c r="BL22" s="33">
        <v>1.2357336181202774</v>
      </c>
      <c r="BM22" s="33">
        <v>10.825456344590892</v>
      </c>
      <c r="BN22" s="522"/>
      <c r="BO22" s="256"/>
      <c r="BP22" s="256"/>
      <c r="BQ22" s="256"/>
      <c r="BR22" s="256"/>
      <c r="BS22" s="256"/>
      <c r="BT22" s="256"/>
      <c r="BU22" s="256"/>
      <c r="BV22" s="256"/>
      <c r="BW22" s="256">
        <v>103.03122073678549</v>
      </c>
      <c r="BX22" s="33">
        <v>162.79550194865462</v>
      </c>
      <c r="BY22" s="33"/>
      <c r="BZ22" s="33"/>
      <c r="CA22" s="33"/>
      <c r="CB22" s="33"/>
      <c r="CC22" s="33"/>
      <c r="CD22" s="522"/>
      <c r="CE22" s="256"/>
      <c r="CF22" s="256"/>
      <c r="CG22" s="256"/>
      <c r="CH22" s="256"/>
      <c r="CI22" s="256"/>
      <c r="CJ22" s="256"/>
      <c r="CK22" s="256"/>
      <c r="CL22" s="256"/>
      <c r="CM22" s="256">
        <v>124.28773352673679</v>
      </c>
      <c r="CN22" s="33">
        <v>111.94975174557277</v>
      </c>
      <c r="CO22" s="33"/>
      <c r="CP22" s="33"/>
      <c r="CQ22" s="33"/>
      <c r="CR22" s="33"/>
      <c r="CS22" s="33"/>
      <c r="CT22" s="522"/>
      <c r="CU22" s="256"/>
      <c r="CV22" s="256"/>
      <c r="CW22" s="256"/>
      <c r="CX22" s="256"/>
      <c r="CY22" s="256"/>
      <c r="CZ22" s="256"/>
      <c r="DA22" s="256"/>
      <c r="DB22" s="256"/>
      <c r="DC22" s="634">
        <v>35.10459542152104</v>
      </c>
      <c r="DD22" s="33">
        <v>28.677009817450617</v>
      </c>
      <c r="DE22" s="33"/>
      <c r="DF22" s="33"/>
      <c r="DG22" s="33"/>
      <c r="DH22" s="33"/>
      <c r="DI22" s="33"/>
      <c r="DJ22" s="527"/>
      <c r="DK22" s="256"/>
      <c r="DL22" s="256"/>
      <c r="DM22" s="256"/>
      <c r="DN22" s="256"/>
      <c r="DO22" s="256"/>
      <c r="DP22" s="256"/>
      <c r="DQ22" s="256"/>
      <c r="DR22" s="256"/>
      <c r="DS22" s="256"/>
      <c r="DT22" s="33"/>
      <c r="DU22" s="33"/>
      <c r="DV22" s="33"/>
      <c r="DW22" s="33"/>
      <c r="DX22" s="33"/>
      <c r="DY22" s="33">
        <v>0</v>
      </c>
      <c r="DZ22" s="522"/>
      <c r="EA22" s="256"/>
      <c r="EB22" s="256"/>
      <c r="EC22" s="256"/>
      <c r="ED22" s="256"/>
      <c r="EE22" s="256"/>
      <c r="EF22" s="256"/>
      <c r="EG22" s="256"/>
      <c r="EH22" s="256"/>
      <c r="EI22" s="33"/>
      <c r="EJ22" s="33"/>
      <c r="EK22" s="33"/>
      <c r="EL22" s="33"/>
      <c r="EM22" s="33"/>
      <c r="EN22" s="33"/>
      <c r="EO22" s="522"/>
      <c r="EP22" s="256"/>
      <c r="EQ22" s="256"/>
      <c r="ER22" s="256"/>
      <c r="ES22" s="256"/>
      <c r="ET22" s="256"/>
      <c r="EU22" s="256"/>
      <c r="EV22" s="256"/>
      <c r="EW22" s="256"/>
      <c r="EX22" s="33"/>
      <c r="EY22" s="33"/>
      <c r="EZ22" s="33"/>
      <c r="FA22" s="33"/>
      <c r="FB22" s="33"/>
      <c r="FC22" s="33"/>
      <c r="FD22" s="522"/>
      <c r="FE22" s="256"/>
      <c r="FF22" s="256"/>
      <c r="FG22" s="256"/>
      <c r="FH22" s="256"/>
      <c r="FI22" s="256"/>
      <c r="FJ22" s="256"/>
      <c r="FK22" s="256"/>
      <c r="FL22" s="256"/>
      <c r="FM22" s="33"/>
      <c r="FN22" s="33"/>
      <c r="FO22" s="33"/>
      <c r="FP22" s="33"/>
      <c r="FQ22" s="33"/>
      <c r="FR22" s="33"/>
      <c r="FS22" s="522"/>
      <c r="FT22" s="256"/>
      <c r="FU22" s="256"/>
      <c r="FV22" s="256"/>
      <c r="FW22" s="256"/>
      <c r="FX22" s="256"/>
      <c r="FY22" s="256"/>
      <c r="FZ22" s="256"/>
      <c r="GA22" s="256"/>
      <c r="GB22" s="33"/>
      <c r="GC22" s="33"/>
      <c r="GD22" s="33"/>
      <c r="GE22" s="33"/>
      <c r="GF22" s="33"/>
      <c r="GG22" s="33"/>
      <c r="GH22" s="527"/>
      <c r="GI22" s="256"/>
      <c r="GJ22" s="256"/>
      <c r="GK22" s="256"/>
      <c r="GL22" s="256"/>
      <c r="GM22" s="256"/>
      <c r="GN22" s="256"/>
      <c r="GO22" s="256"/>
      <c r="GP22" s="256"/>
      <c r="GQ22" s="256"/>
      <c r="GR22" s="33"/>
      <c r="GS22" s="33"/>
      <c r="GT22" s="33"/>
      <c r="GU22" s="33"/>
      <c r="GV22" s="33"/>
      <c r="GW22" s="33"/>
      <c r="GX22" s="522"/>
      <c r="GY22" s="256"/>
      <c r="GZ22" s="256"/>
      <c r="HA22" s="256"/>
      <c r="HB22" s="256"/>
      <c r="HC22" s="256"/>
      <c r="HD22" s="256"/>
      <c r="HE22" s="256"/>
      <c r="HF22" s="256"/>
      <c r="HG22" s="33"/>
      <c r="HH22" s="33"/>
      <c r="HI22" s="33"/>
      <c r="HJ22" s="33"/>
      <c r="HK22" s="33"/>
      <c r="HL22" s="33"/>
      <c r="HM22" s="522"/>
      <c r="HN22" s="256"/>
      <c r="HO22" s="256"/>
      <c r="HP22" s="256"/>
      <c r="HQ22" s="256"/>
      <c r="HR22" s="256"/>
      <c r="HS22" s="256"/>
      <c r="HT22" s="256"/>
      <c r="HU22" s="256"/>
      <c r="HV22" s="33"/>
      <c r="HW22" s="33"/>
      <c r="HX22" s="33"/>
      <c r="HY22" s="33"/>
      <c r="HZ22" s="33"/>
      <c r="IA22" s="33"/>
    </row>
    <row r="23" spans="1:235" s="520" customFormat="1">
      <c r="A23" s="432" t="s">
        <v>13</v>
      </c>
      <c r="B23" s="522">
        <v>521.78820844759639</v>
      </c>
      <c r="C23" s="256">
        <v>503.43055042956655</v>
      </c>
      <c r="D23" s="256">
        <v>463.24444249928359</v>
      </c>
      <c r="E23" s="256">
        <v>414.91236764285748</v>
      </c>
      <c r="F23" s="256">
        <v>445.70859657747133</v>
      </c>
      <c r="G23" s="256">
        <v>464.67438494934873</v>
      </c>
      <c r="H23" s="256">
        <v>493.86304309999002</v>
      </c>
      <c r="I23" s="256">
        <v>609.08529086375484</v>
      </c>
      <c r="J23" s="256">
        <v>547.32289781863994</v>
      </c>
      <c r="K23" s="256">
        <v>503.92352567155598</v>
      </c>
      <c r="L23" s="33">
        <v>528.16973863993974</v>
      </c>
      <c r="M23" s="33">
        <v>501.23408271194808</v>
      </c>
      <c r="N23" s="33">
        <v>542.79429843266905</v>
      </c>
      <c r="O23" s="33">
        <v>573.76702086359489</v>
      </c>
      <c r="P23" s="33">
        <v>581.52543975285755</v>
      </c>
      <c r="Q23" s="33">
        <v>608.94012829767962</v>
      </c>
      <c r="R23" s="522">
        <v>1228.1193045079103</v>
      </c>
      <c r="S23" s="256">
        <v>1188.7108160456037</v>
      </c>
      <c r="T23" s="256">
        <v>1139.7578221299341</v>
      </c>
      <c r="U23" s="256">
        <v>1000.9560895380988</v>
      </c>
      <c r="V23" s="256">
        <v>1083.0561158015119</v>
      </c>
      <c r="W23" s="256">
        <v>1128.6559654129801</v>
      </c>
      <c r="X23" s="256">
        <v>1210.7259702663112</v>
      </c>
      <c r="Y23" s="256">
        <v>968.83618666819439</v>
      </c>
      <c r="Z23" s="256">
        <v>760.88610098851757</v>
      </c>
      <c r="AA23" s="256">
        <v>710.01772807992938</v>
      </c>
      <c r="AB23" s="33">
        <v>742.30606010746669</v>
      </c>
      <c r="AC23" s="33">
        <v>668.37484119392309</v>
      </c>
      <c r="AD23" s="33">
        <v>711.79922861704063</v>
      </c>
      <c r="AE23" s="33">
        <v>754.68561203563377</v>
      </c>
      <c r="AF23" s="33">
        <v>680.17885496826227</v>
      </c>
      <c r="AG23" s="33">
        <v>711.15931114250463</v>
      </c>
      <c r="AH23" s="522">
        <v>306.46459592724113</v>
      </c>
      <c r="AI23" s="256">
        <v>297.17648710508348</v>
      </c>
      <c r="AJ23" s="256">
        <v>246.11970778461765</v>
      </c>
      <c r="AK23" s="256">
        <v>227.8954450610519</v>
      </c>
      <c r="AL23" s="256">
        <v>244.89024621295295</v>
      </c>
      <c r="AM23" s="256">
        <v>255.73944703518359</v>
      </c>
      <c r="AN23" s="256">
        <v>271.8541083090044</v>
      </c>
      <c r="AO23" s="256">
        <v>593.58678855066671</v>
      </c>
      <c r="AP23" s="256">
        <v>637.88696970193564</v>
      </c>
      <c r="AQ23" s="256">
        <v>564.80141845942637</v>
      </c>
      <c r="AR23" s="33">
        <v>594.27516456640569</v>
      </c>
      <c r="AS23" s="33">
        <v>664.17765835336445</v>
      </c>
      <c r="AT23" s="33">
        <v>724.60249821809043</v>
      </c>
      <c r="AU23" s="33">
        <v>776.73511096779771</v>
      </c>
      <c r="AV23" s="33">
        <v>2157.7307350012748</v>
      </c>
      <c r="AW23" s="33">
        <v>2227.861960776308</v>
      </c>
      <c r="AX23" s="522"/>
      <c r="AY23" s="256"/>
      <c r="AZ23" s="256"/>
      <c r="BA23" s="256"/>
      <c r="BB23" s="256"/>
      <c r="BC23" s="256"/>
      <c r="BD23" s="256"/>
      <c r="BE23" s="256"/>
      <c r="BF23" s="256"/>
      <c r="BG23" s="256"/>
      <c r="BH23" s="33"/>
      <c r="BI23" s="33"/>
      <c r="BJ23" s="33"/>
      <c r="BK23" s="33">
        <v>140.62090196194879</v>
      </c>
      <c r="BL23" s="33">
        <v>134.32296805968934</v>
      </c>
      <c r="BM23" s="33">
        <v>136.80668603635831</v>
      </c>
      <c r="BN23" s="522">
        <v>262.59644693790312</v>
      </c>
      <c r="BO23" s="256">
        <v>260.01165098220889</v>
      </c>
      <c r="BP23" s="256">
        <v>272.24086967060794</v>
      </c>
      <c r="BQ23" s="256">
        <v>201.62609080157887</v>
      </c>
      <c r="BR23" s="256">
        <v>240.51312247047932</v>
      </c>
      <c r="BS23" s="256">
        <v>294.29859432378618</v>
      </c>
      <c r="BT23" s="256">
        <v>310.64922851868624</v>
      </c>
      <c r="BU23" s="256">
        <v>331.09954762173135</v>
      </c>
      <c r="BV23" s="256">
        <v>354.37956386791086</v>
      </c>
      <c r="BW23" s="256">
        <v>250.79686475062155</v>
      </c>
      <c r="BX23" s="33">
        <v>273.11367384967713</v>
      </c>
      <c r="BY23" s="33">
        <v>265.934238050141</v>
      </c>
      <c r="BZ23" s="33"/>
      <c r="CA23" s="33"/>
      <c r="CB23" s="33"/>
      <c r="CC23" s="33"/>
      <c r="CD23" s="522"/>
      <c r="CE23" s="256"/>
      <c r="CF23" s="256"/>
      <c r="CG23" s="256"/>
      <c r="CH23" s="256"/>
      <c r="CI23" s="256"/>
      <c r="CJ23" s="256"/>
      <c r="CK23" s="256"/>
      <c r="CL23" s="256">
        <v>17.691424314845278</v>
      </c>
      <c r="CM23" s="256">
        <v>38.089367287450386</v>
      </c>
      <c r="CN23" s="33">
        <v>2.8386810563590417</v>
      </c>
      <c r="CO23" s="33"/>
      <c r="CP23" s="33"/>
      <c r="CQ23" s="33"/>
      <c r="CR23" s="33"/>
      <c r="CS23" s="33"/>
      <c r="CT23" s="522"/>
      <c r="CU23" s="256"/>
      <c r="CV23" s="256"/>
      <c r="CW23" s="256"/>
      <c r="CX23" s="256"/>
      <c r="CY23" s="256"/>
      <c r="CZ23" s="256"/>
      <c r="DA23" s="256"/>
      <c r="DB23" s="256"/>
      <c r="DC23" s="634"/>
      <c r="DD23" s="33"/>
      <c r="DE23" s="33"/>
      <c r="DF23" s="33"/>
      <c r="DG23" s="33"/>
      <c r="DH23" s="33"/>
      <c r="DI23" s="33"/>
      <c r="DJ23" s="527"/>
      <c r="DK23" s="256"/>
      <c r="DL23" s="256"/>
      <c r="DM23" s="256"/>
      <c r="DN23" s="256"/>
      <c r="DO23" s="256"/>
      <c r="DP23" s="256"/>
      <c r="DQ23" s="256"/>
      <c r="DR23" s="256"/>
      <c r="DS23" s="256"/>
      <c r="DT23" s="33"/>
      <c r="DU23" s="33">
        <v>32.324297277364678</v>
      </c>
      <c r="DV23" s="33"/>
      <c r="DW23" s="33"/>
      <c r="DX23" s="33"/>
      <c r="DY23" s="33">
        <v>0</v>
      </c>
      <c r="DZ23" s="522"/>
      <c r="EA23" s="256"/>
      <c r="EB23" s="256"/>
      <c r="EC23" s="256"/>
      <c r="ED23" s="256"/>
      <c r="EE23" s="256"/>
      <c r="EF23" s="256"/>
      <c r="EG23" s="256"/>
      <c r="EH23" s="256"/>
      <c r="EI23" s="33"/>
      <c r="EJ23" s="33"/>
      <c r="EK23" s="33"/>
      <c r="EL23" s="33"/>
      <c r="EM23" s="33"/>
      <c r="EN23" s="33"/>
      <c r="EO23" s="522"/>
      <c r="EP23" s="256"/>
      <c r="EQ23" s="256"/>
      <c r="ER23" s="256"/>
      <c r="ES23" s="256"/>
      <c r="ET23" s="256"/>
      <c r="EU23" s="256"/>
      <c r="EV23" s="256"/>
      <c r="EW23" s="256"/>
      <c r="EX23" s="33"/>
      <c r="EY23" s="33"/>
      <c r="EZ23" s="33"/>
      <c r="FA23" s="33"/>
      <c r="FB23" s="33"/>
      <c r="FC23" s="33"/>
      <c r="FD23" s="522"/>
      <c r="FE23" s="256"/>
      <c r="FF23" s="256"/>
      <c r="FG23" s="256"/>
      <c r="FH23" s="256"/>
      <c r="FI23" s="256"/>
      <c r="FJ23" s="256"/>
      <c r="FK23" s="256"/>
      <c r="FL23" s="256"/>
      <c r="FM23" s="33"/>
      <c r="FN23" s="33"/>
      <c r="FO23" s="33"/>
      <c r="FP23" s="33"/>
      <c r="FQ23" s="33"/>
      <c r="FR23" s="33"/>
      <c r="FS23" s="522"/>
      <c r="FT23" s="256"/>
      <c r="FU23" s="256"/>
      <c r="FV23" s="256"/>
      <c r="FW23" s="256"/>
      <c r="FX23" s="256"/>
      <c r="FY23" s="256"/>
      <c r="FZ23" s="256"/>
      <c r="GA23" s="256"/>
      <c r="GB23" s="33"/>
      <c r="GC23" s="33"/>
      <c r="GD23" s="33"/>
      <c r="GE23" s="33"/>
      <c r="GF23" s="33"/>
      <c r="GG23" s="33"/>
      <c r="GH23" s="527"/>
      <c r="GI23" s="256"/>
      <c r="GJ23" s="256"/>
      <c r="GK23" s="256"/>
      <c r="GL23" s="256"/>
      <c r="GM23" s="256"/>
      <c r="GN23" s="256"/>
      <c r="GO23" s="256"/>
      <c r="GP23" s="256"/>
      <c r="GQ23" s="256"/>
      <c r="GR23" s="33"/>
      <c r="GS23" s="33"/>
      <c r="GT23" s="33"/>
      <c r="GU23" s="33"/>
      <c r="GV23" s="33"/>
      <c r="GW23" s="33"/>
      <c r="GX23" s="522"/>
      <c r="GY23" s="256"/>
      <c r="GZ23" s="256"/>
      <c r="HA23" s="256"/>
      <c r="HB23" s="256"/>
      <c r="HC23" s="256"/>
      <c r="HD23" s="256"/>
      <c r="HE23" s="256"/>
      <c r="HF23" s="256"/>
      <c r="HG23" s="33"/>
      <c r="HH23" s="33"/>
      <c r="HI23" s="33"/>
      <c r="HJ23" s="33"/>
      <c r="HK23" s="33"/>
      <c r="HL23" s="33"/>
      <c r="HM23" s="522"/>
      <c r="HN23" s="256"/>
      <c r="HO23" s="256"/>
      <c r="HP23" s="256"/>
      <c r="HQ23" s="256"/>
      <c r="HR23" s="256"/>
      <c r="HS23" s="256"/>
      <c r="HT23" s="256"/>
      <c r="HU23" s="256"/>
      <c r="HV23" s="33"/>
      <c r="HW23" s="33"/>
      <c r="HX23" s="33"/>
      <c r="HY23" s="33"/>
      <c r="HZ23" s="33"/>
      <c r="IA23" s="33"/>
    </row>
    <row r="24" spans="1:235" s="520" customFormat="1">
      <c r="A24" s="433" t="s">
        <v>14</v>
      </c>
      <c r="B24" s="523">
        <v>523.62268542074685</v>
      </c>
      <c r="C24" s="524">
        <v>645.41104627213815</v>
      </c>
      <c r="D24" s="524">
        <v>637.49268662737859</v>
      </c>
      <c r="E24" s="524">
        <v>560.21471968079084</v>
      </c>
      <c r="F24" s="524">
        <v>541.41106543101762</v>
      </c>
      <c r="G24" s="524">
        <v>571.39097038959619</v>
      </c>
      <c r="H24" s="524">
        <v>657.24676537467394</v>
      </c>
      <c r="I24" s="524">
        <v>693.18286574054059</v>
      </c>
      <c r="J24" s="524">
        <v>712.71266631237336</v>
      </c>
      <c r="K24" s="524">
        <v>727.12115471320737</v>
      </c>
      <c r="L24" s="263">
        <v>717.50441083334067</v>
      </c>
      <c r="M24" s="263">
        <v>728.40287576681885</v>
      </c>
      <c r="N24" s="263">
        <v>782.92130023763252</v>
      </c>
      <c r="O24" s="263">
        <v>792.19465548654443</v>
      </c>
      <c r="P24" s="263">
        <v>797.8018920984515</v>
      </c>
      <c r="Q24" s="263">
        <v>887.00031857840395</v>
      </c>
      <c r="R24" s="523">
        <v>1279.6032540226392</v>
      </c>
      <c r="S24" s="524">
        <v>1446.8999456343736</v>
      </c>
      <c r="T24" s="524">
        <v>1507.747389397977</v>
      </c>
      <c r="U24" s="524">
        <v>1315.2152650092162</v>
      </c>
      <c r="V24" s="524">
        <v>1164.0274235385004</v>
      </c>
      <c r="W24" s="524">
        <v>1220.2712069173569</v>
      </c>
      <c r="X24" s="524">
        <v>1329.714254708588</v>
      </c>
      <c r="Y24" s="524">
        <v>1339.1525152824468</v>
      </c>
      <c r="Z24" s="524">
        <v>1420.8987525423599</v>
      </c>
      <c r="AA24" s="524">
        <v>1452.3391324180723</v>
      </c>
      <c r="AB24" s="263">
        <v>1446.6204181545179</v>
      </c>
      <c r="AC24" s="263">
        <v>1447.3854665630899</v>
      </c>
      <c r="AD24" s="263">
        <v>1540.304765219912</v>
      </c>
      <c r="AE24" s="263">
        <v>1559.4151783262348</v>
      </c>
      <c r="AF24" s="263">
        <v>1635.2380603016493</v>
      </c>
      <c r="AG24" s="263">
        <v>1856.2811936634575</v>
      </c>
      <c r="AH24" s="523"/>
      <c r="AI24" s="524"/>
      <c r="AJ24" s="524"/>
      <c r="AK24" s="524"/>
      <c r="AL24" s="524"/>
      <c r="AM24" s="524"/>
      <c r="AN24" s="524"/>
      <c r="AO24" s="524"/>
      <c r="AP24" s="524"/>
      <c r="AQ24" s="524"/>
      <c r="AR24" s="263"/>
      <c r="AS24" s="263"/>
      <c r="AT24" s="263"/>
      <c r="AU24" s="263"/>
      <c r="AV24" s="263"/>
      <c r="AW24" s="263"/>
      <c r="AX24" s="523">
        <v>291.65921899536789</v>
      </c>
      <c r="AY24" s="524">
        <v>297.94374408133996</v>
      </c>
      <c r="AZ24" s="524">
        <v>264.81767896071568</v>
      </c>
      <c r="BA24" s="524">
        <v>161.74017922140203</v>
      </c>
      <c r="BB24" s="524">
        <v>137.00185019891114</v>
      </c>
      <c r="BC24" s="524">
        <v>177.40698530882878</v>
      </c>
      <c r="BD24" s="524">
        <v>182.0085563135473</v>
      </c>
      <c r="BE24" s="524">
        <v>183.1594824453006</v>
      </c>
      <c r="BF24" s="524">
        <v>275.33890460688048</v>
      </c>
      <c r="BG24" s="524">
        <v>270.32625078715307</v>
      </c>
      <c r="BH24" s="263">
        <v>253.77501462325188</v>
      </c>
      <c r="BI24" s="263">
        <v>260.84462519829526</v>
      </c>
      <c r="BJ24" s="263">
        <v>269.56954546136194</v>
      </c>
      <c r="BK24" s="263">
        <v>245.50518837279995</v>
      </c>
      <c r="BL24" s="263">
        <v>219.95496912429181</v>
      </c>
      <c r="BM24" s="263">
        <v>212.93122266051344</v>
      </c>
      <c r="BN24" s="523"/>
      <c r="BO24" s="524"/>
      <c r="BP24" s="524"/>
      <c r="BQ24" s="524"/>
      <c r="BR24" s="524"/>
      <c r="BS24" s="524"/>
      <c r="BT24" s="524"/>
      <c r="BU24" s="524"/>
      <c r="BV24" s="524"/>
      <c r="BW24" s="524"/>
      <c r="BX24" s="263"/>
      <c r="BY24" s="263"/>
      <c r="BZ24" s="263"/>
      <c r="CA24" s="263"/>
      <c r="CB24" s="263"/>
      <c r="CC24" s="263"/>
      <c r="CD24" s="523"/>
      <c r="CE24" s="524"/>
      <c r="CF24" s="524"/>
      <c r="CG24" s="524"/>
      <c r="CH24" s="524"/>
      <c r="CI24" s="524"/>
      <c r="CJ24" s="524"/>
      <c r="CK24" s="524"/>
      <c r="CL24" s="524"/>
      <c r="CM24" s="524">
        <v>12.800873872989728</v>
      </c>
      <c r="CN24" s="263">
        <v>12.51687169997893</v>
      </c>
      <c r="CO24" s="263">
        <v>12.386495829363632</v>
      </c>
      <c r="CP24" s="263">
        <v>12.599867071402397</v>
      </c>
      <c r="CQ24" s="263">
        <v>13.054645658840769</v>
      </c>
      <c r="CR24" s="263">
        <v>13.755142417305803</v>
      </c>
      <c r="CS24" s="263"/>
      <c r="CT24" s="523"/>
      <c r="CU24" s="524">
        <v>151.7492528116758</v>
      </c>
      <c r="CV24" s="524">
        <v>77.402183255217125</v>
      </c>
      <c r="CW24" s="524">
        <v>34.587277972511636</v>
      </c>
      <c r="CX24" s="524">
        <v>41.400318420550413</v>
      </c>
      <c r="CY24" s="524">
        <v>10.300491960079755</v>
      </c>
      <c r="CZ24" s="524">
        <v>82.49985562525265</v>
      </c>
      <c r="DA24" s="524">
        <v>119.96743135825953</v>
      </c>
      <c r="DB24" s="524"/>
      <c r="DC24" s="635">
        <v>25.087387733939892</v>
      </c>
      <c r="DD24" s="263">
        <v>40.323729654662209</v>
      </c>
      <c r="DE24" s="263">
        <v>65.334620788332984</v>
      </c>
      <c r="DF24" s="263">
        <v>59.176666584007194</v>
      </c>
      <c r="DG24" s="263">
        <v>60.907327760602875</v>
      </c>
      <c r="DH24" s="263">
        <v>52.387628536788597</v>
      </c>
      <c r="DI24" s="263"/>
      <c r="DJ24" s="528">
        <v>42.686129620411904</v>
      </c>
      <c r="DK24" s="524">
        <v>280.06524897237443</v>
      </c>
      <c r="DL24" s="524">
        <v>307.98473131198574</v>
      </c>
      <c r="DM24" s="524">
        <v>55.85450092489188</v>
      </c>
      <c r="DN24" s="524">
        <v>34.257254601072859</v>
      </c>
      <c r="DO24" s="524">
        <v>32.971946149338294</v>
      </c>
      <c r="DP24" s="524">
        <v>0</v>
      </c>
      <c r="DQ24" s="524">
        <v>965.38310877706522</v>
      </c>
      <c r="DR24" s="524">
        <v>0</v>
      </c>
      <c r="DS24" s="524">
        <v>11.823696435093794</v>
      </c>
      <c r="DT24" s="263">
        <v>31.147270618937707</v>
      </c>
      <c r="DU24" s="263">
        <v>35.213726404455727</v>
      </c>
      <c r="DV24" s="263">
        <v>37.433137610203154</v>
      </c>
      <c r="DW24" s="263">
        <v>39.372679159530271</v>
      </c>
      <c r="DX24" s="263">
        <v>51.551171630034304</v>
      </c>
      <c r="DY24" s="263">
        <v>0</v>
      </c>
      <c r="DZ24" s="523">
        <v>70.768806580579934</v>
      </c>
      <c r="EA24" s="524">
        <v>309.913897388458</v>
      </c>
      <c r="EB24" s="524"/>
      <c r="EC24" s="524"/>
      <c r="ED24" s="524"/>
      <c r="EE24" s="524"/>
      <c r="EF24" s="524">
        <v>602.8037549336841</v>
      </c>
      <c r="EG24" s="524"/>
      <c r="EH24" s="524">
        <v>46.42231253961743</v>
      </c>
      <c r="EI24" s="263">
        <v>41.557904012924681</v>
      </c>
      <c r="EJ24" s="263">
        <v>41.900569443883526</v>
      </c>
      <c r="EK24" s="263">
        <v>46.39463387367244</v>
      </c>
      <c r="EL24" s="263">
        <v>49.71607925821214</v>
      </c>
      <c r="EM24" s="263">
        <v>157.01457902436564</v>
      </c>
      <c r="EN24" s="263" t="s">
        <v>16</v>
      </c>
      <c r="EO24" s="523"/>
      <c r="EP24" s="524"/>
      <c r="EQ24" s="524"/>
      <c r="ER24" s="524"/>
      <c r="ES24" s="524"/>
      <c r="ET24" s="524"/>
      <c r="EU24" s="524"/>
      <c r="EV24" s="524"/>
      <c r="EW24" s="524"/>
      <c r="EX24" s="263"/>
      <c r="EY24" s="263"/>
      <c r="EZ24" s="263"/>
      <c r="FA24" s="263"/>
      <c r="FB24" s="263"/>
      <c r="FC24" s="263"/>
      <c r="FD24" s="523"/>
      <c r="FE24" s="524"/>
      <c r="FF24" s="524"/>
      <c r="FG24" s="524"/>
      <c r="FH24" s="524"/>
      <c r="FI24" s="524"/>
      <c r="FJ24" s="524">
        <v>823.20887086645257</v>
      </c>
      <c r="FK24" s="524"/>
      <c r="FL24" s="524"/>
      <c r="FM24" s="263"/>
      <c r="FN24" s="263"/>
      <c r="FO24" s="263"/>
      <c r="FP24" s="263"/>
      <c r="FQ24" s="263"/>
      <c r="FR24" s="263"/>
      <c r="FS24" s="523">
        <v>393.51516651112121</v>
      </c>
      <c r="FT24" s="524">
        <v>306.97803434208856</v>
      </c>
      <c r="FU24" s="524">
        <v>95.119948892299334</v>
      </c>
      <c r="FV24" s="524">
        <v>50.879224068616921</v>
      </c>
      <c r="FW24" s="524">
        <v>48.862449598383236</v>
      </c>
      <c r="FX24" s="524">
        <v>0</v>
      </c>
      <c r="FY24" s="524">
        <v>1084.0645203039585</v>
      </c>
      <c r="FZ24" s="524"/>
      <c r="GA24" s="524"/>
      <c r="GB24" s="263">
        <v>33.457292602425319</v>
      </c>
      <c r="GC24" s="263">
        <v>61.631989399297822</v>
      </c>
      <c r="GD24" s="263">
        <v>63.324231940830536</v>
      </c>
      <c r="GE24" s="263">
        <v>52.73152986618642</v>
      </c>
      <c r="GF24" s="263">
        <v>56.384816978408146</v>
      </c>
      <c r="GG24" s="263"/>
      <c r="GH24" s="528"/>
      <c r="GI24" s="524"/>
      <c r="GJ24" s="524"/>
      <c r="GK24" s="524"/>
      <c r="GL24" s="524"/>
      <c r="GM24" s="524"/>
      <c r="GN24" s="524"/>
      <c r="GO24" s="524"/>
      <c r="GP24" s="524"/>
      <c r="GQ24" s="524"/>
      <c r="GR24" s="263"/>
      <c r="GS24" s="263"/>
      <c r="GT24" s="263"/>
      <c r="GU24" s="263"/>
      <c r="GV24" s="263"/>
      <c r="GW24" s="263"/>
      <c r="GX24" s="523"/>
      <c r="GY24" s="524"/>
      <c r="GZ24" s="524"/>
      <c r="HA24" s="524"/>
      <c r="HB24" s="524"/>
      <c r="HC24" s="524"/>
      <c r="HD24" s="524"/>
      <c r="HE24" s="524"/>
      <c r="HF24" s="524"/>
      <c r="HG24" s="263"/>
      <c r="HH24" s="263"/>
      <c r="HI24" s="263"/>
      <c r="HJ24" s="263"/>
      <c r="HK24" s="263"/>
      <c r="HL24" s="263"/>
      <c r="HM24" s="523"/>
      <c r="HN24" s="524"/>
      <c r="HO24" s="524"/>
      <c r="HP24" s="524"/>
      <c r="HQ24" s="524"/>
      <c r="HR24" s="524"/>
      <c r="HS24" s="524"/>
      <c r="HT24" s="524"/>
      <c r="HU24" s="524"/>
      <c r="HV24" s="263"/>
      <c r="HW24" s="263"/>
      <c r="HX24" s="263"/>
      <c r="HY24" s="263"/>
      <c r="HZ24" s="263"/>
      <c r="IA24" s="263"/>
    </row>
    <row r="25" spans="1:235">
      <c r="B25" s="59"/>
      <c r="C25" s="59"/>
      <c r="D25" s="59"/>
      <c r="E25" s="59"/>
      <c r="F25" s="59"/>
      <c r="G25" s="147"/>
      <c r="H25" s="147"/>
      <c r="I25" s="147"/>
      <c r="J25" s="147"/>
      <c r="K25" s="147"/>
      <c r="L25" s="85"/>
      <c r="M25" s="85"/>
      <c r="N25" s="85"/>
      <c r="O25" s="85"/>
      <c r="P25" s="85"/>
      <c r="Q25" s="85"/>
      <c r="R25" s="59"/>
      <c r="S25" s="59"/>
      <c r="T25" s="59"/>
      <c r="U25" s="59"/>
      <c r="V25" s="59"/>
      <c r="W25" s="59"/>
      <c r="X25" s="147"/>
      <c r="Y25" s="147"/>
      <c r="Z25" s="147"/>
      <c r="AA25" s="147"/>
      <c r="AB25" s="85"/>
      <c r="AC25" s="85"/>
      <c r="AD25" s="85"/>
      <c r="AE25" s="85"/>
      <c r="AF25" s="85"/>
      <c r="AG25" s="85"/>
      <c r="AH25" s="59"/>
      <c r="AI25" s="59"/>
      <c r="AJ25" s="59"/>
      <c r="AK25" s="59"/>
      <c r="AL25" s="59"/>
      <c r="AN25" s="147"/>
      <c r="AO25" s="147"/>
      <c r="AQ25" s="147"/>
      <c r="AR25" s="85"/>
      <c r="AS25" s="85"/>
      <c r="AT25" s="85"/>
      <c r="AU25" s="85"/>
      <c r="AV25" s="85"/>
      <c r="AW25" s="85"/>
      <c r="AX25" s="59"/>
      <c r="AY25" s="59"/>
      <c r="AZ25" s="59"/>
      <c r="BA25" s="59"/>
      <c r="BB25" s="59"/>
      <c r="BC25" s="59"/>
      <c r="BD25" s="147"/>
      <c r="BE25" s="147"/>
      <c r="BG25" s="147"/>
      <c r="BH25" s="85"/>
      <c r="BI25" s="85"/>
      <c r="BJ25" s="85"/>
      <c r="BK25" s="85"/>
      <c r="BL25" s="85"/>
      <c r="BM25" s="85"/>
      <c r="BN25" s="59"/>
      <c r="BO25" s="59"/>
      <c r="BP25" s="59"/>
      <c r="BQ25" s="59"/>
      <c r="BR25" s="59"/>
      <c r="BS25" s="59"/>
      <c r="BT25" s="147"/>
      <c r="BU25" s="147"/>
      <c r="BW25" s="147"/>
      <c r="BX25" s="85"/>
      <c r="BY25" s="85"/>
      <c r="BZ25" s="85"/>
      <c r="CA25" s="85"/>
      <c r="CB25" s="85"/>
      <c r="CC25" s="85"/>
      <c r="CD25" s="59"/>
      <c r="CE25" s="59"/>
      <c r="CF25" s="59"/>
      <c r="CG25" s="59"/>
      <c r="CH25" s="59"/>
      <c r="CI25" s="59"/>
      <c r="CJ25" s="147"/>
      <c r="CK25" s="147"/>
      <c r="CM25" s="147"/>
      <c r="CN25" s="85"/>
      <c r="CO25" s="85"/>
      <c r="CP25" s="85"/>
      <c r="CQ25" s="85"/>
      <c r="CR25" s="85"/>
      <c r="CS25" s="85"/>
      <c r="CT25" s="59"/>
      <c r="CU25" s="59"/>
      <c r="CV25" s="59"/>
      <c r="CW25" s="59"/>
      <c r="CX25" s="59"/>
      <c r="CY25" s="59"/>
      <c r="CZ25" s="147"/>
      <c r="DA25" s="147"/>
      <c r="DC25" s="147"/>
      <c r="DD25" s="85"/>
      <c r="DE25" s="85"/>
      <c r="DF25" s="85"/>
      <c r="DG25" s="85"/>
      <c r="DH25" s="85"/>
      <c r="DI25" s="85"/>
      <c r="DJ25" s="59"/>
      <c r="DK25" s="59"/>
      <c r="DL25" s="59"/>
      <c r="DM25" s="59"/>
      <c r="DN25" s="59"/>
      <c r="DO25" s="147"/>
      <c r="DP25" s="147"/>
      <c r="DQ25" s="147"/>
      <c r="DS25" s="147"/>
      <c r="DT25" s="85"/>
      <c r="DU25" s="85"/>
      <c r="DV25" s="85"/>
      <c r="DW25" s="85"/>
      <c r="DX25" s="85"/>
      <c r="DY25" s="85"/>
      <c r="DZ25" s="59"/>
      <c r="EA25" s="59"/>
      <c r="EB25" s="59"/>
      <c r="EC25" s="59"/>
      <c r="ED25" s="59"/>
      <c r="EE25" s="147"/>
      <c r="EF25" s="147"/>
      <c r="EH25" s="147"/>
      <c r="EI25" s="85"/>
      <c r="EJ25" s="85"/>
      <c r="EK25" s="85"/>
      <c r="EL25" s="85"/>
      <c r="EM25" s="85"/>
      <c r="EN25" s="85"/>
      <c r="EO25" s="59"/>
      <c r="EP25" s="59"/>
      <c r="EQ25" s="59"/>
      <c r="ER25" s="59"/>
      <c r="ES25" s="59"/>
      <c r="ET25" s="147"/>
      <c r="EU25" s="147"/>
      <c r="EV25" s="147"/>
      <c r="EW25" s="147"/>
      <c r="EX25" s="85"/>
      <c r="EY25" s="85"/>
      <c r="EZ25" s="85"/>
      <c r="FA25" s="85"/>
      <c r="FB25" s="85"/>
      <c r="FC25" s="85"/>
      <c r="FD25" s="59"/>
      <c r="FE25" s="59"/>
      <c r="FF25" s="59"/>
      <c r="FG25" s="59"/>
      <c r="FH25" s="59"/>
      <c r="FI25" s="147"/>
      <c r="FJ25" s="147"/>
      <c r="FK25" s="147"/>
      <c r="FL25" s="147"/>
      <c r="FM25" s="85"/>
      <c r="FN25" s="85"/>
      <c r="FO25" s="85"/>
      <c r="FP25" s="85"/>
      <c r="FQ25" s="85"/>
      <c r="FR25" s="85"/>
      <c r="FS25" s="59"/>
      <c r="FT25" s="59"/>
      <c r="FU25" s="59"/>
      <c r="FV25" s="59"/>
      <c r="FW25" s="59"/>
      <c r="FX25" s="147"/>
      <c r="FY25" s="147"/>
      <c r="FZ25" s="147"/>
      <c r="GA25" s="147"/>
      <c r="GB25" s="85"/>
      <c r="GC25" s="85"/>
      <c r="GD25" s="85"/>
      <c r="GE25" s="85"/>
      <c r="GF25" s="85"/>
      <c r="GG25" s="85"/>
      <c r="GH25" s="59"/>
      <c r="GI25" s="59"/>
      <c r="GJ25" s="59"/>
      <c r="GK25" s="59"/>
      <c r="GL25" s="59"/>
      <c r="GM25" s="147"/>
      <c r="GN25" s="147"/>
      <c r="GO25" s="147"/>
      <c r="GQ25" s="147"/>
      <c r="GR25" s="85"/>
      <c r="GS25" s="85"/>
      <c r="GT25" s="85"/>
      <c r="GU25" s="85"/>
      <c r="GV25" s="85"/>
      <c r="GW25" s="85"/>
      <c r="GX25" s="59"/>
      <c r="HC25" s="147"/>
      <c r="HD25" s="147"/>
      <c r="HE25" s="147"/>
      <c r="HF25" s="147"/>
      <c r="HG25" s="85"/>
      <c r="HH25" s="85"/>
      <c r="HI25" s="85"/>
      <c r="HJ25" s="85"/>
      <c r="HK25" s="85"/>
      <c r="HL25" s="85"/>
      <c r="HM25" s="59"/>
      <c r="HN25" s="59"/>
      <c r="HO25" s="59"/>
      <c r="HP25" s="59"/>
      <c r="HQ25" s="59"/>
      <c r="HU25" s="147"/>
      <c r="HV25" s="85"/>
      <c r="HW25" s="85"/>
      <c r="HX25" s="85"/>
      <c r="HY25" s="85"/>
      <c r="HZ25" s="85"/>
      <c r="IA25" s="85"/>
    </row>
    <row r="26" spans="1:235" ht="15.75">
      <c r="B26" s="631" t="s">
        <v>156</v>
      </c>
      <c r="L26" s="430"/>
      <c r="M26" s="430"/>
      <c r="N26" s="430"/>
      <c r="O26" s="430"/>
      <c r="P26" s="430"/>
      <c r="Q26" s="430"/>
      <c r="AB26" s="430"/>
      <c r="AC26" s="430"/>
      <c r="AD26" s="430"/>
      <c r="AE26" s="430"/>
      <c r="AF26" s="430"/>
      <c r="AG26" s="430"/>
      <c r="AR26" s="430"/>
      <c r="AS26" s="430"/>
      <c r="AT26" s="430"/>
      <c r="AU26" s="430"/>
      <c r="AV26" s="430"/>
      <c r="AW26" s="430"/>
      <c r="BH26" s="430"/>
      <c r="BI26" s="430"/>
      <c r="BJ26" s="430"/>
      <c r="BK26" s="430"/>
      <c r="BL26" s="430"/>
      <c r="BM26" s="430"/>
      <c r="BX26" s="430"/>
      <c r="BY26" s="430"/>
      <c r="BZ26" s="430"/>
      <c r="CA26" s="430"/>
      <c r="CB26" s="430"/>
      <c r="CC26" s="430"/>
      <c r="CN26" s="430"/>
      <c r="CO26" s="430"/>
      <c r="CP26" s="430"/>
      <c r="CQ26" s="430"/>
      <c r="CR26" s="430"/>
      <c r="CS26" s="430"/>
      <c r="DD26" s="430"/>
      <c r="DE26" s="430"/>
      <c r="DF26" s="430"/>
      <c r="DG26" s="430"/>
      <c r="DH26" s="430"/>
      <c r="DI26" s="430"/>
      <c r="DT26" s="430"/>
      <c r="DU26" s="430"/>
      <c r="DV26" s="430"/>
      <c r="DW26" s="430"/>
      <c r="DX26" s="430"/>
      <c r="DY26" s="430"/>
      <c r="EI26" s="430"/>
      <c r="EJ26" s="430"/>
      <c r="EK26" s="430"/>
      <c r="EL26" s="430"/>
      <c r="EM26" s="430"/>
      <c r="EN26" s="430"/>
      <c r="EX26" s="430"/>
      <c r="EY26" s="430"/>
      <c r="EZ26" s="430"/>
      <c r="FA26" s="430"/>
      <c r="FB26" s="430"/>
      <c r="FC26" s="430"/>
      <c r="FM26" s="430"/>
      <c r="FN26" s="430"/>
      <c r="FO26" s="430"/>
      <c r="FP26" s="430"/>
      <c r="FQ26" s="430"/>
      <c r="FR26" s="430"/>
      <c r="GB26" s="430"/>
      <c r="GC26" s="430"/>
      <c r="GD26" s="430"/>
      <c r="GE26" s="430"/>
      <c r="GF26" s="430"/>
      <c r="GG26" s="430"/>
      <c r="GR26" s="430"/>
      <c r="GS26" s="430"/>
      <c r="GT26" s="430"/>
      <c r="GU26" s="430"/>
      <c r="GV26" s="430"/>
      <c r="GW26" s="430"/>
      <c r="HG26" s="430"/>
      <c r="HH26" s="430"/>
      <c r="HI26" s="430"/>
      <c r="HJ26" s="430"/>
      <c r="HK26" s="430"/>
      <c r="HL26" s="430"/>
      <c r="HV26" s="430"/>
      <c r="HW26" s="430"/>
      <c r="HX26" s="430"/>
      <c r="HY26" s="430"/>
      <c r="HZ26" s="430"/>
      <c r="IA26" s="430"/>
    </row>
    <row r="27" spans="1:235" ht="15.75">
      <c r="L27" s="430"/>
      <c r="M27" s="430"/>
      <c r="N27" s="430"/>
      <c r="O27" s="430"/>
      <c r="P27" s="430"/>
      <c r="Q27" s="430"/>
      <c r="AB27" s="430"/>
      <c r="AC27" s="430"/>
      <c r="AD27" s="430"/>
      <c r="AE27" s="430"/>
      <c r="AF27" s="430"/>
      <c r="AG27" s="430"/>
      <c r="AR27" s="430"/>
      <c r="AS27" s="430"/>
      <c r="AT27" s="430"/>
      <c r="AU27" s="430"/>
      <c r="AV27" s="430"/>
      <c r="AW27" s="430"/>
      <c r="BH27" s="430"/>
      <c r="BI27" s="430"/>
      <c r="BJ27" s="430"/>
      <c r="BK27" s="430"/>
      <c r="BL27" s="430"/>
      <c r="BM27" s="430"/>
      <c r="BX27" s="430"/>
      <c r="BY27" s="430"/>
      <c r="BZ27" s="430"/>
      <c r="CA27" s="430"/>
      <c r="CB27" s="430"/>
      <c r="CC27" s="430"/>
      <c r="CN27" s="430"/>
      <c r="CO27" s="430"/>
      <c r="CP27" s="430"/>
      <c r="CQ27" s="430"/>
      <c r="CR27" s="430"/>
      <c r="CS27" s="430"/>
      <c r="DD27" s="430"/>
      <c r="DE27" s="430"/>
      <c r="DF27" s="430"/>
      <c r="DG27" s="430"/>
      <c r="DH27" s="430"/>
      <c r="DI27" s="430"/>
      <c r="DT27" s="430"/>
      <c r="DU27" s="430"/>
      <c r="DV27" s="430"/>
      <c r="DW27" s="430"/>
      <c r="DX27" s="430"/>
      <c r="DY27" s="430"/>
      <c r="EI27" s="430"/>
      <c r="EJ27" s="430"/>
      <c r="EK27" s="430"/>
      <c r="EL27" s="430"/>
      <c r="EM27" s="430"/>
      <c r="EN27" s="430"/>
      <c r="EX27" s="430"/>
      <c r="EY27" s="430"/>
      <c r="EZ27" s="430"/>
      <c r="FA27" s="430"/>
      <c r="FB27" s="430"/>
      <c r="FC27" s="430"/>
      <c r="FM27" s="430"/>
      <c r="FN27" s="430"/>
      <c r="FO27" s="430"/>
      <c r="FP27" s="430"/>
      <c r="FQ27" s="430"/>
      <c r="FR27" s="430"/>
      <c r="GB27" s="430"/>
      <c r="GC27" s="430"/>
      <c r="GD27" s="430"/>
      <c r="GE27" s="430"/>
      <c r="GF27" s="430"/>
      <c r="GG27" s="430"/>
      <c r="GR27" s="430"/>
      <c r="GS27" s="430"/>
      <c r="GT27" s="430"/>
      <c r="GU27" s="430"/>
      <c r="GV27" s="430"/>
      <c r="GW27" s="430"/>
      <c r="HG27" s="430"/>
      <c r="HH27" s="430"/>
      <c r="HI27" s="430"/>
      <c r="HJ27" s="430"/>
      <c r="HK27" s="430"/>
      <c r="HL27" s="430"/>
      <c r="HV27" s="430"/>
      <c r="HW27" s="430"/>
      <c r="HX27" s="430"/>
      <c r="HY27" s="430"/>
      <c r="HZ27" s="430"/>
      <c r="IA27" s="430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99"/>
  </sheetPr>
  <dimension ref="A1:DS27"/>
  <sheetViews>
    <sheetView zoomScale="90" zoomScaleNormal="90" workbookViewId="0">
      <pane xSplit="1" ySplit="3" topLeftCell="B4" activePane="bottomRight" state="frozen"/>
      <selection activeCell="L23" sqref="L23"/>
      <selection pane="topRight" activeCell="L23" sqref="L23"/>
      <selection pane="bottomLeft" activeCell="L23" sqref="L23"/>
      <selection pane="bottomRight" activeCell="M37" sqref="M37"/>
    </sheetView>
  </sheetViews>
  <sheetFormatPr defaultRowHeight="15"/>
  <cols>
    <col min="1" max="1" width="10.77734375" style="61" customWidth="1"/>
    <col min="7" max="7" width="8.88671875" style="148"/>
    <col min="8" max="11" width="8.88671875" style="147"/>
    <col min="12" max="12" width="6.88671875" style="147" bestFit="1" customWidth="1"/>
    <col min="13" max="17" width="7.109375" style="147" customWidth="1"/>
    <col min="18" max="18" width="8.88671875" style="59"/>
    <col min="23" max="26" width="8.88671875" style="147"/>
    <col min="27" max="27" width="9" style="147" customWidth="1"/>
    <col min="28" max="32" width="7.109375" style="147" customWidth="1"/>
    <col min="33" max="33" width="8.88671875" style="59"/>
    <col min="38" max="41" width="8.88671875" style="147"/>
    <col min="42" max="42" width="9" style="147" customWidth="1"/>
    <col min="43" max="47" width="7.109375" style="147" customWidth="1"/>
    <col min="48" max="48" width="8.88671875" style="59"/>
    <col min="53" max="56" width="8.88671875" style="147"/>
    <col min="57" max="57" width="9" style="147" customWidth="1"/>
    <col min="58" max="62" width="7.109375" style="147" customWidth="1"/>
    <col min="63" max="63" width="8.88671875" style="59"/>
    <col min="68" max="71" width="8.88671875" style="147"/>
    <col min="72" max="72" width="9" style="147" customWidth="1"/>
    <col min="73" max="77" width="7.109375" style="147" customWidth="1"/>
    <col min="78" max="78" width="8.88671875" style="59"/>
    <col min="83" max="83" width="8.88671875" style="148"/>
    <col min="84" max="87" width="8.88671875" style="147"/>
    <col min="88" max="88" width="9" style="147" customWidth="1"/>
    <col min="89" max="93" width="7.109375" style="147" customWidth="1"/>
    <col min="94" max="94" width="8.88671875" style="177"/>
    <col min="95" max="98" width="8.88671875" style="178"/>
    <col min="99" max="102" width="8.88671875" style="177"/>
    <col min="103" max="103" width="9" style="147" customWidth="1"/>
    <col min="104" max="108" width="7.109375" style="147" customWidth="1"/>
    <col min="109" max="118" width="9" style="147" customWidth="1"/>
    <col min="119" max="123" width="7.109375" style="147" customWidth="1"/>
  </cols>
  <sheetData>
    <row r="1" spans="1:123">
      <c r="A1" s="179"/>
      <c r="B1" s="42" t="s">
        <v>26</v>
      </c>
      <c r="C1" s="45"/>
      <c r="D1" s="45"/>
      <c r="E1" s="45"/>
      <c r="F1" s="45"/>
      <c r="G1" s="146"/>
      <c r="H1" s="146"/>
      <c r="I1" s="146"/>
      <c r="J1" s="146"/>
      <c r="K1" s="146"/>
      <c r="L1" s="141"/>
      <c r="M1" s="141"/>
      <c r="N1" s="141"/>
      <c r="O1" s="141"/>
      <c r="P1" s="141"/>
      <c r="Q1" s="141"/>
      <c r="R1" s="43"/>
      <c r="S1" s="43"/>
      <c r="T1" s="43"/>
      <c r="U1" s="43"/>
      <c r="V1" s="43"/>
      <c r="W1" s="146"/>
      <c r="X1" s="146"/>
      <c r="Y1" s="146"/>
      <c r="Z1" s="146"/>
      <c r="AA1" s="141"/>
      <c r="AB1" s="141"/>
      <c r="AC1" s="141"/>
      <c r="AD1" s="141"/>
      <c r="AE1" s="141"/>
      <c r="AF1" s="141"/>
      <c r="AG1" s="43"/>
      <c r="AH1" s="43"/>
      <c r="AI1" s="43"/>
      <c r="AJ1" s="43"/>
      <c r="AK1" s="43"/>
      <c r="AL1" s="146"/>
      <c r="AM1" s="146"/>
      <c r="AN1" s="146"/>
      <c r="AO1" s="146"/>
      <c r="AP1" s="141"/>
      <c r="AQ1" s="141"/>
      <c r="AR1" s="141"/>
      <c r="AS1" s="141"/>
      <c r="AT1" s="141"/>
      <c r="AU1" s="141"/>
      <c r="AV1" s="43"/>
      <c r="AW1" s="43"/>
      <c r="AX1" s="43"/>
      <c r="AY1" s="43"/>
      <c r="AZ1" s="43"/>
      <c r="BA1" s="146"/>
      <c r="BB1" s="146"/>
      <c r="BC1" s="146"/>
      <c r="BD1" s="146"/>
      <c r="BE1" s="141"/>
      <c r="BF1" s="141"/>
      <c r="BG1" s="141"/>
      <c r="BH1" s="141"/>
      <c r="BI1" s="141"/>
      <c r="BJ1" s="141"/>
      <c r="BK1" s="43"/>
      <c r="BL1" s="43"/>
      <c r="BM1" s="43"/>
      <c r="BN1" s="43"/>
      <c r="BO1" s="43"/>
      <c r="BP1" s="146"/>
      <c r="BQ1" s="146"/>
      <c r="BR1" s="146"/>
      <c r="BS1" s="146"/>
      <c r="BT1" s="141"/>
      <c r="BU1" s="141"/>
      <c r="BV1" s="141"/>
      <c r="BW1" s="141"/>
      <c r="BX1" s="141"/>
      <c r="BY1" s="141"/>
      <c r="BZ1" s="43"/>
      <c r="CA1" s="45"/>
      <c r="CB1" s="43"/>
      <c r="CC1" s="43"/>
      <c r="CD1" s="43"/>
      <c r="CE1" s="141"/>
      <c r="CF1" s="146"/>
      <c r="CG1" s="146"/>
      <c r="CH1" s="146"/>
      <c r="CI1" s="146"/>
      <c r="CJ1" s="141"/>
      <c r="CK1" s="141"/>
      <c r="CL1" s="141"/>
      <c r="CM1" s="141"/>
      <c r="CN1" s="141"/>
      <c r="CO1" s="141"/>
      <c r="CP1" s="176"/>
      <c r="CQ1" s="176"/>
      <c r="CR1" s="176"/>
      <c r="CS1" s="176"/>
      <c r="CT1" s="176"/>
      <c r="CU1" s="180"/>
      <c r="CV1" s="180"/>
      <c r="CW1" s="180"/>
      <c r="CX1" s="180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3"/>
      <c r="DQ1" s="143"/>
      <c r="DR1" s="141"/>
      <c r="DS1" s="141"/>
    </row>
    <row r="2" spans="1:123" s="156" customFormat="1">
      <c r="A2" s="41"/>
      <c r="B2" s="595" t="s">
        <v>25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647"/>
      <c r="N2" s="403"/>
      <c r="O2" s="403"/>
      <c r="P2" s="403"/>
      <c r="Q2" s="403"/>
      <c r="R2" s="595" t="s">
        <v>33</v>
      </c>
      <c r="S2" s="403"/>
      <c r="T2" s="403"/>
      <c r="U2" s="403"/>
      <c r="V2" s="403"/>
      <c r="W2" s="403"/>
      <c r="X2" s="403"/>
      <c r="Y2" s="403"/>
      <c r="Z2" s="403"/>
      <c r="AA2" s="403"/>
      <c r="AB2" s="647"/>
      <c r="AC2" s="403"/>
      <c r="AD2" s="403"/>
      <c r="AE2" s="403"/>
      <c r="AF2" s="403"/>
      <c r="AG2" s="595" t="s">
        <v>21</v>
      </c>
      <c r="AH2" s="403"/>
      <c r="AI2" s="403"/>
      <c r="AJ2" s="403"/>
      <c r="AK2" s="403"/>
      <c r="AL2" s="403"/>
      <c r="AM2" s="403"/>
      <c r="AN2" s="403"/>
      <c r="AO2" s="403"/>
      <c r="AP2" s="403"/>
      <c r="AQ2" s="647"/>
      <c r="AR2" s="403"/>
      <c r="AS2" s="403"/>
      <c r="AT2" s="403"/>
      <c r="AU2" s="403"/>
      <c r="AV2" s="595" t="s">
        <v>34</v>
      </c>
      <c r="AW2" s="403"/>
      <c r="AX2" s="403"/>
      <c r="AY2" s="403"/>
      <c r="AZ2" s="403"/>
      <c r="BA2" s="403"/>
      <c r="BB2" s="403"/>
      <c r="BC2" s="403"/>
      <c r="BD2" s="403"/>
      <c r="BE2" s="403"/>
      <c r="BF2" s="647"/>
      <c r="BG2" s="403"/>
      <c r="BH2" s="403"/>
      <c r="BI2" s="403"/>
      <c r="BJ2" s="403"/>
      <c r="BK2" s="595" t="s">
        <v>35</v>
      </c>
      <c r="BL2" s="403"/>
      <c r="BM2" s="403"/>
      <c r="BN2" s="403"/>
      <c r="BO2" s="403"/>
      <c r="BP2" s="403"/>
      <c r="BQ2" s="403"/>
      <c r="BR2" s="403"/>
      <c r="BS2" s="403"/>
      <c r="BT2" s="403"/>
      <c r="BU2" s="647"/>
      <c r="BV2" s="403"/>
      <c r="BW2" s="403"/>
      <c r="BX2" s="403"/>
      <c r="BY2" s="403"/>
      <c r="BZ2" s="595" t="s">
        <v>54</v>
      </c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647"/>
      <c r="CL2" s="403"/>
      <c r="CM2" s="403"/>
      <c r="CN2" s="403"/>
      <c r="CO2" s="403"/>
      <c r="CP2" s="595" t="s">
        <v>55</v>
      </c>
      <c r="CQ2" s="403"/>
      <c r="CR2" s="403"/>
      <c r="CS2" s="403"/>
      <c r="CT2" s="403"/>
      <c r="CU2" s="403"/>
      <c r="CV2" s="403"/>
      <c r="CW2" s="403"/>
      <c r="CX2" s="403"/>
      <c r="CY2" s="403"/>
      <c r="CZ2" s="647"/>
      <c r="DA2" s="403"/>
      <c r="DB2" s="403"/>
      <c r="DC2" s="403"/>
      <c r="DD2" s="403"/>
      <c r="DE2" s="595" t="s">
        <v>56</v>
      </c>
      <c r="DF2" s="403"/>
      <c r="DG2" s="403"/>
      <c r="DH2" s="403"/>
      <c r="DI2" s="403"/>
      <c r="DJ2" s="403"/>
      <c r="DK2" s="403"/>
      <c r="DL2" s="403"/>
      <c r="DM2" s="403"/>
      <c r="DN2" s="403"/>
      <c r="DO2" s="647"/>
      <c r="DP2" s="647"/>
      <c r="DQ2" s="647"/>
      <c r="DR2" s="647"/>
      <c r="DS2" s="647"/>
    </row>
    <row r="3" spans="1:123" s="156" customFormat="1">
      <c r="A3" s="60"/>
      <c r="B3" s="594" t="s">
        <v>22</v>
      </c>
      <c r="C3" s="404" t="s">
        <v>23</v>
      </c>
      <c r="D3" s="404" t="s">
        <v>62</v>
      </c>
      <c r="E3" s="404" t="s">
        <v>87</v>
      </c>
      <c r="F3" s="404" t="s">
        <v>93</v>
      </c>
      <c r="G3" s="404" t="s">
        <v>103</v>
      </c>
      <c r="H3" s="404" t="s">
        <v>107</v>
      </c>
      <c r="I3" s="404" t="s">
        <v>109</v>
      </c>
      <c r="J3" s="404" t="s">
        <v>114</v>
      </c>
      <c r="K3" s="404" t="s">
        <v>121</v>
      </c>
      <c r="L3" s="404" t="s">
        <v>131</v>
      </c>
      <c r="M3" s="659" t="s">
        <v>158</v>
      </c>
      <c r="N3" s="659" t="s">
        <v>176</v>
      </c>
      <c r="O3" s="659" t="s">
        <v>177</v>
      </c>
      <c r="P3" s="659" t="s">
        <v>191</v>
      </c>
      <c r="Q3" s="659" t="s">
        <v>192</v>
      </c>
      <c r="R3" s="594" t="s">
        <v>23</v>
      </c>
      <c r="S3" s="404" t="s">
        <v>62</v>
      </c>
      <c r="T3" s="404" t="s">
        <v>87</v>
      </c>
      <c r="U3" s="404" t="s">
        <v>93</v>
      </c>
      <c r="V3" s="404" t="s">
        <v>103</v>
      </c>
      <c r="W3" s="404" t="s">
        <v>107</v>
      </c>
      <c r="X3" s="404" t="s">
        <v>109</v>
      </c>
      <c r="Y3" s="404" t="s">
        <v>114</v>
      </c>
      <c r="Z3" s="404" t="s">
        <v>121</v>
      </c>
      <c r="AA3" s="404" t="s">
        <v>131</v>
      </c>
      <c r="AB3" s="659" t="s">
        <v>158</v>
      </c>
      <c r="AC3" s="659" t="s">
        <v>176</v>
      </c>
      <c r="AD3" s="656" t="s">
        <v>177</v>
      </c>
      <c r="AE3" s="656" t="s">
        <v>191</v>
      </c>
      <c r="AF3" s="656" t="s">
        <v>192</v>
      </c>
      <c r="AG3" s="594" t="s">
        <v>23</v>
      </c>
      <c r="AH3" s="404" t="s">
        <v>62</v>
      </c>
      <c r="AI3" s="404" t="s">
        <v>87</v>
      </c>
      <c r="AJ3" s="404" t="s">
        <v>93</v>
      </c>
      <c r="AK3" s="404" t="s">
        <v>103</v>
      </c>
      <c r="AL3" s="404" t="s">
        <v>107</v>
      </c>
      <c r="AM3" s="404" t="s">
        <v>109</v>
      </c>
      <c r="AN3" s="404" t="s">
        <v>114</v>
      </c>
      <c r="AO3" s="404" t="s">
        <v>121</v>
      </c>
      <c r="AP3" s="404" t="s">
        <v>131</v>
      </c>
      <c r="AQ3" s="656" t="s">
        <v>158</v>
      </c>
      <c r="AR3" s="656" t="s">
        <v>176</v>
      </c>
      <c r="AS3" s="656" t="s">
        <v>177</v>
      </c>
      <c r="AT3" s="656" t="s">
        <v>191</v>
      </c>
      <c r="AU3" s="656" t="s">
        <v>192</v>
      </c>
      <c r="AV3" s="594" t="s">
        <v>23</v>
      </c>
      <c r="AW3" s="404" t="s">
        <v>62</v>
      </c>
      <c r="AX3" s="404" t="s">
        <v>87</v>
      </c>
      <c r="AY3" s="404" t="s">
        <v>93</v>
      </c>
      <c r="AZ3" s="404" t="s">
        <v>103</v>
      </c>
      <c r="BA3" s="404" t="s">
        <v>107</v>
      </c>
      <c r="BB3" s="404" t="s">
        <v>109</v>
      </c>
      <c r="BC3" s="404" t="s">
        <v>114</v>
      </c>
      <c r="BD3" s="404" t="s">
        <v>121</v>
      </c>
      <c r="BE3" s="404" t="s">
        <v>131</v>
      </c>
      <c r="BF3" s="656" t="s">
        <v>158</v>
      </c>
      <c r="BG3" s="656" t="s">
        <v>176</v>
      </c>
      <c r="BH3" s="656" t="s">
        <v>177</v>
      </c>
      <c r="BI3" s="656" t="s">
        <v>191</v>
      </c>
      <c r="BJ3" s="656" t="s">
        <v>192</v>
      </c>
      <c r="BK3" s="594" t="s">
        <v>23</v>
      </c>
      <c r="BL3" s="404" t="s">
        <v>62</v>
      </c>
      <c r="BM3" s="404" t="s">
        <v>87</v>
      </c>
      <c r="BN3" s="404" t="s">
        <v>93</v>
      </c>
      <c r="BO3" s="404" t="s">
        <v>103</v>
      </c>
      <c r="BP3" s="404" t="s">
        <v>107</v>
      </c>
      <c r="BQ3" s="404" t="s">
        <v>109</v>
      </c>
      <c r="BR3" s="404" t="s">
        <v>114</v>
      </c>
      <c r="BS3" s="404" t="s">
        <v>121</v>
      </c>
      <c r="BT3" s="404" t="s">
        <v>131</v>
      </c>
      <c r="BU3" s="656" t="s">
        <v>158</v>
      </c>
      <c r="BV3" s="656" t="s">
        <v>176</v>
      </c>
      <c r="BW3" s="656" t="s">
        <v>177</v>
      </c>
      <c r="BX3" s="656" t="s">
        <v>191</v>
      </c>
      <c r="BY3" s="656" t="s">
        <v>192</v>
      </c>
      <c r="BZ3" s="594" t="s">
        <v>22</v>
      </c>
      <c r="CA3" s="404" t="s">
        <v>23</v>
      </c>
      <c r="CB3" s="404" t="s">
        <v>62</v>
      </c>
      <c r="CC3" s="404" t="s">
        <v>87</v>
      </c>
      <c r="CD3" s="404" t="s">
        <v>93</v>
      </c>
      <c r="CE3" s="404" t="s">
        <v>103</v>
      </c>
      <c r="CF3" s="404" t="s">
        <v>107</v>
      </c>
      <c r="CG3" s="404" t="s">
        <v>109</v>
      </c>
      <c r="CH3" s="404" t="s">
        <v>114</v>
      </c>
      <c r="CI3" s="404" t="s">
        <v>121</v>
      </c>
      <c r="CJ3" s="404" t="s">
        <v>131</v>
      </c>
      <c r="CK3" s="656" t="s">
        <v>158</v>
      </c>
      <c r="CL3" s="656" t="s">
        <v>176</v>
      </c>
      <c r="CM3" s="656" t="s">
        <v>177</v>
      </c>
      <c r="CN3" s="656" t="s">
        <v>191</v>
      </c>
      <c r="CO3" s="656" t="s">
        <v>192</v>
      </c>
      <c r="CP3" s="594" t="s">
        <v>23</v>
      </c>
      <c r="CQ3" s="404" t="s">
        <v>62</v>
      </c>
      <c r="CR3" s="404" t="s">
        <v>87</v>
      </c>
      <c r="CS3" s="404" t="s">
        <v>93</v>
      </c>
      <c r="CT3" s="404" t="s">
        <v>103</v>
      </c>
      <c r="CU3" s="404" t="s">
        <v>107</v>
      </c>
      <c r="CV3" s="404" t="s">
        <v>109</v>
      </c>
      <c r="CW3" s="404" t="s">
        <v>114</v>
      </c>
      <c r="CX3" s="404" t="s">
        <v>121</v>
      </c>
      <c r="CY3" s="404" t="s">
        <v>131</v>
      </c>
      <c r="CZ3" s="656" t="s">
        <v>158</v>
      </c>
      <c r="DA3" s="656" t="s">
        <v>176</v>
      </c>
      <c r="DB3" s="656" t="s">
        <v>177</v>
      </c>
      <c r="DC3" s="656" t="s">
        <v>191</v>
      </c>
      <c r="DD3" s="656" t="s">
        <v>192</v>
      </c>
      <c r="DE3" s="594" t="s">
        <v>23</v>
      </c>
      <c r="DF3" s="404" t="s">
        <v>62</v>
      </c>
      <c r="DG3" s="404" t="s">
        <v>87</v>
      </c>
      <c r="DH3" s="404" t="s">
        <v>93</v>
      </c>
      <c r="DI3" s="404" t="s">
        <v>103</v>
      </c>
      <c r="DJ3" s="404" t="s">
        <v>107</v>
      </c>
      <c r="DK3" s="404" t="s">
        <v>109</v>
      </c>
      <c r="DL3" s="404" t="s">
        <v>114</v>
      </c>
      <c r="DM3" s="404" t="s">
        <v>121</v>
      </c>
      <c r="DN3" s="404" t="s">
        <v>131</v>
      </c>
      <c r="DO3" s="656" t="s">
        <v>158</v>
      </c>
      <c r="DP3" s="656" t="s">
        <v>176</v>
      </c>
      <c r="DQ3" s="656" t="s">
        <v>177</v>
      </c>
      <c r="DR3" s="656" t="s">
        <v>191</v>
      </c>
      <c r="DS3" s="656" t="s">
        <v>192</v>
      </c>
    </row>
    <row r="4" spans="1:123" s="156" customFormat="1">
      <c r="A4" s="62" t="s">
        <v>20</v>
      </c>
      <c r="B4" s="427">
        <v>696.30493157252533</v>
      </c>
      <c r="C4" s="428">
        <v>715.03460994670525</v>
      </c>
      <c r="D4" s="428">
        <v>740.89754974863672</v>
      </c>
      <c r="E4" s="428">
        <v>763.58136527690431</v>
      </c>
      <c r="F4" s="428">
        <v>831.32396821881252</v>
      </c>
      <c r="G4" s="428">
        <v>888.56451087392611</v>
      </c>
      <c r="H4" s="428">
        <v>1009.1102229504447</v>
      </c>
      <c r="I4" s="428">
        <v>1101.8159036732336</v>
      </c>
      <c r="J4" s="428">
        <v>1186.9234569021783</v>
      </c>
      <c r="K4" s="428">
        <v>1199.0794578489999</v>
      </c>
      <c r="L4" s="428">
        <v>1108.4616168343166</v>
      </c>
      <c r="M4" s="428">
        <v>1058.1731526367098</v>
      </c>
      <c r="N4" s="428">
        <v>1187.6802845941991</v>
      </c>
      <c r="O4" s="428">
        <v>1295.7689189196594</v>
      </c>
      <c r="P4" s="428">
        <v>1284.8559798264168</v>
      </c>
      <c r="Q4" s="428">
        <v>1403.7236882554928</v>
      </c>
      <c r="R4" s="427">
        <v>16.572207475428652</v>
      </c>
      <c r="S4" s="428">
        <v>48.467481131466549</v>
      </c>
      <c r="T4" s="428">
        <v>279.66860595073791</v>
      </c>
      <c r="U4" s="428">
        <v>52.743091268182958</v>
      </c>
      <c r="V4" s="428">
        <v>59.940202814165232</v>
      </c>
      <c r="W4" s="428">
        <v>68.113201313614979</v>
      </c>
      <c r="X4" s="428"/>
      <c r="Y4" s="428">
        <v>538.89818088552136</v>
      </c>
      <c r="Z4" s="428">
        <v>486.73306821175646</v>
      </c>
      <c r="AA4" s="428">
        <v>358.80685524673896</v>
      </c>
      <c r="AB4" s="428">
        <v>365.19930337985636</v>
      </c>
      <c r="AC4" s="428">
        <v>307.4279282649739</v>
      </c>
      <c r="AD4" s="428">
        <v>277.59445194166409</v>
      </c>
      <c r="AE4" s="428">
        <v>211.12794374797932</v>
      </c>
      <c r="AF4" s="428">
        <v>253.32055687090008</v>
      </c>
      <c r="AG4" s="427">
        <v>904.40662439599078</v>
      </c>
      <c r="AH4" s="428">
        <v>939.1063311182985</v>
      </c>
      <c r="AI4" s="428">
        <v>988.13891876084961</v>
      </c>
      <c r="AJ4" s="428">
        <v>1094.239908414766</v>
      </c>
      <c r="AK4" s="428">
        <v>1241.6750138327441</v>
      </c>
      <c r="AL4" s="428">
        <v>1368.4814530615249</v>
      </c>
      <c r="AM4" s="428">
        <v>1371.5368224935849</v>
      </c>
      <c r="AN4" s="428">
        <v>1419.7375536854597</v>
      </c>
      <c r="AO4" s="428">
        <v>1560.6791702281666</v>
      </c>
      <c r="AP4" s="428">
        <v>1446.539936026003</v>
      </c>
      <c r="AQ4" s="428">
        <v>1324.8177074186433</v>
      </c>
      <c r="AR4" s="428">
        <v>1624.5166397945402</v>
      </c>
      <c r="AS4" s="428">
        <v>1841.4165191515838</v>
      </c>
      <c r="AT4" s="428">
        <v>1919.339938824475</v>
      </c>
      <c r="AU4" s="428">
        <v>1896.5695327130379</v>
      </c>
      <c r="AV4" s="427">
        <v>588.43794479513952</v>
      </c>
      <c r="AW4" s="428">
        <v>577.87954218732852</v>
      </c>
      <c r="AX4" s="428">
        <v>564.17361329368498</v>
      </c>
      <c r="AY4" s="428">
        <v>553.88276707346097</v>
      </c>
      <c r="AZ4" s="428">
        <v>646.40348401032918</v>
      </c>
      <c r="BA4" s="428">
        <v>722.1696636375566</v>
      </c>
      <c r="BB4" s="428">
        <v>728.79605993223299</v>
      </c>
      <c r="BC4" s="428">
        <v>733.24235782492269</v>
      </c>
      <c r="BD4" s="428">
        <v>855.78861896743217</v>
      </c>
      <c r="BE4" s="428">
        <v>756.13265773030105</v>
      </c>
      <c r="BF4" s="428">
        <v>731.00682005591977</v>
      </c>
      <c r="BG4" s="428">
        <v>826.08228711663457</v>
      </c>
      <c r="BH4" s="428">
        <v>916.90528138989771</v>
      </c>
      <c r="BI4" s="428">
        <v>919.34282203320799</v>
      </c>
      <c r="BJ4" s="428">
        <v>902.1361651784988</v>
      </c>
      <c r="BK4" s="427">
        <v>450.27397375598133</v>
      </c>
      <c r="BL4" s="428">
        <v>448.98196103309908</v>
      </c>
      <c r="BM4" s="428">
        <v>556.18638887514533</v>
      </c>
      <c r="BN4" s="428">
        <v>593.63373239817292</v>
      </c>
      <c r="BO4" s="428">
        <v>622.56325268076739</v>
      </c>
      <c r="BP4" s="428">
        <v>579.27120791711866</v>
      </c>
      <c r="BQ4" s="428">
        <v>664.08176080583928</v>
      </c>
      <c r="BR4" s="428">
        <v>639.23486385310423</v>
      </c>
      <c r="BS4" s="428">
        <v>620.50837806607854</v>
      </c>
      <c r="BT4" s="428">
        <v>578.80472452595438</v>
      </c>
      <c r="BU4" s="428">
        <v>669.00713410596575</v>
      </c>
      <c r="BV4" s="428">
        <v>772.14517418709067</v>
      </c>
      <c r="BW4" s="428">
        <v>778.87046433035823</v>
      </c>
      <c r="BX4" s="428">
        <v>843.63190789295879</v>
      </c>
      <c r="BY4" s="428">
        <v>896.45912890205557</v>
      </c>
      <c r="BZ4" s="427">
        <v>71.819280122010582</v>
      </c>
      <c r="CA4" s="428">
        <v>0.60104081800194453</v>
      </c>
      <c r="CB4" s="428">
        <v>0.52737858707091045</v>
      </c>
      <c r="CC4" s="428"/>
      <c r="CD4" s="428"/>
      <c r="CE4" s="428"/>
      <c r="CF4" s="428"/>
      <c r="CG4" s="428"/>
      <c r="CH4" s="428"/>
      <c r="CI4" s="428"/>
      <c r="CJ4" s="428"/>
      <c r="CK4" s="428"/>
      <c r="CL4" s="428"/>
      <c r="CM4" s="657"/>
      <c r="CN4" s="657"/>
      <c r="CO4" s="657"/>
      <c r="CP4" s="427">
        <v>1.0190179532918258</v>
      </c>
      <c r="CQ4" s="428">
        <v>0.81284414587076814</v>
      </c>
      <c r="CR4" s="428">
        <v>0.62629468922088616</v>
      </c>
      <c r="CS4" s="428"/>
      <c r="CT4" s="428"/>
      <c r="CU4" s="428"/>
      <c r="CV4" s="428"/>
      <c r="CW4" s="428"/>
      <c r="CX4" s="428"/>
      <c r="CY4" s="428"/>
      <c r="CZ4" s="428"/>
      <c r="DA4" s="428"/>
      <c r="DB4" s="428"/>
      <c r="DC4" s="657"/>
      <c r="DD4" s="657"/>
      <c r="DE4" s="427"/>
      <c r="DF4" s="428"/>
      <c r="DG4" s="428"/>
      <c r="DH4" s="428"/>
      <c r="DI4" s="428"/>
      <c r="DJ4" s="428"/>
      <c r="DK4" s="428"/>
      <c r="DL4" s="428"/>
      <c r="DM4" s="428"/>
      <c r="DN4" s="428"/>
      <c r="DO4" s="428"/>
      <c r="DP4" s="246"/>
      <c r="DQ4" s="658">
        <v>0.10607825768507885</v>
      </c>
      <c r="DR4" s="657"/>
      <c r="DS4" s="657"/>
    </row>
    <row r="5" spans="1:123" s="156" customFormat="1">
      <c r="A5" s="62"/>
      <c r="B5" s="429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429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429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429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429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429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429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429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</row>
    <row r="6" spans="1:123" s="156" customFormat="1">
      <c r="A6" s="54" t="s">
        <v>0</v>
      </c>
      <c r="B6" s="253">
        <v>32.719110481717877</v>
      </c>
      <c r="C6" s="33">
        <v>40.622890276187988</v>
      </c>
      <c r="D6" s="33">
        <v>28.502544780113237</v>
      </c>
      <c r="E6" s="33">
        <v>5.828971800075835</v>
      </c>
      <c r="F6" s="33">
        <v>8.0382585428656466</v>
      </c>
      <c r="G6" s="33">
        <v>9.5097333351460858</v>
      </c>
      <c r="H6" s="33">
        <v>43.98667349479679</v>
      </c>
      <c r="I6" s="33">
        <v>39.771168441784219</v>
      </c>
      <c r="J6" s="33">
        <v>39.388323492005576</v>
      </c>
      <c r="K6" s="33">
        <v>31.346529340098215</v>
      </c>
      <c r="L6" s="33">
        <v>28.545714775987669</v>
      </c>
      <c r="M6" s="33">
        <v>19.457907743772374</v>
      </c>
      <c r="N6" s="33">
        <v>21.691546827240341</v>
      </c>
      <c r="O6" s="33">
        <v>37.711558437470487</v>
      </c>
      <c r="P6" s="33">
        <v>41.997057616406487</v>
      </c>
      <c r="Q6" s="33">
        <v>39.538223911498683</v>
      </c>
      <c r="R6" s="25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>
        <v>0</v>
      </c>
      <c r="AD6" s="33"/>
      <c r="AE6" s="33"/>
      <c r="AF6" s="33"/>
      <c r="AG6" s="253"/>
      <c r="AH6" s="33"/>
      <c r="AI6" s="33"/>
      <c r="AJ6" s="33">
        <v>5.634115263808849</v>
      </c>
      <c r="AK6" s="33">
        <v>5.5308469777841891</v>
      </c>
      <c r="AL6" s="33">
        <v>4.9520961619071802</v>
      </c>
      <c r="AM6" s="33"/>
      <c r="AN6" s="33">
        <v>3.1331615646756958</v>
      </c>
      <c r="AO6" s="33">
        <v>2.3587412797239518</v>
      </c>
      <c r="AP6" s="33">
        <v>26.446094925773036</v>
      </c>
      <c r="AQ6" s="33"/>
      <c r="AR6" s="33">
        <v>3.4574225197951578</v>
      </c>
      <c r="AS6" s="33">
        <v>41.229549640651527</v>
      </c>
      <c r="AT6" s="33" t="s">
        <v>16</v>
      </c>
      <c r="AU6" s="33">
        <v>67.367355999050147</v>
      </c>
      <c r="AV6" s="253">
        <v>57.853485957697096</v>
      </c>
      <c r="AW6" s="33">
        <v>38.838788337603226</v>
      </c>
      <c r="AX6" s="33">
        <v>6.4474753595088057</v>
      </c>
      <c r="AY6" s="33">
        <v>4.5747114669542794</v>
      </c>
      <c r="AZ6" s="33">
        <v>7.0841230010555574</v>
      </c>
      <c r="BA6" s="33">
        <v>62.995534876077386</v>
      </c>
      <c r="BB6" s="33">
        <v>63.331706549991246</v>
      </c>
      <c r="BC6" s="33">
        <v>58.94352793659408</v>
      </c>
      <c r="BD6" s="33">
        <v>45.323358160014998</v>
      </c>
      <c r="BE6" s="33">
        <v>31.819775270075347</v>
      </c>
      <c r="BF6" s="33">
        <v>37.671528677868494</v>
      </c>
      <c r="BG6" s="33">
        <v>40.12834780678309</v>
      </c>
      <c r="BH6" s="33">
        <v>39.904375203396626</v>
      </c>
      <c r="BI6" s="33">
        <v>61.020521293425958</v>
      </c>
      <c r="BJ6" s="33">
        <v>31.91314153649267</v>
      </c>
      <c r="BK6" s="253">
        <v>8.3521931242590792</v>
      </c>
      <c r="BL6" s="33">
        <v>11.058954854597973</v>
      </c>
      <c r="BM6" s="33">
        <v>6.480440790264165</v>
      </c>
      <c r="BN6" s="33">
        <v>20.072127183566476</v>
      </c>
      <c r="BO6" s="33">
        <v>19.337084067789931</v>
      </c>
      <c r="BP6" s="33">
        <v>26.932310637877364</v>
      </c>
      <c r="BQ6" s="33">
        <v>14.44381774282231</v>
      </c>
      <c r="BR6" s="33">
        <v>22.666232431837361</v>
      </c>
      <c r="BS6" s="33">
        <v>15.792422815615357</v>
      </c>
      <c r="BT6" s="33">
        <v>20.935243202623312</v>
      </c>
      <c r="BU6" s="33">
        <v>0.52971713105201823</v>
      </c>
      <c r="BV6" s="33"/>
      <c r="BW6" s="33">
        <v>23.265461613479982</v>
      </c>
      <c r="BX6" s="33">
        <v>24.918623824775285</v>
      </c>
      <c r="BY6" s="33">
        <v>31.653133557784894</v>
      </c>
      <c r="BZ6" s="253">
        <v>11.633704503905602</v>
      </c>
      <c r="CA6" s="33">
        <v>10.637708460302509</v>
      </c>
      <c r="CB6" s="33">
        <v>12.197173620457605</v>
      </c>
      <c r="CC6" s="33">
        <v>10.103610718734126</v>
      </c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253">
        <v>30.196275792652241</v>
      </c>
      <c r="CQ6" s="33">
        <v>52.108289410637283</v>
      </c>
      <c r="CR6" s="33">
        <v>18.777642707498124</v>
      </c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25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>
        <v>1.5083967418630375</v>
      </c>
      <c r="DR6" s="33"/>
      <c r="DS6" s="33"/>
    </row>
    <row r="7" spans="1:123" s="156" customFormat="1">
      <c r="A7" s="54" t="s">
        <v>1</v>
      </c>
      <c r="B7" s="253"/>
      <c r="C7" s="33"/>
      <c r="D7" s="33"/>
      <c r="E7" s="33">
        <v>565.88310453635074</v>
      </c>
      <c r="F7" s="33">
        <v>472.39895035071629</v>
      </c>
      <c r="G7" s="33">
        <v>427.26113445543638</v>
      </c>
      <c r="H7" s="33">
        <v>456.34274903652835</v>
      </c>
      <c r="I7" s="33">
        <v>388.57984582667768</v>
      </c>
      <c r="J7" s="33">
        <v>401.62339280076355</v>
      </c>
      <c r="K7" s="33">
        <v>391.77154131266167</v>
      </c>
      <c r="L7" s="33">
        <v>353.85010501475978</v>
      </c>
      <c r="M7" s="33">
        <v>365.8083442224567</v>
      </c>
      <c r="N7" s="33">
        <v>373.31721431059583</v>
      </c>
      <c r="O7" s="33">
        <v>420.25407782246083</v>
      </c>
      <c r="P7" s="33">
        <v>449.11338115866448</v>
      </c>
      <c r="Q7" s="33">
        <v>496.56633559208143</v>
      </c>
      <c r="R7" s="253"/>
      <c r="S7" s="33"/>
      <c r="T7" s="33">
        <v>993.66655494513498</v>
      </c>
      <c r="U7" s="33">
        <v>1008.634724225946</v>
      </c>
      <c r="V7" s="33">
        <v>1033.8447376495858</v>
      </c>
      <c r="W7" s="33">
        <v>1063.0362133477124</v>
      </c>
      <c r="X7" s="33"/>
      <c r="Y7" s="33"/>
      <c r="Z7" s="33"/>
      <c r="AA7" s="33"/>
      <c r="AB7" s="33"/>
      <c r="AC7" s="33">
        <v>0</v>
      </c>
      <c r="AD7" s="33"/>
      <c r="AE7" s="33"/>
      <c r="AF7" s="33"/>
      <c r="AG7" s="253"/>
      <c r="AH7" s="33"/>
      <c r="AI7" s="33"/>
      <c r="AJ7" s="33"/>
      <c r="AK7" s="33"/>
      <c r="AL7" s="33"/>
      <c r="AM7" s="33"/>
      <c r="AN7" s="33"/>
      <c r="AO7" s="33"/>
      <c r="AP7" s="33">
        <v>410.88759609092409</v>
      </c>
      <c r="AQ7" s="33">
        <v>382.30228422547248</v>
      </c>
      <c r="AR7" s="33">
        <v>398.02796076949613</v>
      </c>
      <c r="AS7" s="33">
        <v>442.80374642913824</v>
      </c>
      <c r="AT7" s="33">
        <v>488.08423164679948</v>
      </c>
      <c r="AU7" s="33">
        <v>587.19679417201803</v>
      </c>
      <c r="AV7" s="253"/>
      <c r="AW7" s="33"/>
      <c r="AX7" s="33">
        <v>550.9191002449013</v>
      </c>
      <c r="AY7" s="33">
        <v>447.64720518530498</v>
      </c>
      <c r="AZ7" s="33">
        <v>751.24624854034107</v>
      </c>
      <c r="BA7" s="33">
        <v>869.22503966928343</v>
      </c>
      <c r="BB7" s="33">
        <v>900.78426693900144</v>
      </c>
      <c r="BC7" s="33">
        <v>906.24167656395093</v>
      </c>
      <c r="BD7" s="33">
        <v>760.13088399163814</v>
      </c>
      <c r="BE7" s="33">
        <v>277.85694306315264</v>
      </c>
      <c r="BF7" s="33">
        <v>287.27002920926356</v>
      </c>
      <c r="BG7" s="33">
        <v>308.36285940207608</v>
      </c>
      <c r="BH7" s="33">
        <v>327.67684206650222</v>
      </c>
      <c r="BI7" s="33">
        <v>343.60203435421005</v>
      </c>
      <c r="BJ7" s="33">
        <v>320.41020601789103</v>
      </c>
      <c r="BK7" s="253"/>
      <c r="BL7" s="33"/>
      <c r="BM7" s="33">
        <v>479.09418270605005</v>
      </c>
      <c r="BN7" s="33">
        <v>363.08994652288419</v>
      </c>
      <c r="BO7" s="33">
        <v>306.20772772835488</v>
      </c>
      <c r="BP7" s="33">
        <v>315.52083200955661</v>
      </c>
      <c r="BQ7" s="33">
        <v>332.67096309978615</v>
      </c>
      <c r="BR7" s="33">
        <v>342.19340787246051</v>
      </c>
      <c r="BS7" s="33">
        <v>337.9296657167572</v>
      </c>
      <c r="BT7" s="33">
        <v>341.56051495902636</v>
      </c>
      <c r="BU7" s="33">
        <v>376.90482285086506</v>
      </c>
      <c r="BV7" s="33">
        <v>374.90928603278485</v>
      </c>
      <c r="BW7" s="33">
        <v>429.35625062668834</v>
      </c>
      <c r="BX7" s="33">
        <v>452.39002681123128</v>
      </c>
      <c r="BY7" s="33">
        <v>491.40394340341516</v>
      </c>
      <c r="BZ7" s="25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25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25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156" customFormat="1">
      <c r="A8" s="54" t="s">
        <v>19</v>
      </c>
      <c r="B8" s="25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>
        <v>0</v>
      </c>
      <c r="R8" s="25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>
        <v>0</v>
      </c>
      <c r="AD8" s="33"/>
      <c r="AE8" s="33"/>
      <c r="AF8" s="33"/>
      <c r="AG8" s="25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25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25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>
        <v>0</v>
      </c>
      <c r="BX8" s="33">
        <v>0</v>
      </c>
      <c r="BY8" s="33">
        <v>0</v>
      </c>
      <c r="BZ8" s="25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25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25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156" customFormat="1">
      <c r="A9" s="54" t="s">
        <v>2</v>
      </c>
      <c r="B9" s="25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>
        <v>0</v>
      </c>
      <c r="R9" s="25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>
        <v>0</v>
      </c>
      <c r="AD9" s="33"/>
      <c r="AE9" s="33"/>
      <c r="AF9" s="33"/>
      <c r="AG9" s="25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25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25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>
        <v>0</v>
      </c>
      <c r="BX9" s="33">
        <v>0</v>
      </c>
      <c r="BY9" s="33">
        <v>0</v>
      </c>
      <c r="BZ9" s="25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25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25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156" customFormat="1">
      <c r="A10" s="54"/>
      <c r="B10" s="25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5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25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25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25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25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25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25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156" customFormat="1">
      <c r="A11" s="54" t="s">
        <v>3</v>
      </c>
      <c r="B11" s="25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>
        <v>0</v>
      </c>
      <c r="R11" s="25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>
        <v>0</v>
      </c>
      <c r="AD11" s="33"/>
      <c r="AE11" s="33"/>
      <c r="AF11" s="33"/>
      <c r="AG11" s="25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25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25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>
        <v>0</v>
      </c>
      <c r="BX11" s="33">
        <v>0</v>
      </c>
      <c r="BY11" s="33">
        <v>0</v>
      </c>
      <c r="BZ11" s="253">
        <v>129.85505526052992</v>
      </c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25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25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6" customFormat="1">
      <c r="A12" s="54" t="s">
        <v>4</v>
      </c>
      <c r="B12" s="25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>
        <v>0</v>
      </c>
      <c r="R12" s="25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>
        <v>0</v>
      </c>
      <c r="AD12" s="33"/>
      <c r="AE12" s="33"/>
      <c r="AF12" s="33"/>
      <c r="AG12" s="25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25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25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>
        <v>0</v>
      </c>
      <c r="BX12" s="33">
        <v>0</v>
      </c>
      <c r="BY12" s="33">
        <v>0</v>
      </c>
      <c r="BZ12" s="25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25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25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56" customFormat="1">
      <c r="A13" s="54" t="s">
        <v>5</v>
      </c>
      <c r="B13" s="25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>
        <v>0</v>
      </c>
      <c r="R13" s="25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>
        <v>0</v>
      </c>
      <c r="AD13" s="33"/>
      <c r="AE13" s="33"/>
      <c r="AF13" s="33"/>
      <c r="AG13" s="25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25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25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>
        <v>0</v>
      </c>
      <c r="BX13" s="33">
        <v>0</v>
      </c>
      <c r="BY13" s="33">
        <v>0</v>
      </c>
      <c r="BZ13" s="25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25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25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156" customFormat="1">
      <c r="A14" s="54" t="s">
        <v>6</v>
      </c>
      <c r="B14" s="253">
        <v>2852.2456956136789</v>
      </c>
      <c r="C14" s="33">
        <v>3274.8339914174553</v>
      </c>
      <c r="D14" s="33">
        <v>3145.4553617339734</v>
      </c>
      <c r="E14" s="33">
        <v>3142.7049915015655</v>
      </c>
      <c r="F14" s="33">
        <v>3280.827228307629</v>
      </c>
      <c r="G14" s="33">
        <v>3457.1296077040533</v>
      </c>
      <c r="H14" s="33">
        <v>3867.1574052422707</v>
      </c>
      <c r="I14" s="33">
        <v>4272.6625993461284</v>
      </c>
      <c r="J14" s="33">
        <v>3969.2028469145394</v>
      </c>
      <c r="K14" s="33">
        <v>3686.0446301350239</v>
      </c>
      <c r="L14" s="33">
        <v>3240.3295812833067</v>
      </c>
      <c r="M14" s="33">
        <v>3127.9866571672737</v>
      </c>
      <c r="N14" s="33">
        <v>3036.4557416330908</v>
      </c>
      <c r="O14" s="33">
        <v>3533.9303927177166</v>
      </c>
      <c r="P14" s="33">
        <v>3703.9294903081859</v>
      </c>
      <c r="Q14" s="33">
        <v>4175.641526539247</v>
      </c>
      <c r="R14" s="25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>
        <v>0</v>
      </c>
      <c r="AD14" s="33"/>
      <c r="AE14" s="33"/>
      <c r="AF14" s="33"/>
      <c r="AG14" s="253">
        <v>3488.520096128877</v>
      </c>
      <c r="AH14" s="33">
        <v>3277.8586283318259</v>
      </c>
      <c r="AI14" s="33">
        <v>3312.2364186812842</v>
      </c>
      <c r="AJ14" s="33">
        <v>3543.0840661355896</v>
      </c>
      <c r="AK14" s="33">
        <v>3806.1046140109183</v>
      </c>
      <c r="AL14" s="33">
        <v>4334.4498273416566</v>
      </c>
      <c r="AM14" s="33">
        <v>4872.599116172958</v>
      </c>
      <c r="AN14" s="33">
        <v>4364.8124639797934</v>
      </c>
      <c r="AO14" s="33">
        <v>3931.4004043016494</v>
      </c>
      <c r="AP14" s="33">
        <v>3473.8627668019144</v>
      </c>
      <c r="AQ14" s="33">
        <v>3336.8598510503884</v>
      </c>
      <c r="AR14" s="33">
        <v>3099.3149985508867</v>
      </c>
      <c r="AS14" s="33">
        <v>3716.282107674469</v>
      </c>
      <c r="AT14" s="33">
        <v>3852.2227720228593</v>
      </c>
      <c r="AU14" s="33">
        <v>4326.1769237340668</v>
      </c>
      <c r="AV14" s="253">
        <v>2671.1361186069807</v>
      </c>
      <c r="AW14" s="33">
        <v>2745.5123571903719</v>
      </c>
      <c r="AX14" s="33">
        <v>2698.7297075052934</v>
      </c>
      <c r="AY14" s="33">
        <v>2729.0763224847592</v>
      </c>
      <c r="AZ14" s="33">
        <v>2809.7247991443742</v>
      </c>
      <c r="BA14" s="33">
        <v>3028.4647943080877</v>
      </c>
      <c r="BB14" s="33">
        <v>3293.7740128938472</v>
      </c>
      <c r="BC14" s="33">
        <v>3253.4265400109366</v>
      </c>
      <c r="BD14" s="33">
        <v>3151.5815524243476</v>
      </c>
      <c r="BE14" s="33">
        <v>2370.779888234722</v>
      </c>
      <c r="BF14" s="33">
        <v>2330.9154292051012</v>
      </c>
      <c r="BG14" s="33">
        <v>2550.8851378450486</v>
      </c>
      <c r="BH14" s="33">
        <v>2726.857473629078</v>
      </c>
      <c r="BI14" s="33">
        <v>2912.1871475180892</v>
      </c>
      <c r="BJ14" s="33">
        <v>3348.0704729501294</v>
      </c>
      <c r="BK14" s="253">
        <v>3490.0350499810197</v>
      </c>
      <c r="BL14" s="33">
        <v>3302.4378000394577</v>
      </c>
      <c r="BM14" s="33">
        <v>3251.3948798490528</v>
      </c>
      <c r="BN14" s="33">
        <v>3212.891044413489</v>
      </c>
      <c r="BO14" s="33">
        <v>3284.7871937403402</v>
      </c>
      <c r="BP14" s="33">
        <v>4029.9322165473036</v>
      </c>
      <c r="BQ14" s="33">
        <v>4275.5410787044502</v>
      </c>
      <c r="BR14" s="33">
        <v>3991.6170786220046</v>
      </c>
      <c r="BS14" s="33">
        <v>4789.5598232813963</v>
      </c>
      <c r="BT14" s="33">
        <v>4445.9147498832644</v>
      </c>
      <c r="BU14" s="33">
        <v>4344.1196484433185</v>
      </c>
      <c r="BV14" s="33">
        <v>4570.944626204443</v>
      </c>
      <c r="BW14" s="33">
        <v>4996.4645423812053</v>
      </c>
      <c r="BX14" s="33">
        <v>5344.5688433445985</v>
      </c>
      <c r="BY14" s="33">
        <v>5695.5591914890574</v>
      </c>
      <c r="BZ14" s="25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25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25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156" customFormat="1">
      <c r="A15" s="54"/>
      <c r="B15" s="25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5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25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25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25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25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25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25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156" customFormat="1">
      <c r="A16" s="54" t="s">
        <v>7</v>
      </c>
      <c r="B16" s="253">
        <v>755.84040587062873</v>
      </c>
      <c r="C16" s="33">
        <v>749.58994727748893</v>
      </c>
      <c r="D16" s="33">
        <v>731.59220097033733</v>
      </c>
      <c r="E16" s="33">
        <v>718.21146953192908</v>
      </c>
      <c r="F16" s="33">
        <v>727.24126584996691</v>
      </c>
      <c r="G16" s="33">
        <v>744.18513669906588</v>
      </c>
      <c r="H16" s="33">
        <v>812.16419824652564</v>
      </c>
      <c r="I16" s="33">
        <v>813.13357553421554</v>
      </c>
      <c r="J16" s="33">
        <v>812.76962594225563</v>
      </c>
      <c r="K16" s="33">
        <v>770.2384717643713</v>
      </c>
      <c r="L16" s="33">
        <v>687.4265465940025</v>
      </c>
      <c r="M16" s="33">
        <v>715.50945643605473</v>
      </c>
      <c r="N16" s="33">
        <v>807.58193841786522</v>
      </c>
      <c r="O16" s="33">
        <v>845.56105484668728</v>
      </c>
      <c r="P16" s="33">
        <v>831.43241993895731</v>
      </c>
      <c r="Q16" s="33">
        <v>844.64045376630884</v>
      </c>
      <c r="R16" s="25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>
        <v>0</v>
      </c>
      <c r="AD16" s="33"/>
      <c r="AE16" s="33"/>
      <c r="AF16" s="33"/>
      <c r="AG16" s="253">
        <v>991.14486921981734</v>
      </c>
      <c r="AH16" s="33">
        <v>974.19766016473466</v>
      </c>
      <c r="AI16" s="33">
        <v>1018.8736678767407</v>
      </c>
      <c r="AJ16" s="33">
        <v>938.22965954991344</v>
      </c>
      <c r="AK16" s="33">
        <v>985.30195815335503</v>
      </c>
      <c r="AL16" s="33">
        <v>1083.6431490030286</v>
      </c>
      <c r="AM16" s="33">
        <v>1079.3731292267878</v>
      </c>
      <c r="AN16" s="33">
        <v>1102.8339299435875</v>
      </c>
      <c r="AO16" s="33">
        <v>961.11756377680206</v>
      </c>
      <c r="AP16" s="33">
        <v>854.43769627501695</v>
      </c>
      <c r="AQ16" s="33">
        <v>881.18202635063551</v>
      </c>
      <c r="AR16" s="33">
        <v>983.04894484183478</v>
      </c>
      <c r="AS16" s="33">
        <v>1032.2314917403032</v>
      </c>
      <c r="AT16" s="33">
        <v>1027.0479096340036</v>
      </c>
      <c r="AU16" s="33">
        <v>1055.3357125709103</v>
      </c>
      <c r="AV16" s="253">
        <v>647.07212666908254</v>
      </c>
      <c r="AW16" s="33">
        <v>627.16475083939827</v>
      </c>
      <c r="AX16" s="33">
        <v>589.80986126676407</v>
      </c>
      <c r="AY16" s="33">
        <v>594.59502131790089</v>
      </c>
      <c r="AZ16" s="33">
        <v>593.93083225387943</v>
      </c>
      <c r="BA16" s="33">
        <v>642.5246490784333</v>
      </c>
      <c r="BB16" s="33">
        <v>654.30620541691462</v>
      </c>
      <c r="BC16" s="33">
        <v>633.66830441880631</v>
      </c>
      <c r="BD16" s="33">
        <v>595.56446794798478</v>
      </c>
      <c r="BE16" s="33">
        <v>527.04468926209722</v>
      </c>
      <c r="BF16" s="33">
        <v>551.60456958781174</v>
      </c>
      <c r="BG16" s="33">
        <v>635.40884620051474</v>
      </c>
      <c r="BH16" s="33">
        <v>652.92114596093734</v>
      </c>
      <c r="BI16" s="33">
        <v>632.86237723468537</v>
      </c>
      <c r="BJ16" s="33">
        <v>649.70737246773865</v>
      </c>
      <c r="BK16" s="253">
        <v>638.97971014492748</v>
      </c>
      <c r="BL16" s="33">
        <v>655.11525649566954</v>
      </c>
      <c r="BM16" s="33">
        <v>667.80349998472957</v>
      </c>
      <c r="BN16" s="33">
        <v>655.72364131205165</v>
      </c>
      <c r="BO16" s="33">
        <v>705.34164159862485</v>
      </c>
      <c r="BP16" s="33">
        <v>802.76561313121306</v>
      </c>
      <c r="BQ16" s="33">
        <v>739.94407634794243</v>
      </c>
      <c r="BR16" s="33">
        <v>788.18506291667563</v>
      </c>
      <c r="BS16" s="33">
        <v>678.21262028127308</v>
      </c>
      <c r="BT16" s="33">
        <v>636.65688685142732</v>
      </c>
      <c r="BU16" s="33">
        <v>712.5580389552216</v>
      </c>
      <c r="BV16" s="33">
        <v>808.06813613242673</v>
      </c>
      <c r="BW16" s="33">
        <v>937.00570580411352</v>
      </c>
      <c r="BX16" s="33">
        <v>906.24291049937756</v>
      </c>
      <c r="BY16" s="33">
        <v>780.37948955916465</v>
      </c>
      <c r="BZ16" s="25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25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25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156" customFormat="1">
      <c r="A17" s="54" t="s">
        <v>8</v>
      </c>
      <c r="B17" s="253">
        <v>707.73063476977904</v>
      </c>
      <c r="C17" s="33">
        <v>687.98762074097192</v>
      </c>
      <c r="D17" s="33">
        <v>656.19709431377498</v>
      </c>
      <c r="E17" s="33">
        <v>630.18726275218114</v>
      </c>
      <c r="F17" s="33">
        <v>670.62788194509164</v>
      </c>
      <c r="G17" s="33">
        <v>696.69072660002655</v>
      </c>
      <c r="H17" s="33">
        <v>792.46766478942095</v>
      </c>
      <c r="I17" s="33">
        <v>839.56306977555857</v>
      </c>
      <c r="J17" s="33">
        <v>958.74433085782584</v>
      </c>
      <c r="K17" s="33">
        <v>1205.2514515423163</v>
      </c>
      <c r="L17" s="33">
        <v>1094.4370878945128</v>
      </c>
      <c r="M17" s="33">
        <v>947.04169751493964</v>
      </c>
      <c r="N17" s="33">
        <v>1005.0281699843207</v>
      </c>
      <c r="O17" s="33">
        <v>1067.7803434046448</v>
      </c>
      <c r="P17" s="33">
        <v>1183.7505596015803</v>
      </c>
      <c r="Q17" s="33">
        <v>1322.2616731826377</v>
      </c>
      <c r="R17" s="25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>
        <v>0</v>
      </c>
      <c r="AD17" s="33"/>
      <c r="AE17" s="33"/>
      <c r="AF17" s="33"/>
      <c r="AG17" s="253"/>
      <c r="AH17" s="33">
        <v>835.88670028139234</v>
      </c>
      <c r="AI17" s="33">
        <v>786.86519773067687</v>
      </c>
      <c r="AJ17" s="33">
        <v>830.85062296362287</v>
      </c>
      <c r="AK17" s="33">
        <v>830.71476193481465</v>
      </c>
      <c r="AL17" s="33">
        <v>949.82587892656545</v>
      </c>
      <c r="AM17" s="33">
        <v>996.55128096010742</v>
      </c>
      <c r="AN17" s="33">
        <v>1076.5870216842784</v>
      </c>
      <c r="AO17" s="33">
        <v>1345.0524419134902</v>
      </c>
      <c r="AP17" s="33">
        <v>1187.4078756034189</v>
      </c>
      <c r="AQ17" s="33">
        <v>1021.9212591265746</v>
      </c>
      <c r="AR17" s="33">
        <v>1073.4467839257991</v>
      </c>
      <c r="AS17" s="33">
        <v>1140.4031364632153</v>
      </c>
      <c r="AT17" s="33">
        <v>1247.9886689153527</v>
      </c>
      <c r="AU17" s="33">
        <v>1407.6933522023787</v>
      </c>
      <c r="AV17" s="253"/>
      <c r="AW17" s="33">
        <v>537.5519635989383</v>
      </c>
      <c r="AX17" s="33">
        <v>532.48949045666427</v>
      </c>
      <c r="AY17" s="33">
        <v>562.59911199852877</v>
      </c>
      <c r="AZ17" s="33">
        <v>584.6541561962847</v>
      </c>
      <c r="BA17" s="33">
        <v>660.21202277752775</v>
      </c>
      <c r="BB17" s="33">
        <v>689.51117547330716</v>
      </c>
      <c r="BC17" s="33">
        <v>838.81892985027548</v>
      </c>
      <c r="BD17" s="33">
        <v>1058.9141643233927</v>
      </c>
      <c r="BE17" s="33">
        <v>986.16566948046398</v>
      </c>
      <c r="BF17" s="33">
        <v>870.63488044889277</v>
      </c>
      <c r="BG17" s="33">
        <v>912.64340547938548</v>
      </c>
      <c r="BH17" s="33">
        <v>948.01125525709665</v>
      </c>
      <c r="BI17" s="33">
        <v>1054.9103121967466</v>
      </c>
      <c r="BJ17" s="33">
        <v>1183.0800415823005</v>
      </c>
      <c r="BK17" s="253"/>
      <c r="BL17" s="33">
        <v>605.08271337539634</v>
      </c>
      <c r="BM17" s="33">
        <v>586.86572566932637</v>
      </c>
      <c r="BN17" s="33">
        <v>627.64911236198316</v>
      </c>
      <c r="BO17" s="33">
        <v>637.46212192113876</v>
      </c>
      <c r="BP17" s="33">
        <v>705.19728075402202</v>
      </c>
      <c r="BQ17" s="33">
        <v>837.86700858495431</v>
      </c>
      <c r="BR17" s="33">
        <v>985.98990117189612</v>
      </c>
      <c r="BS17" s="33">
        <v>1185.2082494492543</v>
      </c>
      <c r="BT17" s="33">
        <v>1099.9416887884779</v>
      </c>
      <c r="BU17" s="33">
        <v>922.2356292019067</v>
      </c>
      <c r="BV17" s="33">
        <v>1041.631406381473</v>
      </c>
      <c r="BW17" s="33">
        <v>1149.7727955577548</v>
      </c>
      <c r="BX17" s="33">
        <v>1307.4858241633624</v>
      </c>
      <c r="BY17" s="33">
        <v>1406.6584069099843</v>
      </c>
      <c r="BZ17" s="25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25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25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156" customFormat="1">
      <c r="A18" s="54" t="s">
        <v>9</v>
      </c>
      <c r="B18" s="253">
        <v>709.06538885290979</v>
      </c>
      <c r="C18" s="33">
        <v>667.71348713924613</v>
      </c>
      <c r="D18" s="33">
        <v>633.22065520720651</v>
      </c>
      <c r="E18" s="33">
        <v>649.37967444532285</v>
      </c>
      <c r="F18" s="33">
        <v>632.6335422251758</v>
      </c>
      <c r="G18" s="33">
        <v>654.9846308467304</v>
      </c>
      <c r="H18" s="33">
        <v>739.05594753275329</v>
      </c>
      <c r="I18" s="33">
        <v>797.18503288321801</v>
      </c>
      <c r="J18" s="33">
        <v>879.67323400131534</v>
      </c>
      <c r="K18" s="33">
        <v>817.69805601560392</v>
      </c>
      <c r="L18" s="33">
        <v>730.4077501686811</v>
      </c>
      <c r="M18" s="33">
        <v>721.54785952963402</v>
      </c>
      <c r="N18" s="33">
        <v>775.91723530516242</v>
      </c>
      <c r="O18" s="33">
        <v>940.72844381733069</v>
      </c>
      <c r="P18" s="33">
        <v>925.00270786908902</v>
      </c>
      <c r="Q18" s="33">
        <v>962.34109218135427</v>
      </c>
      <c r="R18" s="25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>
        <v>0</v>
      </c>
      <c r="AD18" s="33"/>
      <c r="AE18" s="33"/>
      <c r="AF18" s="33"/>
      <c r="AG18" s="253">
        <v>1597.8957176408614</v>
      </c>
      <c r="AH18" s="33">
        <v>1513.8250860695748</v>
      </c>
      <c r="AI18" s="33">
        <v>1589.8832501664858</v>
      </c>
      <c r="AJ18" s="33">
        <v>1544.5079033542793</v>
      </c>
      <c r="AK18" s="33">
        <v>1600.971329187309</v>
      </c>
      <c r="AL18" s="33">
        <v>1733.0254844660669</v>
      </c>
      <c r="AM18" s="33">
        <v>1846.4773352679242</v>
      </c>
      <c r="AN18" s="33">
        <v>2018.1360435466413</v>
      </c>
      <c r="AO18" s="33">
        <v>1856.6472094470171</v>
      </c>
      <c r="AP18" s="33">
        <v>1417.4442299343229</v>
      </c>
      <c r="AQ18" s="33">
        <v>1428.7261379462341</v>
      </c>
      <c r="AR18" s="33">
        <v>1552.4826680243898</v>
      </c>
      <c r="AS18" s="33">
        <v>1851.996962663535</v>
      </c>
      <c r="AT18" s="33">
        <v>2125.0105121193583</v>
      </c>
      <c r="AU18" s="33">
        <v>2154.9120464031048</v>
      </c>
      <c r="AV18" s="253">
        <v>148.12481257213133</v>
      </c>
      <c r="AW18" s="33">
        <v>108.38092281672652</v>
      </c>
      <c r="AX18" s="33">
        <v>101.48751703540465</v>
      </c>
      <c r="AY18" s="33">
        <v>111.61804305666011</v>
      </c>
      <c r="AZ18" s="33">
        <v>110.56061140018103</v>
      </c>
      <c r="BA18" s="33">
        <v>107.60015781356478</v>
      </c>
      <c r="BB18" s="33">
        <v>132.61903248890007</v>
      </c>
      <c r="BC18" s="33">
        <v>142.72441315079536</v>
      </c>
      <c r="BD18" s="33">
        <v>147.14651921036531</v>
      </c>
      <c r="BE18" s="33"/>
      <c r="BF18" s="33"/>
      <c r="BG18" s="33">
        <v>0</v>
      </c>
      <c r="BH18" s="33">
        <v>0</v>
      </c>
      <c r="BI18" s="33">
        <v>173.99451248076022</v>
      </c>
      <c r="BJ18" s="33">
        <v>205.40441847726859</v>
      </c>
      <c r="BK18" s="25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>
        <v>0</v>
      </c>
      <c r="BX18" s="33">
        <v>0</v>
      </c>
      <c r="BY18" s="33">
        <v>0</v>
      </c>
      <c r="BZ18" s="25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25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25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156" customFormat="1">
      <c r="A19" s="54" t="s">
        <v>10</v>
      </c>
      <c r="B19" s="253">
        <v>677.57106350995866</v>
      </c>
      <c r="C19" s="33">
        <v>634.6033528302753</v>
      </c>
      <c r="D19" s="33">
        <v>701.12643671470016</v>
      </c>
      <c r="E19" s="33">
        <v>676.44479751391009</v>
      </c>
      <c r="F19" s="33">
        <v>712.68427719040005</v>
      </c>
      <c r="G19" s="33">
        <v>784.20472099847586</v>
      </c>
      <c r="H19" s="33">
        <v>819.11271506635921</v>
      </c>
      <c r="I19" s="33">
        <v>804.16925755796478</v>
      </c>
      <c r="J19" s="33">
        <v>884.02524420383668</v>
      </c>
      <c r="K19" s="33">
        <v>783.71134872772973</v>
      </c>
      <c r="L19" s="33">
        <v>747.1349983496533</v>
      </c>
      <c r="M19" s="33">
        <v>748.02430302720416</v>
      </c>
      <c r="N19" s="33">
        <v>748.53113202807299</v>
      </c>
      <c r="O19" s="33">
        <v>777.04060090983774</v>
      </c>
      <c r="P19" s="33">
        <v>854.77894303118114</v>
      </c>
      <c r="Q19" s="33">
        <v>942.33301999557921</v>
      </c>
      <c r="R19" s="253"/>
      <c r="S19" s="33"/>
      <c r="T19" s="33"/>
      <c r="U19" s="33"/>
      <c r="V19" s="33"/>
      <c r="W19" s="33">
        <v>175.10929758088022</v>
      </c>
      <c r="X19" s="33"/>
      <c r="Y19" s="33"/>
      <c r="Z19" s="33"/>
      <c r="AA19" s="33"/>
      <c r="AB19" s="33"/>
      <c r="AC19" s="33">
        <v>0</v>
      </c>
      <c r="AD19" s="33"/>
      <c r="AE19" s="33"/>
      <c r="AF19" s="33"/>
      <c r="AG19" s="253">
        <v>698.09143671723859</v>
      </c>
      <c r="AH19" s="33">
        <v>753.24454022249233</v>
      </c>
      <c r="AI19" s="33">
        <v>747.48303900690541</v>
      </c>
      <c r="AJ19" s="33">
        <v>760.43339737905808</v>
      </c>
      <c r="AK19" s="33">
        <v>891.3158707159813</v>
      </c>
      <c r="AL19" s="33">
        <v>906.36071794107829</v>
      </c>
      <c r="AM19" s="33">
        <v>884.77943772962396</v>
      </c>
      <c r="AN19" s="33">
        <v>937.72397126314956</v>
      </c>
      <c r="AO19" s="33">
        <v>846.93126788211009</v>
      </c>
      <c r="AP19" s="33">
        <v>804.79745510018654</v>
      </c>
      <c r="AQ19" s="33">
        <v>773.38610244074414</v>
      </c>
      <c r="AR19" s="33">
        <v>754.86366050529944</v>
      </c>
      <c r="AS19" s="33">
        <v>784.56113309929685</v>
      </c>
      <c r="AT19" s="33">
        <v>871.26648468854182</v>
      </c>
      <c r="AU19" s="33">
        <v>946.4016923195212</v>
      </c>
      <c r="AV19" s="253">
        <v>653.03633879781421</v>
      </c>
      <c r="AW19" s="33">
        <v>720.50152885086743</v>
      </c>
      <c r="AX19" s="33">
        <v>661.65406993571276</v>
      </c>
      <c r="AY19" s="33">
        <v>685.52889240432569</v>
      </c>
      <c r="AZ19" s="33">
        <v>714.77293811748905</v>
      </c>
      <c r="BA19" s="33">
        <v>770.84449502043367</v>
      </c>
      <c r="BB19" s="33">
        <v>815.66856677073997</v>
      </c>
      <c r="BC19" s="33">
        <v>907.7419906547309</v>
      </c>
      <c r="BD19" s="33">
        <v>784.07294378506958</v>
      </c>
      <c r="BE19" s="33">
        <v>740.39888835517729</v>
      </c>
      <c r="BF19" s="33">
        <v>806.61675361980588</v>
      </c>
      <c r="BG19" s="33">
        <v>890.83123326145937</v>
      </c>
      <c r="BH19" s="33">
        <v>916.54800490262835</v>
      </c>
      <c r="BI19" s="33">
        <v>1002.3024023977765</v>
      </c>
      <c r="BJ19" s="33">
        <v>1141.7906588159469</v>
      </c>
      <c r="BK19" s="253">
        <v>440.19659352300744</v>
      </c>
      <c r="BL19" s="33">
        <v>528.61658768153154</v>
      </c>
      <c r="BM19" s="33">
        <v>508.23391006638224</v>
      </c>
      <c r="BN19" s="33">
        <v>726.83880010695884</v>
      </c>
      <c r="BO19" s="33">
        <v>757.44092684479847</v>
      </c>
      <c r="BP19" s="33">
        <v>800.81651787294697</v>
      </c>
      <c r="BQ19" s="33">
        <v>546.21059192769633</v>
      </c>
      <c r="BR19" s="33">
        <v>548.72849160458316</v>
      </c>
      <c r="BS19" s="33">
        <v>507.62545702920971</v>
      </c>
      <c r="BT19" s="33">
        <v>440.87238843590211</v>
      </c>
      <c r="BU19" s="33">
        <v>446.92818977071676</v>
      </c>
      <c r="BV19" s="33">
        <v>432.3195824182726</v>
      </c>
      <c r="BW19" s="33">
        <v>457.68800808897868</v>
      </c>
      <c r="BX19" s="33">
        <v>470.4038338658147</v>
      </c>
      <c r="BY19" s="33">
        <v>527.75473843781185</v>
      </c>
      <c r="BZ19" s="25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25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25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156" customFormat="1">
      <c r="A20" s="54"/>
      <c r="B20" s="25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5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5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25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25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25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25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25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56" customFormat="1">
      <c r="A21" s="54" t="s">
        <v>11</v>
      </c>
      <c r="B21" s="25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0</v>
      </c>
      <c r="R21" s="25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>
        <v>0</v>
      </c>
      <c r="AD21" s="33"/>
      <c r="AE21" s="33"/>
      <c r="AF21" s="33"/>
      <c r="AG21" s="25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25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25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>
        <v>0</v>
      </c>
      <c r="BX21" s="33">
        <v>0</v>
      </c>
      <c r="BY21" s="33">
        <v>0</v>
      </c>
      <c r="BZ21" s="25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25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25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56" customFormat="1">
      <c r="A22" s="54" t="s">
        <v>12</v>
      </c>
      <c r="B22" s="253">
        <v>1402.1222392961465</v>
      </c>
      <c r="C22" s="33">
        <v>1494.0237768814713</v>
      </c>
      <c r="D22" s="33">
        <v>1630.9217135100669</v>
      </c>
      <c r="E22" s="33">
        <v>1724.2557772570965</v>
      </c>
      <c r="F22" s="33">
        <v>1932.311993878053</v>
      </c>
      <c r="G22" s="33">
        <v>2035.782495826068</v>
      </c>
      <c r="H22" s="33">
        <v>2340.3981481175542</v>
      </c>
      <c r="I22" s="33">
        <v>2634.1909612507702</v>
      </c>
      <c r="J22" s="33">
        <v>2912.2822463171219</v>
      </c>
      <c r="K22" s="33">
        <v>2928.6252051051597</v>
      </c>
      <c r="L22" s="33">
        <v>2710.0042457781251</v>
      </c>
      <c r="M22" s="33">
        <v>2583.6568993178166</v>
      </c>
      <c r="N22" s="33">
        <v>2962.891116817611</v>
      </c>
      <c r="O22" s="33">
        <v>3185.2806401426178</v>
      </c>
      <c r="P22" s="33">
        <v>2993.8018278865115</v>
      </c>
      <c r="Q22" s="33">
        <v>3217.7149494487203</v>
      </c>
      <c r="R22" s="253"/>
      <c r="S22" s="33"/>
      <c r="T22" s="33"/>
      <c r="U22" s="33"/>
      <c r="V22" s="33"/>
      <c r="W22" s="33"/>
      <c r="X22" s="33"/>
      <c r="Y22" s="33">
        <v>3472.6354385540208</v>
      </c>
      <c r="Z22" s="33">
        <v>3381.8408759084282</v>
      </c>
      <c r="AA22" s="33">
        <v>3012.6194784560071</v>
      </c>
      <c r="AB22" s="33">
        <v>2981.094145603176</v>
      </c>
      <c r="AC22" s="33">
        <v>3209.7152310077172</v>
      </c>
      <c r="AD22" s="33">
        <v>3156.794052582321</v>
      </c>
      <c r="AE22" s="33">
        <v>2605.8883024577826</v>
      </c>
      <c r="AF22" s="33">
        <v>2953.8466779947257</v>
      </c>
      <c r="AG22" s="253">
        <v>1688.0141510806991</v>
      </c>
      <c r="AH22" s="33">
        <v>1865.0192850084698</v>
      </c>
      <c r="AI22" s="33">
        <v>2027.8150427018595</v>
      </c>
      <c r="AJ22" s="33">
        <v>2238.4169146686259</v>
      </c>
      <c r="AK22" s="33">
        <v>2334.9237550372841</v>
      </c>
      <c r="AL22" s="33">
        <v>2613.2395848730107</v>
      </c>
      <c r="AM22" s="33">
        <v>2926.9819388904089</v>
      </c>
      <c r="AN22" s="33">
        <v>3101.7969202396052</v>
      </c>
      <c r="AO22" s="33">
        <v>3207.905377188275</v>
      </c>
      <c r="AP22" s="33">
        <v>2751.1788940871102</v>
      </c>
      <c r="AQ22" s="33">
        <v>2534.5825547267691</v>
      </c>
      <c r="AR22" s="33">
        <v>3058.976444089401</v>
      </c>
      <c r="AS22" s="33">
        <v>3247.4200311261693</v>
      </c>
      <c r="AT22" s="33">
        <v>3016.6738283340451</v>
      </c>
      <c r="AU22" s="33">
        <v>3233.255045444384</v>
      </c>
      <c r="AV22" s="253">
        <v>1144.0034192711744</v>
      </c>
      <c r="AW22" s="33">
        <v>1168.7902303284177</v>
      </c>
      <c r="AX22" s="33">
        <v>1110.7943440460449</v>
      </c>
      <c r="AY22" s="33">
        <v>1178.8579575036767</v>
      </c>
      <c r="AZ22" s="33">
        <v>1326.2870162123322</v>
      </c>
      <c r="BA22" s="33">
        <v>1657.0775087291524</v>
      </c>
      <c r="BB22" s="33">
        <v>1752.2152674111956</v>
      </c>
      <c r="BC22" s="33">
        <v>1572.875928541649</v>
      </c>
      <c r="BD22" s="33">
        <v>1691.1826970217965</v>
      </c>
      <c r="BE22" s="33">
        <v>1917.0210802950251</v>
      </c>
      <c r="BF22" s="33">
        <v>1838.3957902197053</v>
      </c>
      <c r="BG22" s="33">
        <v>2104.2737871566492</v>
      </c>
      <c r="BH22" s="33">
        <v>2253.4498096707762</v>
      </c>
      <c r="BI22" s="33">
        <v>2096.1225947682406</v>
      </c>
      <c r="BJ22" s="33">
        <v>2199.1167765093205</v>
      </c>
      <c r="BK22" s="253">
        <v>800.27733797762301</v>
      </c>
      <c r="BL22" s="33">
        <v>915.30036657241976</v>
      </c>
      <c r="BM22" s="33">
        <v>988.77409348546973</v>
      </c>
      <c r="BN22" s="33">
        <v>1276.0977687307802</v>
      </c>
      <c r="BO22" s="33">
        <v>1389.5632648918822</v>
      </c>
      <c r="BP22" s="33">
        <v>1347.6892737290113</v>
      </c>
      <c r="BQ22" s="33">
        <v>1384.1160165290653</v>
      </c>
      <c r="BR22" s="33">
        <v>1525.1548548731598</v>
      </c>
      <c r="BS22" s="33">
        <v>1601.5723169500986</v>
      </c>
      <c r="BT22" s="33">
        <v>1535.6644194357739</v>
      </c>
      <c r="BU22" s="33">
        <v>2068.3935327679033</v>
      </c>
      <c r="BV22" s="33">
        <v>1985.1653730951323</v>
      </c>
      <c r="BW22" s="33">
        <v>2095.9614973802504</v>
      </c>
      <c r="BX22" s="33">
        <v>2405.9931614224802</v>
      </c>
      <c r="BY22" s="33">
        <v>2540.5624677983096</v>
      </c>
      <c r="BZ22" s="25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25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25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56" customFormat="1">
      <c r="A23" s="54" t="s">
        <v>13</v>
      </c>
      <c r="B23" s="253">
        <v>18.552110817941955</v>
      </c>
      <c r="C23" s="33">
        <v>17.654826947386262</v>
      </c>
      <c r="D23" s="33">
        <v>20.814040786756138</v>
      </c>
      <c r="E23" s="33">
        <v>20.304423870878111</v>
      </c>
      <c r="F23" s="33">
        <v>21.466091089210927</v>
      </c>
      <c r="G23" s="33">
        <v>21.913939124286383</v>
      </c>
      <c r="H23" s="33">
        <v>23.582001842933398</v>
      </c>
      <c r="I23" s="33">
        <v>59.425542454165893</v>
      </c>
      <c r="J23" s="33">
        <v>92.237515239212911</v>
      </c>
      <c r="K23" s="33">
        <v>131.2520279074034</v>
      </c>
      <c r="L23" s="33">
        <v>60.202473513362641</v>
      </c>
      <c r="M23" s="33">
        <v>112.79465925425102</v>
      </c>
      <c r="N23" s="33">
        <v>83.58466046412812</v>
      </c>
      <c r="O23" s="33">
        <v>88.296282601917255</v>
      </c>
      <c r="P23" s="33">
        <v>93.699739460628066</v>
      </c>
      <c r="Q23" s="33">
        <v>88.601303938205731</v>
      </c>
      <c r="R23" s="25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>
        <v>0</v>
      </c>
      <c r="AD23" s="33"/>
      <c r="AE23" s="33"/>
      <c r="AF23" s="33"/>
      <c r="AG23" s="25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25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25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>
        <v>0</v>
      </c>
      <c r="BX23" s="33"/>
      <c r="BY23" s="33"/>
      <c r="BZ23" s="25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25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25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56" customFormat="1">
      <c r="A24" s="55" t="s">
        <v>14</v>
      </c>
      <c r="B24" s="265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>
        <v>0</v>
      </c>
      <c r="R24" s="265">
        <v>70.768806580579934</v>
      </c>
      <c r="S24" s="263">
        <v>309.913897388458</v>
      </c>
      <c r="T24" s="263"/>
      <c r="U24" s="263"/>
      <c r="V24" s="263"/>
      <c r="W24" s="263"/>
      <c r="X24" s="263"/>
      <c r="Y24" s="263"/>
      <c r="Z24" s="263"/>
      <c r="AA24" s="263"/>
      <c r="AB24" s="263"/>
      <c r="AC24" s="263">
        <v>0</v>
      </c>
      <c r="AD24" s="263"/>
      <c r="AE24" s="263"/>
      <c r="AF24" s="263"/>
      <c r="AG24" s="265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5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5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5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5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5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</row>
    <row r="25" spans="1:123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</row>
    <row r="26" spans="1:123" ht="15.75">
      <c r="A26" s="426"/>
      <c r="B26" s="631" t="s">
        <v>156</v>
      </c>
      <c r="L26" s="430"/>
      <c r="M26" s="430"/>
      <c r="N26" s="430"/>
      <c r="O26" s="430"/>
      <c r="P26" s="430"/>
      <c r="Q26" s="430"/>
      <c r="AA26" s="430"/>
      <c r="AB26" s="430"/>
      <c r="AC26" s="430"/>
      <c r="AD26" s="430"/>
      <c r="AE26" s="430"/>
      <c r="AF26" s="430"/>
      <c r="AP26" s="430"/>
      <c r="AQ26" s="430"/>
      <c r="AR26" s="430"/>
      <c r="AS26" s="430"/>
      <c r="AT26" s="430"/>
      <c r="AU26" s="430"/>
      <c r="BE26" s="430"/>
      <c r="BF26" s="430"/>
      <c r="BG26" s="430"/>
      <c r="BH26" s="430"/>
      <c r="BI26" s="430"/>
      <c r="BJ26" s="430"/>
      <c r="BT26" s="430"/>
      <c r="BU26" s="430"/>
      <c r="BV26" s="430"/>
      <c r="BW26" s="430"/>
      <c r="BX26" s="430"/>
      <c r="BY26" s="430"/>
      <c r="CJ26" s="430"/>
      <c r="CK26" s="430"/>
      <c r="CL26" s="430"/>
      <c r="CM26" s="430"/>
      <c r="CN26" s="430"/>
      <c r="CO26" s="430"/>
      <c r="CY26" s="430"/>
      <c r="CZ26" s="430"/>
      <c r="DA26" s="430"/>
      <c r="DB26" s="430"/>
      <c r="DC26" s="430"/>
      <c r="DD26" s="430"/>
      <c r="DE26" s="430"/>
      <c r="DF26" s="430"/>
      <c r="DG26" s="430"/>
      <c r="DH26" s="430"/>
      <c r="DI26" s="430"/>
      <c r="DJ26" s="430"/>
      <c r="DK26" s="430"/>
      <c r="DL26" s="430"/>
      <c r="DM26" s="430"/>
      <c r="DN26" s="430"/>
      <c r="DO26" s="430"/>
      <c r="DP26" s="430"/>
      <c r="DQ26" s="430"/>
      <c r="DR26" s="430"/>
      <c r="DS26" s="430"/>
    </row>
    <row r="27" spans="1:123" ht="15.75">
      <c r="L27" s="430"/>
      <c r="M27" s="430"/>
      <c r="N27" s="430"/>
      <c r="O27" s="430"/>
      <c r="P27" s="430"/>
      <c r="Q27" s="430"/>
      <c r="AA27" s="430"/>
      <c r="AB27" s="430"/>
      <c r="AC27" s="430"/>
      <c r="AD27" s="430"/>
      <c r="AE27" s="430"/>
      <c r="AF27" s="430"/>
      <c r="AP27" s="430"/>
      <c r="AQ27" s="430"/>
      <c r="AR27" s="430"/>
      <c r="AS27" s="430"/>
      <c r="AT27" s="430"/>
      <c r="AU27" s="430"/>
      <c r="BE27" s="430"/>
      <c r="BF27" s="430"/>
      <c r="BG27" s="430"/>
      <c r="BH27" s="430"/>
      <c r="BI27" s="430"/>
      <c r="BJ27" s="430"/>
      <c r="BT27" s="430"/>
      <c r="BU27" s="430"/>
      <c r="BV27" s="430"/>
      <c r="BW27" s="430"/>
      <c r="BX27" s="430"/>
      <c r="BY27" s="430"/>
      <c r="CJ27" s="430"/>
      <c r="CK27" s="430"/>
      <c r="CL27" s="430"/>
      <c r="CM27" s="430"/>
      <c r="CN27" s="430"/>
      <c r="CO27" s="430"/>
      <c r="CY27" s="430"/>
      <c r="CZ27" s="430"/>
      <c r="DA27" s="430"/>
      <c r="DB27" s="430"/>
      <c r="DC27" s="430"/>
      <c r="DD27" s="430"/>
      <c r="DE27" s="430"/>
      <c r="DF27" s="430"/>
      <c r="DG27" s="430"/>
      <c r="DH27" s="430"/>
      <c r="DI27" s="430"/>
      <c r="DJ27" s="430"/>
      <c r="DK27" s="430"/>
      <c r="DL27" s="430"/>
      <c r="DM27" s="430"/>
      <c r="DN27" s="430"/>
      <c r="DO27" s="430"/>
      <c r="DP27" s="430"/>
      <c r="DQ27" s="430"/>
      <c r="DR27" s="430"/>
      <c r="DS27" s="430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Table 89</vt:lpstr>
      <vt:lpstr>Table 90</vt:lpstr>
      <vt:lpstr>Table 91</vt:lpstr>
      <vt:lpstr>Summary Data-4 Yr</vt:lpstr>
      <vt:lpstr>Summary Data-2 Yr</vt:lpstr>
      <vt:lpstr>Total Pub Funding Per FTE</vt:lpstr>
      <vt:lpstr>St Gen Purp per FTE</vt:lpstr>
      <vt:lpstr>St Ed Sp Purp per FTE</vt:lpstr>
      <vt:lpstr>Local per FTE</vt:lpstr>
      <vt:lpstr>Tuition per FTE</vt:lpstr>
      <vt:lpstr>Total</vt:lpstr>
      <vt:lpstr>State General Purpose</vt:lpstr>
      <vt:lpstr>State Ed Special Purpose</vt:lpstr>
      <vt:lpstr>Local</vt:lpstr>
      <vt:lpstr>Tuition Revenues</vt:lpstr>
      <vt:lpstr>'Table 89'!Print_Area</vt:lpstr>
      <vt:lpstr>'Table 90'!Print_Area</vt:lpstr>
      <vt:lpstr>'Table 91'!Print_Area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2015-05-01T21:00:24Z</cp:lastPrinted>
  <dcterms:created xsi:type="dcterms:W3CDTF">2003-04-24T22:00:14Z</dcterms:created>
  <dcterms:modified xsi:type="dcterms:W3CDTF">2017-11-03T23:23:10Z</dcterms:modified>
</cp:coreProperties>
</file>