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23"/>
  <workbookPr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1_Population/"/>
    </mc:Choice>
  </mc:AlternateContent>
  <xr:revisionPtr revIDLastSave="289" documentId="8_{51201D97-2252-4B17-B1B8-FA2E0C52477C}" xr6:coauthVersionLast="47" xr6:coauthVersionMax="47" xr10:uidLastSave="{C79A03EF-F549-4F49-AB89-0411DB1D92AF}"/>
  <bookViews>
    <workbookView xWindow="28680" yWindow="-120" windowWidth="29040" windowHeight="15840" xr2:uid="{00000000-000D-0000-FFFF-FFFF00000000}"/>
  </bookViews>
  <sheets>
    <sheet name="Table 12" sheetId="4" r:id="rId1"/>
    <sheet name="Overall Poverty Rates" sheetId="1" r:id="rId2"/>
    <sheet name="Children in Poverty" sheetId="3" r:id="rId3"/>
    <sheet name="Children in Poverty (2)" sheetId="5" r:id="rId4"/>
  </sheets>
  <externalReferences>
    <externalReference r:id="rId5"/>
    <externalReference r:id="rId6"/>
  </externalReferences>
  <definedNames>
    <definedName name="_xlnm.Print_Area" localSheetId="1">'Overall Poverty Rates'!$R:$S</definedName>
    <definedName name="_xlnm.Print_Area" localSheetId="0">'Table 12'!$A$1:$K$70</definedName>
    <definedName name="_xlnm.Print_Titles" localSheetId="1">'Overall Poverty Rates'!$A:$A,'Overall Poverty Rates'!$1:$3</definedName>
    <definedName name="TABLE" localSheetId="1">'Overall Poverty Rates'!$A$4:$AK$56</definedName>
    <definedName name="TABLE_2" localSheetId="1">'Overall Poverty Rates'!$AF$4:$AQ$56</definedName>
    <definedName name="TABLE_3" localSheetId="1">'Overall Poverty Rates'!$X$4:$AQ$56</definedName>
    <definedName name="TABLE_4" localSheetId="1">'Overall Poverty Rates'!$P$4:$AQ$56</definedName>
    <definedName name="TABLE_5" localSheetId="1">'Overall Poverty Rates'!$H$4:$AQ$56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J63" i="5" l="1"/>
  <c r="DK63" i="5" s="1"/>
  <c r="DI63" i="5"/>
  <c r="DG63" i="5"/>
  <c r="DH63" i="5" s="1"/>
  <c r="DF63" i="5"/>
  <c r="DC63" i="5"/>
  <c r="DD63" i="5" s="1"/>
  <c r="DB63" i="5"/>
  <c r="DA63" i="5"/>
  <c r="CZ63" i="5"/>
  <c r="CY63" i="5"/>
  <c r="CV63" i="5"/>
  <c r="CW63" i="5" s="1"/>
  <c r="CU63" i="5"/>
  <c r="CS63" i="5"/>
  <c r="CR63" i="5"/>
  <c r="CT63" i="5" s="1"/>
  <c r="CO63" i="5"/>
  <c r="CP63" i="5" s="1"/>
  <c r="CN63" i="5"/>
  <c r="CL63" i="5"/>
  <c r="CK63" i="5"/>
  <c r="CM63" i="5" s="1"/>
  <c r="CH63" i="5"/>
  <c r="CI63" i="5" s="1"/>
  <c r="CG63" i="5"/>
  <c r="CE63" i="5"/>
  <c r="CF63" i="5" s="1"/>
  <c r="CD63" i="5"/>
  <c r="CA63" i="5"/>
  <c r="CB63" i="5" s="1"/>
  <c r="BZ63" i="5"/>
  <c r="BY63" i="5"/>
  <c r="BX63" i="5"/>
  <c r="BW63" i="5"/>
  <c r="BU63" i="5"/>
  <c r="BT63" i="5"/>
  <c r="BS63" i="5"/>
  <c r="BR63" i="5"/>
  <c r="DL63" i="5" s="1"/>
  <c r="BQ63" i="5"/>
  <c r="BP63" i="5"/>
  <c r="AW63" i="5"/>
  <c r="AU63" i="5"/>
  <c r="DL62" i="5"/>
  <c r="DJ62" i="5"/>
  <c r="DK62" i="5" s="1"/>
  <c r="DI62" i="5"/>
  <c r="DG62" i="5"/>
  <c r="DF62" i="5"/>
  <c r="DC62" i="5"/>
  <c r="DD62" i="5" s="1"/>
  <c r="DB62" i="5"/>
  <c r="CZ62" i="5"/>
  <c r="DA62" i="5" s="1"/>
  <c r="CY62" i="5"/>
  <c r="CV62" i="5"/>
  <c r="CW62" i="5" s="1"/>
  <c r="CU62" i="5"/>
  <c r="CT62" i="5"/>
  <c r="CS62" i="5"/>
  <c r="CR62" i="5"/>
  <c r="CP62" i="5"/>
  <c r="CO62" i="5"/>
  <c r="CN62" i="5"/>
  <c r="CM62" i="5"/>
  <c r="CL62" i="5"/>
  <c r="CK62" i="5"/>
  <c r="CH62" i="5"/>
  <c r="CG62" i="5"/>
  <c r="CI62" i="5" s="1"/>
  <c r="CE62" i="5"/>
  <c r="CD62" i="5"/>
  <c r="CA62" i="5"/>
  <c r="CB62" i="5" s="1"/>
  <c r="BZ62" i="5"/>
  <c r="BX62" i="5"/>
  <c r="BY62" i="5" s="1"/>
  <c r="BW62" i="5"/>
  <c r="BT62" i="5"/>
  <c r="BU62" i="5" s="1"/>
  <c r="BS62" i="5"/>
  <c r="BR62" i="5"/>
  <c r="BQ62" i="5"/>
  <c r="BP62" i="5"/>
  <c r="AW62" i="5"/>
  <c r="AU62" i="5"/>
  <c r="DJ61" i="5"/>
  <c r="DK61" i="5" s="1"/>
  <c r="DI61" i="5"/>
  <c r="DH61" i="5"/>
  <c r="DG61" i="5"/>
  <c r="DF61" i="5"/>
  <c r="DC61" i="5"/>
  <c r="DD61" i="5" s="1"/>
  <c r="DB61" i="5"/>
  <c r="CZ61" i="5"/>
  <c r="CY61" i="5"/>
  <c r="DA61" i="5" s="1"/>
  <c r="CV61" i="5"/>
  <c r="CW61" i="5" s="1"/>
  <c r="CU61" i="5"/>
  <c r="CS61" i="5"/>
  <c r="CT61" i="5" s="1"/>
  <c r="CR61" i="5"/>
  <c r="CO61" i="5"/>
  <c r="CP61" i="5" s="1"/>
  <c r="CN61" i="5"/>
  <c r="CM61" i="5"/>
  <c r="CL61" i="5"/>
  <c r="CK61" i="5"/>
  <c r="CH61" i="5"/>
  <c r="CI61" i="5" s="1"/>
  <c r="CG61" i="5"/>
  <c r="CF61" i="5"/>
  <c r="CE61" i="5"/>
  <c r="CD61" i="5"/>
  <c r="CA61" i="5"/>
  <c r="CB61" i="5" s="1"/>
  <c r="BZ61" i="5"/>
  <c r="BX61" i="5"/>
  <c r="BW61" i="5"/>
  <c r="BY61" i="5" s="1"/>
  <c r="BT61" i="5"/>
  <c r="BU61" i="5" s="1"/>
  <c r="BS61" i="5"/>
  <c r="BQ61" i="5"/>
  <c r="BR61" i="5" s="1"/>
  <c r="BP61" i="5"/>
  <c r="AW61" i="5"/>
  <c r="AU61" i="5"/>
  <c r="DJ60" i="5"/>
  <c r="DI60" i="5"/>
  <c r="DH60" i="5"/>
  <c r="DG60" i="5"/>
  <c r="DF60" i="5"/>
  <c r="DC60" i="5"/>
  <c r="DD60" i="5" s="1"/>
  <c r="DB60" i="5"/>
  <c r="CZ60" i="5"/>
  <c r="DA60" i="5" s="1"/>
  <c r="CY60" i="5"/>
  <c r="CV60" i="5"/>
  <c r="CW60" i="5" s="1"/>
  <c r="CU60" i="5"/>
  <c r="CS60" i="5"/>
  <c r="CR60" i="5"/>
  <c r="CP60" i="5"/>
  <c r="CO60" i="5"/>
  <c r="CN60" i="5"/>
  <c r="CL60" i="5"/>
  <c r="CM60" i="5" s="1"/>
  <c r="CK60" i="5"/>
  <c r="CH60" i="5"/>
  <c r="CG60" i="5"/>
  <c r="CI60" i="5" s="1"/>
  <c r="CF60" i="5"/>
  <c r="CE60" i="5"/>
  <c r="CD60" i="5"/>
  <c r="CA60" i="5"/>
  <c r="CB60" i="5" s="1"/>
  <c r="BZ60" i="5"/>
  <c r="BX60" i="5"/>
  <c r="BY60" i="5" s="1"/>
  <c r="DM60" i="5" s="1"/>
  <c r="BW60" i="5"/>
  <c r="BT60" i="5"/>
  <c r="BU60" i="5" s="1"/>
  <c r="BS60" i="5"/>
  <c r="BQ60" i="5"/>
  <c r="BR60" i="5" s="1"/>
  <c r="DL60" i="5" s="1"/>
  <c r="BP60" i="5"/>
  <c r="AW60" i="5"/>
  <c r="AU60" i="5"/>
  <c r="DJ59" i="5"/>
  <c r="DK59" i="5" s="1"/>
  <c r="DQ59" i="5" s="1"/>
  <c r="DI59" i="5"/>
  <c r="DG59" i="5"/>
  <c r="DH59" i="5" s="1"/>
  <c r="DF59" i="5"/>
  <c r="DC59" i="5"/>
  <c r="DD59" i="5" s="1"/>
  <c r="DB59" i="5"/>
  <c r="DA59" i="5"/>
  <c r="CZ59" i="5"/>
  <c r="CY59" i="5"/>
  <c r="CW59" i="5"/>
  <c r="CV59" i="5"/>
  <c r="CU59" i="5"/>
  <c r="CT59" i="5"/>
  <c r="CS59" i="5"/>
  <c r="CR59" i="5"/>
  <c r="CO59" i="5"/>
  <c r="CN59" i="5"/>
  <c r="CP59" i="5" s="1"/>
  <c r="CL59" i="5"/>
  <c r="CK59" i="5"/>
  <c r="CM59" i="5" s="1"/>
  <c r="CH59" i="5"/>
  <c r="CI59" i="5" s="1"/>
  <c r="CG59" i="5"/>
  <c r="CE59" i="5"/>
  <c r="CF59" i="5" s="1"/>
  <c r="CD59" i="5"/>
  <c r="CA59" i="5"/>
  <c r="BZ59" i="5"/>
  <c r="BY59" i="5"/>
  <c r="BX59" i="5"/>
  <c r="BW59" i="5"/>
  <c r="BU59" i="5"/>
  <c r="BT59" i="5"/>
  <c r="BS59" i="5"/>
  <c r="BQ59" i="5"/>
  <c r="BP59" i="5"/>
  <c r="AW59" i="5"/>
  <c r="AU59" i="5"/>
  <c r="DJ58" i="5"/>
  <c r="DI58" i="5"/>
  <c r="DK58" i="5" s="1"/>
  <c r="DG58" i="5"/>
  <c r="DF58" i="5"/>
  <c r="DH58" i="5" s="1"/>
  <c r="DD58" i="5"/>
  <c r="DC58" i="5"/>
  <c r="DB58" i="5"/>
  <c r="CZ58" i="5"/>
  <c r="DA58" i="5" s="1"/>
  <c r="CY58" i="5"/>
  <c r="CV58" i="5"/>
  <c r="CU58" i="5"/>
  <c r="CT58" i="5"/>
  <c r="CS58" i="5"/>
  <c r="CR58" i="5"/>
  <c r="CP58" i="5"/>
  <c r="CO58" i="5"/>
  <c r="CN58" i="5"/>
  <c r="CL58" i="5"/>
  <c r="CM58" i="5" s="1"/>
  <c r="CK58" i="5"/>
  <c r="CH58" i="5"/>
  <c r="CG58" i="5"/>
  <c r="CI58" i="5" s="1"/>
  <c r="CE58" i="5"/>
  <c r="CD58" i="5"/>
  <c r="CF58" i="5" s="1"/>
  <c r="CA58" i="5"/>
  <c r="CB58" i="5" s="1"/>
  <c r="BZ58" i="5"/>
  <c r="BX58" i="5"/>
  <c r="BY58" i="5" s="1"/>
  <c r="BW58" i="5"/>
  <c r="BT58" i="5"/>
  <c r="BS58" i="5"/>
  <c r="BR58" i="5"/>
  <c r="BQ58" i="5"/>
  <c r="BP58" i="5"/>
  <c r="AW58" i="5"/>
  <c r="AU58" i="5"/>
  <c r="DK57" i="5"/>
  <c r="DJ57" i="5"/>
  <c r="DI57" i="5"/>
  <c r="DG57" i="5"/>
  <c r="DH57" i="5" s="1"/>
  <c r="DF57" i="5"/>
  <c r="DC57" i="5"/>
  <c r="DB57" i="5"/>
  <c r="DD57" i="5" s="1"/>
  <c r="CZ57" i="5"/>
  <c r="CY57" i="5"/>
  <c r="DA57" i="5" s="1"/>
  <c r="CW57" i="5"/>
  <c r="CV57" i="5"/>
  <c r="CU57" i="5"/>
  <c r="CS57" i="5"/>
  <c r="CT57" i="5" s="1"/>
  <c r="CR57" i="5"/>
  <c r="CO57" i="5"/>
  <c r="CN57" i="5"/>
  <c r="CM57" i="5"/>
  <c r="CL57" i="5"/>
  <c r="CK57" i="5"/>
  <c r="CI57" i="5"/>
  <c r="CH57" i="5"/>
  <c r="CG57" i="5"/>
  <c r="CE57" i="5"/>
  <c r="CF57" i="5" s="1"/>
  <c r="CD57" i="5"/>
  <c r="CA57" i="5"/>
  <c r="BZ57" i="5"/>
  <c r="CB57" i="5" s="1"/>
  <c r="BX57" i="5"/>
  <c r="BW57" i="5"/>
  <c r="BY57" i="5" s="1"/>
  <c r="DP57" i="5" s="1"/>
  <c r="BT57" i="5"/>
  <c r="BU57" i="5" s="1"/>
  <c r="BS57" i="5"/>
  <c r="BQ57" i="5"/>
  <c r="BR57" i="5" s="1"/>
  <c r="BP57" i="5"/>
  <c r="AW57" i="5"/>
  <c r="AU57" i="5"/>
  <c r="DJ56" i="5"/>
  <c r="DI56" i="5"/>
  <c r="DH56" i="5"/>
  <c r="DG56" i="5"/>
  <c r="DF56" i="5"/>
  <c r="DC56" i="5"/>
  <c r="DD56" i="5" s="1"/>
  <c r="DB56" i="5"/>
  <c r="CZ56" i="5"/>
  <c r="DA56" i="5" s="1"/>
  <c r="CY56" i="5"/>
  <c r="CV56" i="5"/>
  <c r="CU56" i="5"/>
  <c r="CW56" i="5" s="1"/>
  <c r="CS56" i="5"/>
  <c r="CR56" i="5"/>
  <c r="CT56" i="5" s="1"/>
  <c r="CP56" i="5"/>
  <c r="CO56" i="5"/>
  <c r="CN56" i="5"/>
  <c r="CL56" i="5"/>
  <c r="CM56" i="5" s="1"/>
  <c r="CK56" i="5"/>
  <c r="CH56" i="5"/>
  <c r="CG56" i="5"/>
  <c r="CI56" i="5" s="1"/>
  <c r="CF56" i="5"/>
  <c r="CE56" i="5"/>
  <c r="CD56" i="5"/>
  <c r="CA56" i="5"/>
  <c r="CB56" i="5" s="1"/>
  <c r="BZ56" i="5"/>
  <c r="BX56" i="5"/>
  <c r="BW56" i="5"/>
  <c r="BT56" i="5"/>
  <c r="BS56" i="5"/>
  <c r="BU56" i="5" s="1"/>
  <c r="BQ56" i="5"/>
  <c r="BP56" i="5"/>
  <c r="BR56" i="5" s="1"/>
  <c r="AW56" i="5"/>
  <c r="AU56" i="5"/>
  <c r="DJ55" i="5"/>
  <c r="DK55" i="5" s="1"/>
  <c r="DQ55" i="5" s="1"/>
  <c r="DI55" i="5"/>
  <c r="DG55" i="5"/>
  <c r="DH55" i="5" s="1"/>
  <c r="DF55" i="5"/>
  <c r="DC55" i="5"/>
  <c r="DD55" i="5" s="1"/>
  <c r="DB55" i="5"/>
  <c r="DA55" i="5"/>
  <c r="CZ55" i="5"/>
  <c r="CY55" i="5"/>
  <c r="CW55" i="5"/>
  <c r="CV55" i="5"/>
  <c r="CU55" i="5"/>
  <c r="CS55" i="5"/>
  <c r="CR55" i="5"/>
  <c r="CO55" i="5"/>
  <c r="CN55" i="5"/>
  <c r="CP55" i="5" s="1"/>
  <c r="CL55" i="5"/>
  <c r="CK55" i="5"/>
  <c r="CM55" i="5" s="1"/>
  <c r="CH55" i="5"/>
  <c r="CI55" i="5" s="1"/>
  <c r="CG55" i="5"/>
  <c r="CE55" i="5"/>
  <c r="CF55" i="5" s="1"/>
  <c r="CD55" i="5"/>
  <c r="CA55" i="5"/>
  <c r="BZ55" i="5"/>
  <c r="BY55" i="5"/>
  <c r="BX55" i="5"/>
  <c r="BW55" i="5"/>
  <c r="BU55" i="5"/>
  <c r="BT55" i="5"/>
  <c r="BS55" i="5"/>
  <c r="BQ55" i="5"/>
  <c r="BR55" i="5" s="1"/>
  <c r="DL55" i="5" s="1"/>
  <c r="BP55" i="5"/>
  <c r="AW55" i="5"/>
  <c r="AU55" i="5"/>
  <c r="DJ54" i="5"/>
  <c r="DI54" i="5"/>
  <c r="DK54" i="5" s="1"/>
  <c r="DQ54" i="5" s="1"/>
  <c r="DG54" i="5"/>
  <c r="DF54" i="5"/>
  <c r="DH54" i="5" s="1"/>
  <c r="DC54" i="5"/>
  <c r="DD54" i="5" s="1"/>
  <c r="DB54" i="5"/>
  <c r="CZ54" i="5"/>
  <c r="DA54" i="5" s="1"/>
  <c r="CY54" i="5"/>
  <c r="CV54" i="5"/>
  <c r="CW54" i="5" s="1"/>
  <c r="CU54" i="5"/>
  <c r="CT54" i="5"/>
  <c r="CS54" i="5"/>
  <c r="CR54" i="5"/>
  <c r="CO54" i="5"/>
  <c r="CP54" i="5" s="1"/>
  <c r="CN54" i="5"/>
  <c r="CL54" i="5"/>
  <c r="CM54" i="5" s="1"/>
  <c r="CK54" i="5"/>
  <c r="CI54" i="5"/>
  <c r="CH54" i="5"/>
  <c r="CG54" i="5"/>
  <c r="CE54" i="5"/>
  <c r="CD54" i="5"/>
  <c r="CF54" i="5" s="1"/>
  <c r="CA54" i="5"/>
  <c r="CB54" i="5" s="1"/>
  <c r="DM54" i="5" s="1"/>
  <c r="BY54" i="5"/>
  <c r="BX54" i="5"/>
  <c r="BW54" i="5"/>
  <c r="BT54" i="5"/>
  <c r="BS54" i="5"/>
  <c r="BR54" i="5"/>
  <c r="BQ54" i="5"/>
  <c r="BP54" i="5"/>
  <c r="AW54" i="5"/>
  <c r="AU54" i="5"/>
  <c r="DJ53" i="5"/>
  <c r="DK53" i="5" s="1"/>
  <c r="DI53" i="5"/>
  <c r="DG53" i="5"/>
  <c r="DH53" i="5" s="1"/>
  <c r="DF53" i="5"/>
  <c r="DD53" i="5"/>
  <c r="DC53" i="5"/>
  <c r="DB53" i="5"/>
  <c r="DA53" i="5"/>
  <c r="CZ53" i="5"/>
  <c r="CY53" i="5"/>
  <c r="CW53" i="5"/>
  <c r="CV53" i="5"/>
  <c r="CU53" i="5"/>
  <c r="CT53" i="5"/>
  <c r="CS53" i="5"/>
  <c r="CR53" i="5"/>
  <c r="CO53" i="5"/>
  <c r="CN53" i="5"/>
  <c r="CP53" i="5" s="1"/>
  <c r="CM53" i="5"/>
  <c r="CL53" i="5"/>
  <c r="CK53" i="5"/>
  <c r="CH53" i="5"/>
  <c r="CG53" i="5"/>
  <c r="CI53" i="5" s="1"/>
  <c r="CE53" i="5"/>
  <c r="CD53" i="5"/>
  <c r="CB53" i="5"/>
  <c r="DM53" i="5" s="1"/>
  <c r="CA53" i="5"/>
  <c r="BX53" i="5"/>
  <c r="BY53" i="5" s="1"/>
  <c r="BW53" i="5"/>
  <c r="BT53" i="5"/>
  <c r="BS53" i="5"/>
  <c r="BR53" i="5"/>
  <c r="BQ53" i="5"/>
  <c r="BP53" i="5"/>
  <c r="AW53" i="5"/>
  <c r="AU53" i="5"/>
  <c r="DK52" i="5"/>
  <c r="DQ52" i="5" s="1"/>
  <c r="DJ52" i="5"/>
  <c r="DI52" i="5"/>
  <c r="DH52" i="5"/>
  <c r="DG52" i="5"/>
  <c r="DF52" i="5"/>
  <c r="DD52" i="5"/>
  <c r="DC52" i="5"/>
  <c r="DB52" i="5"/>
  <c r="CZ52" i="5"/>
  <c r="CY52" i="5"/>
  <c r="DA52" i="5" s="1"/>
  <c r="CW52" i="5"/>
  <c r="CV52" i="5"/>
  <c r="CU52" i="5"/>
  <c r="CS52" i="5"/>
  <c r="CT52" i="5" s="1"/>
  <c r="CR52" i="5"/>
  <c r="CO52" i="5"/>
  <c r="CP52" i="5" s="1"/>
  <c r="CN52" i="5"/>
  <c r="CM52" i="5"/>
  <c r="CL52" i="5"/>
  <c r="CK52" i="5"/>
  <c r="CH52" i="5"/>
  <c r="CI52" i="5" s="1"/>
  <c r="CG52" i="5"/>
  <c r="CE52" i="5"/>
  <c r="CD52" i="5"/>
  <c r="CA52" i="5"/>
  <c r="BZ52" i="5"/>
  <c r="CB52" i="5" s="1"/>
  <c r="BX52" i="5"/>
  <c r="BW52" i="5"/>
  <c r="BY52" i="5" s="1"/>
  <c r="BT52" i="5"/>
  <c r="BU52" i="5" s="1"/>
  <c r="BS52" i="5"/>
  <c r="BQ52" i="5"/>
  <c r="BR52" i="5" s="1"/>
  <c r="BP52" i="5"/>
  <c r="AW52" i="5"/>
  <c r="AU52" i="5"/>
  <c r="DJ51" i="5"/>
  <c r="DI51" i="5"/>
  <c r="DH51" i="5"/>
  <c r="DG51" i="5"/>
  <c r="DF51" i="5"/>
  <c r="DC51" i="5"/>
  <c r="DD51" i="5" s="1"/>
  <c r="DB51" i="5"/>
  <c r="CZ51" i="5"/>
  <c r="CY51" i="5"/>
  <c r="CV51" i="5"/>
  <c r="CW51" i="5" s="1"/>
  <c r="CU51" i="5"/>
  <c r="CS51" i="5"/>
  <c r="CR51" i="5"/>
  <c r="CT51" i="5" s="1"/>
  <c r="CO51" i="5"/>
  <c r="CP51" i="5" s="1"/>
  <c r="CN51" i="5"/>
  <c r="CL51" i="5"/>
  <c r="CM51" i="5" s="1"/>
  <c r="CK51" i="5"/>
  <c r="CH51" i="5"/>
  <c r="CG51" i="5"/>
  <c r="CI51" i="5" s="1"/>
  <c r="CF51" i="5"/>
  <c r="CE51" i="5"/>
  <c r="CD51" i="5"/>
  <c r="CA51" i="5"/>
  <c r="CB51" i="5" s="1"/>
  <c r="BZ51" i="5"/>
  <c r="BX51" i="5"/>
  <c r="BY51" i="5" s="1"/>
  <c r="BW51" i="5"/>
  <c r="BT51" i="5"/>
  <c r="BU51" i="5" s="1"/>
  <c r="BS51" i="5"/>
  <c r="BQ51" i="5"/>
  <c r="BP51" i="5"/>
  <c r="BR51" i="5" s="1"/>
  <c r="DL51" i="5" s="1"/>
  <c r="AW51" i="5"/>
  <c r="AU51" i="5"/>
  <c r="DK50" i="5"/>
  <c r="DQ50" i="5" s="1"/>
  <c r="DJ50" i="5"/>
  <c r="DI50" i="5"/>
  <c r="DG50" i="5"/>
  <c r="DH50" i="5" s="1"/>
  <c r="DF50" i="5"/>
  <c r="DC50" i="5"/>
  <c r="DB50" i="5"/>
  <c r="DA50" i="5"/>
  <c r="CZ50" i="5"/>
  <c r="CY50" i="5"/>
  <c r="CW50" i="5"/>
  <c r="CV50" i="5"/>
  <c r="CU50" i="5"/>
  <c r="CS50" i="5"/>
  <c r="CT50" i="5" s="1"/>
  <c r="CR50" i="5"/>
  <c r="CO50" i="5"/>
  <c r="CN50" i="5"/>
  <c r="CP50" i="5" s="1"/>
  <c r="CL50" i="5"/>
  <c r="CK50" i="5"/>
  <c r="CM50" i="5" s="1"/>
  <c r="CH50" i="5"/>
  <c r="CI50" i="5" s="1"/>
  <c r="CG50" i="5"/>
  <c r="CE50" i="5"/>
  <c r="CF50" i="5" s="1"/>
  <c r="CD50" i="5"/>
  <c r="CA50" i="5"/>
  <c r="BZ50" i="5"/>
  <c r="BY50" i="5"/>
  <c r="BX50" i="5"/>
  <c r="BW50" i="5"/>
  <c r="BU50" i="5"/>
  <c r="BT50" i="5"/>
  <c r="BS50" i="5"/>
  <c r="BQ50" i="5"/>
  <c r="BR50" i="5" s="1"/>
  <c r="DL50" i="5" s="1"/>
  <c r="BP50" i="5"/>
  <c r="AW50" i="5"/>
  <c r="AU50" i="5"/>
  <c r="DJ49" i="5"/>
  <c r="DK49" i="5" s="1"/>
  <c r="DI49" i="5"/>
  <c r="DG49" i="5"/>
  <c r="DF49" i="5"/>
  <c r="DH49" i="5" s="1"/>
  <c r="DD49" i="5"/>
  <c r="DC49" i="5"/>
  <c r="DB49" i="5"/>
  <c r="CZ49" i="5"/>
  <c r="DA49" i="5" s="1"/>
  <c r="CY49" i="5"/>
  <c r="CV49" i="5"/>
  <c r="CU49" i="5"/>
  <c r="CT49" i="5"/>
  <c r="CS49" i="5"/>
  <c r="CR49" i="5"/>
  <c r="CO49" i="5"/>
  <c r="CP49" i="5" s="1"/>
  <c r="CN49" i="5"/>
  <c r="CL49" i="5"/>
  <c r="CM49" i="5" s="1"/>
  <c r="CK49" i="5"/>
  <c r="CI49" i="5"/>
  <c r="CH49" i="5"/>
  <c r="CG49" i="5"/>
  <c r="CE49" i="5"/>
  <c r="CD49" i="5"/>
  <c r="CF49" i="5" s="1"/>
  <c r="DO49" i="5" s="1"/>
  <c r="CA49" i="5"/>
  <c r="CB49" i="5" s="1"/>
  <c r="DM49" i="5" s="1"/>
  <c r="BZ49" i="5"/>
  <c r="BX49" i="5"/>
  <c r="BY49" i="5" s="1"/>
  <c r="BW49" i="5"/>
  <c r="BT49" i="5"/>
  <c r="BS49" i="5"/>
  <c r="BR49" i="5"/>
  <c r="BQ49" i="5"/>
  <c r="BP49" i="5"/>
  <c r="AW49" i="5"/>
  <c r="AU49" i="5"/>
  <c r="DJ48" i="5"/>
  <c r="DK48" i="5" s="1"/>
  <c r="DI48" i="5"/>
  <c r="DG48" i="5"/>
  <c r="DH48" i="5" s="1"/>
  <c r="DF48" i="5"/>
  <c r="DC48" i="5"/>
  <c r="DD48" i="5" s="1"/>
  <c r="DB48" i="5"/>
  <c r="CZ48" i="5"/>
  <c r="CY48" i="5"/>
  <c r="CV48" i="5"/>
  <c r="CW48" i="5" s="1"/>
  <c r="CU48" i="5"/>
  <c r="CS48" i="5"/>
  <c r="CT48" i="5" s="1"/>
  <c r="CR48" i="5"/>
  <c r="CO48" i="5"/>
  <c r="CP48" i="5" s="1"/>
  <c r="CN48" i="5"/>
  <c r="CM48" i="5"/>
  <c r="CL48" i="5"/>
  <c r="CK48" i="5"/>
  <c r="CH48" i="5"/>
  <c r="CG48" i="5"/>
  <c r="CI48" i="5" s="1"/>
  <c r="CE48" i="5"/>
  <c r="CF48" i="5" s="1"/>
  <c r="CD48" i="5"/>
  <c r="CA48" i="5"/>
  <c r="CB48" i="5" s="1"/>
  <c r="BZ48" i="5"/>
  <c r="BX48" i="5"/>
  <c r="BW48" i="5"/>
  <c r="BT48" i="5"/>
  <c r="BU48" i="5" s="1"/>
  <c r="BS48" i="5"/>
  <c r="BQ48" i="5"/>
  <c r="BR48" i="5" s="1"/>
  <c r="DL48" i="5" s="1"/>
  <c r="BP48" i="5"/>
  <c r="AW48" i="5"/>
  <c r="AU48" i="5"/>
  <c r="DJ47" i="5"/>
  <c r="DI47" i="5"/>
  <c r="DH47" i="5"/>
  <c r="DG47" i="5"/>
  <c r="DF47" i="5"/>
  <c r="DC47" i="5"/>
  <c r="DD47" i="5" s="1"/>
  <c r="DB47" i="5"/>
  <c r="CZ47" i="5"/>
  <c r="DA47" i="5" s="1"/>
  <c r="CY47" i="5"/>
  <c r="CV47" i="5"/>
  <c r="CW47" i="5" s="1"/>
  <c r="CU47" i="5"/>
  <c r="CS47" i="5"/>
  <c r="CR47" i="5"/>
  <c r="CO47" i="5"/>
  <c r="CP47" i="5" s="1"/>
  <c r="CN47" i="5"/>
  <c r="CL47" i="5"/>
  <c r="CM47" i="5" s="1"/>
  <c r="CK47" i="5"/>
  <c r="CH47" i="5"/>
  <c r="CG47" i="5"/>
  <c r="CF47" i="5"/>
  <c r="CE47" i="5"/>
  <c r="CD47" i="5"/>
  <c r="CA47" i="5"/>
  <c r="BZ47" i="5"/>
  <c r="CB47" i="5" s="1"/>
  <c r="BX47" i="5"/>
  <c r="BY47" i="5" s="1"/>
  <c r="BW47" i="5"/>
  <c r="BT47" i="5"/>
  <c r="BU47" i="5" s="1"/>
  <c r="BS47" i="5"/>
  <c r="BQ47" i="5"/>
  <c r="BP47" i="5"/>
  <c r="AW47" i="5"/>
  <c r="AU47" i="5"/>
  <c r="DJ46" i="5"/>
  <c r="DK46" i="5" s="1"/>
  <c r="DQ46" i="5" s="1"/>
  <c r="DI46" i="5"/>
  <c r="DG46" i="5"/>
  <c r="DH46" i="5" s="1"/>
  <c r="DF46" i="5"/>
  <c r="DC46" i="5"/>
  <c r="DB46" i="5"/>
  <c r="DA46" i="5"/>
  <c r="CZ46" i="5"/>
  <c r="CY46" i="5"/>
  <c r="CW46" i="5"/>
  <c r="CV46" i="5"/>
  <c r="CU46" i="5"/>
  <c r="CS46" i="5"/>
  <c r="CT46" i="5" s="1"/>
  <c r="CR46" i="5"/>
  <c r="CO46" i="5"/>
  <c r="CN46" i="5"/>
  <c r="CP46" i="5" s="1"/>
  <c r="CL46" i="5"/>
  <c r="CK46" i="5"/>
  <c r="CI46" i="5"/>
  <c r="CH46" i="5"/>
  <c r="CG46" i="5"/>
  <c r="CE46" i="5"/>
  <c r="CF46" i="5" s="1"/>
  <c r="CD46" i="5"/>
  <c r="CA46" i="5"/>
  <c r="CB46" i="5" s="1"/>
  <c r="BZ46" i="5"/>
  <c r="BY46" i="5"/>
  <c r="BX46" i="5"/>
  <c r="BW46" i="5"/>
  <c r="BU46" i="5"/>
  <c r="BT46" i="5"/>
  <c r="BS46" i="5"/>
  <c r="BQ46" i="5"/>
  <c r="BP46" i="5"/>
  <c r="BR46" i="5" s="1"/>
  <c r="DL46" i="5" s="1"/>
  <c r="AW46" i="5"/>
  <c r="AU46" i="5"/>
  <c r="DN45" i="5"/>
  <c r="DM45" i="5"/>
  <c r="DJ45" i="5"/>
  <c r="DI45" i="5"/>
  <c r="DK45" i="5" s="1"/>
  <c r="DG45" i="5"/>
  <c r="DF45" i="5"/>
  <c r="DD45" i="5"/>
  <c r="DC45" i="5"/>
  <c r="DB45" i="5"/>
  <c r="CZ45" i="5"/>
  <c r="DA45" i="5" s="1"/>
  <c r="CY45" i="5"/>
  <c r="CV45" i="5"/>
  <c r="CU45" i="5"/>
  <c r="CT45" i="5"/>
  <c r="CS45" i="5"/>
  <c r="CR45" i="5"/>
  <c r="CO45" i="5"/>
  <c r="CP45" i="5" s="1"/>
  <c r="CN45" i="5"/>
  <c r="CL45" i="5"/>
  <c r="CK45" i="5"/>
  <c r="CM45" i="5" s="1"/>
  <c r="CI45" i="5"/>
  <c r="CH45" i="5"/>
  <c r="CG45" i="5"/>
  <c r="CE45" i="5"/>
  <c r="CD45" i="5"/>
  <c r="CF45" i="5" s="1"/>
  <c r="CB45" i="5"/>
  <c r="CA45" i="5"/>
  <c r="BZ45" i="5"/>
  <c r="BX45" i="5"/>
  <c r="BY45" i="5" s="1"/>
  <c r="DP45" i="5" s="1"/>
  <c r="BW45" i="5"/>
  <c r="BT45" i="5"/>
  <c r="BU45" i="5" s="1"/>
  <c r="BS45" i="5"/>
  <c r="BR45" i="5"/>
  <c r="BQ45" i="5"/>
  <c r="BP45" i="5"/>
  <c r="AW45" i="5"/>
  <c r="AU45" i="5"/>
  <c r="DP44" i="5"/>
  <c r="DJ44" i="5"/>
  <c r="DK44" i="5" s="1"/>
  <c r="DI44" i="5"/>
  <c r="DG44" i="5"/>
  <c r="DF44" i="5"/>
  <c r="DD44" i="5"/>
  <c r="DC44" i="5"/>
  <c r="DB44" i="5"/>
  <c r="CZ44" i="5"/>
  <c r="CY44" i="5"/>
  <c r="DA44" i="5" s="1"/>
  <c r="CV44" i="5"/>
  <c r="CW44" i="5" s="1"/>
  <c r="CU44" i="5"/>
  <c r="CS44" i="5"/>
  <c r="CT44" i="5" s="1"/>
  <c r="CR44" i="5"/>
  <c r="CO44" i="5"/>
  <c r="CP44" i="5" s="1"/>
  <c r="CN44" i="5"/>
  <c r="CM44" i="5"/>
  <c r="CL44" i="5"/>
  <c r="CK44" i="5"/>
  <c r="CH44" i="5"/>
  <c r="CI44" i="5" s="1"/>
  <c r="CG44" i="5"/>
  <c r="CE44" i="5"/>
  <c r="CF44" i="5" s="1"/>
  <c r="CD44" i="5"/>
  <c r="CB44" i="5"/>
  <c r="CA44" i="5"/>
  <c r="BZ44" i="5"/>
  <c r="BX44" i="5"/>
  <c r="BW44" i="5"/>
  <c r="BY44" i="5" s="1"/>
  <c r="DM44" i="5" s="1"/>
  <c r="BT44" i="5"/>
  <c r="BU44" i="5" s="1"/>
  <c r="BS44" i="5"/>
  <c r="BQ44" i="5"/>
  <c r="BR44" i="5" s="1"/>
  <c r="BP44" i="5"/>
  <c r="AW44" i="5"/>
  <c r="AU44" i="5"/>
  <c r="DJ43" i="5"/>
  <c r="DK43" i="5" s="1"/>
  <c r="DQ43" i="5" s="1"/>
  <c r="DI43" i="5"/>
  <c r="DH43" i="5"/>
  <c r="DG43" i="5"/>
  <c r="DF43" i="5"/>
  <c r="DD43" i="5"/>
  <c r="DC43" i="5"/>
  <c r="DB43" i="5"/>
  <c r="DA43" i="5"/>
  <c r="CZ43" i="5"/>
  <c r="CY43" i="5"/>
  <c r="CV43" i="5"/>
  <c r="CU43" i="5"/>
  <c r="CW43" i="5" s="1"/>
  <c r="CS43" i="5"/>
  <c r="CR43" i="5"/>
  <c r="CO43" i="5"/>
  <c r="CP43" i="5" s="1"/>
  <c r="CN43" i="5"/>
  <c r="CL43" i="5"/>
  <c r="CM43" i="5" s="1"/>
  <c r="CK43" i="5"/>
  <c r="CH43" i="5"/>
  <c r="CG43" i="5"/>
  <c r="CI43" i="5" s="1"/>
  <c r="CF43" i="5"/>
  <c r="CE43" i="5"/>
  <c r="CD43" i="5"/>
  <c r="CB43" i="5"/>
  <c r="CA43" i="5"/>
  <c r="BZ43" i="5"/>
  <c r="BX43" i="5"/>
  <c r="BY43" i="5" s="1"/>
  <c r="DM43" i="5" s="1"/>
  <c r="BW43" i="5"/>
  <c r="BT43" i="5"/>
  <c r="BS43" i="5"/>
  <c r="BU43" i="5" s="1"/>
  <c r="BQ43" i="5"/>
  <c r="BP43" i="5"/>
  <c r="AW43" i="5"/>
  <c r="AU43" i="5"/>
  <c r="DJ42" i="5"/>
  <c r="DK42" i="5" s="1"/>
  <c r="DQ42" i="5" s="1"/>
  <c r="DI42" i="5"/>
  <c r="DG42" i="5"/>
  <c r="DH42" i="5" s="1"/>
  <c r="DF42" i="5"/>
  <c r="DC42" i="5"/>
  <c r="DB42" i="5"/>
  <c r="DA42" i="5"/>
  <c r="CZ42" i="5"/>
  <c r="CY42" i="5"/>
  <c r="CW42" i="5"/>
  <c r="CV42" i="5"/>
  <c r="CU42" i="5"/>
  <c r="CS42" i="5"/>
  <c r="CT42" i="5" s="1"/>
  <c r="CR42" i="5"/>
  <c r="CO42" i="5"/>
  <c r="CN42" i="5"/>
  <c r="CP42" i="5" s="1"/>
  <c r="CL42" i="5"/>
  <c r="CM42" i="5" s="1"/>
  <c r="CK42" i="5"/>
  <c r="CI42" i="5"/>
  <c r="CH42" i="5"/>
  <c r="CG42" i="5"/>
  <c r="CE42" i="5"/>
  <c r="CF42" i="5" s="1"/>
  <c r="CD42" i="5"/>
  <c r="CA42" i="5"/>
  <c r="BZ42" i="5"/>
  <c r="BY42" i="5"/>
  <c r="BX42" i="5"/>
  <c r="BW42" i="5"/>
  <c r="BU42" i="5"/>
  <c r="BT42" i="5"/>
  <c r="BS42" i="5"/>
  <c r="BQ42" i="5"/>
  <c r="BR42" i="5" s="1"/>
  <c r="DL42" i="5" s="1"/>
  <c r="BP42" i="5"/>
  <c r="AW42" i="5"/>
  <c r="AU42" i="5"/>
  <c r="DJ41" i="5"/>
  <c r="DI41" i="5"/>
  <c r="DK41" i="5" s="1"/>
  <c r="DG41" i="5"/>
  <c r="DF41" i="5"/>
  <c r="DC41" i="5"/>
  <c r="DD41" i="5" s="1"/>
  <c r="DB41" i="5"/>
  <c r="CZ41" i="5"/>
  <c r="DA41" i="5" s="1"/>
  <c r="CY41" i="5"/>
  <c r="CV41" i="5"/>
  <c r="CW41" i="5" s="1"/>
  <c r="CU41" i="5"/>
  <c r="CT41" i="5"/>
  <c r="CS41" i="5"/>
  <c r="CR41" i="5"/>
  <c r="CO41" i="5"/>
  <c r="CP41" i="5" s="1"/>
  <c r="CN41" i="5"/>
  <c r="CL41" i="5"/>
  <c r="CM41" i="5" s="1"/>
  <c r="CK41" i="5"/>
  <c r="CI41" i="5"/>
  <c r="CH41" i="5"/>
  <c r="CG41" i="5"/>
  <c r="CE41" i="5"/>
  <c r="CD41" i="5"/>
  <c r="CF41" i="5" s="1"/>
  <c r="CA41" i="5"/>
  <c r="CB41" i="5" s="1"/>
  <c r="DM41" i="5" s="1"/>
  <c r="BZ41" i="5"/>
  <c r="BX41" i="5"/>
  <c r="BY41" i="5" s="1"/>
  <c r="BW41" i="5"/>
  <c r="BT41" i="5"/>
  <c r="BS41" i="5"/>
  <c r="BR41" i="5"/>
  <c r="BQ41" i="5"/>
  <c r="BP41" i="5"/>
  <c r="AW41" i="5"/>
  <c r="AU41" i="5"/>
  <c r="DJ40" i="5"/>
  <c r="DK40" i="5" s="1"/>
  <c r="DQ40" i="5" s="1"/>
  <c r="DI40" i="5"/>
  <c r="DH40" i="5"/>
  <c r="DG40" i="5"/>
  <c r="DF40" i="5"/>
  <c r="DD40" i="5"/>
  <c r="DC40" i="5"/>
  <c r="DB40" i="5"/>
  <c r="CZ40" i="5"/>
  <c r="CY40" i="5"/>
  <c r="DA40" i="5" s="1"/>
  <c r="CW40" i="5"/>
  <c r="CV40" i="5"/>
  <c r="CU40" i="5"/>
  <c r="CS40" i="5"/>
  <c r="CT40" i="5" s="1"/>
  <c r="CR40" i="5"/>
  <c r="CO40" i="5"/>
  <c r="CN40" i="5"/>
  <c r="CM40" i="5"/>
  <c r="CL40" i="5"/>
  <c r="CK40" i="5"/>
  <c r="CH40" i="5"/>
  <c r="CI40" i="5" s="1"/>
  <c r="CG40" i="5"/>
  <c r="CE40" i="5"/>
  <c r="CD40" i="5"/>
  <c r="CA40" i="5"/>
  <c r="BZ40" i="5"/>
  <c r="CB40" i="5" s="1"/>
  <c r="BX40" i="5"/>
  <c r="BW40" i="5"/>
  <c r="BT40" i="5"/>
  <c r="BU40" i="5" s="1"/>
  <c r="BS40" i="5"/>
  <c r="BQ40" i="5"/>
  <c r="BR40" i="5" s="1"/>
  <c r="BP40" i="5"/>
  <c r="AW40" i="5"/>
  <c r="AU40" i="5"/>
  <c r="DJ39" i="5"/>
  <c r="DI39" i="5"/>
  <c r="DH39" i="5"/>
  <c r="DG39" i="5"/>
  <c r="DF39" i="5"/>
  <c r="DC39" i="5"/>
  <c r="DD39" i="5" s="1"/>
  <c r="DB39" i="5"/>
  <c r="CZ39" i="5"/>
  <c r="DA39" i="5" s="1"/>
  <c r="CY39" i="5"/>
  <c r="CW39" i="5"/>
  <c r="CV39" i="5"/>
  <c r="CU39" i="5"/>
  <c r="CS39" i="5"/>
  <c r="CR39" i="5"/>
  <c r="CT39" i="5" s="1"/>
  <c r="CO39" i="5"/>
  <c r="CP39" i="5" s="1"/>
  <c r="CN39" i="5"/>
  <c r="CL39" i="5"/>
  <c r="CM39" i="5" s="1"/>
  <c r="CK39" i="5"/>
  <c r="CH39" i="5"/>
  <c r="CG39" i="5"/>
  <c r="CF39" i="5"/>
  <c r="CE39" i="5"/>
  <c r="CD39" i="5"/>
  <c r="CA39" i="5"/>
  <c r="CB39" i="5" s="1"/>
  <c r="BZ39" i="5"/>
  <c r="BX39" i="5"/>
  <c r="BY39" i="5" s="1"/>
  <c r="BW39" i="5"/>
  <c r="BU39" i="5"/>
  <c r="BT39" i="5"/>
  <c r="BS39" i="5"/>
  <c r="BQ39" i="5"/>
  <c r="BP39" i="5"/>
  <c r="BR39" i="5" s="1"/>
  <c r="DL39" i="5" s="1"/>
  <c r="AW39" i="5"/>
  <c r="AU39" i="5"/>
  <c r="DK38" i="5"/>
  <c r="DJ38" i="5"/>
  <c r="DI38" i="5"/>
  <c r="DG38" i="5"/>
  <c r="DH38" i="5" s="1"/>
  <c r="DF38" i="5"/>
  <c r="DC38" i="5"/>
  <c r="DD38" i="5" s="1"/>
  <c r="DB38" i="5"/>
  <c r="DA38" i="5"/>
  <c r="CZ38" i="5"/>
  <c r="CY38" i="5"/>
  <c r="CW38" i="5"/>
  <c r="CV38" i="5"/>
  <c r="CU38" i="5"/>
  <c r="CT38" i="5"/>
  <c r="CS38" i="5"/>
  <c r="CR38" i="5"/>
  <c r="CO38" i="5"/>
  <c r="CN38" i="5"/>
  <c r="CP38" i="5" s="1"/>
  <c r="CL38" i="5"/>
  <c r="CK38" i="5"/>
  <c r="CM38" i="5" s="1"/>
  <c r="CI38" i="5"/>
  <c r="CH38" i="5"/>
  <c r="CG38" i="5"/>
  <c r="CE38" i="5"/>
  <c r="CF38" i="5" s="1"/>
  <c r="CD38" i="5"/>
  <c r="CA38" i="5"/>
  <c r="BZ38" i="5"/>
  <c r="BY38" i="5"/>
  <c r="BX38" i="5"/>
  <c r="BW38" i="5"/>
  <c r="BU38" i="5"/>
  <c r="BT38" i="5"/>
  <c r="BS38" i="5"/>
  <c r="BQ38" i="5"/>
  <c r="BP38" i="5"/>
  <c r="AW38" i="5"/>
  <c r="AU38" i="5"/>
  <c r="DN37" i="5"/>
  <c r="DJ37" i="5"/>
  <c r="DI37" i="5"/>
  <c r="DK37" i="5" s="1"/>
  <c r="DG37" i="5"/>
  <c r="DF37" i="5"/>
  <c r="DH37" i="5" s="1"/>
  <c r="DC37" i="5"/>
  <c r="DD37" i="5" s="1"/>
  <c r="DB37" i="5"/>
  <c r="CZ37" i="5"/>
  <c r="DA37" i="5" s="1"/>
  <c r="CY37" i="5"/>
  <c r="CV37" i="5"/>
  <c r="CU37" i="5"/>
  <c r="CT37" i="5"/>
  <c r="CS37" i="5"/>
  <c r="CR37" i="5"/>
  <c r="CO37" i="5"/>
  <c r="CP37" i="5" s="1"/>
  <c r="CN37" i="5"/>
  <c r="CL37" i="5"/>
  <c r="CK37" i="5"/>
  <c r="CI37" i="5"/>
  <c r="CH37" i="5"/>
  <c r="CG37" i="5"/>
  <c r="CE37" i="5"/>
  <c r="CD37" i="5"/>
  <c r="CF37" i="5" s="1"/>
  <c r="CA37" i="5"/>
  <c r="CB37" i="5" s="1"/>
  <c r="BZ37" i="5"/>
  <c r="BX37" i="5"/>
  <c r="BY37" i="5" s="1"/>
  <c r="BW37" i="5"/>
  <c r="BT37" i="5"/>
  <c r="BU37" i="5" s="1"/>
  <c r="BS37" i="5"/>
  <c r="BR37" i="5"/>
  <c r="DL37" i="5" s="1"/>
  <c r="BQ37" i="5"/>
  <c r="BP37" i="5"/>
  <c r="AW37" i="5"/>
  <c r="AU37" i="5"/>
  <c r="DJ36" i="5"/>
  <c r="DK36" i="5" s="1"/>
  <c r="DI36" i="5"/>
  <c r="DG36" i="5"/>
  <c r="DH36" i="5" s="1"/>
  <c r="DF36" i="5"/>
  <c r="DC36" i="5"/>
  <c r="DD36" i="5" s="1"/>
  <c r="DB36" i="5"/>
  <c r="CZ36" i="5"/>
  <c r="CY36" i="5"/>
  <c r="DA36" i="5" s="1"/>
  <c r="CV36" i="5"/>
  <c r="CW36" i="5" s="1"/>
  <c r="CU36" i="5"/>
  <c r="CS36" i="5"/>
  <c r="CR36" i="5"/>
  <c r="CT36" i="5" s="1"/>
  <c r="CO36" i="5"/>
  <c r="CP36" i="5" s="1"/>
  <c r="CN36" i="5"/>
  <c r="CM36" i="5"/>
  <c r="CL36" i="5"/>
  <c r="CK36" i="5"/>
  <c r="CH36" i="5"/>
  <c r="CG36" i="5"/>
  <c r="CI36" i="5" s="1"/>
  <c r="CF36" i="5"/>
  <c r="CE36" i="5"/>
  <c r="CD36" i="5"/>
  <c r="CA36" i="5"/>
  <c r="CB36" i="5" s="1"/>
  <c r="BZ36" i="5"/>
  <c r="BX36" i="5"/>
  <c r="BW36" i="5"/>
  <c r="BU36" i="5"/>
  <c r="BT36" i="5"/>
  <c r="BS36" i="5"/>
  <c r="BQ36" i="5"/>
  <c r="BP36" i="5"/>
  <c r="BR36" i="5" s="1"/>
  <c r="AW36" i="5"/>
  <c r="AU36" i="5"/>
  <c r="DJ35" i="5"/>
  <c r="DK35" i="5" s="1"/>
  <c r="DQ35" i="5" s="1"/>
  <c r="DI35" i="5"/>
  <c r="DH35" i="5"/>
  <c r="DG35" i="5"/>
  <c r="DF35" i="5"/>
  <c r="DC35" i="5"/>
  <c r="DD35" i="5" s="1"/>
  <c r="DB35" i="5"/>
  <c r="DA35" i="5"/>
  <c r="CZ35" i="5"/>
  <c r="CY35" i="5"/>
  <c r="CV35" i="5"/>
  <c r="CW35" i="5" s="1"/>
  <c r="CU35" i="5"/>
  <c r="CS35" i="5"/>
  <c r="CR35" i="5"/>
  <c r="CT35" i="5" s="1"/>
  <c r="CO35" i="5"/>
  <c r="CP35" i="5" s="1"/>
  <c r="CN35" i="5"/>
  <c r="CL35" i="5"/>
  <c r="CK35" i="5"/>
  <c r="CM35" i="5" s="1"/>
  <c r="CH35" i="5"/>
  <c r="CG35" i="5"/>
  <c r="CF35" i="5"/>
  <c r="CE35" i="5"/>
  <c r="CD35" i="5"/>
  <c r="CA35" i="5"/>
  <c r="CB35" i="5" s="1"/>
  <c r="BZ35" i="5"/>
  <c r="BX35" i="5"/>
  <c r="BY35" i="5" s="1"/>
  <c r="BW35" i="5"/>
  <c r="BT35" i="5"/>
  <c r="BU35" i="5" s="1"/>
  <c r="BS35" i="5"/>
  <c r="BQ35" i="5"/>
  <c r="BP35" i="5"/>
  <c r="BR35" i="5" s="1"/>
  <c r="DL35" i="5" s="1"/>
  <c r="AW35" i="5"/>
  <c r="AU35" i="5"/>
  <c r="DJ34" i="5"/>
  <c r="DK34" i="5" s="1"/>
  <c r="DQ34" i="5" s="1"/>
  <c r="DI34" i="5"/>
  <c r="DG34" i="5"/>
  <c r="DH34" i="5" s="1"/>
  <c r="DF34" i="5"/>
  <c r="DC34" i="5"/>
  <c r="DD34" i="5" s="1"/>
  <c r="DB34" i="5"/>
  <c r="DA34" i="5"/>
  <c r="CZ34" i="5"/>
  <c r="CY34" i="5"/>
  <c r="CV34" i="5"/>
  <c r="CW34" i="5" s="1"/>
  <c r="CU34" i="5"/>
  <c r="CS34" i="5"/>
  <c r="CT34" i="5" s="1"/>
  <c r="CR34" i="5"/>
  <c r="CO34" i="5"/>
  <c r="CP34" i="5" s="1"/>
  <c r="CN34" i="5"/>
  <c r="CL34" i="5"/>
  <c r="CK34" i="5"/>
  <c r="CM34" i="5" s="1"/>
  <c r="CH34" i="5"/>
  <c r="CI34" i="5" s="1"/>
  <c r="CG34" i="5"/>
  <c r="CE34" i="5"/>
  <c r="CF34" i="5" s="1"/>
  <c r="CD34" i="5"/>
  <c r="CA34" i="5"/>
  <c r="BZ34" i="5"/>
  <c r="BY34" i="5"/>
  <c r="BX34" i="5"/>
  <c r="BW34" i="5"/>
  <c r="BT34" i="5"/>
  <c r="BU34" i="5" s="1"/>
  <c r="BS34" i="5"/>
  <c r="BQ34" i="5"/>
  <c r="BP34" i="5"/>
  <c r="BR34" i="5" s="1"/>
  <c r="AW34" i="5"/>
  <c r="AU34" i="5"/>
  <c r="DJ33" i="5"/>
  <c r="DK33" i="5" s="1"/>
  <c r="DI33" i="5"/>
  <c r="DG33" i="5"/>
  <c r="DF33" i="5"/>
  <c r="DH33" i="5" s="1"/>
  <c r="DD33" i="5"/>
  <c r="DC33" i="5"/>
  <c r="DB33" i="5"/>
  <c r="CZ33" i="5"/>
  <c r="DA33" i="5" s="1"/>
  <c r="CY33" i="5"/>
  <c r="CV33" i="5"/>
  <c r="CU33" i="5"/>
  <c r="CT33" i="5"/>
  <c r="CS33" i="5"/>
  <c r="CR33" i="5"/>
  <c r="CO33" i="5"/>
  <c r="CP33" i="5" s="1"/>
  <c r="CN33" i="5"/>
  <c r="CL33" i="5"/>
  <c r="CK33" i="5"/>
  <c r="CM33" i="5" s="1"/>
  <c r="CH33" i="5"/>
  <c r="CG33" i="5"/>
  <c r="CI33" i="5" s="1"/>
  <c r="DN33" i="5" s="1"/>
  <c r="CE33" i="5"/>
  <c r="CD33" i="5"/>
  <c r="CF33" i="5" s="1"/>
  <c r="DO33" i="5" s="1"/>
  <c r="CA33" i="5"/>
  <c r="CB33" i="5" s="1"/>
  <c r="DM33" i="5" s="1"/>
  <c r="BZ33" i="5"/>
  <c r="BX33" i="5"/>
  <c r="BY33" i="5" s="1"/>
  <c r="BW33" i="5"/>
  <c r="BT33" i="5"/>
  <c r="BU33" i="5" s="1"/>
  <c r="BS33" i="5"/>
  <c r="BR33" i="5"/>
  <c r="BQ33" i="5"/>
  <c r="BP33" i="5"/>
  <c r="AW33" i="5"/>
  <c r="AU33" i="5"/>
  <c r="DJ32" i="5"/>
  <c r="DK32" i="5" s="1"/>
  <c r="DQ32" i="5" s="1"/>
  <c r="DI32" i="5"/>
  <c r="DG32" i="5"/>
  <c r="DF32" i="5"/>
  <c r="DH32" i="5" s="1"/>
  <c r="DC32" i="5"/>
  <c r="DD32" i="5" s="1"/>
  <c r="DB32" i="5"/>
  <c r="CZ32" i="5"/>
  <c r="CY32" i="5"/>
  <c r="DA32" i="5" s="1"/>
  <c r="CV32" i="5"/>
  <c r="CW32" i="5" s="1"/>
  <c r="CU32" i="5"/>
  <c r="CS32" i="5"/>
  <c r="CR32" i="5"/>
  <c r="CT32" i="5" s="1"/>
  <c r="CO32" i="5"/>
  <c r="CN32" i="5"/>
  <c r="CM32" i="5"/>
  <c r="CL32" i="5"/>
  <c r="CK32" i="5"/>
  <c r="CH32" i="5"/>
  <c r="CG32" i="5"/>
  <c r="CI32" i="5" s="1"/>
  <c r="CE32" i="5"/>
  <c r="CF32" i="5" s="1"/>
  <c r="CD32" i="5"/>
  <c r="CA32" i="5"/>
  <c r="CB32" i="5" s="1"/>
  <c r="BZ32" i="5"/>
  <c r="BX32" i="5"/>
  <c r="BW32" i="5"/>
  <c r="BY32" i="5" s="1"/>
  <c r="BT32" i="5"/>
  <c r="BU32" i="5" s="1"/>
  <c r="BS32" i="5"/>
  <c r="BQ32" i="5"/>
  <c r="BP32" i="5"/>
  <c r="BR32" i="5" s="1"/>
  <c r="DL32" i="5" s="1"/>
  <c r="AW32" i="5"/>
  <c r="AU32" i="5"/>
  <c r="DJ31" i="5"/>
  <c r="DK31" i="5" s="1"/>
  <c r="DQ31" i="5" s="1"/>
  <c r="DI31" i="5"/>
  <c r="DH31" i="5"/>
  <c r="DG31" i="5"/>
  <c r="DF31" i="5"/>
  <c r="DC31" i="5"/>
  <c r="DD31" i="5" s="1"/>
  <c r="DB31" i="5"/>
  <c r="CZ31" i="5"/>
  <c r="CY31" i="5"/>
  <c r="CW31" i="5"/>
  <c r="CV31" i="5"/>
  <c r="CU31" i="5"/>
  <c r="CS31" i="5"/>
  <c r="CR31" i="5"/>
  <c r="CT31" i="5" s="1"/>
  <c r="CO31" i="5"/>
  <c r="CP31" i="5" s="1"/>
  <c r="CN31" i="5"/>
  <c r="CL31" i="5"/>
  <c r="CM31" i="5" s="1"/>
  <c r="CK31" i="5"/>
  <c r="CH31" i="5"/>
  <c r="CG31" i="5"/>
  <c r="CI31" i="5" s="1"/>
  <c r="CF31" i="5"/>
  <c r="CE31" i="5"/>
  <c r="CD31" i="5"/>
  <c r="CA31" i="5"/>
  <c r="CB31" i="5" s="1"/>
  <c r="BZ31" i="5"/>
  <c r="BY31" i="5"/>
  <c r="BX31" i="5"/>
  <c r="BW31" i="5"/>
  <c r="BU31" i="5"/>
  <c r="BT31" i="5"/>
  <c r="BS31" i="5"/>
  <c r="BQ31" i="5"/>
  <c r="BP31" i="5"/>
  <c r="BR31" i="5" s="1"/>
  <c r="DL31" i="5" s="1"/>
  <c r="AW31" i="5"/>
  <c r="AU31" i="5"/>
  <c r="DJ30" i="5"/>
  <c r="DK30" i="5" s="1"/>
  <c r="DI30" i="5"/>
  <c r="DG30" i="5"/>
  <c r="DH30" i="5" s="1"/>
  <c r="DF30" i="5"/>
  <c r="DC30" i="5"/>
  <c r="DD30" i="5" s="1"/>
  <c r="DB30" i="5"/>
  <c r="DA30" i="5"/>
  <c r="CZ30" i="5"/>
  <c r="CY30" i="5"/>
  <c r="CV30" i="5"/>
  <c r="CU30" i="5"/>
  <c r="CW30" i="5" s="1"/>
  <c r="CT30" i="5"/>
  <c r="CS30" i="5"/>
  <c r="CR30" i="5"/>
  <c r="CO30" i="5"/>
  <c r="CP30" i="5" s="1"/>
  <c r="CN30" i="5"/>
  <c r="CL30" i="5"/>
  <c r="CM30" i="5" s="1"/>
  <c r="CK30" i="5"/>
  <c r="CH30" i="5"/>
  <c r="CG30" i="5"/>
  <c r="CI30" i="5" s="1"/>
  <c r="CE30" i="5"/>
  <c r="CD30" i="5"/>
  <c r="CA30" i="5"/>
  <c r="CB30" i="5" s="1"/>
  <c r="BZ30" i="5"/>
  <c r="BX30" i="5"/>
  <c r="BW30" i="5"/>
  <c r="BY30" i="5" s="1"/>
  <c r="BU30" i="5"/>
  <c r="BT30" i="5"/>
  <c r="BS30" i="5"/>
  <c r="BR30" i="5"/>
  <c r="BQ30" i="5"/>
  <c r="BP30" i="5"/>
  <c r="AW30" i="5"/>
  <c r="AU30" i="5"/>
  <c r="DJ29" i="5"/>
  <c r="DI29" i="5"/>
  <c r="DH29" i="5"/>
  <c r="DG29" i="5"/>
  <c r="DF29" i="5"/>
  <c r="DC29" i="5"/>
  <c r="DD29" i="5" s="1"/>
  <c r="DB29" i="5"/>
  <c r="CZ29" i="5"/>
  <c r="CY29" i="5"/>
  <c r="CV29" i="5"/>
  <c r="CW29" i="5" s="1"/>
  <c r="CU29" i="5"/>
  <c r="CS29" i="5"/>
  <c r="CR29" i="5"/>
  <c r="CT29" i="5" s="1"/>
  <c r="CO29" i="5"/>
  <c r="CP29" i="5" s="1"/>
  <c r="CN29" i="5"/>
  <c r="CM29" i="5"/>
  <c r="CL29" i="5"/>
  <c r="CK29" i="5"/>
  <c r="CH29" i="5"/>
  <c r="CG29" i="5"/>
  <c r="CI29" i="5" s="1"/>
  <c r="CE29" i="5"/>
  <c r="CF29" i="5" s="1"/>
  <c r="CD29" i="5"/>
  <c r="CA29" i="5"/>
  <c r="CB29" i="5" s="1"/>
  <c r="BZ29" i="5"/>
  <c r="BX29" i="5"/>
  <c r="BW29" i="5"/>
  <c r="BT29" i="5"/>
  <c r="BU29" i="5" s="1"/>
  <c r="BS29" i="5"/>
  <c r="BQ29" i="5"/>
  <c r="BP29" i="5"/>
  <c r="BR29" i="5" s="1"/>
  <c r="AW29" i="5"/>
  <c r="AU29" i="5"/>
  <c r="DJ28" i="5"/>
  <c r="DK28" i="5" s="1"/>
  <c r="DQ28" i="5" s="1"/>
  <c r="DI28" i="5"/>
  <c r="DH28" i="5"/>
  <c r="DG28" i="5"/>
  <c r="DF28" i="5"/>
  <c r="DC28" i="5"/>
  <c r="DD28" i="5" s="1"/>
  <c r="DB28" i="5"/>
  <c r="CZ28" i="5"/>
  <c r="DA28" i="5" s="1"/>
  <c r="CY28" i="5"/>
  <c r="CV28" i="5"/>
  <c r="CW28" i="5" s="1"/>
  <c r="CU28" i="5"/>
  <c r="CS28" i="5"/>
  <c r="CR28" i="5"/>
  <c r="CO28" i="5"/>
  <c r="CP28" i="5" s="1"/>
  <c r="CN28" i="5"/>
  <c r="CL28" i="5"/>
  <c r="CK28" i="5"/>
  <c r="CM28" i="5" s="1"/>
  <c r="CI28" i="5"/>
  <c r="CH28" i="5"/>
  <c r="CG28" i="5"/>
  <c r="CF28" i="5"/>
  <c r="CE28" i="5"/>
  <c r="CD28" i="5"/>
  <c r="CA28" i="5"/>
  <c r="CB28" i="5" s="1"/>
  <c r="BY28" i="5"/>
  <c r="DM28" i="5" s="1"/>
  <c r="BX28" i="5"/>
  <c r="BW28" i="5"/>
  <c r="BU28" i="5"/>
  <c r="BT28" i="5"/>
  <c r="BS28" i="5"/>
  <c r="BQ28" i="5"/>
  <c r="BP28" i="5"/>
  <c r="AW28" i="5"/>
  <c r="AU28" i="5"/>
  <c r="DJ27" i="5"/>
  <c r="DK27" i="5" s="1"/>
  <c r="DQ27" i="5" s="1"/>
  <c r="DI27" i="5"/>
  <c r="DG27" i="5"/>
  <c r="DH27" i="5" s="1"/>
  <c r="DF27" i="5"/>
  <c r="DC27" i="5"/>
  <c r="DD27" i="5" s="1"/>
  <c r="DB27" i="5"/>
  <c r="DA27" i="5"/>
  <c r="CZ27" i="5"/>
  <c r="CY27" i="5"/>
  <c r="CV27" i="5"/>
  <c r="CU27" i="5"/>
  <c r="CW27" i="5" s="1"/>
  <c r="CT27" i="5"/>
  <c r="CS27" i="5"/>
  <c r="CR27" i="5"/>
  <c r="CP27" i="5"/>
  <c r="CO27" i="5"/>
  <c r="CN27" i="5"/>
  <c r="CL27" i="5"/>
  <c r="CK27" i="5"/>
  <c r="CH27" i="5"/>
  <c r="CI27" i="5" s="1"/>
  <c r="CG27" i="5"/>
  <c r="CE27" i="5"/>
  <c r="CF27" i="5" s="1"/>
  <c r="CD27" i="5"/>
  <c r="CA27" i="5"/>
  <c r="CB27" i="5" s="1"/>
  <c r="BZ27" i="5"/>
  <c r="BX27" i="5"/>
  <c r="BY27" i="5" s="1"/>
  <c r="BW27" i="5"/>
  <c r="BT27" i="5"/>
  <c r="BS27" i="5"/>
  <c r="BU27" i="5" s="1"/>
  <c r="BQ27" i="5"/>
  <c r="BR27" i="5" s="1"/>
  <c r="DL27" i="5" s="1"/>
  <c r="BP27" i="5"/>
  <c r="AW27" i="5"/>
  <c r="AU27" i="5"/>
  <c r="DK26" i="5"/>
  <c r="DJ26" i="5"/>
  <c r="DI26" i="5"/>
  <c r="DG26" i="5"/>
  <c r="DF26" i="5"/>
  <c r="DD26" i="5"/>
  <c r="DC26" i="5"/>
  <c r="DB26" i="5"/>
  <c r="CZ26" i="5"/>
  <c r="DA26" i="5" s="1"/>
  <c r="CY26" i="5"/>
  <c r="CV26" i="5"/>
  <c r="CU26" i="5"/>
  <c r="CS26" i="5"/>
  <c r="CT26" i="5" s="1"/>
  <c r="CR26" i="5"/>
  <c r="CO26" i="5"/>
  <c r="CP26" i="5" s="1"/>
  <c r="CN26" i="5"/>
  <c r="CL26" i="5"/>
  <c r="CM26" i="5" s="1"/>
  <c r="CK26" i="5"/>
  <c r="CI26" i="5"/>
  <c r="DN26" i="5" s="1"/>
  <c r="CH26" i="5"/>
  <c r="CG26" i="5"/>
  <c r="CE26" i="5"/>
  <c r="CF26" i="5" s="1"/>
  <c r="CD26" i="5"/>
  <c r="CA26" i="5"/>
  <c r="CB26" i="5" s="1"/>
  <c r="BZ26" i="5"/>
  <c r="BX26" i="5"/>
  <c r="BY26" i="5" s="1"/>
  <c r="BW26" i="5"/>
  <c r="BT26" i="5"/>
  <c r="BS26" i="5"/>
  <c r="BQ26" i="5"/>
  <c r="BR26" i="5" s="1"/>
  <c r="BP26" i="5"/>
  <c r="AW26" i="5"/>
  <c r="AU26" i="5"/>
  <c r="DJ25" i="5"/>
  <c r="DK25" i="5" s="1"/>
  <c r="DI25" i="5"/>
  <c r="DG25" i="5"/>
  <c r="DH25" i="5" s="1"/>
  <c r="DF25" i="5"/>
  <c r="DD25" i="5"/>
  <c r="DC25" i="5"/>
  <c r="DB25" i="5"/>
  <c r="CZ25" i="5"/>
  <c r="DA25" i="5" s="1"/>
  <c r="CY25" i="5"/>
  <c r="CV25" i="5"/>
  <c r="CW25" i="5" s="1"/>
  <c r="CU25" i="5"/>
  <c r="CS25" i="5"/>
  <c r="CT25" i="5" s="1"/>
  <c r="CR25" i="5"/>
  <c r="CO25" i="5"/>
  <c r="CN25" i="5"/>
  <c r="CL25" i="5"/>
  <c r="CM25" i="5" s="1"/>
  <c r="CK25" i="5"/>
  <c r="CH25" i="5"/>
  <c r="CG25" i="5"/>
  <c r="CI25" i="5" s="1"/>
  <c r="CF25" i="5"/>
  <c r="DO25" i="5" s="1"/>
  <c r="CE25" i="5"/>
  <c r="CD25" i="5"/>
  <c r="CB25" i="5"/>
  <c r="CA25" i="5"/>
  <c r="BZ25" i="5"/>
  <c r="BX25" i="5"/>
  <c r="BY25" i="5" s="1"/>
  <c r="DM25" i="5" s="1"/>
  <c r="BW25" i="5"/>
  <c r="BU25" i="5"/>
  <c r="BT25" i="5"/>
  <c r="BS25" i="5"/>
  <c r="BQ25" i="5"/>
  <c r="BR25" i="5" s="1"/>
  <c r="BP25" i="5"/>
  <c r="AW25" i="5"/>
  <c r="AU25" i="5"/>
  <c r="DJ24" i="5"/>
  <c r="DK24" i="5" s="1"/>
  <c r="DI24" i="5"/>
  <c r="DG24" i="5"/>
  <c r="DH24" i="5" s="1"/>
  <c r="DQ24" i="5" s="1"/>
  <c r="DF24" i="5"/>
  <c r="DC24" i="5"/>
  <c r="DD24" i="5" s="1"/>
  <c r="DB24" i="5"/>
  <c r="CZ24" i="5"/>
  <c r="DA24" i="5" s="1"/>
  <c r="CY24" i="5"/>
  <c r="CW24" i="5"/>
  <c r="CV24" i="5"/>
  <c r="CU24" i="5"/>
  <c r="CS24" i="5"/>
  <c r="CR24" i="5"/>
  <c r="CO24" i="5"/>
  <c r="CP24" i="5" s="1"/>
  <c r="CN24" i="5"/>
  <c r="CL24" i="5"/>
  <c r="CM24" i="5" s="1"/>
  <c r="CK24" i="5"/>
  <c r="CH24" i="5"/>
  <c r="CG24" i="5"/>
  <c r="CF24" i="5"/>
  <c r="CE24" i="5"/>
  <c r="CD24" i="5"/>
  <c r="CA24" i="5"/>
  <c r="CB24" i="5" s="1"/>
  <c r="BZ24" i="5"/>
  <c r="BX24" i="5"/>
  <c r="BY24" i="5" s="1"/>
  <c r="BW24" i="5"/>
  <c r="BU24" i="5"/>
  <c r="BT24" i="5"/>
  <c r="BS24" i="5"/>
  <c r="BQ24" i="5"/>
  <c r="BP24" i="5"/>
  <c r="AW24" i="5"/>
  <c r="AU24" i="5"/>
  <c r="DJ23" i="5"/>
  <c r="DK23" i="5" s="1"/>
  <c r="DQ23" i="5" s="1"/>
  <c r="DI23" i="5"/>
  <c r="DG23" i="5"/>
  <c r="DH23" i="5" s="1"/>
  <c r="DF23" i="5"/>
  <c r="DC23" i="5"/>
  <c r="DD23" i="5" s="1"/>
  <c r="DB23" i="5"/>
  <c r="DA23" i="5"/>
  <c r="CZ23" i="5"/>
  <c r="CY23" i="5"/>
  <c r="CV23" i="5"/>
  <c r="CW23" i="5" s="1"/>
  <c r="CU23" i="5"/>
  <c r="CS23" i="5"/>
  <c r="CT23" i="5" s="1"/>
  <c r="CR23" i="5"/>
  <c r="CP23" i="5"/>
  <c r="CO23" i="5"/>
  <c r="CN23" i="5"/>
  <c r="CL23" i="5"/>
  <c r="CK23" i="5"/>
  <c r="CM23" i="5" s="1"/>
  <c r="CH23" i="5"/>
  <c r="CI23" i="5" s="1"/>
  <c r="CG23" i="5"/>
  <c r="CE23" i="5"/>
  <c r="CF23" i="5" s="1"/>
  <c r="CD23" i="5"/>
  <c r="CA23" i="5"/>
  <c r="CB23" i="5" s="1"/>
  <c r="BZ23" i="5"/>
  <c r="BX23" i="5"/>
  <c r="BY23" i="5" s="1"/>
  <c r="BW23" i="5"/>
  <c r="BT23" i="5"/>
  <c r="BU23" i="5" s="1"/>
  <c r="BS23" i="5"/>
  <c r="BQ23" i="5"/>
  <c r="BR23" i="5" s="1"/>
  <c r="DL23" i="5" s="1"/>
  <c r="BP23" i="5"/>
  <c r="AW23" i="5"/>
  <c r="AU23" i="5"/>
  <c r="DK22" i="5"/>
  <c r="DJ22" i="5"/>
  <c r="DI22" i="5"/>
  <c r="DG22" i="5"/>
  <c r="DF22" i="5"/>
  <c r="DD22" i="5"/>
  <c r="DC22" i="5"/>
  <c r="DB22" i="5"/>
  <c r="DA22" i="5"/>
  <c r="CZ22" i="5"/>
  <c r="CY22" i="5"/>
  <c r="CV22" i="5"/>
  <c r="CU22" i="5"/>
  <c r="CT22" i="5"/>
  <c r="CS22" i="5"/>
  <c r="CR22" i="5"/>
  <c r="CO22" i="5"/>
  <c r="CN22" i="5"/>
  <c r="CP22" i="5" s="1"/>
  <c r="CL22" i="5"/>
  <c r="CM22" i="5" s="1"/>
  <c r="CK22" i="5"/>
  <c r="CI22" i="5"/>
  <c r="CH22" i="5"/>
  <c r="CG22" i="5"/>
  <c r="CE22" i="5"/>
  <c r="CD22" i="5"/>
  <c r="CA22" i="5"/>
  <c r="CB22" i="5" s="1"/>
  <c r="DM22" i="5" s="1"/>
  <c r="BZ22" i="5"/>
  <c r="BY22" i="5"/>
  <c r="BX22" i="5"/>
  <c r="BW22" i="5"/>
  <c r="BT22" i="5"/>
  <c r="BS22" i="5"/>
  <c r="BQ22" i="5"/>
  <c r="BR22" i="5" s="1"/>
  <c r="BP22" i="5"/>
  <c r="AW22" i="5"/>
  <c r="AU22" i="5"/>
  <c r="DJ21" i="5"/>
  <c r="DI21" i="5"/>
  <c r="DK21" i="5" s="1"/>
  <c r="DH21" i="5"/>
  <c r="DG21" i="5"/>
  <c r="DF21" i="5"/>
  <c r="DD21" i="5"/>
  <c r="DC21" i="5"/>
  <c r="DB21" i="5"/>
  <c r="CZ21" i="5"/>
  <c r="CY21" i="5"/>
  <c r="CW21" i="5"/>
  <c r="CV21" i="5"/>
  <c r="CU21" i="5"/>
  <c r="CT21" i="5"/>
  <c r="CS21" i="5"/>
  <c r="CR21" i="5"/>
  <c r="CO21" i="5"/>
  <c r="CN21" i="5"/>
  <c r="CM21" i="5"/>
  <c r="CL21" i="5"/>
  <c r="CK21" i="5"/>
  <c r="CH21" i="5"/>
  <c r="CG21" i="5"/>
  <c r="CI21" i="5" s="1"/>
  <c r="CE21" i="5"/>
  <c r="CF21" i="5" s="1"/>
  <c r="CD21" i="5"/>
  <c r="CB21" i="5"/>
  <c r="CA21" i="5"/>
  <c r="BZ21" i="5"/>
  <c r="BX21" i="5"/>
  <c r="BW21" i="5"/>
  <c r="BT21" i="5"/>
  <c r="BU21" i="5" s="1"/>
  <c r="BS21" i="5"/>
  <c r="BR21" i="5"/>
  <c r="BQ21" i="5"/>
  <c r="BP21" i="5"/>
  <c r="AW21" i="5"/>
  <c r="AU21" i="5"/>
  <c r="DJ20" i="5"/>
  <c r="DK20" i="5" s="1"/>
  <c r="DQ20" i="5" s="1"/>
  <c r="DI20" i="5"/>
  <c r="DH20" i="5"/>
  <c r="DG20" i="5"/>
  <c r="DF20" i="5"/>
  <c r="DC20" i="5"/>
  <c r="DD20" i="5" s="1"/>
  <c r="DB20" i="5"/>
  <c r="CZ20" i="5"/>
  <c r="DA20" i="5" s="1"/>
  <c r="CY20" i="5"/>
  <c r="CW20" i="5"/>
  <c r="CV20" i="5"/>
  <c r="CU20" i="5"/>
  <c r="CS20" i="5"/>
  <c r="CR20" i="5"/>
  <c r="CT20" i="5" s="1"/>
  <c r="CO20" i="5"/>
  <c r="CP20" i="5" s="1"/>
  <c r="CN20" i="5"/>
  <c r="CM20" i="5"/>
  <c r="CL20" i="5"/>
  <c r="CK20" i="5"/>
  <c r="CH20" i="5"/>
  <c r="CG20" i="5"/>
  <c r="CI20" i="5" s="1"/>
  <c r="CE20" i="5"/>
  <c r="CF20" i="5" s="1"/>
  <c r="CD20" i="5"/>
  <c r="CA20" i="5"/>
  <c r="CB20" i="5" s="1"/>
  <c r="BZ20" i="5"/>
  <c r="BX20" i="5"/>
  <c r="BY20" i="5" s="1"/>
  <c r="BW20" i="5"/>
  <c r="BU20" i="5"/>
  <c r="BT20" i="5"/>
  <c r="BS20" i="5"/>
  <c r="BQ20" i="5"/>
  <c r="BP20" i="5"/>
  <c r="BR20" i="5" s="1"/>
  <c r="AW20" i="5"/>
  <c r="AU20" i="5"/>
  <c r="DL19" i="5"/>
  <c r="DK19" i="5"/>
  <c r="DQ19" i="5" s="1"/>
  <c r="DJ19" i="5"/>
  <c r="DI19" i="5"/>
  <c r="DG19" i="5"/>
  <c r="DH19" i="5" s="1"/>
  <c r="DF19" i="5"/>
  <c r="DC19" i="5"/>
  <c r="DB19" i="5"/>
  <c r="CZ19" i="5"/>
  <c r="DA19" i="5" s="1"/>
  <c r="CY19" i="5"/>
  <c r="CW19" i="5"/>
  <c r="CV19" i="5"/>
  <c r="CU19" i="5"/>
  <c r="CS19" i="5"/>
  <c r="CT19" i="5" s="1"/>
  <c r="CR19" i="5"/>
  <c r="CP19" i="5"/>
  <c r="CO19" i="5"/>
  <c r="CN19" i="5"/>
  <c r="CL19" i="5"/>
  <c r="CK19" i="5"/>
  <c r="CH19" i="5"/>
  <c r="CG19" i="5"/>
  <c r="CI19" i="5" s="1"/>
  <c r="CE19" i="5"/>
  <c r="CF19" i="5" s="1"/>
  <c r="CD19" i="5"/>
  <c r="CA19" i="5"/>
  <c r="CB19" i="5" s="1"/>
  <c r="BZ19" i="5"/>
  <c r="BX19" i="5"/>
  <c r="BY19" i="5" s="1"/>
  <c r="BW19" i="5"/>
  <c r="BU19" i="5"/>
  <c r="BT19" i="5"/>
  <c r="BS19" i="5"/>
  <c r="BR19" i="5"/>
  <c r="BQ19" i="5"/>
  <c r="BP19" i="5"/>
  <c r="AW19" i="5"/>
  <c r="AU19" i="5"/>
  <c r="DK18" i="5"/>
  <c r="DJ18" i="5"/>
  <c r="DI18" i="5"/>
  <c r="DG18" i="5"/>
  <c r="DF18" i="5"/>
  <c r="DC18" i="5"/>
  <c r="DD18" i="5" s="1"/>
  <c r="DB18" i="5"/>
  <c r="CZ18" i="5"/>
  <c r="DA18" i="5" s="1"/>
  <c r="CY18" i="5"/>
  <c r="CV18" i="5"/>
  <c r="CU18" i="5"/>
  <c r="CS18" i="5"/>
  <c r="CT18" i="5" s="1"/>
  <c r="CR18" i="5"/>
  <c r="CP18" i="5"/>
  <c r="CO18" i="5"/>
  <c r="CN18" i="5"/>
  <c r="CL18" i="5"/>
  <c r="CM18" i="5" s="1"/>
  <c r="CK18" i="5"/>
  <c r="CI18" i="5"/>
  <c r="DN18" i="5" s="1"/>
  <c r="CH18" i="5"/>
  <c r="CG18" i="5"/>
  <c r="CE18" i="5"/>
  <c r="CF18" i="5" s="1"/>
  <c r="CD18" i="5"/>
  <c r="CA18" i="5"/>
  <c r="CB18" i="5" s="1"/>
  <c r="DM18" i="5" s="1"/>
  <c r="BZ18" i="5"/>
  <c r="BX18" i="5"/>
  <c r="BY18" i="5" s="1"/>
  <c r="BW18" i="5"/>
  <c r="BT18" i="5"/>
  <c r="BS18" i="5"/>
  <c r="BQ18" i="5"/>
  <c r="BR18" i="5" s="1"/>
  <c r="BP18" i="5"/>
  <c r="AW18" i="5"/>
  <c r="AU18" i="5"/>
  <c r="DP17" i="5"/>
  <c r="DJ17" i="5"/>
  <c r="DK17" i="5" s="1"/>
  <c r="DI17" i="5"/>
  <c r="DG17" i="5"/>
  <c r="DH17" i="5" s="1"/>
  <c r="DF17" i="5"/>
  <c r="DD17" i="5"/>
  <c r="DC17" i="5"/>
  <c r="DB17" i="5"/>
  <c r="CZ17" i="5"/>
  <c r="CY17" i="5"/>
  <c r="DA17" i="5" s="1"/>
  <c r="CV17" i="5"/>
  <c r="CW17" i="5" s="1"/>
  <c r="CU17" i="5"/>
  <c r="CS17" i="5"/>
  <c r="CT17" i="5" s="1"/>
  <c r="CR17" i="5"/>
  <c r="CO17" i="5"/>
  <c r="CN17" i="5"/>
  <c r="CL17" i="5"/>
  <c r="CM17" i="5" s="1"/>
  <c r="CK17" i="5"/>
  <c r="CH17" i="5"/>
  <c r="CI17" i="5" s="1"/>
  <c r="CG17" i="5"/>
  <c r="CF17" i="5"/>
  <c r="DO17" i="5" s="1"/>
  <c r="CE17" i="5"/>
  <c r="CD17" i="5"/>
  <c r="CB17" i="5"/>
  <c r="CA17" i="5"/>
  <c r="BZ17" i="5"/>
  <c r="BX17" i="5"/>
  <c r="BW17" i="5"/>
  <c r="BY17" i="5" s="1"/>
  <c r="DM17" i="5" s="1"/>
  <c r="BU17" i="5"/>
  <c r="BT17" i="5"/>
  <c r="BS17" i="5"/>
  <c r="BQ17" i="5"/>
  <c r="BR17" i="5" s="1"/>
  <c r="BP17" i="5"/>
  <c r="AW17" i="5"/>
  <c r="AU17" i="5"/>
  <c r="DJ16" i="5"/>
  <c r="DI16" i="5"/>
  <c r="DG16" i="5"/>
  <c r="DH16" i="5" s="1"/>
  <c r="DF16" i="5"/>
  <c r="DC16" i="5"/>
  <c r="DD16" i="5" s="1"/>
  <c r="DB16" i="5"/>
  <c r="CZ16" i="5"/>
  <c r="DA16" i="5" s="1"/>
  <c r="CY16" i="5"/>
  <c r="CW16" i="5"/>
  <c r="CV16" i="5"/>
  <c r="CU16" i="5"/>
  <c r="CS16" i="5"/>
  <c r="CR16" i="5"/>
  <c r="CT16" i="5" s="1"/>
  <c r="CO16" i="5"/>
  <c r="CP16" i="5" s="1"/>
  <c r="CN16" i="5"/>
  <c r="CL16" i="5"/>
  <c r="CK16" i="5"/>
  <c r="CM16" i="5" s="1"/>
  <c r="CH16" i="5"/>
  <c r="CG16" i="5"/>
  <c r="CF16" i="5"/>
  <c r="DO16" i="5" s="1"/>
  <c r="CE16" i="5"/>
  <c r="CD16" i="5"/>
  <c r="CA16" i="5"/>
  <c r="CB16" i="5" s="1"/>
  <c r="BZ16" i="5"/>
  <c r="BX16" i="5"/>
  <c r="BY16" i="5" s="1"/>
  <c r="BW16" i="5"/>
  <c r="BU16" i="5"/>
  <c r="BT16" i="5"/>
  <c r="BS16" i="5"/>
  <c r="BQ16" i="5"/>
  <c r="BP16" i="5"/>
  <c r="BR16" i="5" s="1"/>
  <c r="DL16" i="5" s="1"/>
  <c r="AW16" i="5"/>
  <c r="AU16" i="5"/>
  <c r="DJ15" i="5"/>
  <c r="DK15" i="5" s="1"/>
  <c r="DQ15" i="5" s="1"/>
  <c r="DI15" i="5"/>
  <c r="DG15" i="5"/>
  <c r="DH15" i="5" s="1"/>
  <c r="DF15" i="5"/>
  <c r="DC15" i="5"/>
  <c r="DD15" i="5" s="1"/>
  <c r="DB15" i="5"/>
  <c r="DA15" i="5"/>
  <c r="CZ15" i="5"/>
  <c r="CY15" i="5"/>
  <c r="CW15" i="5"/>
  <c r="CV15" i="5"/>
  <c r="CU15" i="5"/>
  <c r="CT15" i="5"/>
  <c r="CS15" i="5"/>
  <c r="CR15" i="5"/>
  <c r="CP15" i="5"/>
  <c r="CO15" i="5"/>
  <c r="CN15" i="5"/>
  <c r="CL15" i="5"/>
  <c r="CK15" i="5"/>
  <c r="CM15" i="5" s="1"/>
  <c r="CI15" i="5"/>
  <c r="CH15" i="5"/>
  <c r="CG15" i="5"/>
  <c r="CE15" i="5"/>
  <c r="CF15" i="5" s="1"/>
  <c r="CD15" i="5"/>
  <c r="CA15" i="5"/>
  <c r="BZ15" i="5"/>
  <c r="BX15" i="5"/>
  <c r="BY15" i="5" s="1"/>
  <c r="BW15" i="5"/>
  <c r="BU15" i="5"/>
  <c r="BT15" i="5"/>
  <c r="BS15" i="5"/>
  <c r="BQ15" i="5"/>
  <c r="BR15" i="5" s="1"/>
  <c r="DL15" i="5" s="1"/>
  <c r="BP15" i="5"/>
  <c r="AW15" i="5"/>
  <c r="AU15" i="5"/>
  <c r="DK14" i="5"/>
  <c r="DJ14" i="5"/>
  <c r="DI14" i="5"/>
  <c r="DG14" i="5"/>
  <c r="DF14" i="5"/>
  <c r="DH14" i="5" s="1"/>
  <c r="DD14" i="5"/>
  <c r="DC14" i="5"/>
  <c r="DB14" i="5"/>
  <c r="CZ14" i="5"/>
  <c r="DA14" i="5" s="1"/>
  <c r="CY14" i="5"/>
  <c r="CV14" i="5"/>
  <c r="CU14" i="5"/>
  <c r="CS14" i="5"/>
  <c r="CT14" i="5" s="1"/>
  <c r="CR14" i="5"/>
  <c r="CP14" i="5"/>
  <c r="CO14" i="5"/>
  <c r="CN14" i="5"/>
  <c r="CL14" i="5"/>
  <c r="CM14" i="5" s="1"/>
  <c r="CK14" i="5"/>
  <c r="CI14" i="5"/>
  <c r="CH14" i="5"/>
  <c r="CG14" i="5"/>
  <c r="CE14" i="5"/>
  <c r="CD14" i="5"/>
  <c r="CA14" i="5"/>
  <c r="CB14" i="5" s="1"/>
  <c r="BZ14" i="5"/>
  <c r="BX14" i="5"/>
  <c r="BY14" i="5" s="1"/>
  <c r="BW14" i="5"/>
  <c r="BT14" i="5"/>
  <c r="BS14" i="5"/>
  <c r="BQ14" i="5"/>
  <c r="BR14" i="5" s="1"/>
  <c r="BP14" i="5"/>
  <c r="AW14" i="5"/>
  <c r="AU14" i="5"/>
  <c r="DJ13" i="5"/>
  <c r="DK13" i="5" s="1"/>
  <c r="DI13" i="5"/>
  <c r="DG13" i="5"/>
  <c r="DH13" i="5" s="1"/>
  <c r="DF13" i="5"/>
  <c r="DD13" i="5"/>
  <c r="DC13" i="5"/>
  <c r="DB13" i="5"/>
  <c r="CZ13" i="5"/>
  <c r="CY13" i="5"/>
  <c r="DA13" i="5" s="1"/>
  <c r="CV13" i="5"/>
  <c r="CW13" i="5" s="1"/>
  <c r="CU13" i="5"/>
  <c r="CS13" i="5"/>
  <c r="CR13" i="5"/>
  <c r="CO13" i="5"/>
  <c r="CN13" i="5"/>
  <c r="CM13" i="5"/>
  <c r="CL13" i="5"/>
  <c r="CK13" i="5"/>
  <c r="CH13" i="5"/>
  <c r="CG13" i="5"/>
  <c r="CI13" i="5" s="1"/>
  <c r="CE13" i="5"/>
  <c r="CF13" i="5" s="1"/>
  <c r="CD13" i="5"/>
  <c r="CB13" i="5"/>
  <c r="CA13" i="5"/>
  <c r="BZ13" i="5"/>
  <c r="BX13" i="5"/>
  <c r="BY13" i="5" s="1"/>
  <c r="BW13" i="5"/>
  <c r="BT13" i="5"/>
  <c r="BU13" i="5" s="1"/>
  <c r="BS13" i="5"/>
  <c r="BQ13" i="5"/>
  <c r="BR13" i="5" s="1"/>
  <c r="DL13" i="5" s="1"/>
  <c r="BP13" i="5"/>
  <c r="AW13" i="5"/>
  <c r="AU13" i="5"/>
  <c r="DQ12" i="5"/>
  <c r="DJ11" i="5"/>
  <c r="DK11" i="5" s="1"/>
  <c r="DQ11" i="5" s="1"/>
  <c r="DG11" i="5"/>
  <c r="DC11" i="5"/>
  <c r="DD11" i="5" s="1"/>
  <c r="CZ11" i="5"/>
  <c r="DA11" i="5" s="1"/>
  <c r="CV11" i="5"/>
  <c r="CS11" i="5"/>
  <c r="CO11" i="5"/>
  <c r="CL11" i="5"/>
  <c r="CH11" i="5"/>
  <c r="CE11" i="5"/>
  <c r="CA11" i="5"/>
  <c r="CB11" i="5" s="1"/>
  <c r="BX11" i="5"/>
  <c r="BT11" i="5"/>
  <c r="BQ11" i="5"/>
  <c r="BO11" i="5"/>
  <c r="BN11" i="5"/>
  <c r="DF11" i="5" s="1"/>
  <c r="DH11" i="5" s="1"/>
  <c r="BM11" i="5"/>
  <c r="BL11" i="5"/>
  <c r="BK11" i="5"/>
  <c r="CY11" i="5" s="1"/>
  <c r="BJ11" i="5"/>
  <c r="BI11" i="5"/>
  <c r="BH11" i="5"/>
  <c r="CR11" i="5" s="1"/>
  <c r="CT11" i="5" s="1"/>
  <c r="BG11" i="5"/>
  <c r="BF11" i="5"/>
  <c r="BE11" i="5"/>
  <c r="CK11" i="5" s="1"/>
  <c r="CM11" i="5" s="1"/>
  <c r="BD11" i="5"/>
  <c r="BC11" i="5"/>
  <c r="BB11" i="5"/>
  <c r="CD11" i="5" s="1"/>
  <c r="CF11" i="5" s="1"/>
  <c r="BA11" i="5"/>
  <c r="AZ11" i="5"/>
  <c r="AY11" i="5"/>
  <c r="DI11" i="5" s="1"/>
  <c r="AX11" i="5"/>
  <c r="AW11" i="5"/>
  <c r="AV11" i="5"/>
  <c r="DB11" i="5" s="1"/>
  <c r="AU11" i="5"/>
  <c r="AT11" i="5"/>
  <c r="AS11" i="5"/>
  <c r="CU11" i="5" s="1"/>
  <c r="CW11" i="5" s="1"/>
  <c r="AR11" i="5"/>
  <c r="AQ11" i="5"/>
  <c r="AP11" i="5"/>
  <c r="CN11" i="5" s="1"/>
  <c r="AO11" i="5"/>
  <c r="AN11" i="5"/>
  <c r="AM11" i="5"/>
  <c r="CG11" i="5" s="1"/>
  <c r="CI11" i="5" s="1"/>
  <c r="AL11" i="5"/>
  <c r="AK11" i="5"/>
  <c r="AJ11" i="5"/>
  <c r="BZ11" i="5" s="1"/>
  <c r="AI11" i="5"/>
  <c r="AH11" i="5"/>
  <c r="AG11" i="5"/>
  <c r="BS11" i="5" s="1"/>
  <c r="BU11" i="5" s="1"/>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E11" i="5"/>
  <c r="D11" i="5"/>
  <c r="C11" i="5"/>
  <c r="B11" i="5"/>
  <c r="DQ10" i="5"/>
  <c r="DJ9" i="5"/>
  <c r="DG9" i="5"/>
  <c r="DC9" i="5"/>
  <c r="CZ9" i="5"/>
  <c r="DA9" i="5" s="1"/>
  <c r="CY9" i="5"/>
  <c r="CV9" i="5"/>
  <c r="CU9" i="5"/>
  <c r="CW9" i="5" s="1"/>
  <c r="CS9" i="5"/>
  <c r="CO9" i="5"/>
  <c r="CL9" i="5"/>
  <c r="CM9" i="5" s="1"/>
  <c r="CH9" i="5"/>
  <c r="CE9" i="5"/>
  <c r="CA9" i="5"/>
  <c r="BX9" i="5"/>
  <c r="BY9" i="5" s="1"/>
  <c r="BW9" i="5"/>
  <c r="BT9" i="5"/>
  <c r="BS9" i="5"/>
  <c r="BU9" i="5" s="1"/>
  <c r="BQ9" i="5"/>
  <c r="BR9" i="5" s="1"/>
  <c r="DL9" i="5" s="1"/>
  <c r="BO9" i="5"/>
  <c r="BN9" i="5"/>
  <c r="DF9" i="5" s="1"/>
  <c r="DH9" i="5" s="1"/>
  <c r="BM9" i="5"/>
  <c r="BL9" i="5"/>
  <c r="BK9" i="5"/>
  <c r="BJ9" i="5"/>
  <c r="BI9" i="5"/>
  <c r="BH9" i="5"/>
  <c r="CR9" i="5" s="1"/>
  <c r="BG9" i="5"/>
  <c r="BF9" i="5"/>
  <c r="BE9" i="5"/>
  <c r="CK9" i="5" s="1"/>
  <c r="BD9" i="5"/>
  <c r="BC9" i="5"/>
  <c r="BB9" i="5"/>
  <c r="CD9" i="5" s="1"/>
  <c r="CF9" i="5" s="1"/>
  <c r="BA9" i="5"/>
  <c r="AZ9" i="5"/>
  <c r="AY9" i="5"/>
  <c r="DI9" i="5" s="1"/>
  <c r="AX9" i="5"/>
  <c r="AW9" i="5"/>
  <c r="AV9" i="5"/>
  <c r="BP9" i="5" s="1"/>
  <c r="AU9" i="5"/>
  <c r="AT9" i="5"/>
  <c r="AS9" i="5"/>
  <c r="AR9" i="5"/>
  <c r="AQ9" i="5"/>
  <c r="AP9" i="5"/>
  <c r="CN9" i="5" s="1"/>
  <c r="AO9" i="5"/>
  <c r="AN9" i="5"/>
  <c r="AM9" i="5"/>
  <c r="CG9" i="5" s="1"/>
  <c r="CI9" i="5" s="1"/>
  <c r="AL9" i="5"/>
  <c r="AK9" i="5"/>
  <c r="AJ9" i="5"/>
  <c r="BZ9" i="5" s="1"/>
  <c r="CB9" i="5" s="1"/>
  <c r="AI9" i="5"/>
  <c r="AH9" i="5"/>
  <c r="AG9" i="5"/>
  <c r="AF9" i="5"/>
  <c r="AE9" i="5"/>
  <c r="AD9" i="5"/>
  <c r="AC9" i="5"/>
  <c r="AB9" i="5"/>
  <c r="AA9" i="5"/>
  <c r="Z9" i="5"/>
  <c r="Y9" i="5"/>
  <c r="X9" i="5"/>
  <c r="W9" i="5"/>
  <c r="V9" i="5"/>
  <c r="U9" i="5"/>
  <c r="T9" i="5"/>
  <c r="S9" i="5"/>
  <c r="R9" i="5"/>
  <c r="Q9" i="5"/>
  <c r="P9" i="5"/>
  <c r="O9" i="5"/>
  <c r="N9" i="5"/>
  <c r="M9" i="5"/>
  <c r="L9" i="5"/>
  <c r="K9" i="5"/>
  <c r="J9" i="5"/>
  <c r="I9" i="5"/>
  <c r="H9" i="5"/>
  <c r="G9" i="5"/>
  <c r="F9" i="5"/>
  <c r="E9" i="5"/>
  <c r="D9" i="5"/>
  <c r="C9" i="5"/>
  <c r="B9" i="5"/>
  <c r="DQ8" i="5"/>
  <c r="DJ7" i="5"/>
  <c r="DG7" i="5"/>
  <c r="DC7" i="5"/>
  <c r="DD7" i="5" s="1"/>
  <c r="DB7" i="5"/>
  <c r="CZ7" i="5"/>
  <c r="CY7" i="5"/>
  <c r="DA7" i="5" s="1"/>
  <c r="CV7" i="5"/>
  <c r="CW7" i="5" s="1"/>
  <c r="CS7" i="5"/>
  <c r="CO7" i="5"/>
  <c r="CL7" i="5"/>
  <c r="CM7" i="5" s="1"/>
  <c r="CK7" i="5"/>
  <c r="CH7" i="5"/>
  <c r="CE7" i="5"/>
  <c r="CA7" i="5"/>
  <c r="CB7" i="5" s="1"/>
  <c r="BZ7" i="5"/>
  <c r="BX7" i="5"/>
  <c r="BW7" i="5"/>
  <c r="BY7" i="5" s="1"/>
  <c r="BT7" i="5"/>
  <c r="BQ7" i="5"/>
  <c r="BR7" i="5" s="1"/>
  <c r="BP7" i="5"/>
  <c r="BO7" i="5"/>
  <c r="BN7" i="5"/>
  <c r="DF7" i="5" s="1"/>
  <c r="DH7" i="5" s="1"/>
  <c r="BM7" i="5"/>
  <c r="BL7" i="5"/>
  <c r="BK7" i="5"/>
  <c r="BJ7" i="5"/>
  <c r="BI7" i="5"/>
  <c r="BH7" i="5"/>
  <c r="CR7" i="5" s="1"/>
  <c r="BG7" i="5"/>
  <c r="BF7" i="5"/>
  <c r="BE7" i="5"/>
  <c r="BD7" i="5"/>
  <c r="BC7" i="5"/>
  <c r="BB7" i="5"/>
  <c r="CD7" i="5" s="1"/>
  <c r="CF7" i="5" s="1"/>
  <c r="BA7" i="5"/>
  <c r="AZ7" i="5"/>
  <c r="AY7" i="5"/>
  <c r="DI7" i="5" s="1"/>
  <c r="DK7" i="5" s="1"/>
  <c r="AX7" i="5"/>
  <c r="AW7" i="5"/>
  <c r="AV7" i="5"/>
  <c r="AU7" i="5"/>
  <c r="AT7" i="5"/>
  <c r="AS7" i="5"/>
  <c r="CU7" i="5" s="1"/>
  <c r="AR7" i="5"/>
  <c r="AQ7" i="5"/>
  <c r="AP7" i="5"/>
  <c r="CN7" i="5" s="1"/>
  <c r="AO7" i="5"/>
  <c r="AN7" i="5"/>
  <c r="AM7" i="5"/>
  <c r="CG7" i="5" s="1"/>
  <c r="CI7" i="5" s="1"/>
  <c r="AL7" i="5"/>
  <c r="AK7" i="5"/>
  <c r="AJ7" i="5"/>
  <c r="AI7" i="5"/>
  <c r="AH7" i="5"/>
  <c r="AG7" i="5"/>
  <c r="BS7" i="5"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Q6" i="5"/>
  <c r="DJ5" i="5"/>
  <c r="DG5" i="5"/>
  <c r="DH5" i="5" s="1"/>
  <c r="DF5" i="5"/>
  <c r="DC5" i="5"/>
  <c r="CZ5" i="5"/>
  <c r="CV5" i="5"/>
  <c r="CW5" i="5" s="1"/>
  <c r="CS5" i="5"/>
  <c r="CT5" i="5" s="1"/>
  <c r="CO5" i="5"/>
  <c r="CP5" i="5" s="1"/>
  <c r="CN5" i="5"/>
  <c r="CL5" i="5"/>
  <c r="CH5" i="5"/>
  <c r="CE5" i="5"/>
  <c r="CF5" i="5" s="1"/>
  <c r="CD5" i="5"/>
  <c r="CA5" i="5"/>
  <c r="BZ5" i="5"/>
  <c r="CB5" i="5" s="1"/>
  <c r="BX5" i="5"/>
  <c r="BY5" i="5" s="1"/>
  <c r="BT5" i="5"/>
  <c r="BQ5" i="5"/>
  <c r="BO5" i="5"/>
  <c r="BN5" i="5"/>
  <c r="BM5" i="5"/>
  <c r="BL5" i="5"/>
  <c r="BK5" i="5"/>
  <c r="CY5" i="5" s="1"/>
  <c r="BJ5" i="5"/>
  <c r="BI5" i="5"/>
  <c r="BH5" i="5"/>
  <c r="CR5" i="5" s="1"/>
  <c r="BG5" i="5"/>
  <c r="BF5" i="5"/>
  <c r="BE5" i="5"/>
  <c r="CK5" i="5" s="1"/>
  <c r="CM5" i="5" s="1"/>
  <c r="BD5" i="5"/>
  <c r="BC5" i="5"/>
  <c r="BB5" i="5"/>
  <c r="BA5" i="5"/>
  <c r="AZ5" i="5"/>
  <c r="AY5" i="5"/>
  <c r="BW5" i="5" s="1"/>
  <c r="AX5" i="5"/>
  <c r="AW5" i="5"/>
  <c r="AV5" i="5"/>
  <c r="DB5" i="5" s="1"/>
  <c r="DD5" i="5" s="1"/>
  <c r="AU5" i="5"/>
  <c r="AT5" i="5"/>
  <c r="AS5" i="5"/>
  <c r="CU5" i="5" s="1"/>
  <c r="AR5" i="5"/>
  <c r="AQ5" i="5"/>
  <c r="AP5" i="5"/>
  <c r="AO5" i="5"/>
  <c r="AN5" i="5"/>
  <c r="AM5" i="5"/>
  <c r="CG5" i="5" s="1"/>
  <c r="CI5" i="5" s="1"/>
  <c r="AL5" i="5"/>
  <c r="AK5" i="5"/>
  <c r="AJ5" i="5"/>
  <c r="AI5" i="5"/>
  <c r="AH5" i="5"/>
  <c r="AG5" i="5"/>
  <c r="BS5" i="5" s="1"/>
  <c r="AF5" i="5"/>
  <c r="AE5" i="5"/>
  <c r="AD5" i="5"/>
  <c r="AC5" i="5"/>
  <c r="AB5" i="5"/>
  <c r="AA5" i="5"/>
  <c r="Z5" i="5"/>
  <c r="Y5" i="5"/>
  <c r="X5" i="5"/>
  <c r="W5" i="5"/>
  <c r="V5" i="5"/>
  <c r="U5" i="5"/>
  <c r="T5" i="5"/>
  <c r="S5" i="5"/>
  <c r="R5" i="5"/>
  <c r="Q5" i="5"/>
  <c r="P5" i="5"/>
  <c r="O5" i="5"/>
  <c r="N5" i="5"/>
  <c r="M5" i="5"/>
  <c r="L5" i="5"/>
  <c r="K5" i="5"/>
  <c r="J5" i="5"/>
  <c r="I5" i="5"/>
  <c r="H5" i="5"/>
  <c r="G5" i="5"/>
  <c r="F5" i="5"/>
  <c r="E5" i="5"/>
  <c r="D5" i="5"/>
  <c r="C5" i="5"/>
  <c r="B5" i="5"/>
  <c r="DJ4" i="5"/>
  <c r="DK4" i="5" s="1"/>
  <c r="DQ4" i="5" s="1"/>
  <c r="DI4" i="5"/>
  <c r="DH4" i="5"/>
  <c r="DG4" i="5"/>
  <c r="DF4" i="5"/>
  <c r="DD4" i="5"/>
  <c r="DC4" i="5"/>
  <c r="DB4" i="5"/>
  <c r="CZ4" i="5"/>
  <c r="DA4" i="5" s="1"/>
  <c r="CY4" i="5"/>
  <c r="CV4" i="5"/>
  <c r="CU4" i="5"/>
  <c r="CW4" i="5" s="1"/>
  <c r="CS4" i="5"/>
  <c r="CT4" i="5" s="1"/>
  <c r="CR4" i="5"/>
  <c r="CO4" i="5"/>
  <c r="CP4" i="5" s="1"/>
  <c r="CN4" i="5"/>
  <c r="CL4" i="5"/>
  <c r="CM4" i="5" s="1"/>
  <c r="CK4" i="5"/>
  <c r="CH4" i="5"/>
  <c r="CG4" i="5"/>
  <c r="CI4" i="5" s="1"/>
  <c r="CF4" i="5"/>
  <c r="CE4" i="5"/>
  <c r="CD4" i="5"/>
  <c r="CB4" i="5"/>
  <c r="CA4" i="5"/>
  <c r="BZ4" i="5"/>
  <c r="BX4" i="5"/>
  <c r="BY4" i="5" s="1"/>
  <c r="BW4" i="5"/>
  <c r="BT4" i="5"/>
  <c r="BS4" i="5"/>
  <c r="BU4" i="5" s="1"/>
  <c r="BQ4" i="5"/>
  <c r="BR4" i="5" s="1"/>
  <c r="DL4" i="5" s="1"/>
  <c r="BP4" i="5"/>
  <c r="BO4" i="5"/>
  <c r="BM4" i="5"/>
  <c r="AW4" i="5"/>
  <c r="AU4" i="5"/>
  <c r="DA5" i="5" l="1"/>
  <c r="CP9" i="5"/>
  <c r="DK9" i="5"/>
  <c r="DQ9" i="5" s="1"/>
  <c r="DP19" i="5"/>
  <c r="DM19" i="5"/>
  <c r="DO29" i="5"/>
  <c r="DN29" i="5"/>
  <c r="DM5" i="5"/>
  <c r="DP4" i="5"/>
  <c r="DM4" i="5"/>
  <c r="DN11" i="5"/>
  <c r="BY11" i="5"/>
  <c r="DM24" i="5"/>
  <c r="DQ7" i="5"/>
  <c r="DM47" i="5"/>
  <c r="DO5" i="5"/>
  <c r="DN5" i="5"/>
  <c r="DL7" i="5"/>
  <c r="DO9" i="5"/>
  <c r="DN9" i="5"/>
  <c r="CT9" i="5"/>
  <c r="DP27" i="5"/>
  <c r="DM27" i="5"/>
  <c r="DO13" i="5"/>
  <c r="DN13" i="5"/>
  <c r="DN20" i="5"/>
  <c r="DO20" i="5"/>
  <c r="DO7" i="5"/>
  <c r="DN7" i="5"/>
  <c r="BU7" i="5"/>
  <c r="DP13" i="5"/>
  <c r="DM13" i="5"/>
  <c r="DM16" i="5"/>
  <c r="DP16" i="5"/>
  <c r="DN21" i="5"/>
  <c r="DO44" i="5"/>
  <c r="DN44" i="5"/>
  <c r="BR5" i="5"/>
  <c r="DL5" i="5" s="1"/>
  <c r="DM7" i="5"/>
  <c r="DP7" i="5"/>
  <c r="CP7" i="5"/>
  <c r="DP9" i="5"/>
  <c r="DM9" i="5"/>
  <c r="CP11" i="5"/>
  <c r="DM14" i="5"/>
  <c r="DM20" i="5"/>
  <c r="DP20" i="5"/>
  <c r="DO24" i="5"/>
  <c r="DM39" i="5"/>
  <c r="DP39" i="5"/>
  <c r="DN48" i="5"/>
  <c r="DM51" i="5"/>
  <c r="DP51" i="5"/>
  <c r="DP23" i="5"/>
  <c r="DM23" i="5"/>
  <c r="DN32" i="5"/>
  <c r="DO32" i="5"/>
  <c r="DP15" i="5"/>
  <c r="DL54" i="5"/>
  <c r="DO4" i="5"/>
  <c r="BU5" i="5"/>
  <c r="CT7" i="5"/>
  <c r="DI5" i="5"/>
  <c r="DK5" i="5" s="1"/>
  <c r="DQ5" i="5" s="1"/>
  <c r="DB9" i="5"/>
  <c r="DD9" i="5" s="1"/>
  <c r="BW11" i="5"/>
  <c r="DO19" i="5"/>
  <c r="DN19" i="5"/>
  <c r="DL21" i="5"/>
  <c r="DP22" i="5"/>
  <c r="DP25" i="5"/>
  <c r="DN36" i="5"/>
  <c r="DO41" i="5"/>
  <c r="DN41" i="5"/>
  <c r="DO54" i="5"/>
  <c r="DN54" i="5"/>
  <c r="BP5" i="5"/>
  <c r="DQ13" i="5"/>
  <c r="CW14" i="5"/>
  <c r="DP18" i="5"/>
  <c r="DQ21" i="5"/>
  <c r="DP26" i="5"/>
  <c r="DL29" i="5"/>
  <c r="DP32" i="5"/>
  <c r="DP35" i="5"/>
  <c r="DP62" i="5"/>
  <c r="DM62" i="5"/>
  <c r="BP11" i="5"/>
  <c r="BR11" i="5" s="1"/>
  <c r="DL11" i="5" s="1"/>
  <c r="CP13" i="5"/>
  <c r="CP21" i="5"/>
  <c r="DA21" i="5"/>
  <c r="CW22" i="5"/>
  <c r="DH22" i="5"/>
  <c r="DQ22" i="5" s="1"/>
  <c r="DH26" i="5"/>
  <c r="DK29" i="5"/>
  <c r="DQ29" i="5" s="1"/>
  <c r="CP32" i="5"/>
  <c r="DQ53" i="5"/>
  <c r="DN56" i="5"/>
  <c r="BR59" i="5"/>
  <c r="DL59" i="5" s="1"/>
  <c r="DN4" i="5"/>
  <c r="CF14" i="5"/>
  <c r="DQ14" i="5"/>
  <c r="CB15" i="5"/>
  <c r="DM15" i="5" s="1"/>
  <c r="DL17" i="5"/>
  <c r="DH18" i="5"/>
  <c r="DD19" i="5"/>
  <c r="BR24" i="5"/>
  <c r="DL24" i="5" s="1"/>
  <c r="DL25" i="5"/>
  <c r="CW26" i="5"/>
  <c r="CM27" i="5"/>
  <c r="BR28" i="5"/>
  <c r="DL28" i="5" s="1"/>
  <c r="DA29" i="5"/>
  <c r="DL30" i="5"/>
  <c r="DQ30" i="5"/>
  <c r="CP40" i="5"/>
  <c r="DP43" i="5"/>
  <c r="DO50" i="5"/>
  <c r="DN50" i="5"/>
  <c r="CF53" i="5"/>
  <c r="DO57" i="5"/>
  <c r="DN57" i="5"/>
  <c r="DO63" i="5"/>
  <c r="DN63" i="5"/>
  <c r="CT13" i="5"/>
  <c r="BU14" i="5"/>
  <c r="DL14" i="5" s="1"/>
  <c r="DK16" i="5"/>
  <c r="DQ16" i="5" s="1"/>
  <c r="DQ17" i="5"/>
  <c r="CW18" i="5"/>
  <c r="DQ25" i="5"/>
  <c r="BR38" i="5"/>
  <c r="DL38" i="5" s="1"/>
  <c r="DL40" i="5"/>
  <c r="CF40" i="5"/>
  <c r="DO43" i="5"/>
  <c r="DN43" i="5"/>
  <c r="DD50" i="5"/>
  <c r="DA51" i="5"/>
  <c r="DP58" i="5"/>
  <c r="DM58" i="5"/>
  <c r="DK60" i="5"/>
  <c r="DQ60" i="5" s="1"/>
  <c r="DO61" i="5"/>
  <c r="DN61" i="5"/>
  <c r="DO15" i="5"/>
  <c r="DN15" i="5"/>
  <c r="CP17" i="5"/>
  <c r="CM19" i="5"/>
  <c r="DL20" i="5"/>
  <c r="BY21" i="5"/>
  <c r="BU22" i="5"/>
  <c r="DL22" i="5" s="1"/>
  <c r="CF22" i="5"/>
  <c r="CP25" i="5"/>
  <c r="DQ26" i="5"/>
  <c r="DO28" i="5"/>
  <c r="DN28" i="5"/>
  <c r="DP28" i="5"/>
  <c r="CF30" i="5"/>
  <c r="DM31" i="5"/>
  <c r="DP31" i="5"/>
  <c r="DP34" i="5"/>
  <c r="CB42" i="5"/>
  <c r="DM42" i="5" s="1"/>
  <c r="CT43" i="5"/>
  <c r="DH44" i="5"/>
  <c r="DQ44" i="5" s="1"/>
  <c r="DO46" i="5"/>
  <c r="DN46" i="5"/>
  <c r="DK47" i="5"/>
  <c r="DQ47" i="5" s="1"/>
  <c r="DQ48" i="5"/>
  <c r="DN49" i="5"/>
  <c r="CB55" i="5"/>
  <c r="BY56" i="5"/>
  <c r="CW58" i="5"/>
  <c r="DQ58" i="5"/>
  <c r="DP60" i="5"/>
  <c r="DP14" i="5"/>
  <c r="DN17" i="5"/>
  <c r="DO18" i="5"/>
  <c r="DQ18" i="5"/>
  <c r="DO23" i="5"/>
  <c r="DN23" i="5"/>
  <c r="DN25" i="5"/>
  <c r="DO26" i="5"/>
  <c r="DO27" i="5"/>
  <c r="DN27" i="5"/>
  <c r="DL33" i="5"/>
  <c r="DM35" i="5"/>
  <c r="DP37" i="5"/>
  <c r="DM37" i="5"/>
  <c r="DM57" i="5"/>
  <c r="DM61" i="5"/>
  <c r="DP61" i="5"/>
  <c r="CI16" i="5"/>
  <c r="DN16" i="5" s="1"/>
  <c r="BU18" i="5"/>
  <c r="DL18" i="5" s="1"/>
  <c r="CI24" i="5"/>
  <c r="DN24" i="5" s="1"/>
  <c r="CT24" i="5"/>
  <c r="BU26" i="5"/>
  <c r="DL26" i="5" s="1"/>
  <c r="DM26" i="5"/>
  <c r="CT28" i="5"/>
  <c r="BY29" i="5"/>
  <c r="DP30" i="5"/>
  <c r="DM30" i="5"/>
  <c r="DA31" i="5"/>
  <c r="DL34" i="5"/>
  <c r="CM37" i="5"/>
  <c r="DO42" i="5"/>
  <c r="DN42" i="5"/>
  <c r="DL45" i="5"/>
  <c r="DD46" i="5"/>
  <c r="DA48" i="5"/>
  <c r="BU49" i="5"/>
  <c r="DL49" i="5" s="1"/>
  <c r="DL52" i="5"/>
  <c r="CF52" i="5"/>
  <c r="DO55" i="5"/>
  <c r="DN55" i="5"/>
  <c r="CT55" i="5"/>
  <c r="DP33" i="5"/>
  <c r="DO35" i="5"/>
  <c r="DN35" i="5"/>
  <c r="BY36" i="5"/>
  <c r="DO36" i="5" s="1"/>
  <c r="CW37" i="5"/>
  <c r="DQ37" i="5"/>
  <c r="DK39" i="5"/>
  <c r="DQ39" i="5" s="1"/>
  <c r="BU41" i="5"/>
  <c r="DL41" i="5" s="1"/>
  <c r="DH45" i="5"/>
  <c r="DQ45" i="5" s="1"/>
  <c r="DP46" i="5"/>
  <c r="DM46" i="5"/>
  <c r="BR47" i="5"/>
  <c r="DL47" i="5" s="1"/>
  <c r="DP49" i="5"/>
  <c r="DK51" i="5"/>
  <c r="DQ51" i="5" s="1"/>
  <c r="BU54" i="5"/>
  <c r="DL57" i="5"/>
  <c r="CB59" i="5"/>
  <c r="DM59" i="5" s="1"/>
  <c r="DO60" i="5"/>
  <c r="DN60" i="5"/>
  <c r="CF62" i="5"/>
  <c r="DO31" i="5"/>
  <c r="DN31" i="5"/>
  <c r="DM32" i="5"/>
  <c r="CW33" i="5"/>
  <c r="CB34" i="5"/>
  <c r="DM34" i="5" s="1"/>
  <c r="CI35" i="5"/>
  <c r="CB38" i="5"/>
  <c r="DM38" i="5" s="1"/>
  <c r="DD42" i="5"/>
  <c r="CW45" i="5"/>
  <c r="CM46" i="5"/>
  <c r="DP50" i="5"/>
  <c r="DM50" i="5"/>
  <c r="BU53" i="5"/>
  <c r="DL53" i="5" s="1"/>
  <c r="DQ57" i="5"/>
  <c r="DO58" i="5"/>
  <c r="CT60" i="5"/>
  <c r="DQ61" i="5"/>
  <c r="DQ33" i="5"/>
  <c r="DL36" i="5"/>
  <c r="DQ36" i="5"/>
  <c r="DO37" i="5"/>
  <c r="DQ38" i="5"/>
  <c r="DO39" i="5"/>
  <c r="DP41" i="5"/>
  <c r="DL44" i="5"/>
  <c r="DO47" i="5"/>
  <c r="DN47" i="5"/>
  <c r="BY48" i="5"/>
  <c r="CW49" i="5"/>
  <c r="DM52" i="5"/>
  <c r="DP52" i="5"/>
  <c r="DL56" i="5"/>
  <c r="DK56" i="5"/>
  <c r="DQ56" i="5" s="1"/>
  <c r="CP57" i="5"/>
  <c r="DO59" i="5"/>
  <c r="DN59" i="5"/>
  <c r="DP63" i="5"/>
  <c r="DM63" i="5"/>
  <c r="DQ63" i="5"/>
  <c r="DO34" i="5"/>
  <c r="DN34" i="5"/>
  <c r="DO38" i="5"/>
  <c r="DN38" i="5"/>
  <c r="CI39" i="5"/>
  <c r="DN39" i="5" s="1"/>
  <c r="BY40" i="5"/>
  <c r="DH41" i="5"/>
  <c r="DQ41" i="5" s="1"/>
  <c r="DP42" i="5"/>
  <c r="BR43" i="5"/>
  <c r="DL43" i="5" s="1"/>
  <c r="DO45" i="5"/>
  <c r="CI47" i="5"/>
  <c r="CT47" i="5"/>
  <c r="DQ49" i="5"/>
  <c r="CB50" i="5"/>
  <c r="DO51" i="5"/>
  <c r="DN51" i="5"/>
  <c r="DP53" i="5"/>
  <c r="DP54" i="5"/>
  <c r="DP55" i="5"/>
  <c r="DM55" i="5"/>
  <c r="BU58" i="5"/>
  <c r="DL58" i="5" s="1"/>
  <c r="DN58" i="5"/>
  <c r="DL61" i="5"/>
  <c r="DH62" i="5"/>
  <c r="DQ62" i="5" s="1"/>
  <c r="DM40" i="5" l="1"/>
  <c r="DP40" i="5"/>
  <c r="DO30" i="5"/>
  <c r="DN30" i="5"/>
  <c r="DO40" i="5"/>
  <c r="DN40" i="5"/>
  <c r="DP5" i="5"/>
  <c r="DM48" i="5"/>
  <c r="DP48" i="5"/>
  <c r="DM56" i="5"/>
  <c r="DP56" i="5"/>
  <c r="DP21" i="5"/>
  <c r="DM21" i="5"/>
  <c r="DO14" i="5"/>
  <c r="DN14" i="5"/>
  <c r="DP38" i="5"/>
  <c r="DM11" i="5"/>
  <c r="DP11" i="5"/>
  <c r="DM29" i="5"/>
  <c r="DP29" i="5"/>
  <c r="DO11" i="5"/>
  <c r="DO48" i="5"/>
  <c r="DP47" i="5"/>
  <c r="DO52" i="5"/>
  <c r="DN52" i="5"/>
  <c r="DO53" i="5"/>
  <c r="DN53" i="5"/>
  <c r="DO56" i="5"/>
  <c r="DO62" i="5"/>
  <c r="DN62" i="5"/>
  <c r="DM36" i="5"/>
  <c r="DP36" i="5"/>
  <c r="DO22" i="5"/>
  <c r="DN22" i="5"/>
  <c r="DP59" i="5"/>
  <c r="DO21" i="5"/>
  <c r="DP24" i="5"/>
  <c r="F66" i="4" l="1"/>
  <c r="F65" i="4"/>
  <c r="F64" i="4"/>
  <c r="F63" i="4"/>
  <c r="F62" i="4"/>
  <c r="F61" i="4"/>
  <c r="F60" i="4"/>
  <c r="F59" i="4"/>
  <c r="F58" i="4"/>
  <c r="F57" i="4"/>
  <c r="F55" i="4"/>
  <c r="F54" i="4"/>
  <c r="F53" i="4"/>
  <c r="F52" i="4"/>
  <c r="F51" i="4"/>
  <c r="F50" i="4"/>
  <c r="F49" i="4"/>
  <c r="F48" i="4"/>
  <c r="F47" i="4"/>
  <c r="F46" i="4"/>
  <c r="F45" i="4"/>
  <c r="F44" i="4"/>
  <c r="F43" i="4"/>
  <c r="F41" i="4"/>
  <c r="F40" i="4"/>
  <c r="F39" i="4"/>
  <c r="F38" i="4"/>
  <c r="F37" i="4"/>
  <c r="F36" i="4"/>
  <c r="F35" i="4"/>
  <c r="F34" i="4"/>
  <c r="F33" i="4"/>
  <c r="F32" i="4"/>
  <c r="F31" i="4"/>
  <c r="F30" i="4"/>
  <c r="F29" i="4"/>
  <c r="F28" i="4"/>
  <c r="F26" i="4"/>
  <c r="F25" i="4"/>
  <c r="F24" i="4"/>
  <c r="F23" i="4"/>
  <c r="F22" i="4"/>
  <c r="F21" i="4"/>
  <c r="F20" i="4"/>
  <c r="F19" i="4"/>
  <c r="F18" i="4"/>
  <c r="F17" i="4"/>
  <c r="F16" i="4"/>
  <c r="F15" i="4"/>
  <c r="F14" i="4"/>
  <c r="F13" i="4"/>
  <c r="F12" i="4"/>
  <c r="F11" i="4"/>
  <c r="F10" i="4"/>
  <c r="F8" i="4"/>
  <c r="F7" i="4"/>
  <c r="D66" i="4"/>
  <c r="D65" i="4"/>
  <c r="D64" i="4"/>
  <c r="D63" i="4"/>
  <c r="D62" i="4"/>
  <c r="D61" i="4"/>
  <c r="D60" i="4"/>
  <c r="D59" i="4"/>
  <c r="D58" i="4"/>
  <c r="D57" i="4"/>
  <c r="D54" i="4"/>
  <c r="D53" i="4"/>
  <c r="D52" i="4"/>
  <c r="D51" i="4"/>
  <c r="D50" i="4"/>
  <c r="D49" i="4"/>
  <c r="D48" i="4"/>
  <c r="D47" i="4"/>
  <c r="D46" i="4"/>
  <c r="D45" i="4"/>
  <c r="D44" i="4"/>
  <c r="D43" i="4"/>
  <c r="D40" i="4"/>
  <c r="D39" i="4"/>
  <c r="D38" i="4"/>
  <c r="D37" i="4"/>
  <c r="D36" i="4"/>
  <c r="D35" i="4"/>
  <c r="D34" i="4"/>
  <c r="D33" i="4"/>
  <c r="D32" i="4"/>
  <c r="D31" i="4"/>
  <c r="D30" i="4"/>
  <c r="D29" i="4"/>
  <c r="D28" i="4"/>
  <c r="D25" i="4"/>
  <c r="D24" i="4"/>
  <c r="D23" i="4"/>
  <c r="D22" i="4"/>
  <c r="D21" i="4"/>
  <c r="D20" i="4"/>
  <c r="D19" i="4"/>
  <c r="D18" i="4"/>
  <c r="D17" i="4"/>
  <c r="D16" i="4"/>
  <c r="D15" i="4"/>
  <c r="D14" i="4"/>
  <c r="D13" i="4"/>
  <c r="D12" i="4"/>
  <c r="D11" i="4"/>
  <c r="D10" i="4"/>
  <c r="DQ6" i="3" l="1"/>
  <c r="DQ8" i="3"/>
  <c r="DQ10" i="3"/>
  <c r="DQ12" i="3"/>
  <c r="DI63" i="3"/>
  <c r="DI62" i="3"/>
  <c r="DI61" i="3"/>
  <c r="DI60" i="3"/>
  <c r="DI59" i="3"/>
  <c r="DI58" i="3"/>
  <c r="DI57" i="3"/>
  <c r="DI56" i="3"/>
  <c r="DI55" i="3"/>
  <c r="DI54" i="3"/>
  <c r="DI53" i="3"/>
  <c r="DI52" i="3"/>
  <c r="DI51" i="3"/>
  <c r="DI50" i="3"/>
  <c r="DI49" i="3"/>
  <c r="DI48" i="3"/>
  <c r="DI47" i="3"/>
  <c r="DI46" i="3"/>
  <c r="DI45" i="3"/>
  <c r="DI44" i="3"/>
  <c r="DI43" i="3"/>
  <c r="DI42" i="3"/>
  <c r="DI41" i="3"/>
  <c r="DI40" i="3"/>
  <c r="DI39" i="3"/>
  <c r="DI38" i="3"/>
  <c r="DI37" i="3"/>
  <c r="DI36" i="3"/>
  <c r="DI35" i="3"/>
  <c r="DI34" i="3"/>
  <c r="DI33" i="3"/>
  <c r="DI32" i="3"/>
  <c r="DI31" i="3"/>
  <c r="DI30" i="3"/>
  <c r="DI29" i="3"/>
  <c r="DI28" i="3"/>
  <c r="DI27" i="3"/>
  <c r="DI26" i="3"/>
  <c r="DI25" i="3"/>
  <c r="DI24" i="3"/>
  <c r="DI23" i="3"/>
  <c r="DI22" i="3"/>
  <c r="DI21" i="3"/>
  <c r="DI20" i="3"/>
  <c r="DI19" i="3"/>
  <c r="DI18" i="3"/>
  <c r="DI17" i="3"/>
  <c r="DI16" i="3"/>
  <c r="DI15" i="3"/>
  <c r="DI14" i="3"/>
  <c r="DI13" i="3"/>
  <c r="DI11" i="3"/>
  <c r="DI9" i="3"/>
  <c r="DI7" i="3"/>
  <c r="DI5" i="3"/>
  <c r="DI4" i="3"/>
  <c r="DD60" i="3"/>
  <c r="DC63" i="3"/>
  <c r="DD63" i="3" s="1"/>
  <c r="DC62" i="3"/>
  <c r="DD62" i="3" s="1"/>
  <c r="DC61" i="3"/>
  <c r="DD61" i="3" s="1"/>
  <c r="DC60" i="3"/>
  <c r="DC59" i="3"/>
  <c r="DD59" i="3" s="1"/>
  <c r="DC58" i="3"/>
  <c r="DD58" i="3" s="1"/>
  <c r="DC57" i="3"/>
  <c r="DD57" i="3" s="1"/>
  <c r="DC56" i="3"/>
  <c r="DD56" i="3" s="1"/>
  <c r="DC55" i="3"/>
  <c r="DD55" i="3" s="1"/>
  <c r="DC54" i="3"/>
  <c r="DD54" i="3" s="1"/>
  <c r="DC53" i="3"/>
  <c r="DD53" i="3" s="1"/>
  <c r="DC52" i="3"/>
  <c r="DD52" i="3" s="1"/>
  <c r="DC51" i="3"/>
  <c r="DD51" i="3" s="1"/>
  <c r="DC50" i="3"/>
  <c r="DD50" i="3" s="1"/>
  <c r="DC49" i="3"/>
  <c r="DD49" i="3" s="1"/>
  <c r="DC48" i="3"/>
  <c r="DD48" i="3" s="1"/>
  <c r="DC47" i="3"/>
  <c r="DD47" i="3" s="1"/>
  <c r="DC46" i="3"/>
  <c r="DD46" i="3" s="1"/>
  <c r="DC45" i="3"/>
  <c r="DD45" i="3" s="1"/>
  <c r="DC44" i="3"/>
  <c r="DD44" i="3" s="1"/>
  <c r="DC43" i="3"/>
  <c r="DD43" i="3" s="1"/>
  <c r="DC42" i="3"/>
  <c r="DD42" i="3" s="1"/>
  <c r="DC41" i="3"/>
  <c r="DD41" i="3" s="1"/>
  <c r="DC40" i="3"/>
  <c r="DD40" i="3" s="1"/>
  <c r="DC39" i="3"/>
  <c r="DD39" i="3" s="1"/>
  <c r="DC38" i="3"/>
  <c r="DD38" i="3" s="1"/>
  <c r="DC37" i="3"/>
  <c r="DD37" i="3" s="1"/>
  <c r="DC36" i="3"/>
  <c r="DD36" i="3" s="1"/>
  <c r="DC35" i="3"/>
  <c r="DD35" i="3" s="1"/>
  <c r="DC34" i="3"/>
  <c r="DD34" i="3" s="1"/>
  <c r="DC33" i="3"/>
  <c r="DD33" i="3" s="1"/>
  <c r="DC32" i="3"/>
  <c r="DD32" i="3" s="1"/>
  <c r="DC31" i="3"/>
  <c r="DD31" i="3" s="1"/>
  <c r="DC30" i="3"/>
  <c r="DD30" i="3" s="1"/>
  <c r="DC29" i="3"/>
  <c r="DD29" i="3" s="1"/>
  <c r="DC28" i="3"/>
  <c r="DD28" i="3" s="1"/>
  <c r="DC27" i="3"/>
  <c r="DD27" i="3" s="1"/>
  <c r="DC26" i="3"/>
  <c r="DD26" i="3" s="1"/>
  <c r="DC25" i="3"/>
  <c r="DD25" i="3" s="1"/>
  <c r="DC24" i="3"/>
  <c r="DD24" i="3" s="1"/>
  <c r="DC23" i="3"/>
  <c r="DD23" i="3" s="1"/>
  <c r="DC22" i="3"/>
  <c r="DD22" i="3" s="1"/>
  <c r="DC21" i="3"/>
  <c r="DD21" i="3" s="1"/>
  <c r="DC20" i="3"/>
  <c r="DD20" i="3" s="1"/>
  <c r="DC19" i="3"/>
  <c r="DD19" i="3" s="1"/>
  <c r="DC18" i="3"/>
  <c r="DD18" i="3" s="1"/>
  <c r="DC17" i="3"/>
  <c r="DD17" i="3" s="1"/>
  <c r="DC16" i="3"/>
  <c r="DD16" i="3" s="1"/>
  <c r="DC15" i="3"/>
  <c r="DD15" i="3" s="1"/>
  <c r="DC14" i="3"/>
  <c r="DD14" i="3" s="1"/>
  <c r="DC13" i="3"/>
  <c r="DD13" i="3" s="1"/>
  <c r="DC11" i="3"/>
  <c r="DC9" i="3"/>
  <c r="DC7" i="3"/>
  <c r="DD7" i="3" s="1"/>
  <c r="DC5" i="3"/>
  <c r="DC4" i="3"/>
  <c r="DB63" i="3"/>
  <c r="DB62" i="3"/>
  <c r="DB61" i="3"/>
  <c r="DB60" i="3"/>
  <c r="DB59" i="3"/>
  <c r="DB58" i="3"/>
  <c r="DB57" i="3"/>
  <c r="DB56" i="3"/>
  <c r="DB55" i="3"/>
  <c r="DB54" i="3"/>
  <c r="DB53" i="3"/>
  <c r="DB52" i="3"/>
  <c r="DB51" i="3"/>
  <c r="DB50" i="3"/>
  <c r="DB49" i="3"/>
  <c r="DB48" i="3"/>
  <c r="DB47" i="3"/>
  <c r="DB46" i="3"/>
  <c r="DB45" i="3"/>
  <c r="DB44" i="3"/>
  <c r="DB43" i="3"/>
  <c r="DB42" i="3"/>
  <c r="DB41" i="3"/>
  <c r="DB40" i="3"/>
  <c r="DB39" i="3"/>
  <c r="DB38" i="3"/>
  <c r="DB37" i="3"/>
  <c r="DB36" i="3"/>
  <c r="DB35" i="3"/>
  <c r="DB34" i="3"/>
  <c r="DB33" i="3"/>
  <c r="DB32" i="3"/>
  <c r="DB31" i="3"/>
  <c r="DB30" i="3"/>
  <c r="DB29" i="3"/>
  <c r="DB28" i="3"/>
  <c r="DB27" i="3"/>
  <c r="DB26" i="3"/>
  <c r="DB25" i="3"/>
  <c r="DB24" i="3"/>
  <c r="DB23" i="3"/>
  <c r="DB22" i="3"/>
  <c r="DB21" i="3"/>
  <c r="DB20" i="3"/>
  <c r="DB19" i="3"/>
  <c r="DB18" i="3"/>
  <c r="DB17" i="3"/>
  <c r="DB16" i="3"/>
  <c r="DB15" i="3"/>
  <c r="DB14" i="3"/>
  <c r="DB13" i="3"/>
  <c r="DB11" i="3"/>
  <c r="DB9" i="3"/>
  <c r="DB7" i="3"/>
  <c r="DB5" i="3"/>
  <c r="DB4" i="3"/>
  <c r="CY63" i="3"/>
  <c r="CY62" i="3"/>
  <c r="CY61" i="3"/>
  <c r="CY60" i="3"/>
  <c r="CY59" i="3"/>
  <c r="CY58" i="3"/>
  <c r="CY57" i="3"/>
  <c r="CY56" i="3"/>
  <c r="CY55" i="3"/>
  <c r="CY54" i="3"/>
  <c r="CY53" i="3"/>
  <c r="CY52" i="3"/>
  <c r="CY51" i="3"/>
  <c r="CY50" i="3"/>
  <c r="CY49" i="3"/>
  <c r="CY48" i="3"/>
  <c r="CY47" i="3"/>
  <c r="CY46" i="3"/>
  <c r="CY45" i="3"/>
  <c r="CY44" i="3"/>
  <c r="CY43" i="3"/>
  <c r="CY42" i="3"/>
  <c r="CY41" i="3"/>
  <c r="CY40" i="3"/>
  <c r="CY39" i="3"/>
  <c r="CY38" i="3"/>
  <c r="CY37" i="3"/>
  <c r="CY36" i="3"/>
  <c r="CY35" i="3"/>
  <c r="CY34" i="3"/>
  <c r="CY33" i="3"/>
  <c r="CY32" i="3"/>
  <c r="CY31" i="3"/>
  <c r="CY30" i="3"/>
  <c r="CY29" i="3"/>
  <c r="CY28" i="3"/>
  <c r="CY27" i="3"/>
  <c r="CY26" i="3"/>
  <c r="CY25" i="3"/>
  <c r="CY24" i="3"/>
  <c r="CY23" i="3"/>
  <c r="CY22" i="3"/>
  <c r="CY21" i="3"/>
  <c r="CY20" i="3"/>
  <c r="CY19" i="3"/>
  <c r="CY18" i="3"/>
  <c r="CY17" i="3"/>
  <c r="CY16" i="3"/>
  <c r="CY15" i="3"/>
  <c r="CY14" i="3"/>
  <c r="CY13" i="3"/>
  <c r="CY11" i="3"/>
  <c r="CY9" i="3"/>
  <c r="CY7" i="3"/>
  <c r="CY5" i="3"/>
  <c r="CY4" i="3"/>
  <c r="DF63" i="3"/>
  <c r="DF62" i="3"/>
  <c r="DF61" i="3"/>
  <c r="DF60" i="3"/>
  <c r="DF59" i="3"/>
  <c r="DF58" i="3"/>
  <c r="DF57" i="3"/>
  <c r="DF56" i="3"/>
  <c r="DF55" i="3"/>
  <c r="DF54" i="3"/>
  <c r="DF53" i="3"/>
  <c r="DF52" i="3"/>
  <c r="DF51" i="3"/>
  <c r="DF50" i="3"/>
  <c r="DF49" i="3"/>
  <c r="DF48" i="3"/>
  <c r="DF47" i="3"/>
  <c r="DF46" i="3"/>
  <c r="DF45" i="3"/>
  <c r="DF44" i="3"/>
  <c r="DF43" i="3"/>
  <c r="DF42" i="3"/>
  <c r="DF41" i="3"/>
  <c r="DF40" i="3"/>
  <c r="DF39" i="3"/>
  <c r="DF38" i="3"/>
  <c r="DF37" i="3"/>
  <c r="DF36" i="3"/>
  <c r="DF35" i="3"/>
  <c r="DF34" i="3"/>
  <c r="DF33" i="3"/>
  <c r="DF32" i="3"/>
  <c r="DF31" i="3"/>
  <c r="DF30" i="3"/>
  <c r="DF29" i="3"/>
  <c r="DF28" i="3"/>
  <c r="DF27" i="3"/>
  <c r="DF26" i="3"/>
  <c r="DF25" i="3"/>
  <c r="DF24" i="3"/>
  <c r="DF23" i="3"/>
  <c r="DF22" i="3"/>
  <c r="DF21" i="3"/>
  <c r="DF20" i="3"/>
  <c r="DF19" i="3"/>
  <c r="DF18" i="3"/>
  <c r="DF17" i="3"/>
  <c r="DF16" i="3"/>
  <c r="DF15" i="3"/>
  <c r="DF14" i="3"/>
  <c r="DF13" i="3"/>
  <c r="DF11" i="3"/>
  <c r="DF9" i="3"/>
  <c r="DF7" i="3"/>
  <c r="DF5" i="3"/>
  <c r="DF4" i="3"/>
  <c r="CZ63" i="3"/>
  <c r="DA63" i="3" s="1"/>
  <c r="CZ62" i="3"/>
  <c r="DA62" i="3" s="1"/>
  <c r="CZ61" i="3"/>
  <c r="DA61" i="3" s="1"/>
  <c r="CZ60" i="3"/>
  <c r="DA60" i="3" s="1"/>
  <c r="CZ59" i="3"/>
  <c r="DA59" i="3" s="1"/>
  <c r="CZ58" i="3"/>
  <c r="DA58" i="3" s="1"/>
  <c r="CZ57" i="3"/>
  <c r="DA57" i="3" s="1"/>
  <c r="CZ56" i="3"/>
  <c r="DA56" i="3" s="1"/>
  <c r="CZ55" i="3"/>
  <c r="DA55" i="3" s="1"/>
  <c r="CZ54" i="3"/>
  <c r="DA54" i="3" s="1"/>
  <c r="CZ53" i="3"/>
  <c r="DA53" i="3" s="1"/>
  <c r="CZ52" i="3"/>
  <c r="DA52" i="3" s="1"/>
  <c r="CZ51" i="3"/>
  <c r="DA51" i="3" s="1"/>
  <c r="CZ50" i="3"/>
  <c r="DA50" i="3" s="1"/>
  <c r="CZ49" i="3"/>
  <c r="DA49" i="3" s="1"/>
  <c r="CZ48" i="3"/>
  <c r="DA48" i="3" s="1"/>
  <c r="CZ47" i="3"/>
  <c r="DA47" i="3" s="1"/>
  <c r="CZ46" i="3"/>
  <c r="DA46" i="3" s="1"/>
  <c r="CZ45" i="3"/>
  <c r="DA45" i="3" s="1"/>
  <c r="CZ44" i="3"/>
  <c r="DA44" i="3" s="1"/>
  <c r="CZ43" i="3"/>
  <c r="DA43" i="3" s="1"/>
  <c r="CZ42" i="3"/>
  <c r="DA42" i="3" s="1"/>
  <c r="CZ41" i="3"/>
  <c r="DA41" i="3" s="1"/>
  <c r="CZ40" i="3"/>
  <c r="DA40" i="3" s="1"/>
  <c r="CZ39" i="3"/>
  <c r="DA39" i="3" s="1"/>
  <c r="CZ38" i="3"/>
  <c r="DA38" i="3" s="1"/>
  <c r="CZ37" i="3"/>
  <c r="DA37" i="3" s="1"/>
  <c r="CZ36" i="3"/>
  <c r="DA36" i="3" s="1"/>
  <c r="CZ35" i="3"/>
  <c r="DA35" i="3" s="1"/>
  <c r="CZ34" i="3"/>
  <c r="DA34" i="3" s="1"/>
  <c r="CZ33" i="3"/>
  <c r="DA33" i="3" s="1"/>
  <c r="CZ32" i="3"/>
  <c r="DA32" i="3" s="1"/>
  <c r="CZ31" i="3"/>
  <c r="DA31" i="3" s="1"/>
  <c r="CZ30" i="3"/>
  <c r="DA30" i="3" s="1"/>
  <c r="CZ29" i="3"/>
  <c r="DA29" i="3" s="1"/>
  <c r="CZ28" i="3"/>
  <c r="DA28" i="3" s="1"/>
  <c r="CZ27" i="3"/>
  <c r="DA27" i="3" s="1"/>
  <c r="CZ26" i="3"/>
  <c r="DA26" i="3" s="1"/>
  <c r="CZ25" i="3"/>
  <c r="DA25" i="3" s="1"/>
  <c r="CZ24" i="3"/>
  <c r="DA24" i="3" s="1"/>
  <c r="CZ23" i="3"/>
  <c r="DA23" i="3" s="1"/>
  <c r="CZ22" i="3"/>
  <c r="DA22" i="3" s="1"/>
  <c r="CZ21" i="3"/>
  <c r="DA21" i="3" s="1"/>
  <c r="CZ20" i="3"/>
  <c r="DA20" i="3" s="1"/>
  <c r="CZ19" i="3"/>
  <c r="DA19" i="3" s="1"/>
  <c r="CZ18" i="3"/>
  <c r="DA18" i="3" s="1"/>
  <c r="CZ17" i="3"/>
  <c r="DA17" i="3" s="1"/>
  <c r="CZ16" i="3"/>
  <c r="DA16" i="3" s="1"/>
  <c r="CZ15" i="3"/>
  <c r="DA15" i="3" s="1"/>
  <c r="CZ14" i="3"/>
  <c r="DA14" i="3" s="1"/>
  <c r="CZ13" i="3"/>
  <c r="DA13" i="3" s="1"/>
  <c r="CZ11" i="3"/>
  <c r="DA11" i="3" s="1"/>
  <c r="CZ9" i="3"/>
  <c r="DA9" i="3" s="1"/>
  <c r="CZ7" i="3"/>
  <c r="DA7" i="3" s="1"/>
  <c r="CZ5" i="3"/>
  <c r="DA5" i="3" s="1"/>
  <c r="CZ4" i="3"/>
  <c r="DA4" i="3" s="1"/>
  <c r="DD5" i="3" l="1"/>
  <c r="DD9" i="3"/>
  <c r="DD11" i="3"/>
  <c r="DD4" i="3"/>
  <c r="BT13" i="1"/>
  <c r="BT11" i="1"/>
  <c r="BT9" i="1"/>
  <c r="BT7" i="1"/>
  <c r="BL11" i="3"/>
  <c r="BK11" i="3"/>
  <c r="BJ11" i="3"/>
  <c r="BL9" i="3"/>
  <c r="BK9" i="3"/>
  <c r="BJ9" i="3"/>
  <c r="BL7" i="3"/>
  <c r="BK7" i="3"/>
  <c r="BJ7" i="3"/>
  <c r="BL5" i="3"/>
  <c r="BK5" i="3"/>
  <c r="BJ5" i="3"/>
  <c r="J66" i="4"/>
  <c r="J65" i="4"/>
  <c r="J64" i="4"/>
  <c r="J63" i="4"/>
  <c r="J62" i="4"/>
  <c r="J61" i="4"/>
  <c r="J60" i="4"/>
  <c r="J59" i="4"/>
  <c r="J58" i="4"/>
  <c r="J57" i="4"/>
  <c r="J54" i="4"/>
  <c r="J53" i="4"/>
  <c r="J52" i="4"/>
  <c r="J51" i="4"/>
  <c r="J50" i="4"/>
  <c r="J49" i="4"/>
  <c r="J48" i="4"/>
  <c r="J47" i="4"/>
  <c r="J46" i="4"/>
  <c r="J45" i="4"/>
  <c r="J44" i="4"/>
  <c r="J43" i="4"/>
  <c r="J40" i="4"/>
  <c r="J39" i="4"/>
  <c r="J38" i="4"/>
  <c r="J37" i="4"/>
  <c r="J36" i="4"/>
  <c r="J35" i="4"/>
  <c r="J34" i="4"/>
  <c r="J33" i="4"/>
  <c r="J32" i="4"/>
  <c r="J31" i="4"/>
  <c r="J30" i="4"/>
  <c r="J29" i="4"/>
  <c r="J28" i="4"/>
  <c r="J25" i="4"/>
  <c r="J24" i="4"/>
  <c r="J23" i="4"/>
  <c r="J22" i="4"/>
  <c r="J21" i="4"/>
  <c r="J20" i="4"/>
  <c r="J19" i="4"/>
  <c r="J18" i="4"/>
  <c r="J17" i="4"/>
  <c r="J16" i="4"/>
  <c r="J15" i="4"/>
  <c r="J14" i="4"/>
  <c r="J13" i="4"/>
  <c r="J12" i="4"/>
  <c r="J11" i="4"/>
  <c r="J10" i="4"/>
  <c r="I66" i="4"/>
  <c r="I65" i="4"/>
  <c r="I64" i="4"/>
  <c r="I63" i="4"/>
  <c r="I62" i="4"/>
  <c r="I61" i="4"/>
  <c r="I60" i="4"/>
  <c r="I59" i="4"/>
  <c r="I58" i="4"/>
  <c r="I57" i="4"/>
  <c r="I54" i="4"/>
  <c r="I53" i="4"/>
  <c r="I52" i="4"/>
  <c r="I51" i="4"/>
  <c r="I50" i="4"/>
  <c r="I49" i="4"/>
  <c r="I48" i="4"/>
  <c r="I47" i="4"/>
  <c r="I46" i="4"/>
  <c r="I45" i="4"/>
  <c r="I44" i="4"/>
  <c r="I43" i="4"/>
  <c r="I40" i="4"/>
  <c r="I39" i="4"/>
  <c r="I38" i="4"/>
  <c r="I37" i="4"/>
  <c r="I36" i="4"/>
  <c r="I35" i="4"/>
  <c r="I34" i="4"/>
  <c r="I33" i="4"/>
  <c r="I32" i="4"/>
  <c r="I31" i="4"/>
  <c r="I30" i="4"/>
  <c r="I29" i="4"/>
  <c r="I28" i="4"/>
  <c r="I25" i="4"/>
  <c r="I24" i="4"/>
  <c r="I23" i="4"/>
  <c r="I22" i="4"/>
  <c r="I21" i="4"/>
  <c r="I20" i="4"/>
  <c r="I19" i="4"/>
  <c r="I18" i="4"/>
  <c r="I17" i="4"/>
  <c r="I16" i="4"/>
  <c r="I15" i="4"/>
  <c r="I14" i="4"/>
  <c r="I13" i="4"/>
  <c r="I12" i="4"/>
  <c r="I11" i="4"/>
  <c r="I10" i="4"/>
  <c r="G66" i="4"/>
  <c r="G65" i="4"/>
  <c r="G64" i="4"/>
  <c r="G63" i="4"/>
  <c r="G62" i="4"/>
  <c r="G61" i="4"/>
  <c r="G60" i="4"/>
  <c r="G59" i="4"/>
  <c r="G58" i="4"/>
  <c r="G57" i="4"/>
  <c r="G55" i="4"/>
  <c r="G54" i="4"/>
  <c r="G53" i="4"/>
  <c r="G52" i="4"/>
  <c r="G51" i="4"/>
  <c r="G50" i="4"/>
  <c r="G49" i="4"/>
  <c r="G48" i="4"/>
  <c r="G47" i="4"/>
  <c r="G46" i="4"/>
  <c r="G45" i="4"/>
  <c r="G44" i="4"/>
  <c r="G43" i="4"/>
  <c r="G41" i="4"/>
  <c r="G40" i="4"/>
  <c r="G39" i="4"/>
  <c r="G38" i="4"/>
  <c r="G37" i="4"/>
  <c r="G36" i="4"/>
  <c r="G35" i="4"/>
  <c r="G34" i="4"/>
  <c r="G33" i="4"/>
  <c r="G32" i="4"/>
  <c r="G31" i="4"/>
  <c r="G30" i="4"/>
  <c r="G29" i="4"/>
  <c r="G28" i="4"/>
  <c r="G26" i="4"/>
  <c r="G25" i="4"/>
  <c r="G24" i="4"/>
  <c r="G23" i="4"/>
  <c r="G22" i="4"/>
  <c r="G21" i="4"/>
  <c r="G20" i="4"/>
  <c r="G19" i="4"/>
  <c r="G18" i="4"/>
  <c r="G17" i="4"/>
  <c r="G16" i="4"/>
  <c r="G15" i="4"/>
  <c r="G14" i="4"/>
  <c r="G13" i="4"/>
  <c r="G12" i="4"/>
  <c r="G11" i="4"/>
  <c r="G10" i="4"/>
  <c r="G8" i="4"/>
  <c r="G7" i="4"/>
  <c r="DK24" i="3"/>
  <c r="DQ24" i="3" s="1"/>
  <c r="DK36" i="3"/>
  <c r="DQ36" i="3" s="1"/>
  <c r="DJ63" i="3"/>
  <c r="DK63" i="3" s="1"/>
  <c r="DJ62" i="3"/>
  <c r="DK62" i="3" s="1"/>
  <c r="DJ61" i="3"/>
  <c r="DK61" i="3" s="1"/>
  <c r="DJ60" i="3"/>
  <c r="DK60" i="3" s="1"/>
  <c r="DJ59" i="3"/>
  <c r="DK59" i="3" s="1"/>
  <c r="DJ58" i="3"/>
  <c r="DK58" i="3" s="1"/>
  <c r="DJ57" i="3"/>
  <c r="DK57" i="3" s="1"/>
  <c r="DJ56" i="3"/>
  <c r="DK56" i="3" s="1"/>
  <c r="DQ56" i="3" s="1"/>
  <c r="DJ55" i="3"/>
  <c r="DK55" i="3" s="1"/>
  <c r="DJ54" i="3"/>
  <c r="DK54" i="3" s="1"/>
  <c r="DJ53" i="3"/>
  <c r="DK53" i="3" s="1"/>
  <c r="DJ52" i="3"/>
  <c r="DK52" i="3" s="1"/>
  <c r="DJ51" i="3"/>
  <c r="DK51" i="3" s="1"/>
  <c r="DJ50" i="3"/>
  <c r="DK50" i="3" s="1"/>
  <c r="DJ49" i="3"/>
  <c r="DK49" i="3" s="1"/>
  <c r="DJ48" i="3"/>
  <c r="DK48" i="3" s="1"/>
  <c r="DQ48" i="3" s="1"/>
  <c r="DJ47" i="3"/>
  <c r="DK47" i="3" s="1"/>
  <c r="DJ46" i="3"/>
  <c r="DK46" i="3" s="1"/>
  <c r="DJ45" i="3"/>
  <c r="DK45" i="3" s="1"/>
  <c r="DJ44" i="3"/>
  <c r="DK44" i="3" s="1"/>
  <c r="DJ43" i="3"/>
  <c r="DK43" i="3" s="1"/>
  <c r="DJ42" i="3"/>
  <c r="DK42" i="3" s="1"/>
  <c r="DJ41" i="3"/>
  <c r="DK41" i="3" s="1"/>
  <c r="DJ40" i="3"/>
  <c r="DK40" i="3" s="1"/>
  <c r="DQ40" i="3" s="1"/>
  <c r="DJ39" i="3"/>
  <c r="DK39" i="3" s="1"/>
  <c r="DJ38" i="3"/>
  <c r="DJ37" i="3"/>
  <c r="DK37" i="3" s="1"/>
  <c r="DJ36" i="3"/>
  <c r="DJ35" i="3"/>
  <c r="DK35" i="3" s="1"/>
  <c r="DQ35" i="3" s="1"/>
  <c r="DJ34" i="3"/>
  <c r="DK34" i="3" s="1"/>
  <c r="DJ33" i="3"/>
  <c r="DK33" i="3" s="1"/>
  <c r="DJ32" i="3"/>
  <c r="DK32" i="3" s="1"/>
  <c r="DJ31" i="3"/>
  <c r="DK31" i="3" s="1"/>
  <c r="DJ30" i="3"/>
  <c r="DK30" i="3" s="1"/>
  <c r="DJ29" i="3"/>
  <c r="DJ28" i="3"/>
  <c r="DK28" i="3" s="1"/>
  <c r="DJ27" i="3"/>
  <c r="DK27" i="3" s="1"/>
  <c r="DQ27" i="3" s="1"/>
  <c r="DJ26" i="3"/>
  <c r="DK26" i="3" s="1"/>
  <c r="DJ25" i="3"/>
  <c r="DK25" i="3" s="1"/>
  <c r="DJ24" i="3"/>
  <c r="DJ23" i="3"/>
  <c r="DK23" i="3" s="1"/>
  <c r="DJ22" i="3"/>
  <c r="DK22" i="3" s="1"/>
  <c r="DJ21" i="3"/>
  <c r="DK21" i="3" s="1"/>
  <c r="DJ20" i="3"/>
  <c r="DK20" i="3" s="1"/>
  <c r="DJ19" i="3"/>
  <c r="DK19" i="3" s="1"/>
  <c r="DJ18" i="3"/>
  <c r="DK18" i="3" s="1"/>
  <c r="DJ17" i="3"/>
  <c r="DK17" i="3" s="1"/>
  <c r="DJ16" i="3"/>
  <c r="DK16" i="3" s="1"/>
  <c r="DJ15" i="3"/>
  <c r="DK15" i="3" s="1"/>
  <c r="DJ14" i="3"/>
  <c r="DK14" i="3" s="1"/>
  <c r="DJ13" i="3"/>
  <c r="DK13" i="3" s="1"/>
  <c r="DJ11" i="3"/>
  <c r="DK11" i="3" s="1"/>
  <c r="DJ9" i="3"/>
  <c r="DK9" i="3" s="1"/>
  <c r="DJ7" i="3"/>
  <c r="DK7" i="3" s="1"/>
  <c r="DJ5" i="3"/>
  <c r="DK5" i="3" s="1"/>
  <c r="DJ4" i="3"/>
  <c r="DK4" i="3" s="1"/>
  <c r="DG63" i="3"/>
  <c r="DG62" i="3"/>
  <c r="DH62" i="3" s="1"/>
  <c r="K65" i="4" s="1"/>
  <c r="DG61" i="3"/>
  <c r="DH61" i="3" s="1"/>
  <c r="K64" i="4" s="1"/>
  <c r="DG60" i="3"/>
  <c r="DH60" i="3" s="1"/>
  <c r="DG59" i="3"/>
  <c r="DH59" i="3" s="1"/>
  <c r="H62" i="4" s="1"/>
  <c r="DG58" i="3"/>
  <c r="DH58" i="3" s="1"/>
  <c r="DG57" i="3"/>
  <c r="DH57" i="3" s="1"/>
  <c r="DG56" i="3"/>
  <c r="DH56" i="3" s="1"/>
  <c r="H59" i="4" s="1"/>
  <c r="DG55" i="3"/>
  <c r="DG54" i="3"/>
  <c r="DH54" i="3" s="1"/>
  <c r="DG53" i="3"/>
  <c r="DH53" i="3" s="1"/>
  <c r="H54" i="4" s="1"/>
  <c r="DG52" i="3"/>
  <c r="DH52" i="3" s="1"/>
  <c r="DG51" i="3"/>
  <c r="DH51" i="3" s="1"/>
  <c r="H52" i="4" s="1"/>
  <c r="DG50" i="3"/>
  <c r="DH50" i="3" s="1"/>
  <c r="DG49" i="3"/>
  <c r="DH49" i="3" s="1"/>
  <c r="DG48" i="3"/>
  <c r="DH48" i="3" s="1"/>
  <c r="DG47" i="3"/>
  <c r="DG46" i="3"/>
  <c r="DH46" i="3" s="1"/>
  <c r="DG45" i="3"/>
  <c r="DH45" i="3" s="1"/>
  <c r="H46" i="4" s="1"/>
  <c r="DG44" i="3"/>
  <c r="DH44" i="3" s="1"/>
  <c r="DG43" i="3"/>
  <c r="DH43" i="3" s="1"/>
  <c r="H44" i="4" s="1"/>
  <c r="DG42" i="3"/>
  <c r="DH42" i="3" s="1"/>
  <c r="H43" i="4" s="1"/>
  <c r="DG41" i="3"/>
  <c r="DH41" i="3" s="1"/>
  <c r="DG40" i="3"/>
  <c r="DH40" i="3" s="1"/>
  <c r="DG39" i="3"/>
  <c r="DH39" i="3" s="1"/>
  <c r="DG38" i="3"/>
  <c r="DH38" i="3" s="1"/>
  <c r="H37" i="4" s="1"/>
  <c r="DG37" i="3"/>
  <c r="DH37" i="3" s="1"/>
  <c r="H36" i="4" s="1"/>
  <c r="DG36" i="3"/>
  <c r="DH36" i="3" s="1"/>
  <c r="DG35" i="3"/>
  <c r="DH35" i="3" s="1"/>
  <c r="H34" i="4" s="1"/>
  <c r="DG34" i="3"/>
  <c r="DH34" i="3" s="1"/>
  <c r="DG33" i="3"/>
  <c r="DH33" i="3" s="1"/>
  <c r="DG32" i="3"/>
  <c r="DH32" i="3" s="1"/>
  <c r="K31" i="4" s="1"/>
  <c r="DG31" i="3"/>
  <c r="DG30" i="3"/>
  <c r="DH30" i="3" s="1"/>
  <c r="H29" i="4" s="1"/>
  <c r="DG29" i="3"/>
  <c r="DG28" i="3"/>
  <c r="DG27" i="3"/>
  <c r="DH27" i="3" s="1"/>
  <c r="H24" i="4" s="1"/>
  <c r="DG26" i="3"/>
  <c r="DH26" i="3" s="1"/>
  <c r="DG25" i="3"/>
  <c r="DH25" i="3" s="1"/>
  <c r="DG24" i="3"/>
  <c r="DH24" i="3" s="1"/>
  <c r="DG23" i="3"/>
  <c r="DH23" i="3" s="1"/>
  <c r="H20" i="4" s="1"/>
  <c r="DG22" i="3"/>
  <c r="DH22" i="3" s="1"/>
  <c r="H19" i="4" s="1"/>
  <c r="DG21" i="3"/>
  <c r="DH21" i="3" s="1"/>
  <c r="H18" i="4" s="1"/>
  <c r="DG20" i="3"/>
  <c r="DG19" i="3"/>
  <c r="DH19" i="3" s="1"/>
  <c r="H16" i="4" s="1"/>
  <c r="DG18" i="3"/>
  <c r="DH18" i="3" s="1"/>
  <c r="DG17" i="3"/>
  <c r="DH17" i="3" s="1"/>
  <c r="DG16" i="3"/>
  <c r="DH16" i="3" s="1"/>
  <c r="K13" i="4" s="1"/>
  <c r="DG15" i="3"/>
  <c r="DH15" i="3" s="1"/>
  <c r="H12" i="4" s="1"/>
  <c r="DG14" i="3"/>
  <c r="DH14" i="3" s="1"/>
  <c r="H11" i="4" s="1"/>
  <c r="DG13" i="3"/>
  <c r="DH13" i="3" s="1"/>
  <c r="H10" i="4" s="1"/>
  <c r="DG11" i="3"/>
  <c r="DH11" i="3" s="1"/>
  <c r="DG9" i="3"/>
  <c r="DH9" i="3" s="1"/>
  <c r="H41" i="4" s="1"/>
  <c r="DG7" i="3"/>
  <c r="DH7" i="3" s="1"/>
  <c r="DG5" i="3"/>
  <c r="DH5" i="3" s="1"/>
  <c r="DG4" i="3"/>
  <c r="DH63" i="3"/>
  <c r="K66" i="4" s="1"/>
  <c r="DH55" i="3"/>
  <c r="DH47" i="3"/>
  <c r="H48" i="4" s="1"/>
  <c r="DH31" i="3"/>
  <c r="K30" i="4" s="1"/>
  <c r="DH29" i="3"/>
  <c r="H28" i="4" s="1"/>
  <c r="DH28" i="3"/>
  <c r="H25" i="4" s="1"/>
  <c r="DH20" i="3"/>
  <c r="H17" i="4" s="1"/>
  <c r="CV4" i="3"/>
  <c r="DQ18" i="3" l="1"/>
  <c r="DQ19" i="3"/>
  <c r="DQ11" i="3"/>
  <c r="DQ20" i="3"/>
  <c r="DQ28" i="3"/>
  <c r="DQ44" i="3"/>
  <c r="DQ52" i="3"/>
  <c r="DQ60" i="3"/>
  <c r="DQ58" i="3"/>
  <c r="DQ9" i="3"/>
  <c r="DQ59" i="3"/>
  <c r="DQ13" i="3"/>
  <c r="DQ21" i="3"/>
  <c r="DQ37" i="3"/>
  <c r="DQ45" i="3"/>
  <c r="DQ53" i="3"/>
  <c r="DQ61" i="3"/>
  <c r="DQ7" i="3"/>
  <c r="DQ42" i="3"/>
  <c r="DQ14" i="3"/>
  <c r="DQ22" i="3"/>
  <c r="DQ30" i="3"/>
  <c r="DQ46" i="3"/>
  <c r="DQ54" i="3"/>
  <c r="DQ62" i="3"/>
  <c r="DQ50" i="3"/>
  <c r="DQ43" i="3"/>
  <c r="DQ15" i="3"/>
  <c r="DQ23" i="3"/>
  <c r="DQ31" i="3"/>
  <c r="DQ39" i="3"/>
  <c r="DQ47" i="3"/>
  <c r="DQ55" i="3"/>
  <c r="DQ63" i="3"/>
  <c r="H66" i="4"/>
  <c r="DQ34" i="3"/>
  <c r="DQ51" i="3"/>
  <c r="DQ16" i="3"/>
  <c r="DQ32" i="3"/>
  <c r="DQ26" i="3"/>
  <c r="DQ5" i="3"/>
  <c r="DQ17" i="3"/>
  <c r="DQ25" i="3"/>
  <c r="DQ33" i="3"/>
  <c r="DQ41" i="3"/>
  <c r="DQ49" i="3"/>
  <c r="DQ57" i="3"/>
  <c r="DK38" i="3"/>
  <c r="DQ38" i="3" s="1"/>
  <c r="K21" i="4"/>
  <c r="K39" i="4"/>
  <c r="K49" i="4"/>
  <c r="K17" i="4"/>
  <c r="K47" i="4"/>
  <c r="DK29" i="3"/>
  <c r="DQ29" i="3" s="1"/>
  <c r="K58" i="4"/>
  <c r="K57" i="4"/>
  <c r="K20" i="4"/>
  <c r="H65" i="4"/>
  <c r="H31" i="4"/>
  <c r="K43" i="4"/>
  <c r="K34" i="4"/>
  <c r="K44" i="4"/>
  <c r="K52" i="4"/>
  <c r="H39" i="4"/>
  <c r="K10" i="4"/>
  <c r="K18" i="4"/>
  <c r="H49" i="4"/>
  <c r="K29" i="4"/>
  <c r="H57" i="4"/>
  <c r="K38" i="4"/>
  <c r="H8" i="4"/>
  <c r="K8" i="4"/>
  <c r="H14" i="4"/>
  <c r="K14" i="4"/>
  <c r="K22" i="4"/>
  <c r="H22" i="4"/>
  <c r="K32" i="4"/>
  <c r="H32" i="4"/>
  <c r="K40" i="4"/>
  <c r="H40" i="4"/>
  <c r="H50" i="4"/>
  <c r="K50" i="4"/>
  <c r="K60" i="4"/>
  <c r="H60" i="4"/>
  <c r="H26" i="4"/>
  <c r="K26" i="4"/>
  <c r="K15" i="4"/>
  <c r="H15" i="4"/>
  <c r="K23" i="4"/>
  <c r="H23" i="4"/>
  <c r="H33" i="4"/>
  <c r="K33" i="4"/>
  <c r="H51" i="4"/>
  <c r="K51" i="4"/>
  <c r="H61" i="4"/>
  <c r="K61" i="4"/>
  <c r="K48" i="4"/>
  <c r="K55" i="4"/>
  <c r="H55" i="4"/>
  <c r="H35" i="4"/>
  <c r="K35" i="4"/>
  <c r="H45" i="4"/>
  <c r="K45" i="4"/>
  <c r="H53" i="4"/>
  <c r="K53" i="4"/>
  <c r="H63" i="4"/>
  <c r="K63" i="4"/>
  <c r="H13" i="4"/>
  <c r="H21" i="4"/>
  <c r="H30" i="4"/>
  <c r="H38" i="4"/>
  <c r="H47" i="4"/>
  <c r="H64" i="4"/>
  <c r="K16" i="4"/>
  <c r="K24" i="4"/>
  <c r="K41" i="4"/>
  <c r="K59" i="4"/>
  <c r="H58" i="4"/>
  <c r="K11" i="4"/>
  <c r="K19" i="4"/>
  <c r="K36" i="4"/>
  <c r="K62" i="4"/>
  <c r="K25" i="4"/>
  <c r="K54" i="4"/>
  <c r="K12" i="4"/>
  <c r="K46" i="4"/>
  <c r="E66" i="4"/>
  <c r="E65" i="4"/>
  <c r="E64" i="4"/>
  <c r="E63" i="4"/>
  <c r="E62" i="4"/>
  <c r="E61" i="4"/>
  <c r="E60" i="4"/>
  <c r="E59" i="4"/>
  <c r="E58" i="4"/>
  <c r="E57" i="4"/>
  <c r="E54" i="4"/>
  <c r="E53" i="4"/>
  <c r="E52" i="4"/>
  <c r="E51" i="4"/>
  <c r="E50" i="4"/>
  <c r="E49" i="4"/>
  <c r="E48" i="4"/>
  <c r="E47" i="4"/>
  <c r="E46" i="4"/>
  <c r="E45" i="4"/>
  <c r="E44" i="4"/>
  <c r="E43" i="4"/>
  <c r="E40" i="4"/>
  <c r="E39" i="4"/>
  <c r="E38" i="4"/>
  <c r="E37" i="4"/>
  <c r="E36" i="4"/>
  <c r="E35" i="4"/>
  <c r="E34" i="4"/>
  <c r="E33" i="4"/>
  <c r="E32" i="4"/>
  <c r="E31" i="4"/>
  <c r="E30" i="4"/>
  <c r="E29" i="4"/>
  <c r="E28" i="4"/>
  <c r="E25" i="4"/>
  <c r="E24" i="4"/>
  <c r="E23" i="4"/>
  <c r="E22" i="4"/>
  <c r="E21" i="4"/>
  <c r="E20" i="4"/>
  <c r="E19" i="4"/>
  <c r="E18" i="4"/>
  <c r="E17" i="4"/>
  <c r="E16" i="4"/>
  <c r="E15" i="4"/>
  <c r="E14" i="4"/>
  <c r="E13" i="4"/>
  <c r="E12" i="4"/>
  <c r="E11" i="4"/>
  <c r="E10" i="4"/>
  <c r="C66" i="4"/>
  <c r="C65" i="4"/>
  <c r="C64" i="4"/>
  <c r="C63" i="4"/>
  <c r="C62" i="4"/>
  <c r="C61" i="4"/>
  <c r="C60" i="4"/>
  <c r="C59" i="4"/>
  <c r="C58" i="4"/>
  <c r="C57" i="4"/>
  <c r="C55" i="4"/>
  <c r="C54" i="4"/>
  <c r="C53" i="4"/>
  <c r="C52" i="4"/>
  <c r="C51" i="4"/>
  <c r="C50" i="4"/>
  <c r="C49" i="4"/>
  <c r="C48" i="4"/>
  <c r="C47" i="4"/>
  <c r="C46" i="4"/>
  <c r="C45" i="4"/>
  <c r="C44" i="4"/>
  <c r="C43" i="4"/>
  <c r="C41" i="4"/>
  <c r="C40" i="4"/>
  <c r="C39" i="4"/>
  <c r="C38" i="4"/>
  <c r="C37" i="4"/>
  <c r="C36" i="4"/>
  <c r="C35" i="4"/>
  <c r="C34" i="4"/>
  <c r="C33" i="4"/>
  <c r="C32" i="4"/>
  <c r="C31" i="4"/>
  <c r="C30" i="4"/>
  <c r="C29" i="4"/>
  <c r="C28" i="4"/>
  <c r="C26" i="4"/>
  <c r="C25" i="4"/>
  <c r="C24" i="4"/>
  <c r="C23" i="4"/>
  <c r="C22" i="4"/>
  <c r="C21" i="4"/>
  <c r="C20" i="4"/>
  <c r="C19" i="4"/>
  <c r="C18" i="4"/>
  <c r="C17" i="4"/>
  <c r="C16" i="4"/>
  <c r="C15" i="4"/>
  <c r="C14" i="4"/>
  <c r="C13" i="4"/>
  <c r="C12" i="4"/>
  <c r="C11" i="4"/>
  <c r="C10" i="4"/>
  <c r="C8" i="4"/>
  <c r="C7" i="4"/>
  <c r="BV13" i="1"/>
  <c r="BV11" i="1"/>
  <c r="BV9" i="1"/>
  <c r="BV7" i="1"/>
  <c r="K28" i="4" l="1"/>
  <c r="K37" i="4"/>
  <c r="BO11" i="3"/>
  <c r="BN11" i="3"/>
  <c r="BM11" i="3"/>
  <c r="BO9" i="3"/>
  <c r="BN9" i="3"/>
  <c r="BM9" i="3"/>
  <c r="BO7" i="3"/>
  <c r="BN7" i="3"/>
  <c r="BM7" i="3"/>
  <c r="BO5" i="3"/>
  <c r="BN5" i="3"/>
  <c r="BM5" i="3"/>
  <c r="BO4" i="3"/>
  <c r="BM4" i="3"/>
  <c r="DH4" i="3" s="1"/>
  <c r="DQ4" i="3" s="1"/>
  <c r="K7" i="4" l="1"/>
  <c r="H7" i="4"/>
  <c r="CO63" i="3"/>
  <c r="CL63" i="3"/>
  <c r="CO62" i="3"/>
  <c r="CL62" i="3"/>
  <c r="CO61" i="3"/>
  <c r="CL61" i="3"/>
  <c r="CO60" i="3"/>
  <c r="CL60" i="3"/>
  <c r="CO59" i="3"/>
  <c r="CL59" i="3"/>
  <c r="CO58" i="3"/>
  <c r="CL58" i="3"/>
  <c r="CO57" i="3"/>
  <c r="CL57" i="3"/>
  <c r="CO56" i="3"/>
  <c r="CL56" i="3"/>
  <c r="CO55" i="3"/>
  <c r="CL55" i="3"/>
  <c r="CO54" i="3"/>
  <c r="CL54" i="3"/>
  <c r="CO53" i="3"/>
  <c r="CL53" i="3"/>
  <c r="CO52" i="3"/>
  <c r="CL52" i="3"/>
  <c r="CO51" i="3"/>
  <c r="CL51" i="3"/>
  <c r="CO50" i="3"/>
  <c r="CL50" i="3"/>
  <c r="CO49" i="3"/>
  <c r="CL49" i="3"/>
  <c r="CO48" i="3"/>
  <c r="CL48" i="3"/>
  <c r="CO47" i="3"/>
  <c r="CL47" i="3"/>
  <c r="CO46" i="3"/>
  <c r="CL46" i="3"/>
  <c r="CO45" i="3"/>
  <c r="CL45" i="3"/>
  <c r="CO44" i="3"/>
  <c r="CL44" i="3"/>
  <c r="CO43" i="3"/>
  <c r="CL43" i="3"/>
  <c r="CO42" i="3"/>
  <c r="CL42" i="3"/>
  <c r="CO41" i="3"/>
  <c r="CL41" i="3"/>
  <c r="CO40" i="3"/>
  <c r="CL40" i="3"/>
  <c r="CO39" i="3"/>
  <c r="CL39" i="3"/>
  <c r="CO38" i="3"/>
  <c r="CL38" i="3"/>
  <c r="CO37" i="3"/>
  <c r="CL37" i="3"/>
  <c r="CO36" i="3"/>
  <c r="CL36" i="3"/>
  <c r="CO35" i="3"/>
  <c r="CL35" i="3"/>
  <c r="CO34" i="3"/>
  <c r="CL34" i="3"/>
  <c r="CO33" i="3"/>
  <c r="CL33" i="3"/>
  <c r="CO32" i="3"/>
  <c r="CL32" i="3"/>
  <c r="CO31" i="3"/>
  <c r="CL31" i="3"/>
  <c r="CO30" i="3"/>
  <c r="CL30" i="3"/>
  <c r="CO29" i="3"/>
  <c r="CL29" i="3"/>
  <c r="CO28" i="3"/>
  <c r="CL28" i="3"/>
  <c r="CO27" i="3"/>
  <c r="CL27" i="3"/>
  <c r="CO26" i="3"/>
  <c r="CL26" i="3"/>
  <c r="CO25" i="3"/>
  <c r="CL25" i="3"/>
  <c r="CO24" i="3"/>
  <c r="CL24" i="3"/>
  <c r="CO23" i="3"/>
  <c r="CL23" i="3"/>
  <c r="CO22" i="3"/>
  <c r="CL22" i="3"/>
  <c r="CO21" i="3"/>
  <c r="CL21" i="3"/>
  <c r="CO20" i="3"/>
  <c r="CL20" i="3"/>
  <c r="CO19" i="3"/>
  <c r="CL19" i="3"/>
  <c r="CO18" i="3"/>
  <c r="CL18" i="3"/>
  <c r="CO17" i="3"/>
  <c r="CL17" i="3"/>
  <c r="CO16" i="3"/>
  <c r="CL16" i="3"/>
  <c r="CO15" i="3"/>
  <c r="CL15" i="3"/>
  <c r="CO14" i="3"/>
  <c r="CL14" i="3"/>
  <c r="CO13" i="3"/>
  <c r="CL13" i="3"/>
  <c r="CO11" i="3"/>
  <c r="CL11" i="3"/>
  <c r="CO9" i="3"/>
  <c r="CL9" i="3"/>
  <c r="CO7" i="3"/>
  <c r="CL7" i="3"/>
  <c r="CO5" i="3"/>
  <c r="CL5" i="3"/>
  <c r="CO4" i="3"/>
  <c r="CL4" i="3"/>
  <c r="CH63" i="3"/>
  <c r="CE63" i="3"/>
  <c r="CH62" i="3"/>
  <c r="CE62" i="3"/>
  <c r="CH61" i="3"/>
  <c r="CE61" i="3"/>
  <c r="CH60" i="3"/>
  <c r="CE60" i="3"/>
  <c r="CH59" i="3"/>
  <c r="CE59" i="3"/>
  <c r="CH58" i="3"/>
  <c r="CE58" i="3"/>
  <c r="CH57" i="3"/>
  <c r="CE57" i="3"/>
  <c r="CH56" i="3"/>
  <c r="CE56" i="3"/>
  <c r="CH55" i="3"/>
  <c r="CE55" i="3"/>
  <c r="CH54" i="3"/>
  <c r="CE54" i="3"/>
  <c r="CH53" i="3"/>
  <c r="CE53" i="3"/>
  <c r="CH52" i="3"/>
  <c r="CE52" i="3"/>
  <c r="CH51" i="3"/>
  <c r="CE51" i="3"/>
  <c r="CH50" i="3"/>
  <c r="CE50" i="3"/>
  <c r="CH49" i="3"/>
  <c r="CE49" i="3"/>
  <c r="CH48" i="3"/>
  <c r="CE48" i="3"/>
  <c r="CH47" i="3"/>
  <c r="CE47" i="3"/>
  <c r="CH46" i="3"/>
  <c r="CE46" i="3"/>
  <c r="CH45" i="3"/>
  <c r="CE45" i="3"/>
  <c r="CH44" i="3"/>
  <c r="CE44" i="3"/>
  <c r="CH43" i="3"/>
  <c r="CE43" i="3"/>
  <c r="CH42" i="3"/>
  <c r="CE42" i="3"/>
  <c r="CH41" i="3"/>
  <c r="CE41" i="3"/>
  <c r="CH40" i="3"/>
  <c r="CE40" i="3"/>
  <c r="CH39" i="3"/>
  <c r="CE39" i="3"/>
  <c r="CH38" i="3"/>
  <c r="CE38" i="3"/>
  <c r="CH37" i="3"/>
  <c r="CE37" i="3"/>
  <c r="CH36" i="3"/>
  <c r="CE36" i="3"/>
  <c r="CH35" i="3"/>
  <c r="CE35" i="3"/>
  <c r="CH34" i="3"/>
  <c r="CE34" i="3"/>
  <c r="CH33" i="3"/>
  <c r="CE33" i="3"/>
  <c r="CH32" i="3"/>
  <c r="CE32" i="3"/>
  <c r="CH31" i="3"/>
  <c r="CE31" i="3"/>
  <c r="CH30" i="3"/>
  <c r="CE30" i="3"/>
  <c r="CH29" i="3"/>
  <c r="CE29" i="3"/>
  <c r="CH28" i="3"/>
  <c r="CE28" i="3"/>
  <c r="CH27" i="3"/>
  <c r="CE27" i="3"/>
  <c r="CH26" i="3"/>
  <c r="CE26" i="3"/>
  <c r="CH25" i="3"/>
  <c r="CE25" i="3"/>
  <c r="CH24" i="3"/>
  <c r="CE24" i="3"/>
  <c r="CH23" i="3"/>
  <c r="CE23" i="3"/>
  <c r="CH22" i="3"/>
  <c r="CE22" i="3"/>
  <c r="CH21" i="3"/>
  <c r="CE21" i="3"/>
  <c r="CH20" i="3"/>
  <c r="CE20" i="3"/>
  <c r="CH19" i="3"/>
  <c r="CE19" i="3"/>
  <c r="CH18" i="3"/>
  <c r="CE18" i="3"/>
  <c r="CH17" i="3"/>
  <c r="CE17" i="3"/>
  <c r="CH16" i="3"/>
  <c r="CE16" i="3"/>
  <c r="CH15" i="3"/>
  <c r="CE15" i="3"/>
  <c r="CH14" i="3"/>
  <c r="CE14" i="3"/>
  <c r="CH13" i="3"/>
  <c r="CE13" i="3"/>
  <c r="CH11" i="3"/>
  <c r="CE11" i="3"/>
  <c r="CH9" i="3"/>
  <c r="CE9" i="3"/>
  <c r="CH7" i="3"/>
  <c r="CE7" i="3"/>
  <c r="CH5" i="3"/>
  <c r="CE5" i="3"/>
  <c r="CH4" i="3"/>
  <c r="CE4" i="3"/>
  <c r="CA63" i="3"/>
  <c r="BX63" i="3"/>
  <c r="CA62" i="3"/>
  <c r="BX62" i="3"/>
  <c r="CA61" i="3"/>
  <c r="BX61" i="3"/>
  <c r="CA60" i="3"/>
  <c r="BX60" i="3"/>
  <c r="CA59" i="3"/>
  <c r="BX59" i="3"/>
  <c r="CA58" i="3"/>
  <c r="BX58" i="3"/>
  <c r="CA57" i="3"/>
  <c r="BX57" i="3"/>
  <c r="CA56" i="3"/>
  <c r="BX56" i="3"/>
  <c r="CA55" i="3"/>
  <c r="BX55" i="3"/>
  <c r="CA54" i="3"/>
  <c r="BX54" i="3"/>
  <c r="CA53" i="3"/>
  <c r="BX53" i="3"/>
  <c r="CA52" i="3"/>
  <c r="BX52" i="3"/>
  <c r="CA51" i="3"/>
  <c r="BX51" i="3"/>
  <c r="CA50" i="3"/>
  <c r="BX50" i="3"/>
  <c r="CA49" i="3"/>
  <c r="BX49" i="3"/>
  <c r="CA48" i="3"/>
  <c r="BX48" i="3"/>
  <c r="CA47" i="3"/>
  <c r="BX47" i="3"/>
  <c r="CA46" i="3"/>
  <c r="BX46" i="3"/>
  <c r="CA45" i="3"/>
  <c r="BX45" i="3"/>
  <c r="CA44" i="3"/>
  <c r="BX44" i="3"/>
  <c r="CA43" i="3"/>
  <c r="BX43" i="3"/>
  <c r="CA42" i="3"/>
  <c r="BX42" i="3"/>
  <c r="CA41" i="3"/>
  <c r="BX41" i="3"/>
  <c r="CA40" i="3"/>
  <c r="BX40" i="3"/>
  <c r="CA39" i="3"/>
  <c r="BX39" i="3"/>
  <c r="CA38" i="3"/>
  <c r="BX38" i="3"/>
  <c r="CA37" i="3"/>
  <c r="BX37" i="3"/>
  <c r="CA36" i="3"/>
  <c r="BX36" i="3"/>
  <c r="CA35" i="3"/>
  <c r="BX35" i="3"/>
  <c r="CA34" i="3"/>
  <c r="BX34" i="3"/>
  <c r="CA33" i="3"/>
  <c r="BX33" i="3"/>
  <c r="CA32" i="3"/>
  <c r="BX32" i="3"/>
  <c r="CA31" i="3"/>
  <c r="BX31" i="3"/>
  <c r="CA30" i="3"/>
  <c r="BX30" i="3"/>
  <c r="CA29" i="3"/>
  <c r="BX29" i="3"/>
  <c r="CA28" i="3"/>
  <c r="BX28" i="3"/>
  <c r="CA27" i="3"/>
  <c r="BX27" i="3"/>
  <c r="CA26" i="3"/>
  <c r="BX26" i="3"/>
  <c r="CA25" i="3"/>
  <c r="BX25" i="3"/>
  <c r="CA24" i="3"/>
  <c r="BX24" i="3"/>
  <c r="CA23" i="3"/>
  <c r="BX23" i="3"/>
  <c r="CA22" i="3"/>
  <c r="BX22" i="3"/>
  <c r="CA21" i="3"/>
  <c r="BX21" i="3"/>
  <c r="CA20" i="3"/>
  <c r="BX20" i="3"/>
  <c r="CA19" i="3"/>
  <c r="BX19" i="3"/>
  <c r="CA18" i="3"/>
  <c r="BX18" i="3"/>
  <c r="CA17" i="3"/>
  <c r="BX17" i="3"/>
  <c r="CA16" i="3"/>
  <c r="BX16" i="3"/>
  <c r="CA15" i="3"/>
  <c r="BX15" i="3"/>
  <c r="CA14" i="3"/>
  <c r="BX14" i="3"/>
  <c r="CA13" i="3"/>
  <c r="BX13" i="3"/>
  <c r="CA11" i="3"/>
  <c r="BX11" i="3"/>
  <c r="CA9" i="3"/>
  <c r="BX9" i="3"/>
  <c r="CA7" i="3"/>
  <c r="BX7" i="3"/>
  <c r="CA5" i="3"/>
  <c r="BX5" i="3"/>
  <c r="CA4" i="3"/>
  <c r="BX4" i="3"/>
  <c r="BT63" i="3"/>
  <c r="BQ63" i="3"/>
  <c r="BT62" i="3"/>
  <c r="BQ62" i="3"/>
  <c r="BT61" i="3"/>
  <c r="BQ61" i="3"/>
  <c r="BT60" i="3"/>
  <c r="BQ60" i="3"/>
  <c r="BT59" i="3"/>
  <c r="BQ59" i="3"/>
  <c r="BT58" i="3"/>
  <c r="BQ58" i="3"/>
  <c r="BT57" i="3"/>
  <c r="BQ57" i="3"/>
  <c r="BT56" i="3"/>
  <c r="BQ56" i="3"/>
  <c r="BT55" i="3"/>
  <c r="BQ55" i="3"/>
  <c r="BT54" i="3"/>
  <c r="BQ54" i="3"/>
  <c r="BT53" i="3"/>
  <c r="BQ53" i="3"/>
  <c r="BT52" i="3"/>
  <c r="BQ52" i="3"/>
  <c r="BT51" i="3"/>
  <c r="BQ51" i="3"/>
  <c r="BT50" i="3"/>
  <c r="BQ50" i="3"/>
  <c r="BT49" i="3"/>
  <c r="BQ49" i="3"/>
  <c r="BT48" i="3"/>
  <c r="BQ48" i="3"/>
  <c r="BT47" i="3"/>
  <c r="BQ47" i="3"/>
  <c r="BT46" i="3"/>
  <c r="BQ46" i="3"/>
  <c r="BT45" i="3"/>
  <c r="BQ45" i="3"/>
  <c r="BT44" i="3"/>
  <c r="BQ44" i="3"/>
  <c r="BT43" i="3"/>
  <c r="BQ43" i="3"/>
  <c r="BT42" i="3"/>
  <c r="BQ42" i="3"/>
  <c r="BT41" i="3"/>
  <c r="BQ41" i="3"/>
  <c r="BT40" i="3"/>
  <c r="BQ40" i="3"/>
  <c r="BT39" i="3"/>
  <c r="BQ39" i="3"/>
  <c r="BT38" i="3"/>
  <c r="BQ38" i="3"/>
  <c r="BT37" i="3"/>
  <c r="BQ37" i="3"/>
  <c r="BT36" i="3"/>
  <c r="BQ36" i="3"/>
  <c r="BT35" i="3"/>
  <c r="BQ35" i="3"/>
  <c r="BT34" i="3"/>
  <c r="BQ34" i="3"/>
  <c r="BT33" i="3"/>
  <c r="BQ33" i="3"/>
  <c r="BT32" i="3"/>
  <c r="BQ32" i="3"/>
  <c r="BT31" i="3"/>
  <c r="BQ31" i="3"/>
  <c r="BT30" i="3"/>
  <c r="BQ30" i="3"/>
  <c r="BT29" i="3"/>
  <c r="BQ29" i="3"/>
  <c r="BT28" i="3"/>
  <c r="BQ28" i="3"/>
  <c r="BT27" i="3"/>
  <c r="BQ27" i="3"/>
  <c r="BT26" i="3"/>
  <c r="BQ26" i="3"/>
  <c r="BT25" i="3"/>
  <c r="BQ25" i="3"/>
  <c r="BT24" i="3"/>
  <c r="BQ24" i="3"/>
  <c r="BT23" i="3"/>
  <c r="BQ23" i="3"/>
  <c r="BT22" i="3"/>
  <c r="BQ22" i="3"/>
  <c r="BT21" i="3"/>
  <c r="BQ21" i="3"/>
  <c r="BT20" i="3"/>
  <c r="BQ20" i="3"/>
  <c r="BT19" i="3"/>
  <c r="BQ19" i="3"/>
  <c r="BT18" i="3"/>
  <c r="BQ18" i="3"/>
  <c r="BT17" i="3"/>
  <c r="BQ17" i="3"/>
  <c r="BT16" i="3"/>
  <c r="BQ16" i="3"/>
  <c r="BT15" i="3"/>
  <c r="BQ15" i="3"/>
  <c r="BT14" i="3"/>
  <c r="BQ14" i="3"/>
  <c r="BT13" i="3"/>
  <c r="BQ13" i="3"/>
  <c r="BT11" i="3"/>
  <c r="BQ11" i="3"/>
  <c r="BT9" i="3"/>
  <c r="BQ9" i="3"/>
  <c r="BT7" i="3"/>
  <c r="BQ7" i="3"/>
  <c r="BT5" i="3"/>
  <c r="BQ5" i="3"/>
  <c r="BT4" i="3"/>
  <c r="BQ4" i="3"/>
  <c r="CV63" i="3" l="1"/>
  <c r="CV62" i="3"/>
  <c r="CV61" i="3"/>
  <c r="CV60" i="3"/>
  <c r="CV59" i="3"/>
  <c r="CV58" i="3"/>
  <c r="CV57" i="3"/>
  <c r="CV56" i="3"/>
  <c r="CV55" i="3"/>
  <c r="CV54" i="3"/>
  <c r="CV53" i="3"/>
  <c r="CV52" i="3"/>
  <c r="CV51" i="3"/>
  <c r="CV50" i="3"/>
  <c r="CV49" i="3"/>
  <c r="CV48" i="3"/>
  <c r="CV47" i="3"/>
  <c r="CV46" i="3"/>
  <c r="CV45" i="3"/>
  <c r="CV44" i="3"/>
  <c r="CV43" i="3"/>
  <c r="CV42" i="3"/>
  <c r="CV41" i="3"/>
  <c r="CV40" i="3"/>
  <c r="CV39" i="3"/>
  <c r="CV38" i="3"/>
  <c r="CV37" i="3"/>
  <c r="CV36" i="3"/>
  <c r="CV35" i="3"/>
  <c r="CV34" i="3"/>
  <c r="CV33" i="3"/>
  <c r="CV32" i="3"/>
  <c r="CV31" i="3"/>
  <c r="CV30" i="3"/>
  <c r="CV29" i="3"/>
  <c r="CV28" i="3"/>
  <c r="CV27" i="3"/>
  <c r="CV26" i="3"/>
  <c r="CV25" i="3"/>
  <c r="CV24" i="3"/>
  <c r="CV23" i="3"/>
  <c r="CV22" i="3"/>
  <c r="CV21" i="3"/>
  <c r="CV20" i="3"/>
  <c r="CV19" i="3"/>
  <c r="CV18" i="3"/>
  <c r="CV17" i="3"/>
  <c r="CV16" i="3"/>
  <c r="CV15" i="3"/>
  <c r="CV14" i="3"/>
  <c r="CV13" i="3"/>
  <c r="CV11" i="3"/>
  <c r="CV9" i="3"/>
  <c r="CV7" i="3"/>
  <c r="CV5" i="3"/>
  <c r="CS63" i="3"/>
  <c r="CS62" i="3"/>
  <c r="CS61" i="3"/>
  <c r="CS60" i="3"/>
  <c r="CS59" i="3"/>
  <c r="CS58" i="3"/>
  <c r="CS57" i="3"/>
  <c r="CS56" i="3"/>
  <c r="CS55" i="3"/>
  <c r="CS54" i="3"/>
  <c r="CS53" i="3"/>
  <c r="CS52" i="3"/>
  <c r="CS51" i="3"/>
  <c r="CS50" i="3"/>
  <c r="CS49" i="3"/>
  <c r="CS48" i="3"/>
  <c r="CS47" i="3"/>
  <c r="CS46" i="3"/>
  <c r="CS45" i="3"/>
  <c r="CS44" i="3"/>
  <c r="CS43" i="3"/>
  <c r="CS42" i="3"/>
  <c r="CS41" i="3"/>
  <c r="CS40" i="3"/>
  <c r="CS39" i="3"/>
  <c r="CS38" i="3"/>
  <c r="CS37" i="3"/>
  <c r="CS36" i="3"/>
  <c r="CS35" i="3"/>
  <c r="CS34" i="3"/>
  <c r="CS33" i="3"/>
  <c r="CS32" i="3"/>
  <c r="CS31" i="3"/>
  <c r="CS30" i="3"/>
  <c r="CS29" i="3"/>
  <c r="CS28" i="3"/>
  <c r="CS27" i="3"/>
  <c r="CS26" i="3"/>
  <c r="CS25" i="3"/>
  <c r="CS24" i="3"/>
  <c r="CS23" i="3"/>
  <c r="CS22" i="3"/>
  <c r="CS21" i="3"/>
  <c r="CS20" i="3"/>
  <c r="CS19" i="3"/>
  <c r="CS18" i="3"/>
  <c r="CS17" i="3"/>
  <c r="CS16" i="3"/>
  <c r="CS15" i="3"/>
  <c r="CS14" i="3"/>
  <c r="CS13" i="3"/>
  <c r="CS11" i="3"/>
  <c r="CS9" i="3"/>
  <c r="CS7" i="3"/>
  <c r="CS5" i="3"/>
  <c r="CS4" i="3"/>
  <c r="CU63" i="3" l="1"/>
  <c r="CW63" i="3" s="1"/>
  <c r="CU62" i="3"/>
  <c r="CW62" i="3" s="1"/>
  <c r="CU61" i="3"/>
  <c r="CW61" i="3" s="1"/>
  <c r="CU60" i="3"/>
  <c r="CW60" i="3" s="1"/>
  <c r="CU59" i="3"/>
  <c r="CW59" i="3" s="1"/>
  <c r="CU58" i="3"/>
  <c r="CW58" i="3" s="1"/>
  <c r="CU57" i="3"/>
  <c r="CW57" i="3" s="1"/>
  <c r="CU56" i="3"/>
  <c r="CW56" i="3" s="1"/>
  <c r="CU55" i="3"/>
  <c r="CW55" i="3" s="1"/>
  <c r="CU54" i="3"/>
  <c r="CW54" i="3" s="1"/>
  <c r="CU53" i="3"/>
  <c r="CW53" i="3" s="1"/>
  <c r="CU52" i="3"/>
  <c r="CW52" i="3" s="1"/>
  <c r="CU51" i="3"/>
  <c r="CW51" i="3" s="1"/>
  <c r="CU50" i="3"/>
  <c r="CW50" i="3" s="1"/>
  <c r="CU49" i="3"/>
  <c r="CW49" i="3" s="1"/>
  <c r="CU48" i="3"/>
  <c r="CW48" i="3" s="1"/>
  <c r="CU47" i="3"/>
  <c r="CW47" i="3" s="1"/>
  <c r="CU46" i="3"/>
  <c r="CW46" i="3" s="1"/>
  <c r="CU45" i="3"/>
  <c r="CW45" i="3" s="1"/>
  <c r="CU44" i="3"/>
  <c r="CW44" i="3" s="1"/>
  <c r="CU43" i="3"/>
  <c r="CW43" i="3" s="1"/>
  <c r="CU42" i="3"/>
  <c r="CW42" i="3" s="1"/>
  <c r="CU41" i="3"/>
  <c r="CW41" i="3" s="1"/>
  <c r="CU40" i="3"/>
  <c r="CW40" i="3" s="1"/>
  <c r="CU39" i="3"/>
  <c r="CW39" i="3" s="1"/>
  <c r="CU38" i="3"/>
  <c r="CW38" i="3" s="1"/>
  <c r="CU37" i="3"/>
  <c r="CW37" i="3" s="1"/>
  <c r="CU36" i="3"/>
  <c r="CW36" i="3" s="1"/>
  <c r="CU35" i="3"/>
  <c r="CW35" i="3" s="1"/>
  <c r="CU34" i="3"/>
  <c r="CW34" i="3" s="1"/>
  <c r="CU33" i="3"/>
  <c r="CW33" i="3" s="1"/>
  <c r="CU32" i="3"/>
  <c r="CW32" i="3" s="1"/>
  <c r="CU31" i="3"/>
  <c r="CW31" i="3" s="1"/>
  <c r="CU30" i="3"/>
  <c r="CW30" i="3" s="1"/>
  <c r="CU29" i="3"/>
  <c r="CW29" i="3" s="1"/>
  <c r="CU28" i="3"/>
  <c r="CW28" i="3" s="1"/>
  <c r="CU27" i="3"/>
  <c r="CW27" i="3" s="1"/>
  <c r="CU26" i="3"/>
  <c r="CW26" i="3" s="1"/>
  <c r="CU25" i="3"/>
  <c r="CW25" i="3" s="1"/>
  <c r="CU24" i="3"/>
  <c r="CW24" i="3" s="1"/>
  <c r="CU23" i="3"/>
  <c r="CW23" i="3" s="1"/>
  <c r="CU22" i="3"/>
  <c r="CW22" i="3" s="1"/>
  <c r="CU21" i="3"/>
  <c r="CW21" i="3" s="1"/>
  <c r="CU20" i="3"/>
  <c r="CW20" i="3" s="1"/>
  <c r="CU19" i="3"/>
  <c r="CW19" i="3" s="1"/>
  <c r="CU18" i="3"/>
  <c r="CW18" i="3" s="1"/>
  <c r="CU17" i="3"/>
  <c r="CW17" i="3" s="1"/>
  <c r="CU16" i="3"/>
  <c r="CW16" i="3" s="1"/>
  <c r="CU15" i="3"/>
  <c r="CW15" i="3" s="1"/>
  <c r="CU14" i="3"/>
  <c r="CW14" i="3" s="1"/>
  <c r="CU13" i="3"/>
  <c r="CW13" i="3" s="1"/>
  <c r="CU4" i="3"/>
  <c r="CW4" i="3" s="1"/>
  <c r="CR63" i="3"/>
  <c r="CT63" i="3" s="1"/>
  <c r="CR62" i="3"/>
  <c r="CT62" i="3" s="1"/>
  <c r="CR61" i="3"/>
  <c r="CT61" i="3" s="1"/>
  <c r="CR60" i="3"/>
  <c r="CT60" i="3" s="1"/>
  <c r="CR59" i="3"/>
  <c r="CT59" i="3" s="1"/>
  <c r="CR58" i="3"/>
  <c r="CT58" i="3" s="1"/>
  <c r="CR57" i="3"/>
  <c r="CT57" i="3" s="1"/>
  <c r="CR56" i="3"/>
  <c r="CT56" i="3" s="1"/>
  <c r="CR55" i="3"/>
  <c r="CT55" i="3" s="1"/>
  <c r="CR54" i="3"/>
  <c r="CT54" i="3" s="1"/>
  <c r="CR53" i="3"/>
  <c r="CT53" i="3" s="1"/>
  <c r="CR52" i="3"/>
  <c r="CT52" i="3" s="1"/>
  <c r="CR51" i="3"/>
  <c r="CT51" i="3" s="1"/>
  <c r="CR50" i="3"/>
  <c r="CT50" i="3" s="1"/>
  <c r="CR49" i="3"/>
  <c r="CT49" i="3" s="1"/>
  <c r="CR48" i="3"/>
  <c r="CT48" i="3" s="1"/>
  <c r="CR47" i="3"/>
  <c r="CT47" i="3" s="1"/>
  <c r="CR46" i="3"/>
  <c r="CT46" i="3" s="1"/>
  <c r="CR45" i="3"/>
  <c r="CT45" i="3" s="1"/>
  <c r="CR44" i="3"/>
  <c r="CT44" i="3" s="1"/>
  <c r="CR43" i="3"/>
  <c r="CT43" i="3" s="1"/>
  <c r="CR42" i="3"/>
  <c r="CT42" i="3" s="1"/>
  <c r="CR41" i="3"/>
  <c r="CT41" i="3" s="1"/>
  <c r="CR40" i="3"/>
  <c r="CT40" i="3" s="1"/>
  <c r="CR39" i="3"/>
  <c r="CT39" i="3" s="1"/>
  <c r="CR38" i="3"/>
  <c r="CT38" i="3" s="1"/>
  <c r="CR37" i="3"/>
  <c r="CT37" i="3" s="1"/>
  <c r="CR36" i="3"/>
  <c r="CT36" i="3" s="1"/>
  <c r="CR35" i="3"/>
  <c r="CT35" i="3" s="1"/>
  <c r="CR34" i="3"/>
  <c r="CT34" i="3" s="1"/>
  <c r="CR33" i="3"/>
  <c r="CT33" i="3" s="1"/>
  <c r="CR32" i="3"/>
  <c r="CT32" i="3" s="1"/>
  <c r="CR31" i="3"/>
  <c r="CT31" i="3" s="1"/>
  <c r="CR30" i="3"/>
  <c r="CT30" i="3" s="1"/>
  <c r="CR29" i="3"/>
  <c r="CT29" i="3" s="1"/>
  <c r="CR28" i="3"/>
  <c r="CT28" i="3" s="1"/>
  <c r="CR27" i="3"/>
  <c r="CT27" i="3" s="1"/>
  <c r="CR26" i="3"/>
  <c r="CT26" i="3" s="1"/>
  <c r="CR25" i="3"/>
  <c r="CT25" i="3" s="1"/>
  <c r="CR24" i="3"/>
  <c r="CT24" i="3" s="1"/>
  <c r="CR23" i="3"/>
  <c r="CT23" i="3" s="1"/>
  <c r="CR22" i="3"/>
  <c r="CT22" i="3" s="1"/>
  <c r="CR21" i="3"/>
  <c r="CT21" i="3" s="1"/>
  <c r="CR20" i="3"/>
  <c r="CT20" i="3" s="1"/>
  <c r="CR19" i="3"/>
  <c r="CT19" i="3" s="1"/>
  <c r="CR18" i="3"/>
  <c r="CT18" i="3" s="1"/>
  <c r="CR17" i="3"/>
  <c r="CT17" i="3" s="1"/>
  <c r="CR16" i="3"/>
  <c r="CT16" i="3" s="1"/>
  <c r="CR15" i="3"/>
  <c r="CT15" i="3" s="1"/>
  <c r="CR14" i="3"/>
  <c r="CT14" i="3" s="1"/>
  <c r="CR13" i="3"/>
  <c r="CT13" i="3" s="1"/>
  <c r="CR4" i="3"/>
  <c r="CT4" i="3" s="1"/>
  <c r="BI11" i="3"/>
  <c r="BH11" i="3"/>
  <c r="BG11" i="3"/>
  <c r="BI9" i="3"/>
  <c r="BH9" i="3"/>
  <c r="BG9" i="3"/>
  <c r="BI7" i="3"/>
  <c r="BH7" i="3"/>
  <c r="BG7" i="3"/>
  <c r="BI5" i="3"/>
  <c r="BH5" i="3"/>
  <c r="BG5" i="3"/>
  <c r="BR13" i="1"/>
  <c r="BR11" i="1"/>
  <c r="BR9" i="1"/>
  <c r="BR7" i="1"/>
  <c r="CR5" i="3" l="1"/>
  <c r="CT5" i="3" s="1"/>
  <c r="CR7" i="3"/>
  <c r="CT7" i="3" s="1"/>
  <c r="CR9" i="3"/>
  <c r="CT9" i="3" s="1"/>
  <c r="CR11" i="3"/>
  <c r="CT11" i="3" s="1"/>
  <c r="CN63" i="3"/>
  <c r="CN62" i="3"/>
  <c r="CP62" i="3" s="1"/>
  <c r="CN61" i="3"/>
  <c r="CN60" i="3"/>
  <c r="CN59" i="3"/>
  <c r="CN58" i="3"/>
  <c r="CN57" i="3"/>
  <c r="CN56" i="3"/>
  <c r="CN55" i="3"/>
  <c r="CP55" i="3" s="1"/>
  <c r="CN54" i="3"/>
  <c r="CP54" i="3" s="1"/>
  <c r="CN53" i="3"/>
  <c r="CP53" i="3" s="1"/>
  <c r="CN52" i="3"/>
  <c r="CN51" i="3"/>
  <c r="CP51" i="3" s="1"/>
  <c r="CN50" i="3"/>
  <c r="CN49" i="3"/>
  <c r="CN48" i="3"/>
  <c r="CN47" i="3"/>
  <c r="CP47" i="3" s="1"/>
  <c r="CN46" i="3"/>
  <c r="CP46" i="3" s="1"/>
  <c r="CN45" i="3"/>
  <c r="CN44" i="3"/>
  <c r="CN43" i="3"/>
  <c r="CP43" i="3" s="1"/>
  <c r="CN42" i="3"/>
  <c r="CN41" i="3"/>
  <c r="CN40" i="3"/>
  <c r="CN39" i="3"/>
  <c r="CP39" i="3" s="1"/>
  <c r="CN38" i="3"/>
  <c r="CN37" i="3"/>
  <c r="CP37" i="3" s="1"/>
  <c r="CN36" i="3"/>
  <c r="CP36" i="3" s="1"/>
  <c r="CN35" i="3"/>
  <c r="CP35" i="3" s="1"/>
  <c r="CN34" i="3"/>
  <c r="CN33" i="3"/>
  <c r="CN32" i="3"/>
  <c r="CN31" i="3"/>
  <c r="CP31" i="3" s="1"/>
  <c r="CN30" i="3"/>
  <c r="CN29" i="3"/>
  <c r="CN28" i="3"/>
  <c r="CN27" i="3"/>
  <c r="CN26" i="3"/>
  <c r="CN25" i="3"/>
  <c r="CN24" i="3"/>
  <c r="CN23" i="3"/>
  <c r="CP23" i="3" s="1"/>
  <c r="CN22" i="3"/>
  <c r="CP22" i="3" s="1"/>
  <c r="CN21" i="3"/>
  <c r="CN20" i="3"/>
  <c r="CN19" i="3"/>
  <c r="CP19" i="3" s="1"/>
  <c r="CN18" i="3"/>
  <c r="CN17" i="3"/>
  <c r="CN16" i="3"/>
  <c r="CN15" i="3"/>
  <c r="CP15" i="3" s="1"/>
  <c r="CN14" i="3"/>
  <c r="CP14" i="3" s="1"/>
  <c r="CN13" i="3"/>
  <c r="CN4" i="3"/>
  <c r="CP63" i="3"/>
  <c r="CK63" i="3"/>
  <c r="CM63" i="3" s="1"/>
  <c r="CK62" i="3"/>
  <c r="CM62" i="3" s="1"/>
  <c r="CK61" i="3"/>
  <c r="CM61" i="3" s="1"/>
  <c r="CK60" i="3"/>
  <c r="CM60" i="3" s="1"/>
  <c r="CK59" i="3"/>
  <c r="CM59" i="3" s="1"/>
  <c r="CK58" i="3"/>
  <c r="CM58" i="3" s="1"/>
  <c r="CK57" i="3"/>
  <c r="CM57" i="3" s="1"/>
  <c r="CK56" i="3"/>
  <c r="CM56" i="3" s="1"/>
  <c r="CK55" i="3"/>
  <c r="CM55" i="3" s="1"/>
  <c r="CK54" i="3"/>
  <c r="CM54" i="3" s="1"/>
  <c r="CK53" i="3"/>
  <c r="CM53" i="3" s="1"/>
  <c r="CK52" i="3"/>
  <c r="CM52" i="3" s="1"/>
  <c r="CK51" i="3"/>
  <c r="CM51" i="3" s="1"/>
  <c r="CK50" i="3"/>
  <c r="CM50" i="3" s="1"/>
  <c r="CK49" i="3"/>
  <c r="CM49" i="3" s="1"/>
  <c r="CK48" i="3"/>
  <c r="CM48" i="3" s="1"/>
  <c r="CK47" i="3"/>
  <c r="CM47" i="3" s="1"/>
  <c r="CK46" i="3"/>
  <c r="CM46" i="3" s="1"/>
  <c r="CK45" i="3"/>
  <c r="CM45" i="3" s="1"/>
  <c r="CK44" i="3"/>
  <c r="CM44" i="3" s="1"/>
  <c r="CK43" i="3"/>
  <c r="CM43" i="3" s="1"/>
  <c r="CK42" i="3"/>
  <c r="CM42" i="3" s="1"/>
  <c r="CK41" i="3"/>
  <c r="CM41" i="3" s="1"/>
  <c r="CK40" i="3"/>
  <c r="CM40" i="3" s="1"/>
  <c r="CK39" i="3"/>
  <c r="CM39" i="3" s="1"/>
  <c r="CK38" i="3"/>
  <c r="CM38" i="3" s="1"/>
  <c r="CK37" i="3"/>
  <c r="CM37" i="3" s="1"/>
  <c r="CK36" i="3"/>
  <c r="CK35" i="3"/>
  <c r="CM35" i="3" s="1"/>
  <c r="CK34" i="3"/>
  <c r="CM34" i="3" s="1"/>
  <c r="CK33" i="3"/>
  <c r="CM33" i="3" s="1"/>
  <c r="CK32" i="3"/>
  <c r="CM32" i="3" s="1"/>
  <c r="CK31" i="3"/>
  <c r="CM31" i="3" s="1"/>
  <c r="CK30" i="3"/>
  <c r="CM30" i="3" s="1"/>
  <c r="CK29" i="3"/>
  <c r="CM29" i="3" s="1"/>
  <c r="CK28" i="3"/>
  <c r="CM28" i="3" s="1"/>
  <c r="CK27" i="3"/>
  <c r="CM27" i="3" s="1"/>
  <c r="CK26" i="3"/>
  <c r="CM26" i="3" s="1"/>
  <c r="CK25" i="3"/>
  <c r="CM25" i="3" s="1"/>
  <c r="CK24" i="3"/>
  <c r="CM24" i="3" s="1"/>
  <c r="CK23" i="3"/>
  <c r="CM23" i="3" s="1"/>
  <c r="CK22" i="3"/>
  <c r="CM22" i="3" s="1"/>
  <c r="CK21" i="3"/>
  <c r="CM21" i="3" s="1"/>
  <c r="CK20" i="3"/>
  <c r="CM20" i="3" s="1"/>
  <c r="CK19" i="3"/>
  <c r="CM19" i="3" s="1"/>
  <c r="CK18" i="3"/>
  <c r="CM18" i="3" s="1"/>
  <c r="CK17" i="3"/>
  <c r="CM17" i="3" s="1"/>
  <c r="CK16" i="3"/>
  <c r="CM16" i="3" s="1"/>
  <c r="CK15" i="3"/>
  <c r="CM15" i="3" s="1"/>
  <c r="CK14" i="3"/>
  <c r="CM14" i="3" s="1"/>
  <c r="CK13" i="3"/>
  <c r="CM13" i="3" s="1"/>
  <c r="CK4" i="3"/>
  <c r="CM36" i="3"/>
  <c r="CP4" i="3" l="1"/>
  <c r="CP16" i="3"/>
  <c r="CP24" i="3"/>
  <c r="CP32" i="3"/>
  <c r="CP40" i="3"/>
  <c r="CP48" i="3"/>
  <c r="CP56" i="3"/>
  <c r="CP30" i="3"/>
  <c r="CP38" i="3"/>
  <c r="CP18" i="3"/>
  <c r="CP42" i="3"/>
  <c r="CM4" i="3"/>
  <c r="CP41" i="3"/>
  <c r="CP49" i="3"/>
  <c r="CP20" i="3"/>
  <c r="CP28" i="3"/>
  <c r="CP44" i="3"/>
  <c r="CP52" i="3"/>
  <c r="CP60" i="3"/>
  <c r="CP21" i="3"/>
  <c r="CP29" i="3"/>
  <c r="CP13" i="3"/>
  <c r="CP45" i="3"/>
  <c r="CP61" i="3"/>
  <c r="CP25" i="3"/>
  <c r="CP57" i="3"/>
  <c r="CP27" i="3"/>
  <c r="CP59" i="3"/>
  <c r="CP17" i="3"/>
  <c r="CP33" i="3"/>
  <c r="CP26" i="3"/>
  <c r="CP34" i="3"/>
  <c r="CP50" i="3"/>
  <c r="CP58" i="3"/>
  <c r="BP13" i="1" l="1"/>
  <c r="BP11" i="1"/>
  <c r="BP9" i="1"/>
  <c r="BP7" i="1"/>
  <c r="BF11" i="3"/>
  <c r="BE11" i="3"/>
  <c r="BD11" i="3"/>
  <c r="BF9" i="3"/>
  <c r="BE9" i="3"/>
  <c r="BD9" i="3"/>
  <c r="BF7" i="3"/>
  <c r="BE7" i="3"/>
  <c r="BD7" i="3"/>
  <c r="BF5" i="3"/>
  <c r="BE5" i="3"/>
  <c r="BD5" i="3"/>
  <c r="CK5" i="3" l="1"/>
  <c r="CM5" i="3" s="1"/>
  <c r="CK7" i="3"/>
  <c r="CM7" i="3" s="1"/>
  <c r="CK11" i="3"/>
  <c r="CM11" i="3" s="1"/>
  <c r="CK9" i="3"/>
  <c r="CM9" i="3" s="1"/>
  <c r="CB28" i="3" l="1"/>
  <c r="CB53" i="3"/>
  <c r="CB54" i="3"/>
  <c r="CD4" i="3" l="1"/>
  <c r="CF4" i="3" s="1"/>
  <c r="BZ56" i="3"/>
  <c r="CB56" i="3" s="1"/>
  <c r="BZ57" i="3"/>
  <c r="CB57" i="3" s="1"/>
  <c r="BZ58" i="3"/>
  <c r="CB58" i="3" s="1"/>
  <c r="BZ59" i="3"/>
  <c r="CB59" i="3" s="1"/>
  <c r="BZ60" i="3"/>
  <c r="CB60" i="3" s="1"/>
  <c r="BZ61" i="3"/>
  <c r="CB61" i="3" s="1"/>
  <c r="BZ44" i="3"/>
  <c r="CB44" i="3" s="1"/>
  <c r="BZ45" i="3"/>
  <c r="CB45" i="3" s="1"/>
  <c r="BZ46" i="3"/>
  <c r="CB46" i="3" s="1"/>
  <c r="BZ47" i="3"/>
  <c r="CB47" i="3" s="1"/>
  <c r="BZ48" i="3"/>
  <c r="CB48" i="3" s="1"/>
  <c r="BZ49" i="3"/>
  <c r="CB49" i="3" s="1"/>
  <c r="BZ50" i="3"/>
  <c r="CB50" i="3" s="1"/>
  <c r="BZ51" i="3"/>
  <c r="CB51" i="3" s="1"/>
  <c r="BZ52" i="3"/>
  <c r="CB52" i="3" s="1"/>
  <c r="BZ63" i="3"/>
  <c r="CB63" i="3" s="1"/>
  <c r="BZ62" i="3"/>
  <c r="CB62" i="3" s="1"/>
  <c r="BZ55" i="3"/>
  <c r="CB55" i="3" s="1"/>
  <c r="BZ43" i="3"/>
  <c r="CB43" i="3" s="1"/>
  <c r="BZ42" i="3"/>
  <c r="CB42" i="3" s="1"/>
  <c r="BZ31" i="3"/>
  <c r="CB31" i="3" s="1"/>
  <c r="BZ32" i="3"/>
  <c r="CB32" i="3" s="1"/>
  <c r="BZ33" i="3"/>
  <c r="CB33" i="3" s="1"/>
  <c r="BZ34" i="3"/>
  <c r="CB34" i="3" s="1"/>
  <c r="BZ35" i="3"/>
  <c r="CB35" i="3" s="1"/>
  <c r="BZ36" i="3"/>
  <c r="CB36" i="3" s="1"/>
  <c r="BZ37" i="3"/>
  <c r="CB37" i="3" s="1"/>
  <c r="BZ38" i="3"/>
  <c r="CB38" i="3" s="1"/>
  <c r="BZ39" i="3"/>
  <c r="CB39" i="3" s="1"/>
  <c r="BZ40" i="3"/>
  <c r="CB40" i="3" s="1"/>
  <c r="BZ41" i="3"/>
  <c r="CB41" i="3" s="1"/>
  <c r="BZ30" i="3"/>
  <c r="CB30" i="3" s="1"/>
  <c r="BZ29" i="3"/>
  <c r="CB29" i="3" s="1"/>
  <c r="BZ15" i="3"/>
  <c r="CB15" i="3" s="1"/>
  <c r="BZ16" i="3"/>
  <c r="CB16" i="3" s="1"/>
  <c r="BZ17" i="3"/>
  <c r="CB17" i="3" s="1"/>
  <c r="BZ18" i="3"/>
  <c r="CB18" i="3" s="1"/>
  <c r="BZ19" i="3"/>
  <c r="CB19" i="3" s="1"/>
  <c r="BZ20" i="3"/>
  <c r="CB20" i="3" s="1"/>
  <c r="BZ21" i="3"/>
  <c r="CB21" i="3" s="1"/>
  <c r="BZ22" i="3"/>
  <c r="CB22" i="3" s="1"/>
  <c r="BZ23" i="3"/>
  <c r="CB23" i="3" s="1"/>
  <c r="BZ24" i="3"/>
  <c r="CB24" i="3" s="1"/>
  <c r="BZ25" i="3"/>
  <c r="CB25" i="3" s="1"/>
  <c r="BZ26" i="3"/>
  <c r="CB26" i="3" s="1"/>
  <c r="BZ27" i="3"/>
  <c r="CB27" i="3" s="1"/>
  <c r="BZ14" i="3"/>
  <c r="CB14" i="3" s="1"/>
  <c r="BZ13" i="3"/>
  <c r="CB13" i="3" s="1"/>
  <c r="BZ4" i="3"/>
  <c r="CB4" i="3" s="1"/>
  <c r="BW56" i="3"/>
  <c r="BY56" i="3" s="1"/>
  <c r="BW57" i="3"/>
  <c r="BY57" i="3" s="1"/>
  <c r="BW58" i="3"/>
  <c r="BY58" i="3" s="1"/>
  <c r="BW59" i="3"/>
  <c r="BY59" i="3" s="1"/>
  <c r="BW60" i="3"/>
  <c r="BY60" i="3" s="1"/>
  <c r="BW61" i="3"/>
  <c r="BY61" i="3" s="1"/>
  <c r="BW44" i="3"/>
  <c r="BY44" i="3" s="1"/>
  <c r="BW45" i="3"/>
  <c r="BY45" i="3" s="1"/>
  <c r="BW46" i="3"/>
  <c r="BY46" i="3" s="1"/>
  <c r="BW47" i="3"/>
  <c r="BY47" i="3" s="1"/>
  <c r="BW48" i="3"/>
  <c r="BY48" i="3" s="1"/>
  <c r="BW49" i="3"/>
  <c r="BY49" i="3" s="1"/>
  <c r="BW50" i="3"/>
  <c r="BY50" i="3" s="1"/>
  <c r="BW51" i="3"/>
  <c r="BY51" i="3" s="1"/>
  <c r="BW52" i="3"/>
  <c r="BY52" i="3" s="1"/>
  <c r="BW31" i="3"/>
  <c r="BY31" i="3" s="1"/>
  <c r="BW32" i="3"/>
  <c r="BY32" i="3" s="1"/>
  <c r="BW33" i="3"/>
  <c r="BY33" i="3" s="1"/>
  <c r="BW34" i="3"/>
  <c r="BY34" i="3" s="1"/>
  <c r="BW35" i="3"/>
  <c r="BY35" i="3" s="1"/>
  <c r="BW36" i="3"/>
  <c r="BY36" i="3" s="1"/>
  <c r="BW37" i="3"/>
  <c r="BY37" i="3" s="1"/>
  <c r="BW38" i="3"/>
  <c r="BY38" i="3" s="1"/>
  <c r="BW39" i="3"/>
  <c r="BY39" i="3" s="1"/>
  <c r="BW40" i="3"/>
  <c r="BY40" i="3" s="1"/>
  <c r="BW30" i="3"/>
  <c r="BY30" i="3" s="1"/>
  <c r="BW15" i="3"/>
  <c r="BY15" i="3" s="1"/>
  <c r="BW16" i="3"/>
  <c r="BY16" i="3" s="1"/>
  <c r="BW17" i="3"/>
  <c r="BY17" i="3" s="1"/>
  <c r="BW18" i="3"/>
  <c r="BY18" i="3" s="1"/>
  <c r="BW19" i="3"/>
  <c r="BY19" i="3" s="1"/>
  <c r="BW20" i="3"/>
  <c r="BY20" i="3" s="1"/>
  <c r="BW21" i="3"/>
  <c r="BY21" i="3" s="1"/>
  <c r="BW22" i="3"/>
  <c r="BY22" i="3" s="1"/>
  <c r="BW23" i="3"/>
  <c r="BY23" i="3" s="1"/>
  <c r="BW24" i="3"/>
  <c r="BY24" i="3" s="1"/>
  <c r="BW25" i="3"/>
  <c r="BY25" i="3" s="1"/>
  <c r="BW26" i="3"/>
  <c r="BY26" i="3" s="1"/>
  <c r="BW27" i="3"/>
  <c r="BY27" i="3" s="1"/>
  <c r="BW63" i="3"/>
  <c r="BY63" i="3" s="1"/>
  <c r="BW62" i="3"/>
  <c r="BY62" i="3" s="1"/>
  <c r="BW55" i="3"/>
  <c r="BY55" i="3" s="1"/>
  <c r="BW54" i="3"/>
  <c r="BY54" i="3" s="1"/>
  <c r="BW43" i="3"/>
  <c r="BY43" i="3" s="1"/>
  <c r="BW53" i="3"/>
  <c r="BY53" i="3" s="1"/>
  <c r="BW41" i="3"/>
  <c r="BY41" i="3" s="1"/>
  <c r="BW28" i="3"/>
  <c r="BY28" i="3" s="1"/>
  <c r="BW14" i="3"/>
  <c r="BY14" i="3" s="1"/>
  <c r="BW42" i="3"/>
  <c r="BY42" i="3" s="1"/>
  <c r="BW29" i="3"/>
  <c r="BY29" i="3" s="1"/>
  <c r="BW13" i="3"/>
  <c r="BY13" i="3" s="1"/>
  <c r="BW4" i="3"/>
  <c r="BY4" i="3" s="1"/>
  <c r="AZ11" i="3"/>
  <c r="AY11" i="3"/>
  <c r="BW11" i="3" s="1"/>
  <c r="BY11" i="3" s="1"/>
  <c r="AX11" i="3"/>
  <c r="AZ9" i="3"/>
  <c r="AY9" i="3"/>
  <c r="BW9" i="3" s="1"/>
  <c r="BY9" i="3" s="1"/>
  <c r="AX9" i="3"/>
  <c r="AZ7" i="3"/>
  <c r="AY7" i="3"/>
  <c r="BW7" i="3" s="1"/>
  <c r="BY7" i="3" s="1"/>
  <c r="AX7" i="3"/>
  <c r="AZ5" i="3"/>
  <c r="AY5" i="3"/>
  <c r="BW5" i="3" s="1"/>
  <c r="BY5" i="3" s="1"/>
  <c r="AX5" i="3"/>
  <c r="DM24" i="3" l="1"/>
  <c r="DM49" i="3"/>
  <c r="DM23" i="3"/>
  <c r="DM58" i="3"/>
  <c r="DM22" i="3"/>
  <c r="DM47" i="3"/>
  <c r="DM21" i="3"/>
  <c r="DM32" i="3"/>
  <c r="DM39" i="3"/>
  <c r="DM45" i="3"/>
  <c r="DM53" i="3"/>
  <c r="DM25" i="3"/>
  <c r="DM17" i="3"/>
  <c r="DM36" i="3"/>
  <c r="DM50" i="3"/>
  <c r="DM60" i="3"/>
  <c r="DM43" i="3"/>
  <c r="DM35" i="3"/>
  <c r="DM54" i="3"/>
  <c r="DM34" i="3"/>
  <c r="DM29" i="3"/>
  <c r="DM33" i="3"/>
  <c r="DM28" i="3"/>
  <c r="DM42" i="3"/>
  <c r="DM62" i="3"/>
  <c r="DM46" i="3"/>
  <c r="DM14" i="3"/>
  <c r="DM20" i="3"/>
  <c r="DM27" i="3"/>
  <c r="DM19" i="3"/>
  <c r="DM38" i="3"/>
  <c r="DM52" i="3"/>
  <c r="DM44" i="3"/>
  <c r="DO4" i="3"/>
  <c r="DM61" i="3"/>
  <c r="DM4" i="3"/>
  <c r="DM16" i="3"/>
  <c r="DM59" i="3"/>
  <c r="DM13" i="3"/>
  <c r="DM15" i="3"/>
  <c r="DM48" i="3"/>
  <c r="DM55" i="3"/>
  <c r="DM30" i="3"/>
  <c r="DM57" i="3"/>
  <c r="DM40" i="3"/>
  <c r="DM56" i="3"/>
  <c r="DM63" i="3"/>
  <c r="DM31" i="3"/>
  <c r="DM41" i="3"/>
  <c r="DM18" i="3"/>
  <c r="DM37" i="3"/>
  <c r="DM51" i="3"/>
  <c r="DM26" i="3"/>
  <c r="CG13" i="3"/>
  <c r="CG14" i="3"/>
  <c r="CG15" i="3"/>
  <c r="CG16" i="3"/>
  <c r="CG17" i="3"/>
  <c r="CG18" i="3"/>
  <c r="CG19" i="3"/>
  <c r="CG20" i="3"/>
  <c r="CG21" i="3"/>
  <c r="CG22" i="3"/>
  <c r="CG23" i="3"/>
  <c r="CG24" i="3"/>
  <c r="CG25" i="3"/>
  <c r="CG26" i="3"/>
  <c r="CG27" i="3"/>
  <c r="CG28" i="3"/>
  <c r="CG29" i="3"/>
  <c r="CG30" i="3"/>
  <c r="CG31" i="3"/>
  <c r="CG32" i="3"/>
  <c r="CG33" i="3"/>
  <c r="CG34" i="3"/>
  <c r="CG35" i="3"/>
  <c r="CG36" i="3"/>
  <c r="CG37" i="3"/>
  <c r="CG38" i="3"/>
  <c r="CG39" i="3"/>
  <c r="CG40" i="3"/>
  <c r="CG41" i="3"/>
  <c r="CG42" i="3"/>
  <c r="CG43" i="3"/>
  <c r="CG44" i="3"/>
  <c r="CG45" i="3"/>
  <c r="CG46" i="3"/>
  <c r="CG47" i="3"/>
  <c r="CG48" i="3"/>
  <c r="CG49" i="3"/>
  <c r="CG50" i="3"/>
  <c r="CG51" i="3"/>
  <c r="CG52" i="3"/>
  <c r="CG53" i="3"/>
  <c r="CG54" i="3"/>
  <c r="CG55" i="3"/>
  <c r="CG56" i="3"/>
  <c r="CG57" i="3"/>
  <c r="CG58" i="3"/>
  <c r="CG59" i="3"/>
  <c r="CG60" i="3"/>
  <c r="CG61" i="3"/>
  <c r="CG62" i="3"/>
  <c r="CG63" i="3"/>
  <c r="CG4" i="3"/>
  <c r="CI47" i="3" l="1"/>
  <c r="CI22" i="3"/>
  <c r="CI30" i="3"/>
  <c r="CI27" i="3"/>
  <c r="CI19" i="3"/>
  <c r="CI35" i="3"/>
  <c r="CI52" i="3"/>
  <c r="CI44" i="3"/>
  <c r="CI14" i="3"/>
  <c r="CI38" i="3"/>
  <c r="CI26" i="3"/>
  <c r="CI39" i="3"/>
  <c r="CI31" i="3"/>
  <c r="CI48" i="3"/>
  <c r="CI62" i="3"/>
  <c r="CI18" i="3"/>
  <c r="CI61" i="3"/>
  <c r="CI13" i="3"/>
  <c r="CI21" i="3"/>
  <c r="CI37" i="3"/>
  <c r="CI42" i="3"/>
  <c r="CI46" i="3"/>
  <c r="CI60" i="3"/>
  <c r="CI28" i="3"/>
  <c r="CI20" i="3"/>
  <c r="CI36" i="3"/>
  <c r="CI53" i="3"/>
  <c r="CI45" i="3"/>
  <c r="CI59" i="3"/>
  <c r="CI58" i="3"/>
  <c r="CI25" i="3"/>
  <c r="CI17" i="3"/>
  <c r="CI29" i="3"/>
  <c r="CI34" i="3"/>
  <c r="CI51" i="3"/>
  <c r="CI43" i="3"/>
  <c r="CI57" i="3"/>
  <c r="CI4" i="3"/>
  <c r="DN4" i="3" s="1"/>
  <c r="CI24" i="3"/>
  <c r="CI16" i="3"/>
  <c r="CI41" i="3"/>
  <c r="CI33" i="3"/>
  <c r="CI50" i="3"/>
  <c r="CI54" i="3"/>
  <c r="CI56" i="3"/>
  <c r="CI23" i="3"/>
  <c r="CI15" i="3"/>
  <c r="CI40" i="3"/>
  <c r="CI32" i="3"/>
  <c r="CI49" i="3"/>
  <c r="CI63" i="3"/>
  <c r="CI55" i="3"/>
  <c r="CD13" i="3"/>
  <c r="CF13" i="3" s="1"/>
  <c r="CD14" i="3"/>
  <c r="CF14" i="3" s="1"/>
  <c r="CD15" i="3"/>
  <c r="CF15" i="3" s="1"/>
  <c r="CD16" i="3"/>
  <c r="CF16" i="3" s="1"/>
  <c r="CD17" i="3"/>
  <c r="CF17" i="3" s="1"/>
  <c r="CD18" i="3"/>
  <c r="CF18" i="3" s="1"/>
  <c r="CD19" i="3"/>
  <c r="CF19" i="3" s="1"/>
  <c r="CD20" i="3"/>
  <c r="CF20" i="3" s="1"/>
  <c r="CD21" i="3"/>
  <c r="CF21" i="3" s="1"/>
  <c r="CD22" i="3"/>
  <c r="CF22" i="3" s="1"/>
  <c r="CD23" i="3"/>
  <c r="CF23" i="3" s="1"/>
  <c r="CD24" i="3"/>
  <c r="CF24" i="3" s="1"/>
  <c r="CD25" i="3"/>
  <c r="CF25" i="3" s="1"/>
  <c r="CD26" i="3"/>
  <c r="CF26" i="3" s="1"/>
  <c r="CD27" i="3"/>
  <c r="CF27" i="3" s="1"/>
  <c r="CD28" i="3"/>
  <c r="CF28" i="3" s="1"/>
  <c r="CD29" i="3"/>
  <c r="CF29" i="3" s="1"/>
  <c r="CD30" i="3"/>
  <c r="CF30" i="3" s="1"/>
  <c r="CD31" i="3"/>
  <c r="CF31" i="3" s="1"/>
  <c r="CD32" i="3"/>
  <c r="CF32" i="3" s="1"/>
  <c r="CD33" i="3"/>
  <c r="CF33" i="3" s="1"/>
  <c r="CD34" i="3"/>
  <c r="CF34" i="3" s="1"/>
  <c r="CD35" i="3"/>
  <c r="CF35" i="3" s="1"/>
  <c r="CD36" i="3"/>
  <c r="CF36" i="3" s="1"/>
  <c r="CD37" i="3"/>
  <c r="CF37" i="3" s="1"/>
  <c r="CD38" i="3"/>
  <c r="CF38" i="3" s="1"/>
  <c r="CD39" i="3"/>
  <c r="CF39" i="3" s="1"/>
  <c r="CD40" i="3"/>
  <c r="CF40" i="3" s="1"/>
  <c r="CD41" i="3"/>
  <c r="CF41" i="3" s="1"/>
  <c r="CD42" i="3"/>
  <c r="CF42" i="3" s="1"/>
  <c r="CD43" i="3"/>
  <c r="CF43" i="3" s="1"/>
  <c r="CD44" i="3"/>
  <c r="CF44" i="3" s="1"/>
  <c r="CD45" i="3"/>
  <c r="CF45" i="3" s="1"/>
  <c r="CD46" i="3"/>
  <c r="CF46" i="3" s="1"/>
  <c r="CD47" i="3"/>
  <c r="CF47" i="3" s="1"/>
  <c r="CD48" i="3"/>
  <c r="CF48" i="3" s="1"/>
  <c r="CD49" i="3"/>
  <c r="CF49" i="3" s="1"/>
  <c r="CD50" i="3"/>
  <c r="CF50" i="3" s="1"/>
  <c r="CD51" i="3"/>
  <c r="CF51" i="3" s="1"/>
  <c r="CD52" i="3"/>
  <c r="CF52" i="3" s="1"/>
  <c r="CD53" i="3"/>
  <c r="CF53" i="3" s="1"/>
  <c r="CD54" i="3"/>
  <c r="CF54" i="3" s="1"/>
  <c r="CD55" i="3"/>
  <c r="CF55" i="3" s="1"/>
  <c r="CD56" i="3"/>
  <c r="CF56" i="3" s="1"/>
  <c r="CD57" i="3"/>
  <c r="CF57" i="3" s="1"/>
  <c r="CD58" i="3"/>
  <c r="CF58" i="3" s="1"/>
  <c r="CD59" i="3"/>
  <c r="CF59" i="3" s="1"/>
  <c r="CD60" i="3"/>
  <c r="CF60" i="3" s="1"/>
  <c r="CD61" i="3"/>
  <c r="CF61" i="3" s="1"/>
  <c r="CD62" i="3"/>
  <c r="CF62" i="3" s="1"/>
  <c r="CD63" i="3"/>
  <c r="CF63" i="3" s="1"/>
  <c r="BN13" i="1"/>
  <c r="BN11" i="1"/>
  <c r="BN9" i="1"/>
  <c r="BN7" i="1"/>
  <c r="BA5" i="3"/>
  <c r="BB5" i="3"/>
  <c r="BC5" i="3"/>
  <c r="BA7" i="3"/>
  <c r="BB7" i="3"/>
  <c r="BC7" i="3"/>
  <c r="BA9" i="3"/>
  <c r="BB9" i="3"/>
  <c r="BC9" i="3"/>
  <c r="BA11" i="3"/>
  <c r="BB11" i="3"/>
  <c r="BC11" i="3"/>
  <c r="DO55" i="3" l="1"/>
  <c r="DN55" i="3"/>
  <c r="DN23" i="3"/>
  <c r="DO23" i="3"/>
  <c r="DN46" i="3"/>
  <c r="DO46" i="3"/>
  <c r="DN22" i="3"/>
  <c r="DO22" i="3"/>
  <c r="DN14" i="3"/>
  <c r="DO14" i="3"/>
  <c r="DO53" i="3"/>
  <c r="DN53" i="3"/>
  <c r="DO13" i="3"/>
  <c r="DN13" i="3"/>
  <c r="DO44" i="3"/>
  <c r="DN44" i="3"/>
  <c r="DO20" i="3"/>
  <c r="DN20" i="3"/>
  <c r="DO59" i="3"/>
  <c r="DN59" i="3"/>
  <c r="DN51" i="3"/>
  <c r="DO51" i="3"/>
  <c r="DO35" i="3"/>
  <c r="DN35" i="3"/>
  <c r="DN27" i="3"/>
  <c r="DO27" i="3"/>
  <c r="DO19" i="3"/>
  <c r="DN19" i="3"/>
  <c r="DN58" i="3"/>
  <c r="DO58" i="3"/>
  <c r="DO50" i="3"/>
  <c r="DN50" i="3"/>
  <c r="DN42" i="3"/>
  <c r="DO42" i="3"/>
  <c r="DN34" i="3"/>
  <c r="DO34" i="3"/>
  <c r="DO26" i="3"/>
  <c r="DN26" i="3"/>
  <c r="DO18" i="3"/>
  <c r="DN18" i="3"/>
  <c r="DO57" i="3"/>
  <c r="DN57" i="3"/>
  <c r="DO49" i="3"/>
  <c r="DN49" i="3"/>
  <c r="DO41" i="3"/>
  <c r="DN41" i="3"/>
  <c r="DO33" i="3"/>
  <c r="DN33" i="3"/>
  <c r="DO25" i="3"/>
  <c r="DN25" i="3"/>
  <c r="DO17" i="3"/>
  <c r="DN17" i="3"/>
  <c r="DN56" i="3"/>
  <c r="DO56" i="3"/>
  <c r="DN48" i="3"/>
  <c r="DO48" i="3"/>
  <c r="DN40" i="3"/>
  <c r="DO40" i="3"/>
  <c r="DN32" i="3"/>
  <c r="DO32" i="3"/>
  <c r="DN24" i="3"/>
  <c r="DO24" i="3"/>
  <c r="DN16" i="3"/>
  <c r="DO16" i="3"/>
  <c r="DO63" i="3"/>
  <c r="DN63" i="3"/>
  <c r="DN39" i="3"/>
  <c r="DO39" i="3"/>
  <c r="DO15" i="3"/>
  <c r="DN15" i="3"/>
  <c r="DN54" i="3"/>
  <c r="DO54" i="3"/>
  <c r="DN38" i="3"/>
  <c r="DO38" i="3"/>
  <c r="DO61" i="3"/>
  <c r="DN61" i="3"/>
  <c r="DN45" i="3"/>
  <c r="DO45" i="3"/>
  <c r="DN29" i="3"/>
  <c r="DO29" i="3"/>
  <c r="DO52" i="3"/>
  <c r="DN52" i="3"/>
  <c r="DO36" i="3"/>
  <c r="DN36" i="3"/>
  <c r="DN47" i="3"/>
  <c r="DO47" i="3"/>
  <c r="DO31" i="3"/>
  <c r="DN31" i="3"/>
  <c r="DN62" i="3"/>
  <c r="DO62" i="3"/>
  <c r="DN30" i="3"/>
  <c r="DO30" i="3"/>
  <c r="DO37" i="3"/>
  <c r="DN37" i="3"/>
  <c r="DO21" i="3"/>
  <c r="DN21" i="3"/>
  <c r="DO60" i="3"/>
  <c r="DN60" i="3"/>
  <c r="DO28" i="3"/>
  <c r="DN28" i="3"/>
  <c r="DN43" i="3"/>
  <c r="DO43" i="3"/>
  <c r="CD5" i="3"/>
  <c r="CF5" i="3" s="1"/>
  <c r="CD11" i="3"/>
  <c r="CF11" i="3" s="1"/>
  <c r="CD9" i="3"/>
  <c r="CF9" i="3" s="1"/>
  <c r="DO9" i="3" s="1"/>
  <c r="CD7" i="3"/>
  <c r="CF7" i="3" s="1"/>
  <c r="DO7" i="3" l="1"/>
  <c r="DO11" i="3"/>
  <c r="DO5" i="3"/>
  <c r="AZ13" i="1"/>
  <c r="AZ11" i="1"/>
  <c r="AZ9" i="1"/>
  <c r="AZ7" i="1"/>
  <c r="BS63" i="3" l="1"/>
  <c r="BS62" i="3"/>
  <c r="BS61" i="3"/>
  <c r="BS60" i="3"/>
  <c r="BS59" i="3"/>
  <c r="BS58" i="3"/>
  <c r="BS57" i="3"/>
  <c r="BS56" i="3"/>
  <c r="BS55" i="3"/>
  <c r="BS54" i="3"/>
  <c r="BS53" i="3"/>
  <c r="BS52" i="3"/>
  <c r="BS51" i="3"/>
  <c r="BS50" i="3"/>
  <c r="BS49" i="3"/>
  <c r="BS48" i="3"/>
  <c r="BS47" i="3"/>
  <c r="BS46" i="3"/>
  <c r="BS45" i="3"/>
  <c r="BS44" i="3"/>
  <c r="BS43" i="3"/>
  <c r="BS42" i="3"/>
  <c r="BS41" i="3"/>
  <c r="BS40" i="3"/>
  <c r="BS39" i="3"/>
  <c r="BS38" i="3"/>
  <c r="BS37" i="3"/>
  <c r="BS36" i="3"/>
  <c r="BS35" i="3"/>
  <c r="BS34" i="3"/>
  <c r="BS33" i="3"/>
  <c r="BS32" i="3"/>
  <c r="BS31" i="3"/>
  <c r="BS30" i="3"/>
  <c r="BS29" i="3"/>
  <c r="BS28" i="3"/>
  <c r="BS27" i="3"/>
  <c r="BS26" i="3"/>
  <c r="BS25" i="3"/>
  <c r="BS24" i="3"/>
  <c r="BS23" i="3"/>
  <c r="BS22" i="3"/>
  <c r="BS21" i="3"/>
  <c r="BS20" i="3"/>
  <c r="BS19" i="3"/>
  <c r="BS18" i="3"/>
  <c r="BS17" i="3"/>
  <c r="BS16" i="3"/>
  <c r="BS15" i="3"/>
  <c r="BS14" i="3"/>
  <c r="BS13" i="3"/>
  <c r="BS4" i="3"/>
  <c r="AV11" i="3"/>
  <c r="AV9" i="3"/>
  <c r="AV7" i="3"/>
  <c r="AV5" i="3"/>
  <c r="BP63" i="3"/>
  <c r="BP62" i="3"/>
  <c r="BP61" i="3"/>
  <c r="BP60" i="3"/>
  <c r="BP59" i="3"/>
  <c r="BP58" i="3"/>
  <c r="BP57" i="3"/>
  <c r="BP56" i="3"/>
  <c r="BP55" i="3"/>
  <c r="BP54" i="3"/>
  <c r="BP53" i="3"/>
  <c r="BP52" i="3"/>
  <c r="BP51" i="3"/>
  <c r="BP50" i="3"/>
  <c r="BP49" i="3"/>
  <c r="BP48" i="3"/>
  <c r="BP47" i="3"/>
  <c r="BP46" i="3"/>
  <c r="BP45" i="3"/>
  <c r="BP44" i="3"/>
  <c r="BP43" i="3"/>
  <c r="BP42" i="3"/>
  <c r="BP41" i="3"/>
  <c r="BP40" i="3"/>
  <c r="BP39" i="3"/>
  <c r="BP38" i="3"/>
  <c r="BP37" i="3"/>
  <c r="BP36" i="3"/>
  <c r="BP35" i="3"/>
  <c r="BP34" i="3"/>
  <c r="BP33" i="3"/>
  <c r="BP32" i="3"/>
  <c r="BP31" i="3"/>
  <c r="BP30" i="3"/>
  <c r="BP29" i="3"/>
  <c r="BP28" i="3"/>
  <c r="BP27" i="3"/>
  <c r="BP26" i="3"/>
  <c r="BP25" i="3"/>
  <c r="BP24" i="3"/>
  <c r="BP23" i="3"/>
  <c r="BP22" i="3"/>
  <c r="BP21" i="3"/>
  <c r="BP20" i="3"/>
  <c r="BP19" i="3"/>
  <c r="BP18" i="3"/>
  <c r="BP17" i="3"/>
  <c r="BP16" i="3"/>
  <c r="BP15" i="3"/>
  <c r="BP14" i="3"/>
  <c r="BP13" i="3"/>
  <c r="BP4" i="3"/>
  <c r="AW63" i="3"/>
  <c r="AW62" i="3"/>
  <c r="AW61" i="3"/>
  <c r="AW60" i="3"/>
  <c r="AW59" i="3"/>
  <c r="AW58" i="3"/>
  <c r="AW57" i="3"/>
  <c r="AW56" i="3"/>
  <c r="AW55" i="3"/>
  <c r="AW54" i="3"/>
  <c r="AU63" i="3"/>
  <c r="AU62" i="3"/>
  <c r="AU61" i="3"/>
  <c r="AU60" i="3"/>
  <c r="AU59" i="3"/>
  <c r="AU58" i="3"/>
  <c r="AU57" i="3"/>
  <c r="AU56" i="3"/>
  <c r="AU55" i="3"/>
  <c r="AU54" i="3"/>
  <c r="AW53" i="3"/>
  <c r="AW52" i="3"/>
  <c r="AW51" i="3"/>
  <c r="AW50" i="3"/>
  <c r="AW49" i="3"/>
  <c r="AW48" i="3"/>
  <c r="AW47" i="3"/>
  <c r="AW46" i="3"/>
  <c r="AW45" i="3"/>
  <c r="AW44" i="3"/>
  <c r="AW43" i="3"/>
  <c r="AW42" i="3"/>
  <c r="AU53" i="3"/>
  <c r="AU52" i="3"/>
  <c r="AU51" i="3"/>
  <c r="AU50" i="3"/>
  <c r="AU49" i="3"/>
  <c r="AU48" i="3"/>
  <c r="AU47" i="3"/>
  <c r="AU46" i="3"/>
  <c r="AU45" i="3"/>
  <c r="AU44" i="3"/>
  <c r="AU43" i="3"/>
  <c r="AU42" i="3"/>
  <c r="AW41" i="3"/>
  <c r="AW40" i="3"/>
  <c r="AW39" i="3"/>
  <c r="AW38" i="3"/>
  <c r="AW37" i="3"/>
  <c r="AW36" i="3"/>
  <c r="AW35" i="3"/>
  <c r="AW34" i="3"/>
  <c r="AW33" i="3"/>
  <c r="AW32" i="3"/>
  <c r="AW31" i="3"/>
  <c r="AW30" i="3"/>
  <c r="AW29" i="3"/>
  <c r="AU41" i="3"/>
  <c r="AU40" i="3"/>
  <c r="AU39" i="3"/>
  <c r="AU38" i="3"/>
  <c r="AU37" i="3"/>
  <c r="AU36" i="3"/>
  <c r="AU35" i="3"/>
  <c r="AU34" i="3"/>
  <c r="AU33" i="3"/>
  <c r="AU32" i="3"/>
  <c r="AU31" i="3"/>
  <c r="AU30" i="3"/>
  <c r="AU29" i="3"/>
  <c r="AW28" i="3"/>
  <c r="AW27" i="3"/>
  <c r="AW26" i="3"/>
  <c r="AW25" i="3"/>
  <c r="AW24" i="3"/>
  <c r="AW23" i="3"/>
  <c r="AW22" i="3"/>
  <c r="AW21" i="3"/>
  <c r="AW20" i="3"/>
  <c r="AW19" i="3"/>
  <c r="AW18" i="3"/>
  <c r="AW17" i="3"/>
  <c r="AW16" i="3"/>
  <c r="AW15" i="3"/>
  <c r="AW14" i="3"/>
  <c r="AW13" i="3"/>
  <c r="AU28" i="3"/>
  <c r="AU27" i="3"/>
  <c r="AU26" i="3"/>
  <c r="AU25" i="3"/>
  <c r="AU24" i="3"/>
  <c r="AU23" i="3"/>
  <c r="AU22" i="3"/>
  <c r="AU21" i="3"/>
  <c r="AU20" i="3"/>
  <c r="AU19" i="3"/>
  <c r="AU18" i="3"/>
  <c r="AU17" i="3"/>
  <c r="AU16" i="3"/>
  <c r="AU15" i="3"/>
  <c r="AU14" i="3"/>
  <c r="AU13" i="3"/>
  <c r="AW4" i="3"/>
  <c r="AU4" i="3"/>
  <c r="BL13" i="1"/>
  <c r="BL11" i="1"/>
  <c r="BL9" i="1"/>
  <c r="BL7" i="1"/>
  <c r="AW11" i="3" l="1"/>
  <c r="AW5" i="3"/>
  <c r="AU7" i="3"/>
  <c r="BP11" i="3"/>
  <c r="AW9" i="3"/>
  <c r="BP7" i="3"/>
  <c r="AU11" i="3"/>
  <c r="AU5" i="3"/>
  <c r="AW7" i="3"/>
  <c r="AU9" i="3"/>
  <c r="BP5" i="3"/>
  <c r="BP9" i="3"/>
  <c r="AS11" i="3" l="1"/>
  <c r="CU11" i="3" s="1"/>
  <c r="CW11" i="3" s="1"/>
  <c r="AS9" i="3"/>
  <c r="CU9" i="3" s="1"/>
  <c r="CW9" i="3" s="1"/>
  <c r="AT11" i="3"/>
  <c r="AR11" i="3"/>
  <c r="AT9" i="3"/>
  <c r="AR9" i="3"/>
  <c r="AT7" i="3"/>
  <c r="AS7" i="3"/>
  <c r="CU7" i="3" s="1"/>
  <c r="CW7" i="3" s="1"/>
  <c r="AR7" i="3"/>
  <c r="AT5" i="3"/>
  <c r="AS5" i="3"/>
  <c r="CU5" i="3" s="1"/>
  <c r="CW5" i="3" s="1"/>
  <c r="AR5" i="3"/>
  <c r="BJ13" i="1" l="1"/>
  <c r="BJ11" i="1"/>
  <c r="BJ9" i="1"/>
  <c r="BJ7" i="1"/>
  <c r="AQ11" i="3" l="1"/>
  <c r="AP11" i="3"/>
  <c r="CN11" i="3" s="1"/>
  <c r="CP11" i="3" s="1"/>
  <c r="AO11" i="3"/>
  <c r="AQ9" i="3"/>
  <c r="AP9" i="3"/>
  <c r="CN9" i="3" s="1"/>
  <c r="CP9" i="3" s="1"/>
  <c r="AO9" i="3"/>
  <c r="AQ7" i="3"/>
  <c r="AP7" i="3"/>
  <c r="CN7" i="3" s="1"/>
  <c r="CP7" i="3" s="1"/>
  <c r="AO7" i="3"/>
  <c r="AQ5" i="3"/>
  <c r="AP5" i="3"/>
  <c r="CN5" i="3" s="1"/>
  <c r="CP5" i="3" s="1"/>
  <c r="AO5" i="3"/>
  <c r="BH13" i="1"/>
  <c r="BH11" i="1"/>
  <c r="BH9" i="1"/>
  <c r="BH7" i="1"/>
  <c r="BU63" i="3"/>
  <c r="BU50" i="3"/>
  <c r="BU49" i="3"/>
  <c r="BU48" i="3"/>
  <c r="BU47" i="3"/>
  <c r="BU39" i="3"/>
  <c r="BU34" i="3"/>
  <c r="BU33" i="3"/>
  <c r="BU32" i="3"/>
  <c r="BU31" i="3"/>
  <c r="BU18" i="3"/>
  <c r="BU17" i="3"/>
  <c r="BU16" i="3"/>
  <c r="BU15" i="3"/>
  <c r="BU19" i="3" l="1"/>
  <c r="BU35" i="3"/>
  <c r="BU51" i="3"/>
  <c r="BU20" i="3"/>
  <c r="BU28" i="3"/>
  <c r="BU36" i="3"/>
  <c r="BU44" i="3"/>
  <c r="BU52" i="3"/>
  <c r="BU60" i="3"/>
  <c r="BU21" i="3"/>
  <c r="BU37" i="3"/>
  <c r="BU61" i="3"/>
  <c r="BU27" i="3"/>
  <c r="BU43" i="3"/>
  <c r="BU59" i="3"/>
  <c r="BU13" i="3"/>
  <c r="BU29" i="3"/>
  <c r="BU45" i="3"/>
  <c r="BU53" i="3"/>
  <c r="BU14" i="3"/>
  <c r="BU22" i="3"/>
  <c r="BU30" i="3"/>
  <c r="BU38" i="3"/>
  <c r="BU46" i="3"/>
  <c r="BU54" i="3"/>
  <c r="BU62" i="3"/>
  <c r="BU23" i="3"/>
  <c r="BU55" i="3"/>
  <c r="BU4" i="3"/>
  <c r="BU24" i="3"/>
  <c r="BU40" i="3"/>
  <c r="BU56" i="3"/>
  <c r="BU25" i="3"/>
  <c r="BU41" i="3"/>
  <c r="BU57" i="3"/>
  <c r="BU26" i="3"/>
  <c r="BU42" i="3"/>
  <c r="BU58" i="3"/>
  <c r="BF13" i="1" l="1"/>
  <c r="BF11" i="1"/>
  <c r="BF9" i="1"/>
  <c r="BF7" i="1"/>
  <c r="AN11" i="3"/>
  <c r="AM11" i="3"/>
  <c r="CG11" i="3" s="1"/>
  <c r="CI11" i="3" s="1"/>
  <c r="DN11" i="3" s="1"/>
  <c r="AL11" i="3"/>
  <c r="AN9" i="3"/>
  <c r="AM9" i="3"/>
  <c r="CG9" i="3" s="1"/>
  <c r="CI9" i="3" s="1"/>
  <c r="DN9" i="3" s="1"/>
  <c r="AL9" i="3"/>
  <c r="AN7" i="3"/>
  <c r="AM7" i="3"/>
  <c r="CG7" i="3" s="1"/>
  <c r="CI7" i="3" s="1"/>
  <c r="DN7" i="3" s="1"/>
  <c r="AL7" i="3"/>
  <c r="AN5" i="3"/>
  <c r="AM5" i="3"/>
  <c r="CG5" i="3" s="1"/>
  <c r="CI5" i="3" s="1"/>
  <c r="DN5" i="3" s="1"/>
  <c r="AL5" i="3"/>
  <c r="AH13" i="1"/>
  <c r="AH11" i="1"/>
  <c r="AH9" i="1"/>
  <c r="AH7" i="1"/>
  <c r="G9" i="4" l="1"/>
  <c r="G42" i="4"/>
  <c r="G27" i="4"/>
  <c r="G56" i="4"/>
  <c r="BR60" i="3"/>
  <c r="DL60" i="3" l="1"/>
  <c r="DP60" i="3"/>
  <c r="BR20" i="3"/>
  <c r="BR28" i="3"/>
  <c r="BR16" i="3"/>
  <c r="BR24" i="3"/>
  <c r="BR15" i="3"/>
  <c r="BR23" i="3"/>
  <c r="BR36" i="3"/>
  <c r="BR19" i="3"/>
  <c r="BR27" i="3"/>
  <c r="BR13" i="3"/>
  <c r="BR21" i="3"/>
  <c r="BR18" i="3"/>
  <c r="BR26" i="3"/>
  <c r="BR17" i="3"/>
  <c r="BR25" i="3"/>
  <c r="BR52" i="3"/>
  <c r="BR51" i="3"/>
  <c r="BR58" i="3"/>
  <c r="BR14" i="3"/>
  <c r="BR22" i="3"/>
  <c r="BR44" i="3"/>
  <c r="BR43" i="3"/>
  <c r="BR59" i="3"/>
  <c r="BR35" i="3"/>
  <c r="BR34" i="3"/>
  <c r="BR50" i="3"/>
  <c r="BR33" i="3"/>
  <c r="BR41" i="3"/>
  <c r="BR49" i="3"/>
  <c r="BR57" i="3"/>
  <c r="BR32" i="3"/>
  <c r="BR40" i="3"/>
  <c r="BR48" i="3"/>
  <c r="BR56" i="3"/>
  <c r="BR31" i="3"/>
  <c r="BR39" i="3"/>
  <c r="BR47" i="3"/>
  <c r="BR55" i="3"/>
  <c r="BR63" i="3"/>
  <c r="BR30" i="3"/>
  <c r="BR38" i="3"/>
  <c r="BR46" i="3"/>
  <c r="BR54" i="3"/>
  <c r="BR62" i="3"/>
  <c r="BR29" i="3"/>
  <c r="BR37" i="3"/>
  <c r="BR45" i="3"/>
  <c r="BR53" i="3"/>
  <c r="BR61" i="3"/>
  <c r="BR42" i="3"/>
  <c r="AK5" i="3"/>
  <c r="AJ5" i="3"/>
  <c r="BZ5" i="3" s="1"/>
  <c r="CB5" i="3" s="1"/>
  <c r="DM5" i="3" s="1"/>
  <c r="AI5" i="3"/>
  <c r="AH5" i="3"/>
  <c r="AG5" i="3"/>
  <c r="BS5" i="3" s="1"/>
  <c r="AF5" i="3"/>
  <c r="AE5" i="3"/>
  <c r="AD5" i="3"/>
  <c r="AC5" i="3"/>
  <c r="AB5" i="3"/>
  <c r="AA5" i="3"/>
  <c r="Z5" i="3"/>
  <c r="Y5" i="3"/>
  <c r="X5" i="3"/>
  <c r="W5" i="3"/>
  <c r="V5" i="3"/>
  <c r="U5" i="3"/>
  <c r="T5" i="3"/>
  <c r="S5" i="3"/>
  <c r="R5" i="3"/>
  <c r="Q5" i="3"/>
  <c r="P5" i="3"/>
  <c r="O5" i="3"/>
  <c r="N5" i="3"/>
  <c r="M5" i="3"/>
  <c r="L5" i="3"/>
  <c r="K5" i="3"/>
  <c r="J5" i="3"/>
  <c r="I5" i="3"/>
  <c r="H5" i="3"/>
  <c r="G5" i="3"/>
  <c r="F5" i="3"/>
  <c r="E5" i="3"/>
  <c r="D5" i="3"/>
  <c r="C5" i="3"/>
  <c r="AK11" i="3"/>
  <c r="AJ11" i="3"/>
  <c r="BZ11" i="3" s="1"/>
  <c r="CB11" i="3" s="1"/>
  <c r="DM11" i="3" s="1"/>
  <c r="AI11" i="3"/>
  <c r="AH11" i="3"/>
  <c r="AG11" i="3"/>
  <c r="BS11" i="3" s="1"/>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B11" i="3"/>
  <c r="AK9" i="3"/>
  <c r="AJ9" i="3"/>
  <c r="BZ9" i="3" s="1"/>
  <c r="CB9" i="3" s="1"/>
  <c r="DM9" i="3" s="1"/>
  <c r="AI9" i="3"/>
  <c r="AH9" i="3"/>
  <c r="AG9" i="3"/>
  <c r="BS9" i="3" s="1"/>
  <c r="AF9" i="3"/>
  <c r="AE9" i="3"/>
  <c r="AD9" i="3"/>
  <c r="AC9" i="3"/>
  <c r="AB9" i="3"/>
  <c r="AA9" i="3"/>
  <c r="Z9" i="3"/>
  <c r="Y9" i="3"/>
  <c r="X9" i="3"/>
  <c r="W9" i="3"/>
  <c r="V9" i="3"/>
  <c r="U9" i="3"/>
  <c r="T9" i="3"/>
  <c r="S9" i="3"/>
  <c r="R9" i="3"/>
  <c r="Q9" i="3"/>
  <c r="P9" i="3"/>
  <c r="O9" i="3"/>
  <c r="N9" i="3"/>
  <c r="M9" i="3"/>
  <c r="L9" i="3"/>
  <c r="K9" i="3"/>
  <c r="J9" i="3"/>
  <c r="I9" i="3"/>
  <c r="H9" i="3"/>
  <c r="G9" i="3"/>
  <c r="F9" i="3"/>
  <c r="E9" i="3"/>
  <c r="D9" i="3"/>
  <c r="C9" i="3"/>
  <c r="B9" i="3"/>
  <c r="AK7" i="3"/>
  <c r="AJ7" i="3"/>
  <c r="BZ7" i="3" s="1"/>
  <c r="CB7" i="3" s="1"/>
  <c r="DM7" i="3" s="1"/>
  <c r="AI7" i="3"/>
  <c r="AH7" i="3"/>
  <c r="AG7" i="3"/>
  <c r="BS7" i="3" s="1"/>
  <c r="AF7" i="3"/>
  <c r="AE7" i="3"/>
  <c r="AD7" i="3"/>
  <c r="AC7" i="3"/>
  <c r="AB7" i="3"/>
  <c r="AA7" i="3"/>
  <c r="Z7" i="3"/>
  <c r="Y7" i="3"/>
  <c r="X7" i="3"/>
  <c r="W7" i="3"/>
  <c r="V7" i="3"/>
  <c r="U7" i="3"/>
  <c r="T7" i="3"/>
  <c r="S7" i="3"/>
  <c r="R7" i="3"/>
  <c r="Q7" i="3"/>
  <c r="P7" i="3"/>
  <c r="O7" i="3"/>
  <c r="N7" i="3"/>
  <c r="M7" i="3"/>
  <c r="L7" i="3"/>
  <c r="K7" i="3"/>
  <c r="J7" i="3"/>
  <c r="I7" i="3"/>
  <c r="H7" i="3"/>
  <c r="G7" i="3"/>
  <c r="F7" i="3"/>
  <c r="E7" i="3"/>
  <c r="D7" i="3"/>
  <c r="C7" i="3"/>
  <c r="B7" i="3"/>
  <c r="B5" i="3"/>
  <c r="BD7" i="1"/>
  <c r="C9" i="4" s="1"/>
  <c r="BB7" i="1"/>
  <c r="AX7" i="1"/>
  <c r="AV7" i="1"/>
  <c r="AT7" i="1"/>
  <c r="AR7" i="1"/>
  <c r="AP7" i="1"/>
  <c r="AN7" i="1"/>
  <c r="AL7" i="1"/>
  <c r="AJ7" i="1"/>
  <c r="AF7" i="1"/>
  <c r="AD7" i="1"/>
  <c r="AB7" i="1"/>
  <c r="Z7" i="1"/>
  <c r="X7" i="1"/>
  <c r="V7" i="1"/>
  <c r="T7" i="1"/>
  <c r="R7" i="1"/>
  <c r="P7" i="1"/>
  <c r="N7" i="1"/>
  <c r="L7" i="1"/>
  <c r="J7" i="1"/>
  <c r="H7" i="1"/>
  <c r="F7" i="1"/>
  <c r="D7" i="1"/>
  <c r="BD9" i="1"/>
  <c r="C27" i="4" s="1"/>
  <c r="BB9" i="1"/>
  <c r="AX9" i="1"/>
  <c r="AV9" i="1"/>
  <c r="AT9" i="1"/>
  <c r="AR9" i="1"/>
  <c r="AP9" i="1"/>
  <c r="AN9" i="1"/>
  <c r="AL9" i="1"/>
  <c r="AJ9" i="1"/>
  <c r="AF9" i="1"/>
  <c r="AD9" i="1"/>
  <c r="AB9" i="1"/>
  <c r="Z9" i="1"/>
  <c r="X9" i="1"/>
  <c r="V9" i="1"/>
  <c r="T9" i="1"/>
  <c r="R9" i="1"/>
  <c r="P9" i="1"/>
  <c r="N9" i="1"/>
  <c r="L9" i="1"/>
  <c r="J9" i="1"/>
  <c r="H9" i="1"/>
  <c r="F9" i="1"/>
  <c r="D9" i="1"/>
  <c r="BD11" i="1"/>
  <c r="C42" i="4" s="1"/>
  <c r="BB11" i="1"/>
  <c r="AX11" i="1"/>
  <c r="AV11" i="1"/>
  <c r="AT11" i="1"/>
  <c r="AR11" i="1"/>
  <c r="AP11" i="1"/>
  <c r="AN11" i="1"/>
  <c r="AL11" i="1"/>
  <c r="AJ11" i="1"/>
  <c r="AF11" i="1"/>
  <c r="AD11" i="1"/>
  <c r="AB11" i="1"/>
  <c r="Z11" i="1"/>
  <c r="X11" i="1"/>
  <c r="V11" i="1"/>
  <c r="T11" i="1"/>
  <c r="R11" i="1"/>
  <c r="P11" i="1"/>
  <c r="N11" i="1"/>
  <c r="L11" i="1"/>
  <c r="J11" i="1"/>
  <c r="H11" i="1"/>
  <c r="F11" i="1"/>
  <c r="D11" i="1"/>
  <c r="BD13" i="1"/>
  <c r="C56" i="4" s="1"/>
  <c r="BB13" i="1"/>
  <c r="AX13" i="1"/>
  <c r="AV13" i="1"/>
  <c r="AT13" i="1"/>
  <c r="AR13" i="1"/>
  <c r="AP13" i="1"/>
  <c r="AN13" i="1"/>
  <c r="AL13" i="1"/>
  <c r="AJ13" i="1"/>
  <c r="AF13" i="1"/>
  <c r="AD13" i="1"/>
  <c r="AB13" i="1"/>
  <c r="Z13" i="1"/>
  <c r="X13" i="1"/>
  <c r="V13" i="1"/>
  <c r="T13" i="1"/>
  <c r="R13" i="1"/>
  <c r="P13" i="1"/>
  <c r="N13" i="1"/>
  <c r="L13" i="1"/>
  <c r="J13" i="1"/>
  <c r="H13" i="1"/>
  <c r="F13" i="1"/>
  <c r="D13" i="1"/>
  <c r="B13" i="1"/>
  <c r="B11" i="1"/>
  <c r="B9" i="1"/>
  <c r="B7" i="1"/>
  <c r="DL41" i="3" l="1"/>
  <c r="DP41" i="3"/>
  <c r="DL24" i="3"/>
  <c r="DP24" i="3"/>
  <c r="DL33" i="3"/>
  <c r="DP33" i="3"/>
  <c r="DL21" i="3"/>
  <c r="DP21" i="3"/>
  <c r="DL42" i="3"/>
  <c r="DP42" i="3"/>
  <c r="DL50" i="3"/>
  <c r="DP50" i="3"/>
  <c r="DL13" i="3"/>
  <c r="DP13" i="3"/>
  <c r="DL38" i="3"/>
  <c r="DP38" i="3"/>
  <c r="DL51" i="3"/>
  <c r="DP51" i="3"/>
  <c r="DL35" i="3"/>
  <c r="DP35" i="3"/>
  <c r="DL29" i="3"/>
  <c r="DP29" i="3"/>
  <c r="DL47" i="3"/>
  <c r="DP47" i="3"/>
  <c r="DL49" i="3"/>
  <c r="DP49" i="3"/>
  <c r="DL44" i="3"/>
  <c r="DP44" i="3"/>
  <c r="DL26" i="3"/>
  <c r="DP26" i="3"/>
  <c r="DL15" i="3"/>
  <c r="DP15" i="3"/>
  <c r="DL62" i="3"/>
  <c r="DP62" i="3"/>
  <c r="DL18" i="3"/>
  <c r="DP18" i="3"/>
  <c r="DL54" i="3"/>
  <c r="DP54" i="3"/>
  <c r="DL16" i="3"/>
  <c r="DP16" i="3"/>
  <c r="DL56" i="3"/>
  <c r="DP56" i="3"/>
  <c r="DL58" i="3"/>
  <c r="DP58" i="3"/>
  <c r="DL34" i="3"/>
  <c r="DP34" i="3"/>
  <c r="DL27" i="3"/>
  <c r="DP27" i="3"/>
  <c r="DL30" i="3"/>
  <c r="DP30" i="3"/>
  <c r="DL19" i="3"/>
  <c r="DP19" i="3"/>
  <c r="DL45" i="3"/>
  <c r="DP45" i="3"/>
  <c r="DL63" i="3"/>
  <c r="DP63" i="3"/>
  <c r="DL32" i="3"/>
  <c r="DP32" i="3"/>
  <c r="DL59" i="3"/>
  <c r="DP59" i="3"/>
  <c r="DL25" i="3"/>
  <c r="DP25" i="3"/>
  <c r="DL36" i="3"/>
  <c r="DP36" i="3"/>
  <c r="DL39" i="3"/>
  <c r="DP39" i="3"/>
  <c r="DL22" i="3"/>
  <c r="DP22" i="3"/>
  <c r="DL31" i="3"/>
  <c r="DP31" i="3"/>
  <c r="DL14" i="3"/>
  <c r="DP14" i="3"/>
  <c r="DL46" i="3"/>
  <c r="DP46" i="3"/>
  <c r="DL28" i="3"/>
  <c r="DP28" i="3"/>
  <c r="DL61" i="3"/>
  <c r="DP61" i="3"/>
  <c r="DL48" i="3"/>
  <c r="DP48" i="3"/>
  <c r="DL20" i="3"/>
  <c r="DP20" i="3"/>
  <c r="DL53" i="3"/>
  <c r="DP53" i="3"/>
  <c r="DL40" i="3"/>
  <c r="DP40" i="3"/>
  <c r="DL52" i="3"/>
  <c r="DP52" i="3"/>
  <c r="DL37" i="3"/>
  <c r="DP37" i="3"/>
  <c r="DL55" i="3"/>
  <c r="DP55" i="3"/>
  <c r="DL57" i="3"/>
  <c r="DP57" i="3"/>
  <c r="DL43" i="3"/>
  <c r="DP43" i="3"/>
  <c r="DL17" i="3"/>
  <c r="DP17" i="3"/>
  <c r="DL23" i="3"/>
  <c r="DP23" i="3"/>
  <c r="BU5" i="3"/>
  <c r="BU9" i="3"/>
  <c r="BU7" i="3"/>
  <c r="BU11" i="3"/>
  <c r="BR7" i="3"/>
  <c r="BR11" i="3"/>
  <c r="BR9" i="3"/>
  <c r="BR5" i="3"/>
  <c r="BR4" i="3"/>
  <c r="DL5" i="3" l="1"/>
  <c r="DP5" i="3"/>
  <c r="DL11" i="3"/>
  <c r="DP11" i="3"/>
  <c r="DL7" i="3"/>
  <c r="DP7" i="3"/>
  <c r="DL4" i="3"/>
  <c r="DP4" i="3"/>
  <c r="DL9" i="3"/>
  <c r="DP9" i="3"/>
  <c r="K27" i="4"/>
  <c r="K42" i="4"/>
  <c r="K56" i="4"/>
  <c r="K9" i="4"/>
  <c r="H42" i="4" l="1"/>
  <c r="H56" i="4"/>
  <c r="H27" i="4"/>
  <c r="H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D3" authorId="0" shapeId="0" xr:uid="{00000000-0006-0000-0200-000001000000}">
      <text>
        <r>
          <rPr>
            <b/>
            <sz val="8"/>
            <color indexed="81"/>
            <rFont val="Tahoma"/>
            <family val="2"/>
          </rPr>
          <t>jmarks:</t>
        </r>
        <r>
          <rPr>
            <sz val="8"/>
            <color indexed="81"/>
            <rFont val="Tahoma"/>
            <family val="2"/>
          </rPr>
          <t xml:space="preserve">
extrapolated
</t>
        </r>
      </text>
    </comment>
    <comment ref="E3" authorId="0" shapeId="0" xr:uid="{00000000-0006-0000-0200-000002000000}">
      <text>
        <r>
          <rPr>
            <b/>
            <sz val="8"/>
            <color indexed="81"/>
            <rFont val="Tahoma"/>
            <family val="2"/>
          </rPr>
          <t>jmarks:</t>
        </r>
        <r>
          <rPr>
            <sz val="8"/>
            <color indexed="81"/>
            <rFont val="Tahoma"/>
            <family val="2"/>
          </rPr>
          <t xml:space="preserve">
extrapolated
</t>
        </r>
      </text>
    </comment>
    <comment ref="F3" authorId="0" shapeId="0" xr:uid="{00000000-0006-0000-0200-000003000000}">
      <text>
        <r>
          <rPr>
            <b/>
            <sz val="8"/>
            <color indexed="81"/>
            <rFont val="Tahoma"/>
            <family val="2"/>
          </rPr>
          <t>jmarks:</t>
        </r>
        <r>
          <rPr>
            <sz val="8"/>
            <color indexed="81"/>
            <rFont val="Tahoma"/>
            <family val="2"/>
          </rPr>
          <t xml:space="preserve">
extrapolated
</t>
        </r>
      </text>
    </comment>
    <comment ref="H3" authorId="0" shapeId="0" xr:uid="{00000000-0006-0000-0200-000004000000}">
      <text>
        <r>
          <rPr>
            <b/>
            <sz val="8"/>
            <color indexed="81"/>
            <rFont val="Tahoma"/>
            <family val="2"/>
          </rPr>
          <t>jmarks:</t>
        </r>
        <r>
          <rPr>
            <sz val="8"/>
            <color indexed="81"/>
            <rFont val="Tahoma"/>
            <family val="2"/>
          </rPr>
          <t xml:space="preserve">
extrapolated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D3" authorId="0" shapeId="0" xr:uid="{2B35AD5D-E989-4999-BA6E-DE971E674823}">
      <text>
        <r>
          <rPr>
            <b/>
            <sz val="8"/>
            <color indexed="81"/>
            <rFont val="Tahoma"/>
            <family val="2"/>
          </rPr>
          <t>jmarks:</t>
        </r>
        <r>
          <rPr>
            <sz val="8"/>
            <color indexed="81"/>
            <rFont val="Tahoma"/>
            <family val="2"/>
          </rPr>
          <t xml:space="preserve">
extrapolated
</t>
        </r>
      </text>
    </comment>
    <comment ref="E3" authorId="0" shapeId="0" xr:uid="{1DABAFA1-968B-4B9B-A240-F39C1DECC948}">
      <text>
        <r>
          <rPr>
            <b/>
            <sz val="8"/>
            <color indexed="81"/>
            <rFont val="Tahoma"/>
            <family val="2"/>
          </rPr>
          <t>jmarks:</t>
        </r>
        <r>
          <rPr>
            <sz val="8"/>
            <color indexed="81"/>
            <rFont val="Tahoma"/>
            <family val="2"/>
          </rPr>
          <t xml:space="preserve">
extrapolated
</t>
        </r>
      </text>
    </comment>
    <comment ref="F3" authorId="0" shapeId="0" xr:uid="{55A9CE9D-C084-40E0-A2B0-6EB340D02BAF}">
      <text>
        <r>
          <rPr>
            <b/>
            <sz val="8"/>
            <color indexed="81"/>
            <rFont val="Tahoma"/>
            <family val="2"/>
          </rPr>
          <t>jmarks:</t>
        </r>
        <r>
          <rPr>
            <sz val="8"/>
            <color indexed="81"/>
            <rFont val="Tahoma"/>
            <family val="2"/>
          </rPr>
          <t xml:space="preserve">
extrapolated
</t>
        </r>
      </text>
    </comment>
    <comment ref="H3" authorId="0" shapeId="0" xr:uid="{86125672-8E7C-4ED8-A23A-16EE438B0055}">
      <text>
        <r>
          <rPr>
            <b/>
            <sz val="8"/>
            <color indexed="81"/>
            <rFont val="Tahoma"/>
            <family val="2"/>
          </rPr>
          <t>jmarks:</t>
        </r>
        <r>
          <rPr>
            <sz val="8"/>
            <color indexed="81"/>
            <rFont val="Tahoma"/>
            <family val="2"/>
          </rPr>
          <t xml:space="preserve">
extrapolated
</t>
        </r>
      </text>
    </comment>
  </commentList>
</comments>
</file>

<file path=xl/sharedStrings.xml><?xml version="1.0" encoding="utf-8"?>
<sst xmlns="http://schemas.openxmlformats.org/spreadsheetml/2006/main" count="806" uniqueCount="244">
  <si>
    <t>Table 12</t>
  </si>
  <si>
    <t>Poverty Rates in the Population and Among Children</t>
  </si>
  <si>
    <r>
      <t>Overall Poverty Rate</t>
    </r>
    <r>
      <rPr>
        <vertAlign val="superscript"/>
        <sz val="10"/>
        <rFont val="Arial"/>
        <family val="2"/>
      </rPr>
      <t>1</t>
    </r>
  </si>
  <si>
    <r>
      <t>Poverty Among Children Under 18</t>
    </r>
    <r>
      <rPr>
        <vertAlign val="superscript"/>
        <sz val="10"/>
        <rFont val="Arial"/>
        <family val="2"/>
      </rPr>
      <t>2</t>
    </r>
  </si>
  <si>
    <t>National Rank</t>
  </si>
  <si>
    <t>Change
(in percentage points)</t>
  </si>
  <si>
    <t>Rate</t>
  </si>
  <si>
    <t>Estimated</t>
  </si>
  <si>
    <t>Change
in Number of Children in Poverty</t>
  </si>
  <si>
    <t>2014 to 2019</t>
  </si>
  <si>
    <t>Number</t>
  </si>
  <si>
    <t>50 states and D.C.</t>
  </si>
  <si>
    <r>
      <t>SREB states</t>
    </r>
    <r>
      <rPr>
        <sz val="10"/>
        <rFont val="Calibri"/>
        <family val="2"/>
      </rPr>
      <t>₃</t>
    </r>
  </si>
  <si>
    <t xml:space="preserve">    as a percent of U.S.</t>
  </si>
  <si>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</si>
  <si>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</si>
  <si>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</si>
  <si>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</si>
  <si>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</si>
  <si>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</si>
  <si>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</si>
  <si>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</si>
  <si>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</si>
  <si>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</si>
  <si>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</si>
  <si>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</si>
  <si>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</si>
  <si>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</si>
  <si>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</si>
  <si>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</si>
  <si>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r>
      <t>West</t>
    </r>
    <r>
      <rPr>
        <sz val="10"/>
        <rFont val="Calibri"/>
        <family val="2"/>
      </rPr>
      <t>₃</t>
    </r>
  </si>
  <si>
    <t>Alaska</t>
  </si>
  <si>
    <t>Arizona</t>
  </si>
  <si>
    <t>California</t>
  </si>
  <si>
    <t>Colorado</t>
  </si>
  <si>
    <t>Hawaii</t>
  </si>
  <si>
    <t>Idaho</t>
  </si>
  <si>
    <t>Montana</t>
  </si>
  <si>
    <t>Nevada</t>
  </si>
  <si>
    <t>New Mexico</t>
  </si>
  <si>
    <t>Oregon</t>
  </si>
  <si>
    <t>Utah</t>
  </si>
  <si>
    <t>Washington</t>
  </si>
  <si>
    <t>Wyoming</t>
  </si>
  <si>
    <r>
      <t>Midwest</t>
    </r>
    <r>
      <rPr>
        <sz val="10"/>
        <rFont val="Calibri"/>
        <family val="2"/>
      </rPr>
      <t>₃</t>
    </r>
  </si>
  <si>
    <t>Illinois</t>
  </si>
  <si>
    <t>Indiana</t>
  </si>
  <si>
    <t>Iowa</t>
  </si>
  <si>
    <t>Kansas</t>
  </si>
  <si>
    <t>Michigan</t>
  </si>
  <si>
    <t>Minnesota</t>
  </si>
  <si>
    <t>Missouri</t>
  </si>
  <si>
    <t>Nebraska</t>
  </si>
  <si>
    <t>North Dakota</t>
  </si>
  <si>
    <t>Ohio</t>
  </si>
  <si>
    <t>South Dakota</t>
  </si>
  <si>
    <t>Wisconsin</t>
  </si>
  <si>
    <r>
      <t>Northeast</t>
    </r>
    <r>
      <rPr>
        <sz val="10"/>
        <rFont val="Calibri"/>
        <family val="2"/>
      </rPr>
      <t>₃</t>
    </r>
  </si>
  <si>
    <t>Connecticut</t>
  </si>
  <si>
    <t>Maine</t>
  </si>
  <si>
    <t>Massachusetts</t>
  </si>
  <si>
    <t>New Hampshire</t>
  </si>
  <si>
    <t>New Jersey</t>
  </si>
  <si>
    <t>New York</t>
  </si>
  <si>
    <t>Pennsylvania</t>
  </si>
  <si>
    <t>Rhode Island</t>
  </si>
  <si>
    <t>Vermont</t>
  </si>
  <si>
    <t>District of Columbia</t>
  </si>
  <si>
    <r>
      <t xml:space="preserve">1 </t>
    </r>
    <r>
      <rPr>
        <sz val="10"/>
        <rFont val="Arial"/>
        <family val="2"/>
      </rPr>
      <t>The poverty rates for 2014 are 3-year estimates. The 2014 figures are averages of the 2013, 2014 and 2015 estimates. The Census Bureau no longer produces 3-year estimates of poverty rates, so the 2019 figures are 1-year estimates.</t>
    </r>
  </si>
  <si>
    <r>
      <t>2</t>
    </r>
    <r>
      <rPr>
        <sz val="10"/>
        <rFont val="Arial"/>
        <family val="2"/>
      </rPr>
      <t xml:space="preserve"> In 2019, an annual income of $25,750 was the federally defined poverty threshold for families of four with children in the 48 contiguous states and D.C.</t>
    </r>
  </si>
  <si>
    <r>
      <t xml:space="preserve">3 </t>
    </r>
    <r>
      <rPr>
        <sz val="10"/>
        <rFont val="Arial"/>
        <family val="2"/>
      </rPr>
      <t>The regional rates are the median state rates in each region. The regional total estimated number of children in poverty may not equal the sum of the numbers shown, due to rounding.</t>
    </r>
  </si>
  <si>
    <t>Sources:</t>
  </si>
  <si>
    <t>U.S. Census Bureau, American Fact Finder, American Community Survey 2019, Table S1701, Percent of Children Under 18 Years Below Poverty Level in the Past 12 Months (2020) — www.census.gov.</t>
  </si>
  <si>
    <t>OLD SOURCE:</t>
  </si>
  <si>
    <t>U.S. Census Bureau, American Fact Finder, Current Population Survey, Table 19, Percent of Persons in Poverty, by State, 2007 to 2009 (2010) and 2013 to 2015 (2017); American Community Survey 2015, Table S1701, Percent of Children Under 18 Years Below Poverty Level in the Past 12 Months (2017) — www.census.gov.</t>
  </si>
  <si>
    <t>State Poverty Rates and Standard Errors:</t>
  </si>
  <si>
    <t>3-year Averages</t>
  </si>
  <si>
    <t>1980-1982</t>
  </si>
  <si>
    <t>1981-1983</t>
  </si>
  <si>
    <t>1982-1984</t>
  </si>
  <si>
    <t>1983-1985</t>
  </si>
  <si>
    <t>1984-1986</t>
  </si>
  <si>
    <t>1985-1987</t>
  </si>
  <si>
    <t>1986-1988</t>
  </si>
  <si>
    <t>1987-1989</t>
  </si>
  <si>
    <t>1988-1990</t>
  </si>
  <si>
    <t>1989-1991</t>
  </si>
  <si>
    <t>1990-1992</t>
  </si>
  <si>
    <t>1991-1993</t>
  </si>
  <si>
    <t>1992-1994</t>
  </si>
  <si>
    <t>1993-1995</t>
  </si>
  <si>
    <t>1994-1996</t>
  </si>
  <si>
    <t>1995-1997</t>
  </si>
  <si>
    <t>1996-1998</t>
  </si>
  <si>
    <t>1997-1999</t>
  </si>
  <si>
    <t>1998-2000</t>
  </si>
  <si>
    <t>1999-2001</t>
  </si>
  <si>
    <t>2000-2002</t>
  </si>
  <si>
    <t>2001-2003</t>
  </si>
  <si>
    <t>2002-2004</t>
  </si>
  <si>
    <t>2003-2005</t>
  </si>
  <si>
    <t>2004-2006</t>
  </si>
  <si>
    <t>2005-2007</t>
  </si>
  <si>
    <t>2006-2008</t>
  </si>
  <si>
    <t>2007-2009</t>
  </si>
  <si>
    <t>2008-2010</t>
  </si>
  <si>
    <t>2009-2011</t>
  </si>
  <si>
    <t>2010-2012</t>
  </si>
  <si>
    <t>2011-2013</t>
  </si>
  <si>
    <t>2013-2015</t>
  </si>
  <si>
    <t>2015-16</t>
  </si>
  <si>
    <t>2016-17</t>
  </si>
  <si>
    <t>2017-18</t>
  </si>
  <si>
    <t>2018-19</t>
  </si>
  <si>
    <t>Poverty Rate</t>
  </si>
  <si>
    <t>Standard Error</t>
  </si>
  <si>
    <t>Median SREB state</t>
  </si>
  <si>
    <t xml:space="preserve">   as a percent of U.S.</t>
  </si>
  <si>
    <t>Median Western state</t>
  </si>
  <si>
    <t>Median Midwestern state</t>
  </si>
  <si>
    <t>Median Northeastern state</t>
  </si>
  <si>
    <t>Oklatoma</t>
  </si>
  <si>
    <t>Idato</t>
  </si>
  <si>
    <t>three year average no longer available</t>
  </si>
  <si>
    <t xml:space="preserve">Source: U.S. Census Bureau, March 1981 through March 1999 Current Population Survey </t>
  </si>
  <si>
    <t>Source:  U.S. Bureau</t>
  </si>
  <si>
    <t>Source: U.S. Census Bureau,</t>
  </si>
  <si>
    <t>Source: U.S. Census Bureau, 2016 American Community Survey 1-Year Estimates</t>
  </si>
  <si>
    <t>Source: U.S. Census Bureau, 2017 American Community Survey 1-Year Estimates</t>
  </si>
  <si>
    <t>Source: U.S. Census Bureau, 2019 American Community Survey 1-Year Estimates</t>
  </si>
  <si>
    <t>(http://www.census.gov/hhes/poverty/povanim/pvmaptxt.html: July 17, 2000)</t>
  </si>
  <si>
    <t>of the Census,</t>
  </si>
  <si>
    <t>"Poverty in the United</t>
  </si>
  <si>
    <t xml:space="preserve">Current Population </t>
  </si>
  <si>
    <t>Current Population Survey,</t>
  </si>
  <si>
    <t>S1701</t>
  </si>
  <si>
    <t>States: 2000", Current</t>
  </si>
  <si>
    <t>States: 2001", Current</t>
  </si>
  <si>
    <t>States: 2002", Current</t>
  </si>
  <si>
    <t>Survey, 2001 to 2003</t>
  </si>
  <si>
    <t>Survey, 2002 to 2004</t>
  </si>
  <si>
    <t>Survey, 2003 to 2005</t>
  </si>
  <si>
    <t>Survey, 2004 to 2006</t>
  </si>
  <si>
    <t>Survey, 2005 to 2007</t>
  </si>
  <si>
    <t>Survey, 2006 to 2008</t>
  </si>
  <si>
    <t>Survey, 2007 to 2009</t>
  </si>
  <si>
    <t>Survey, 2008 to 2010</t>
  </si>
  <si>
    <t>Annual Social and Economic Supplements</t>
  </si>
  <si>
    <t xml:space="preserve">POVERTY STATUS IN THE PAST 12 MONTHS </t>
  </si>
  <si>
    <t>States: 1999", Current</t>
  </si>
  <si>
    <t>Population Reports,</t>
  </si>
  <si>
    <t xml:space="preserve">Annual Social and </t>
  </si>
  <si>
    <t>Historical Poverty Tables</t>
  </si>
  <si>
    <t>2017 American Community Survey 1-Year Estimates</t>
  </si>
  <si>
    <t>2019 American Community Survey 1-Year Estimates</t>
  </si>
  <si>
    <t>P60-214, Sept. 2001,</t>
  </si>
  <si>
    <t>P60-219, Sept. 2002,</t>
  </si>
  <si>
    <t>P60-222, Sept. 2002,</t>
  </si>
  <si>
    <t>Economic Supplements</t>
  </si>
  <si>
    <t xml:space="preserve">Table 19. </t>
  </si>
  <si>
    <t>Table 19. Percent of Persons in Poverty, by State: 2003, 2004, 2005</t>
  </si>
  <si>
    <t>Table 19. Percent of Persons in Poverty, by State: 2004, 2005, 2006</t>
  </si>
  <si>
    <t>Table 19. Percent of Persons in Poverty, by State: 2005, 2006, 2007</t>
  </si>
  <si>
    <t>Table 19. Percent of Persons in Poverty, by State: 2006, 2007, 2008</t>
  </si>
  <si>
    <t>Table 19. Percent of Persons in Poverty, by State: 2007, 2008, 2009</t>
  </si>
  <si>
    <t>Table 19. Percent of Persons in Poverty, by State: 2008, 2009, 2010</t>
  </si>
  <si>
    <t>Table 19, Percent of Persons in Poverty, by State, 2010, 2011, 2012</t>
  </si>
  <si>
    <t>Table 19, Percent of Persons in Poverty, by State, 2013, 2014, 2015</t>
  </si>
  <si>
    <t>P60-210, Sept. 2000,</t>
  </si>
  <si>
    <t>Table D., p. 11</t>
  </si>
  <si>
    <t>Table 4., p. 10</t>
  </si>
  <si>
    <t>Table 8</t>
  </si>
  <si>
    <t>Dec 2005</t>
  </si>
  <si>
    <t>www.census.gov</t>
  </si>
  <si>
    <t>Table C., pp.xiii</t>
  </si>
  <si>
    <t>U.S. Govment Printg. Off.</t>
  </si>
  <si>
    <t>U.S. Govt. Prtg. Off. 2003</t>
  </si>
  <si>
    <t>Jan. 09</t>
  </si>
  <si>
    <t>Jan. 10</t>
  </si>
  <si>
    <t>Mar. 10</t>
  </si>
  <si>
    <t>Feb. 12</t>
  </si>
  <si>
    <t>ACS</t>
  </si>
  <si>
    <t>Dicennial Census</t>
  </si>
  <si>
    <t>Kids Count (uses ACS from 2001 on)</t>
  </si>
  <si>
    <t>Kids Count</t>
  </si>
  <si>
    <t xml:space="preserve"> </t>
  </si>
  <si>
    <t>number of children under 18, 2013</t>
  </si>
  <si>
    <t>estimated number of children under 18 in poverty</t>
  </si>
  <si>
    <t>number of children under 18, 2008</t>
  </si>
  <si>
    <t>number of children under 18, 2014</t>
  </si>
  <si>
    <t>number of children under 18, 2009</t>
  </si>
  <si>
    <t>number of children under 18, 2015</t>
  </si>
  <si>
    <t>number of children under 18, 2010</t>
  </si>
  <si>
    <t>number of children under 18, 2016</t>
  </si>
  <si>
    <t>number of children under 18, 2017</t>
  </si>
  <si>
    <t>number of children under 18, 2012</t>
  </si>
  <si>
    <t>number of children under 18, 2018</t>
  </si>
  <si>
    <t>number of children under 18, 2019</t>
  </si>
  <si>
    <t>Lower</t>
  </si>
  <si>
    <t>Mid-point</t>
  </si>
  <si>
    <t>Upper</t>
  </si>
  <si>
    <t>Midpoint</t>
  </si>
  <si>
    <t>% in poverty</t>
  </si>
  <si>
    <t>(from FB15_06)</t>
  </si>
  <si>
    <t>(from FB16_06)</t>
  </si>
  <si>
    <t>(from FB17_06)</t>
  </si>
  <si>
    <t>(from FB18_06)</t>
  </si>
  <si>
    <t>(from FB19_06)</t>
  </si>
  <si>
    <t>(from FB21_06)</t>
  </si>
  <si>
    <t>08 to 13</t>
  </si>
  <si>
    <t>09 to 14</t>
  </si>
  <si>
    <t>10 to 15</t>
  </si>
  <si>
    <t>14 to 15</t>
  </si>
  <si>
    <t>13 to 14</t>
  </si>
  <si>
    <t>14 to 19</t>
  </si>
  <si>
    <t>22.6</t>
  </si>
  <si>
    <t>SREB states</t>
  </si>
  <si>
    <t>West</t>
  </si>
  <si>
    <t>Midwest</t>
  </si>
  <si>
    <t>Northeast</t>
  </si>
  <si>
    <t>Source:  Annie E. Casey Foundation, Census Data Online (www.aecf.org)</t>
  </si>
  <si>
    <t>Source:  Annie E. Casey Foundation, "2000 KIDS COUNT Data Book" (www.aecf.org)</t>
  </si>
  <si>
    <t>Source:  Annie E. Casey Foundation, "2002 KIDS COUNT Data Book" (www.aecf.org)</t>
  </si>
  <si>
    <t>Source:  Annie E. Casey Foundation, "KIDS COUNT" Web site, October 2006 update (www.aecf.org)</t>
  </si>
  <si>
    <t>ACS Based</t>
  </si>
  <si>
    <t>Source: U.S. Census Bureau, 2003 American Community Survey (Aug 2004)</t>
  </si>
  <si>
    <t xml:space="preserve">Source: U.S. Census Bureau, 2004 American Community Survey (R1704) </t>
  </si>
  <si>
    <t>U.S. Census Bureau, Percent of Children Under 18 Years Below Poverty Level in the Past 12 Months, American Community Survey, 2005 (R1704)</t>
  </si>
  <si>
    <t>U.S. Census Bureau, Percent of Children Under 18 Years Below Poverty Level in the Past 12 Months, American Community Survey, 2006
(R1704)</t>
  </si>
  <si>
    <t>U.S. Census Bureau, Percent of Children Under 18 Years Below Poverty Level in the Past 12 Months, American Community Survey, 2007
(R1704)</t>
  </si>
  <si>
    <t>U.S. Census Bureau, Percent of Children Under 18 Years Below Poverty Level in the Past 12 Months, American Community Survey, 2008
(R1704)</t>
  </si>
  <si>
    <t>U.S. Census Bureau, Percent of Children Under 18 Years Below Poverty Level in the Past 12 Months, American Community Survey, 2009
(R1704)</t>
  </si>
  <si>
    <t>U.S. Census Bureau, Percent of Children Under 18 Years Below Poverty Level in the Past 12 Months, American Community Survey, 2010
(R1704) Feb. 12</t>
  </si>
  <si>
    <t>U.S. Census Bureau, Percent of Children Under 18 Years Below Poverty Level in the Past 12 Months, American Community Survey, 2010
(R1704) 
2013</t>
  </si>
  <si>
    <t>U.S. Census Bureau, Percent of Children Under 18 Years Below Poverty Level in the Past 12 Months, American Community Survey, Table R1704, 2014</t>
  </si>
  <si>
    <t>U.S. Census Bureau,Poverty Status in the Past 12 Months, 2013 American Community Survey, Table S1701, 2015</t>
  </si>
  <si>
    <t>U.S. Census Bureau,Poverty Status in the Past 12 Months, 2014 American Community Survey, Table S1701, 2017</t>
  </si>
  <si>
    <t>U.S. Census Bureau,Poverty Status in the Past 12 Months, 2015 American Community Survey, Table S1701, 2017</t>
  </si>
  <si>
    <t>U.S. Census Bureau,Poverty Status in the Past 12 Months, 2016 American Community Survey, Table S1701, 2018</t>
  </si>
  <si>
    <t>U.S. Census Bureau,Poverty Status in the Past 12 Months, 2017 American Community Survey, Table S1701, 2018</t>
  </si>
  <si>
    <t>U.S. Census Bureau,Poverty Status in the Past 12 Months, 2018 American Community Survey, Table S1701, 2021</t>
  </si>
  <si>
    <t>U.S. Census Bureau,Poverty Status in the Past 12 Months, 2019 American Community Survey, Table S1701, 2021</t>
  </si>
  <si>
    <t>change file name when necessary</t>
  </si>
  <si>
    <t>change file name for FB_17_06 when Table 6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</si>
</sst>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_);\(#,##0.0\)"/>
    <numFmt numFmtId="166" formatCode="0.0%"/>
    <numFmt numFmtId="167" formatCode="#,##0.0"/>
    <numFmt numFmtId="168" formatCode="_(* #,##0_);_(* \(#,##0\);_(* &quot;-&quot;??_);_(@_)"/>
    <numFmt numFmtId="169" formatCode="#,##0.00;[Red]#,##0.00"/>
    <numFmt numFmtId="170" formatCode="0.00;[Red]0.00"/>
  </numFmts>
  <fonts count="22">
    <font>
      <sz val="8"/>
      <name val="Arial"/>
    </font>
    <font>
      <sz val="8"/>
      <name val="Arial"/>
      <family val="2"/>
    </font>
    <font>
      <sz val="8"/>
      <name val="Arial"/>
      <family val="2"/>
    </font>
    <font>
      <b/>
      <sz val="8"/>
      <name val="Arial"/>
      <family val="2"/>
    </font>
    <font>
      <i/>
      <sz val="8"/>
      <name val="Arial"/>
      <family val="2"/>
    </font>
    <font>
      <b/>
      <sz val="12"/>
      <name val="Courier New"/>
      <family val="3"/>
    </font>
    <font>
      <b/>
      <sz val="8"/>
      <color indexed="81"/>
      <name val="Tahoma"/>
      <family val="2"/>
    </font>
    <font>
      <sz val="10"/>
      <name val="Arial"/>
      <family val="2"/>
    </font>
    <font>
      <vertAlign val="superscript"/>
      <sz val="10"/>
      <name val="Arial"/>
      <family val="2"/>
    </font>
    <font>
      <sz val="8"/>
      <color indexed="81"/>
      <name val="Tahoma"/>
      <family val="2"/>
    </font>
    <font>
      <sz val="10"/>
      <name val="Arial"/>
      <family val="2"/>
    </font>
    <font>
      <sz val="10"/>
      <color indexed="12"/>
      <name val="Arial"/>
      <family val="2"/>
    </font>
    <font>
      <sz val="8"/>
      <color rgb="FF0000FF"/>
      <name val="Arial"/>
      <family val="2"/>
    </font>
    <font>
      <sz val="10"/>
      <color rgb="FF0000FF"/>
      <name val="Arial"/>
      <family val="2"/>
    </font>
    <font>
      <sz val="8"/>
      <name val="Arial"/>
      <family val="2"/>
    </font>
    <font>
      <sz val="10"/>
      <name val="MS Sans Serif"/>
      <family val="2"/>
    </font>
    <font>
      <sz val="10"/>
      <color rgb="FF008000"/>
      <name val="Arial"/>
      <family val="2"/>
    </font>
    <font>
      <u/>
      <sz val="8"/>
      <color theme="10"/>
      <name val="Arial"/>
      <family val="2"/>
    </font>
    <font>
      <b/>
      <sz val="10"/>
      <color rgb="FFFF0000"/>
      <name val="Arial"/>
      <family val="2"/>
    </font>
    <font>
      <sz val="8"/>
      <color rgb="FFFF0000"/>
      <name val="Arial"/>
      <family val="2"/>
    </font>
    <font>
      <sz val="8"/>
      <color rgb="FF000000"/>
      <name val="Arial"/>
      <family val="2"/>
    </font>
    <font>
      <sz val="10"/>
      <name val="Calibri"/>
      <family val="2"/>
    </font>
  </fonts>
  <fills count="9">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8"/>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3" fontId="14" fillId="0" borderId="0" applyFont="0" applyFill="0" applyBorder="0" applyAlignment="0" applyProtection="0"/>
    <xf numFmtId="0" fontId="15" fillId="0" borderId="0"/>
    <xf numFmtId="0" fontId="17" fillId="0" borderId="0" applyNumberFormat="0" applyFill="0" applyBorder="0" applyAlignment="0" applyProtection="0"/>
  </cellStyleXfs>
  <cellXfs count="326">
    <xf numFmtId="0" fontId="0" fillId="0" borderId="0" xfId="0"/>
    <xf numFmtId="0" fontId="0" fillId="0" borderId="1" xfId="0" applyBorder="1"/>
    <xf numFmtId="0" fontId="2" fillId="0" borderId="0" xfId="0" applyFont="1"/>
    <xf numFmtId="0" fontId="5" fillId="0" borderId="3" xfId="0" applyFont="1" applyBorder="1"/>
    <xf numFmtId="0" fontId="4" fillId="0" borderId="0" xfId="0" applyFont="1"/>
    <xf numFmtId="0" fontId="7" fillId="0" borderId="0" xfId="0" applyFont="1"/>
    <xf numFmtId="0" fontId="7" fillId="0" borderId="0" xfId="0" quotePrefix="1" applyFont="1"/>
    <xf numFmtId="0" fontId="7" fillId="0" borderId="1" xfId="0" applyFont="1" applyBorder="1" applyAlignment="1">
      <alignment horizontal="centerContinuous"/>
    </xf>
    <xf numFmtId="0" fontId="4" fillId="0" borderId="0" xfId="0" applyFont="1" applyAlignment="1">
      <alignment vertical="top"/>
    </xf>
    <xf numFmtId="0" fontId="3" fillId="0" borderId="0" xfId="0" applyFont="1"/>
    <xf numFmtId="0" fontId="7" fillId="0" borderId="0" xfId="0" applyFont="1" applyAlignment="1">
      <alignment horizontal="center"/>
    </xf>
    <xf numFmtId="17" fontId="7" fillId="0" borderId="0" xfId="0" quotePrefix="1" applyNumberFormat="1" applyFont="1" applyAlignment="1">
      <alignment horizontal="right"/>
    </xf>
    <xf numFmtId="0" fontId="7" fillId="0" borderId="0" xfId="0" applyFont="1" applyAlignment="1">
      <alignment horizontal="left" vertical="top"/>
    </xf>
    <xf numFmtId="0" fontId="10" fillId="0" borderId="0" xfId="0" applyFont="1"/>
    <xf numFmtId="0" fontId="10" fillId="0" borderId="0" xfId="0" applyFont="1" applyAlignment="1">
      <alignment horizontal="right"/>
    </xf>
    <xf numFmtId="0" fontId="10" fillId="0" borderId="5" xfId="0" applyFont="1" applyBorder="1"/>
    <xf numFmtId="0" fontId="10" fillId="0" borderId="0" xfId="0" applyFont="1" applyAlignment="1">
      <alignment horizontal="left"/>
    </xf>
    <xf numFmtId="0" fontId="10" fillId="0" borderId="0" xfId="0" applyFont="1" applyAlignment="1">
      <alignment horizontal="center"/>
    </xf>
    <xf numFmtId="1" fontId="11" fillId="0" borderId="0" xfId="0" applyNumberFormat="1" applyFont="1" applyAlignment="1">
      <alignment horizontal="center"/>
    </xf>
    <xf numFmtId="0" fontId="10" fillId="0" borderId="0" xfId="0" applyFont="1" applyAlignment="1">
      <alignment horizontal="left" vertical="top"/>
    </xf>
    <xf numFmtId="165" fontId="7" fillId="0" borderId="0" xfId="0" applyNumberFormat="1" applyFont="1"/>
    <xf numFmtId="37" fontId="7" fillId="0" borderId="0" xfId="0" applyNumberFormat="1" applyFont="1"/>
    <xf numFmtId="37" fontId="7" fillId="0" borderId="0" xfId="0" applyNumberFormat="1" applyFont="1" applyAlignment="1">
      <alignment horizontal="left"/>
    </xf>
    <xf numFmtId="37" fontId="7" fillId="0" borderId="5" xfId="0" applyNumberFormat="1" applyFont="1" applyBorder="1"/>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left" wrapText="1"/>
    </xf>
    <xf numFmtId="0" fontId="7" fillId="0" borderId="5" xfId="0" applyFont="1" applyBorder="1"/>
    <xf numFmtId="164" fontId="12" fillId="0" borderId="0" xfId="0" applyNumberFormat="1" applyFont="1" applyAlignment="1">
      <alignment horizontal="right" vertical="center" wrapText="1"/>
    </xf>
    <xf numFmtId="164" fontId="12" fillId="0" borderId="0" xfId="0" applyNumberFormat="1" applyFont="1"/>
    <xf numFmtId="165" fontId="7" fillId="0" borderId="5" xfId="0" applyNumberFormat="1" applyFont="1" applyBorder="1" applyAlignment="1">
      <alignment horizontal="right"/>
    </xf>
    <xf numFmtId="165" fontId="7" fillId="0" borderId="5" xfId="0" applyNumberFormat="1" applyFont="1" applyBorder="1" applyAlignment="1">
      <alignment horizontal="right" vertical="center" wrapText="1"/>
    </xf>
    <xf numFmtId="165" fontId="7" fillId="0" borderId="9" xfId="0" applyNumberFormat="1" applyFont="1" applyBorder="1" applyAlignment="1">
      <alignment horizontal="right"/>
    </xf>
    <xf numFmtId="165" fontId="7" fillId="0" borderId="9" xfId="0" applyNumberFormat="1" applyFont="1" applyBorder="1" applyAlignment="1">
      <alignment horizontal="right" vertical="center" wrapText="1"/>
    </xf>
    <xf numFmtId="165" fontId="7" fillId="0" borderId="5" xfId="0" applyNumberFormat="1" applyFont="1" applyBorder="1" applyAlignment="1">
      <alignment horizontal="center"/>
    </xf>
    <xf numFmtId="165" fontId="7" fillId="0" borderId="0" xfId="0" applyNumberFormat="1" applyFont="1" applyAlignment="1">
      <alignment horizontal="left" vertical="center" wrapText="1"/>
    </xf>
    <xf numFmtId="165" fontId="7" fillId="0" borderId="5" xfId="0" applyNumberFormat="1" applyFont="1" applyBorder="1" applyAlignment="1">
      <alignment horizontal="left"/>
    </xf>
    <xf numFmtId="165" fontId="7" fillId="0" borderId="0" xfId="0" applyNumberFormat="1" applyFont="1" applyAlignment="1">
      <alignment horizontal="left"/>
    </xf>
    <xf numFmtId="165" fontId="7" fillId="0" borderId="1" xfId="0" applyNumberFormat="1" applyFont="1" applyBorder="1" applyAlignment="1">
      <alignment horizontal="left" vertical="center" wrapText="1"/>
    </xf>
    <xf numFmtId="165" fontId="7" fillId="0" borderId="0" xfId="0" applyNumberFormat="1" applyFont="1" applyAlignment="1">
      <alignment horizontal="left" wrapText="1"/>
    </xf>
    <xf numFmtId="166" fontId="13" fillId="3" borderId="9" xfId="1" applyNumberFormat="1" applyFont="1" applyFill="1" applyBorder="1" applyAlignment="1">
      <alignment horizontal="right" vertical="center" wrapText="1"/>
    </xf>
    <xf numFmtId="166" fontId="13" fillId="3" borderId="8" xfId="1" applyNumberFormat="1" applyFont="1" applyFill="1" applyBorder="1" applyAlignment="1">
      <alignment horizontal="right" vertical="center" wrapText="1"/>
    </xf>
    <xf numFmtId="166" fontId="13" fillId="3" borderId="11" xfId="1" applyNumberFormat="1" applyFont="1" applyFill="1" applyBorder="1" applyAlignment="1">
      <alignment horizontal="right" vertical="center" wrapText="1"/>
    </xf>
    <xf numFmtId="166" fontId="13" fillId="3" borderId="10" xfId="1" applyNumberFormat="1" applyFont="1" applyFill="1" applyBorder="1" applyAlignment="1">
      <alignment horizontal="right" vertical="center" wrapText="1"/>
    </xf>
    <xf numFmtId="166" fontId="13" fillId="3" borderId="11" xfId="1" applyNumberFormat="1" applyFont="1" applyFill="1" applyBorder="1" applyAlignment="1">
      <alignment horizontal="right"/>
    </xf>
    <xf numFmtId="166" fontId="13" fillId="3" borderId="11" xfId="1" applyNumberFormat="1" applyFont="1" applyFill="1" applyBorder="1" applyAlignment="1">
      <alignment horizontal="right" wrapText="1"/>
    </xf>
    <xf numFmtId="3" fontId="7" fillId="0" borderId="1" xfId="0" applyNumberFormat="1" applyFont="1" applyBorder="1"/>
    <xf numFmtId="3" fontId="7" fillId="0" borderId="0" xfId="0" applyNumberFormat="1" applyFont="1"/>
    <xf numFmtId="3" fontId="7" fillId="4" borderId="0" xfId="0" applyNumberFormat="1" applyFont="1" applyFill="1"/>
    <xf numFmtId="3" fontId="7" fillId="4" borderId="1" xfId="0" applyNumberFormat="1" applyFont="1" applyFill="1" applyBorder="1"/>
    <xf numFmtId="3" fontId="7" fillId="0" borderId="3" xfId="0" applyNumberFormat="1" applyFont="1" applyBorder="1"/>
    <xf numFmtId="3" fontId="7" fillId="4" borderId="5" xfId="0" applyNumberFormat="1" applyFont="1" applyFill="1" applyBorder="1"/>
    <xf numFmtId="3" fontId="7" fillId="4" borderId="11" xfId="0" applyNumberFormat="1" applyFont="1" applyFill="1" applyBorder="1"/>
    <xf numFmtId="3" fontId="7" fillId="0" borderId="11" xfId="0" applyNumberFormat="1" applyFont="1" applyBorder="1"/>
    <xf numFmtId="3" fontId="7" fillId="0" borderId="8" xfId="0" applyNumberFormat="1" applyFont="1" applyBorder="1"/>
    <xf numFmtId="3" fontId="7" fillId="0" borderId="10" xfId="0" applyNumberFormat="1" applyFont="1" applyBorder="1"/>
    <xf numFmtId="3" fontId="7" fillId="4" borderId="10" xfId="0" applyNumberFormat="1" applyFont="1" applyFill="1" applyBorder="1"/>
    <xf numFmtId="1" fontId="7" fillId="0" borderId="0" xfId="0" applyNumberFormat="1" applyFont="1" applyAlignment="1">
      <alignment horizontal="center" vertical="top" wrapText="1"/>
    </xf>
    <xf numFmtId="167" fontId="7" fillId="0" borderId="1" xfId="0" applyNumberFormat="1" applyFont="1" applyBorder="1"/>
    <xf numFmtId="167" fontId="7" fillId="0" borderId="0" xfId="0" applyNumberFormat="1" applyFont="1"/>
    <xf numFmtId="167" fontId="7" fillId="4" borderId="0" xfId="0" applyNumberFormat="1" applyFont="1" applyFill="1"/>
    <xf numFmtId="167" fontId="7" fillId="0" borderId="3" xfId="0" applyNumberFormat="1" applyFont="1" applyBorder="1"/>
    <xf numFmtId="167" fontId="7" fillId="0" borderId="10" xfId="0" applyNumberFormat="1" applyFont="1" applyBorder="1"/>
    <xf numFmtId="167" fontId="7" fillId="0" borderId="10" xfId="0" applyNumberFormat="1" applyFont="1" applyBorder="1" applyAlignment="1">
      <alignment horizontal="center"/>
    </xf>
    <xf numFmtId="167" fontId="7" fillId="0" borderId="11" xfId="0" applyNumberFormat="1" applyFont="1" applyBorder="1"/>
    <xf numFmtId="167" fontId="7" fillId="4" borderId="11" xfId="0" applyNumberFormat="1" applyFont="1" applyFill="1" applyBorder="1"/>
    <xf numFmtId="167" fontId="7" fillId="4" borderId="10" xfId="0" applyNumberFormat="1" applyFont="1" applyFill="1" applyBorder="1"/>
    <xf numFmtId="167" fontId="7" fillId="0" borderId="8" xfId="0" applyNumberFormat="1" applyFont="1" applyBorder="1"/>
    <xf numFmtId="167" fontId="7" fillId="0" borderId="11" xfId="0" applyNumberFormat="1" applyFont="1" applyBorder="1" applyAlignment="1">
      <alignment horizontal="center"/>
    </xf>
    <xf numFmtId="167" fontId="7" fillId="4" borderId="11" xfId="0" applyNumberFormat="1" applyFont="1" applyFill="1" applyBorder="1" applyAlignment="1">
      <alignment horizontal="center"/>
    </xf>
    <xf numFmtId="167" fontId="7" fillId="0" borderId="8" xfId="0" applyNumberFormat="1" applyFont="1" applyBorder="1" applyAlignment="1">
      <alignment horizontal="center"/>
    </xf>
    <xf numFmtId="0" fontId="3" fillId="0" borderId="9" xfId="0" applyFont="1" applyBorder="1" applyAlignment="1">
      <alignment horizontal="center" vertical="center" wrapText="1"/>
    </xf>
    <xf numFmtId="0" fontId="7" fillId="0" borderId="1" xfId="0" applyFont="1" applyBorder="1"/>
    <xf numFmtId="165" fontId="7" fillId="0" borderId="1" xfId="0" applyNumberFormat="1" applyFont="1" applyBorder="1" applyAlignment="1">
      <alignment horizontal="left"/>
    </xf>
    <xf numFmtId="166" fontId="13" fillId="3" borderId="10" xfId="1" applyNumberFormat="1" applyFont="1" applyFill="1" applyBorder="1" applyAlignment="1">
      <alignment horizontal="right"/>
    </xf>
    <xf numFmtId="0" fontId="3" fillId="0" borderId="1" xfId="0" applyFont="1" applyBorder="1" applyAlignment="1">
      <alignment horizontal="center" vertical="center" wrapText="1"/>
    </xf>
    <xf numFmtId="0" fontId="3" fillId="2" borderId="5" xfId="0" applyFont="1" applyFill="1" applyBorder="1" applyAlignment="1">
      <alignment horizontal="center" vertical="center" wrapText="1"/>
    </xf>
    <xf numFmtId="164" fontId="12" fillId="0" borderId="11" xfId="0" applyNumberFormat="1" applyFont="1" applyBorder="1" applyAlignment="1">
      <alignment horizontal="right" vertical="center" wrapText="1"/>
    </xf>
    <xf numFmtId="164" fontId="12" fillId="0" borderId="11" xfId="0" applyNumberFormat="1" applyFont="1" applyBorder="1"/>
    <xf numFmtId="0" fontId="7" fillId="0" borderId="8" xfId="0" applyFont="1" applyBorder="1" applyAlignment="1">
      <alignment horizontal="centerContinuous"/>
    </xf>
    <xf numFmtId="168" fontId="13" fillId="3" borderId="5" xfId="2" applyNumberFormat="1" applyFont="1" applyFill="1" applyBorder="1" applyAlignment="1">
      <alignment horizontal="right"/>
    </xf>
    <xf numFmtId="168" fontId="13" fillId="3" borderId="0" xfId="2" applyNumberFormat="1" applyFont="1" applyFill="1" applyBorder="1" applyAlignment="1">
      <alignment horizontal="right" vertical="center" wrapText="1"/>
    </xf>
    <xf numFmtId="168" fontId="13" fillId="3" borderId="0" xfId="2" applyNumberFormat="1" applyFont="1" applyFill="1" applyBorder="1" applyAlignment="1" applyProtection="1">
      <alignment horizontal="right"/>
    </xf>
    <xf numFmtId="168" fontId="13" fillId="3" borderId="0" xfId="2" applyNumberFormat="1" applyFont="1" applyFill="1" applyBorder="1" applyAlignment="1">
      <alignment horizontal="right"/>
    </xf>
    <xf numFmtId="168" fontId="13" fillId="3" borderId="1" xfId="2" applyNumberFormat="1" applyFont="1" applyFill="1" applyBorder="1" applyAlignment="1">
      <alignment horizontal="right"/>
    </xf>
    <xf numFmtId="168" fontId="13" fillId="3" borderId="1" xfId="2" applyNumberFormat="1" applyFont="1" applyFill="1" applyBorder="1" applyAlignment="1">
      <alignment horizontal="right" vertical="center" wrapText="1"/>
    </xf>
    <xf numFmtId="168" fontId="13" fillId="3" borderId="0" xfId="2" applyNumberFormat="1" applyFont="1" applyFill="1" applyBorder="1" applyAlignment="1">
      <alignment horizontal="right" wrapText="1"/>
    </xf>
    <xf numFmtId="3" fontId="7" fillId="0" borderId="9" xfId="0" applyNumberFormat="1" applyFont="1" applyBorder="1"/>
    <xf numFmtId="167" fontId="7" fillId="0" borderId="7" xfId="0" applyNumberFormat="1" applyFont="1" applyBorder="1"/>
    <xf numFmtId="165" fontId="13" fillId="0" borderId="0" xfId="0" applyNumberFormat="1" applyFont="1" applyAlignment="1">
      <alignment vertical="center" wrapText="1"/>
    </xf>
    <xf numFmtId="165" fontId="13" fillId="0" borderId="0" xfId="0" applyNumberFormat="1" applyFont="1"/>
    <xf numFmtId="165" fontId="7" fillId="0" borderId="1" xfId="0" applyNumberFormat="1" applyFont="1" applyBorder="1"/>
    <xf numFmtId="165" fontId="7" fillId="0" borderId="0" xfId="0" applyNumberFormat="1" applyFont="1" applyAlignment="1">
      <alignment vertical="center" wrapText="1"/>
    </xf>
    <xf numFmtId="165" fontId="7" fillId="0" borderId="1" xfId="0" applyNumberFormat="1" applyFont="1" applyBorder="1" applyAlignment="1">
      <alignment vertical="center" wrapText="1"/>
    </xf>
    <xf numFmtId="165" fontId="7" fillId="0" borderId="0" xfId="0" applyNumberFormat="1" applyFont="1" applyAlignment="1">
      <alignment wrapText="1"/>
    </xf>
    <xf numFmtId="165" fontId="7" fillId="0" borderId="5" xfId="0" applyNumberFormat="1" applyFont="1" applyBorder="1"/>
    <xf numFmtId="165" fontId="7" fillId="0" borderId="6" xfId="0" applyNumberFormat="1" applyFont="1" applyBorder="1" applyAlignment="1">
      <alignment horizontal="center" vertical="center" wrapText="1"/>
    </xf>
    <xf numFmtId="165" fontId="13" fillId="0" borderId="8" xfId="0" applyNumberFormat="1" applyFont="1" applyBorder="1" applyAlignment="1">
      <alignment vertical="center" wrapText="1"/>
    </xf>
    <xf numFmtId="165" fontId="7" fillId="0" borderId="11" xfId="0" applyNumberFormat="1" applyFont="1" applyBorder="1"/>
    <xf numFmtId="165" fontId="7" fillId="0" borderId="13" xfId="0" applyNumberFormat="1" applyFont="1" applyBorder="1" applyAlignment="1">
      <alignment vertical="center" wrapText="1"/>
    </xf>
    <xf numFmtId="165" fontId="7" fillId="0" borderId="11" xfId="0" applyNumberFormat="1" applyFont="1" applyBorder="1" applyAlignment="1">
      <alignment vertical="center" wrapText="1"/>
    </xf>
    <xf numFmtId="165" fontId="13" fillId="0" borderId="11" xfId="0" applyNumberFormat="1" applyFont="1" applyBorder="1" applyAlignment="1">
      <alignment vertical="center" wrapText="1"/>
    </xf>
    <xf numFmtId="165" fontId="13" fillId="0" borderId="13" xfId="0" applyNumberFormat="1" applyFont="1" applyBorder="1"/>
    <xf numFmtId="165" fontId="13" fillId="0" borderId="11" xfId="0" applyNumberFormat="1" applyFont="1" applyBorder="1"/>
    <xf numFmtId="165" fontId="7" fillId="0" borderId="13" xfId="0" applyNumberFormat="1" applyFont="1" applyBorder="1"/>
    <xf numFmtId="165" fontId="7" fillId="0" borderId="10" xfId="0" applyNumberFormat="1" applyFont="1" applyBorder="1"/>
    <xf numFmtId="165" fontId="7" fillId="0" borderId="2" xfId="0" applyNumberFormat="1" applyFont="1" applyBorder="1"/>
    <xf numFmtId="165" fontId="7" fillId="0" borderId="10" xfId="0" applyNumberFormat="1" applyFont="1" applyBorder="1" applyAlignment="1">
      <alignment vertical="center" wrapText="1"/>
    </xf>
    <xf numFmtId="165" fontId="7" fillId="0" borderId="2" xfId="0" applyNumberFormat="1" applyFont="1" applyBorder="1" applyAlignment="1">
      <alignment vertical="center" wrapText="1"/>
    </xf>
    <xf numFmtId="165" fontId="7" fillId="0" borderId="11" xfId="0" applyNumberFormat="1" applyFont="1" applyBorder="1" applyAlignment="1">
      <alignment wrapText="1"/>
    </xf>
    <xf numFmtId="165" fontId="7" fillId="0" borderId="13" xfId="0" applyNumberFormat="1" applyFont="1" applyBorder="1" applyAlignment="1">
      <alignment wrapText="1"/>
    </xf>
    <xf numFmtId="165" fontId="7" fillId="0" borderId="5" xfId="0" applyNumberFormat="1" applyFont="1" applyBorder="1" applyAlignment="1">
      <alignment vertical="center" wrapText="1"/>
    </xf>
    <xf numFmtId="165" fontId="7" fillId="0" borderId="9" xfId="0" applyNumberFormat="1" applyFont="1" applyBorder="1"/>
    <xf numFmtId="165" fontId="7" fillId="0" borderId="6" xfId="0" applyNumberFormat="1" applyFont="1" applyBorder="1" applyAlignment="1">
      <alignment vertical="center" wrapText="1"/>
    </xf>
    <xf numFmtId="165" fontId="7" fillId="0" borderId="9" xfId="0" applyNumberFormat="1" applyFont="1" applyBorder="1" applyAlignment="1">
      <alignment vertical="center" wrapText="1"/>
    </xf>
    <xf numFmtId="0" fontId="7" fillId="0" borderId="9" xfId="0" applyFont="1" applyBorder="1" applyAlignment="1">
      <alignment horizontal="centerContinuous"/>
    </xf>
    <xf numFmtId="0" fontId="7" fillId="0" borderId="5" xfId="0" applyFont="1" applyBorder="1" applyAlignment="1">
      <alignment horizontal="centerContinuous" wrapText="1"/>
    </xf>
    <xf numFmtId="17" fontId="7" fillId="0" borderId="0" xfId="0" applyNumberFormat="1" applyFont="1" applyAlignment="1">
      <alignment horizontal="right"/>
    </xf>
    <xf numFmtId="168" fontId="16" fillId="3" borderId="5" xfId="2" applyNumberFormat="1" applyFont="1" applyFill="1" applyBorder="1" applyAlignment="1">
      <alignment horizontal="right"/>
    </xf>
    <xf numFmtId="168" fontId="16" fillId="3" borderId="0" xfId="2" applyNumberFormat="1" applyFont="1" applyFill="1" applyBorder="1" applyAlignment="1">
      <alignment horizontal="right" vertical="center" wrapText="1"/>
    </xf>
    <xf numFmtId="168" fontId="16" fillId="3" borderId="0" xfId="2" applyNumberFormat="1" applyFont="1" applyFill="1" applyBorder="1" applyAlignment="1" applyProtection="1">
      <alignment horizontal="right"/>
    </xf>
    <xf numFmtId="168" fontId="16" fillId="3" borderId="0" xfId="2" applyNumberFormat="1" applyFont="1" applyFill="1" applyBorder="1" applyAlignment="1">
      <alignment horizontal="right"/>
    </xf>
    <xf numFmtId="168" fontId="16" fillId="3" borderId="1" xfId="2" applyNumberFormat="1" applyFont="1" applyFill="1" applyBorder="1" applyAlignment="1">
      <alignment horizontal="right"/>
    </xf>
    <xf numFmtId="168" fontId="16" fillId="3" borderId="1" xfId="2" applyNumberFormat="1" applyFont="1" applyFill="1" applyBorder="1" applyAlignment="1">
      <alignment horizontal="right" vertical="center" wrapText="1"/>
    </xf>
    <xf numFmtId="0" fontId="1" fillId="0" borderId="0" xfId="0" applyFont="1"/>
    <xf numFmtId="0" fontId="17" fillId="0" borderId="0" xfId="4" applyAlignment="1"/>
    <xf numFmtId="0" fontId="7" fillId="0" borderId="11" xfId="0" applyFont="1" applyBorder="1" applyAlignment="1">
      <alignment horizontal="center"/>
    </xf>
    <xf numFmtId="165" fontId="7" fillId="0" borderId="11" xfId="0" applyNumberFormat="1" applyFont="1" applyBorder="1" applyAlignment="1">
      <alignment horizontal="center"/>
    </xf>
    <xf numFmtId="165" fontId="7" fillId="0" borderId="0" xfId="0" applyNumberFormat="1" applyFont="1" applyAlignment="1">
      <alignment horizontal="center"/>
    </xf>
    <xf numFmtId="165" fontId="7" fillId="0" borderId="10" xfId="0" applyNumberFormat="1" applyFont="1" applyBorder="1" applyAlignment="1">
      <alignment horizontal="center"/>
    </xf>
    <xf numFmtId="165" fontId="7" fillId="0" borderId="1" xfId="0" applyNumberFormat="1" applyFont="1" applyBorder="1" applyAlignment="1">
      <alignment horizontal="center"/>
    </xf>
    <xf numFmtId="165" fontId="7" fillId="0" borderId="11" xfId="0" applyNumberFormat="1" applyFont="1" applyBorder="1" applyAlignment="1">
      <alignment horizontal="center" vertical="center" wrapText="1"/>
    </xf>
    <xf numFmtId="165" fontId="7" fillId="0" borderId="0" xfId="0" applyNumberFormat="1" applyFont="1" applyAlignment="1">
      <alignment horizontal="center" vertical="center" wrapText="1"/>
    </xf>
    <xf numFmtId="165" fontId="7" fillId="0" borderId="10" xfId="0" applyNumberFormat="1" applyFont="1" applyBorder="1" applyAlignment="1">
      <alignment horizontal="center" vertical="center" wrapText="1"/>
    </xf>
    <xf numFmtId="165" fontId="7" fillId="0" borderId="14" xfId="0" applyNumberFormat="1" applyFont="1" applyBorder="1" applyAlignment="1">
      <alignment horizontal="center" vertical="center" wrapText="1"/>
    </xf>
    <xf numFmtId="165" fontId="7" fillId="0" borderId="11" xfId="0" applyNumberFormat="1" applyFont="1" applyBorder="1" applyAlignment="1">
      <alignment horizontal="center" wrapText="1"/>
    </xf>
    <xf numFmtId="165" fontId="7" fillId="0" borderId="0" xfId="0" applyNumberFormat="1" applyFont="1" applyAlignment="1">
      <alignment horizontal="center" wrapText="1"/>
    </xf>
    <xf numFmtId="165" fontId="7" fillId="0" borderId="14" xfId="0" applyNumberFormat="1" applyFont="1" applyBorder="1" applyAlignment="1">
      <alignment horizont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wrapText="1"/>
    </xf>
    <xf numFmtId="167" fontId="7" fillId="0" borderId="10" xfId="0" applyNumberFormat="1" applyFont="1" applyBorder="1" applyAlignment="1">
      <alignment horizontal="right"/>
    </xf>
    <xf numFmtId="166" fontId="13" fillId="3" borderId="10" xfId="1" applyNumberFormat="1" applyFont="1" applyFill="1" applyBorder="1" applyAlignment="1">
      <alignment horizontal="right" wrapText="1"/>
    </xf>
    <xf numFmtId="166" fontId="13" fillId="3" borderId="9" xfId="1" applyNumberFormat="1" applyFont="1" applyFill="1" applyBorder="1" applyAlignment="1">
      <alignment horizontal="right" wrapText="1"/>
    </xf>
    <xf numFmtId="168" fontId="16" fillId="3" borderId="5" xfId="2" applyNumberFormat="1" applyFont="1" applyFill="1" applyBorder="1" applyAlignment="1">
      <alignment horizontal="right" vertical="center" wrapText="1"/>
    </xf>
    <xf numFmtId="168" fontId="13" fillId="3" borderId="4" xfId="2" applyNumberFormat="1" applyFont="1" applyFill="1" applyBorder="1" applyAlignment="1">
      <alignment horizontal="right"/>
    </xf>
    <xf numFmtId="168" fontId="13" fillId="3" borderId="7" xfId="2" applyNumberFormat="1" applyFont="1" applyFill="1" applyBorder="1" applyAlignment="1">
      <alignment horizontal="right" vertical="center" wrapText="1"/>
    </xf>
    <xf numFmtId="168" fontId="13" fillId="3" borderId="7" xfId="2" applyNumberFormat="1" applyFont="1" applyFill="1" applyBorder="1" applyAlignment="1" applyProtection="1">
      <alignment horizontal="right"/>
    </xf>
    <xf numFmtId="168" fontId="13" fillId="3" borderId="7" xfId="2" applyNumberFormat="1" applyFont="1" applyFill="1" applyBorder="1" applyAlignment="1">
      <alignment horizontal="right"/>
    </xf>
    <xf numFmtId="168" fontId="13" fillId="3" borderId="14" xfId="2" applyNumberFormat="1" applyFont="1" applyFill="1" applyBorder="1" applyAlignment="1">
      <alignment horizontal="right"/>
    </xf>
    <xf numFmtId="168" fontId="13" fillId="3" borderId="14" xfId="2" applyNumberFormat="1" applyFont="1" applyFill="1" applyBorder="1" applyAlignment="1">
      <alignment horizontal="right" vertical="center" wrapText="1"/>
    </xf>
    <xf numFmtId="168" fontId="13" fillId="3" borderId="7" xfId="2" applyNumberFormat="1" applyFont="1" applyFill="1" applyBorder="1" applyAlignment="1">
      <alignment horizontal="right" wrapText="1"/>
    </xf>
    <xf numFmtId="0" fontId="2" fillId="0" borderId="7" xfId="0" applyFont="1" applyBorder="1"/>
    <xf numFmtId="0" fontId="3" fillId="5" borderId="4" xfId="0" applyFont="1" applyFill="1" applyBorder="1" applyAlignment="1">
      <alignment horizontal="center" vertical="center" wrapText="1"/>
    </xf>
    <xf numFmtId="164" fontId="12" fillId="0" borderId="13" xfId="0" applyNumberFormat="1" applyFont="1" applyBorder="1" applyAlignment="1">
      <alignment horizontal="right" vertical="center" wrapText="1"/>
    </xf>
    <xf numFmtId="165" fontId="13" fillId="0" borderId="11" xfId="0" applyNumberFormat="1" applyFont="1" applyBorder="1" applyAlignment="1">
      <alignment horizontal="center" vertical="center" wrapText="1"/>
    </xf>
    <xf numFmtId="166" fontId="13" fillId="3" borderId="5" xfId="1" applyNumberFormat="1" applyFont="1" applyFill="1" applyBorder="1" applyAlignment="1">
      <alignment horizontal="right" vertical="center" wrapText="1"/>
    </xf>
    <xf numFmtId="165" fontId="13" fillId="0" borderId="10" xfId="0" applyNumberFormat="1" applyFont="1" applyBorder="1" applyAlignment="1">
      <alignment horizontal="center" vertical="center" wrapText="1"/>
    </xf>
    <xf numFmtId="165" fontId="13" fillId="0" borderId="14" xfId="0" applyNumberFormat="1" applyFont="1" applyBorder="1" applyAlignment="1">
      <alignment horizontal="center" vertical="center" wrapText="1"/>
    </xf>
    <xf numFmtId="165" fontId="13" fillId="0" borderId="0" xfId="0" applyNumberFormat="1" applyFont="1" applyAlignment="1">
      <alignment horizontal="center" vertical="center" wrapText="1"/>
    </xf>
    <xf numFmtId="165" fontId="13" fillId="0" borderId="11" xfId="0" applyNumberFormat="1" applyFont="1" applyBorder="1" applyAlignment="1">
      <alignment horizontal="center" wrapText="1"/>
    </xf>
    <xf numFmtId="0" fontId="13" fillId="0" borderId="11" xfId="0" applyFont="1" applyBorder="1" applyAlignment="1">
      <alignment horizontal="center"/>
    </xf>
    <xf numFmtId="165" fontId="13" fillId="0" borderId="0" xfId="0" applyNumberFormat="1" applyFont="1" applyAlignment="1">
      <alignment horizontal="center" wrapText="1"/>
    </xf>
    <xf numFmtId="0" fontId="13" fillId="0" borderId="0" xfId="0" applyFont="1" applyAlignment="1">
      <alignment horizontal="center"/>
    </xf>
    <xf numFmtId="165" fontId="7" fillId="0" borderId="1" xfId="0" applyNumberFormat="1" applyFont="1" applyBorder="1" applyAlignment="1">
      <alignment horizontal="center" vertical="center" wrapText="1"/>
    </xf>
    <xf numFmtId="0" fontId="7" fillId="0" borderId="1" xfId="0" applyFont="1" applyBorder="1" applyAlignment="1">
      <alignment horizontal="center"/>
    </xf>
    <xf numFmtId="1" fontId="7" fillId="0" borderId="0" xfId="0" applyNumberFormat="1" applyFont="1" applyAlignment="1">
      <alignment horizontal="center"/>
    </xf>
    <xf numFmtId="168" fontId="16" fillId="3" borderId="3" xfId="2" applyNumberFormat="1" applyFont="1" applyFill="1" applyBorder="1" applyAlignment="1">
      <alignment horizontal="right" vertical="center" wrapText="1"/>
    </xf>
    <xf numFmtId="168" fontId="16" fillId="3" borderId="3" xfId="2" applyNumberFormat="1" applyFont="1" applyFill="1" applyBorder="1" applyAlignment="1">
      <alignment horizontal="right"/>
    </xf>
    <xf numFmtId="43" fontId="13" fillId="3" borderId="4" xfId="2" applyFont="1" applyFill="1" applyBorder="1" applyAlignment="1">
      <alignment horizontal="right"/>
    </xf>
    <xf numFmtId="0" fontId="7" fillId="0" borderId="7" xfId="0" applyFont="1" applyBorder="1" applyAlignment="1">
      <alignment horizontal="center"/>
    </xf>
    <xf numFmtId="165" fontId="13" fillId="0" borderId="7" xfId="0" applyNumberFormat="1" applyFont="1" applyBorder="1" applyAlignment="1">
      <alignment vertical="center" wrapText="1"/>
    </xf>
    <xf numFmtId="165" fontId="7" fillId="0" borderId="7" xfId="0" applyNumberFormat="1" applyFont="1" applyBorder="1" applyAlignment="1">
      <alignment horizontal="center"/>
    </xf>
    <xf numFmtId="165" fontId="13" fillId="0" borderId="7" xfId="0" applyNumberFormat="1" applyFont="1" applyBorder="1"/>
    <xf numFmtId="165" fontId="13" fillId="0" borderId="7" xfId="0" applyNumberFormat="1" applyFont="1" applyBorder="1" applyAlignment="1">
      <alignment horizontal="center" vertical="center" wrapText="1"/>
    </xf>
    <xf numFmtId="165" fontId="13" fillId="0" borderId="7" xfId="0" applyNumberFormat="1" applyFont="1" applyBorder="1" applyAlignment="1">
      <alignment horizontal="center" wrapText="1"/>
    </xf>
    <xf numFmtId="0" fontId="13" fillId="0" borderId="7" xfId="0" applyFont="1" applyBorder="1" applyAlignment="1">
      <alignment horizontal="center"/>
    </xf>
    <xf numFmtId="1" fontId="18" fillId="0" borderId="0" xfId="0" applyNumberFormat="1" applyFont="1" applyAlignment="1">
      <alignment horizontal="center" vertical="top" wrapText="1"/>
    </xf>
    <xf numFmtId="0" fontId="18" fillId="0" borderId="0" xfId="0" applyFont="1" applyAlignment="1">
      <alignment vertical="top"/>
    </xf>
    <xf numFmtId="168" fontId="13" fillId="3" borderId="4" xfId="2" applyNumberFormat="1" applyFont="1" applyFill="1" applyBorder="1" applyAlignment="1">
      <alignment horizontal="right" vertical="center" wrapText="1"/>
    </xf>
    <xf numFmtId="166" fontId="13" fillId="3" borderId="3" xfId="1" applyNumberFormat="1" applyFont="1" applyFill="1" applyBorder="1" applyAlignment="1">
      <alignment horizontal="right" vertical="center" wrapText="1"/>
    </xf>
    <xf numFmtId="166" fontId="13" fillId="3" borderId="0" xfId="1" applyNumberFormat="1" applyFont="1" applyFill="1" applyBorder="1" applyAlignment="1">
      <alignment horizontal="right" vertical="center" wrapText="1"/>
    </xf>
    <xf numFmtId="0" fontId="7" fillId="0" borderId="3" xfId="0" applyFont="1" applyBorder="1" applyAlignment="1">
      <alignment horizontal="centerContinuous" wrapText="1"/>
    </xf>
    <xf numFmtId="168" fontId="13" fillId="3" borderId="15" xfId="2" applyNumberFormat="1" applyFont="1" applyFill="1" applyBorder="1" applyAlignment="1">
      <alignment horizontal="right"/>
    </xf>
    <xf numFmtId="167" fontId="7" fillId="4" borderId="1" xfId="0" applyNumberFormat="1" applyFont="1" applyFill="1" applyBorder="1"/>
    <xf numFmtId="167" fontId="7" fillId="4" borderId="10" xfId="0" applyNumberFormat="1" applyFont="1" applyFill="1" applyBorder="1" applyAlignment="1">
      <alignment horizontal="center"/>
    </xf>
    <xf numFmtId="167" fontId="7" fillId="4" borderId="5" xfId="0" applyNumberFormat="1" applyFont="1" applyFill="1" applyBorder="1"/>
    <xf numFmtId="3" fontId="7" fillId="4" borderId="9" xfId="0" applyNumberFormat="1" applyFont="1" applyFill="1" applyBorder="1"/>
    <xf numFmtId="167" fontId="7" fillId="4" borderId="9" xfId="0" applyNumberFormat="1" applyFont="1" applyFill="1" applyBorder="1" applyAlignment="1">
      <alignment horizontal="center"/>
    </xf>
    <xf numFmtId="167" fontId="7" fillId="4" borderId="9" xfId="0" applyNumberFormat="1" applyFont="1" applyFill="1" applyBorder="1"/>
    <xf numFmtId="170" fontId="10" fillId="0" borderId="0" xfId="0" applyNumberFormat="1" applyFont="1"/>
    <xf numFmtId="170" fontId="7" fillId="0" borderId="0" xfId="0" applyNumberFormat="1" applyFont="1"/>
    <xf numFmtId="3" fontId="7" fillId="4" borderId="14" xfId="0" applyNumberFormat="1" applyFont="1" applyFill="1" applyBorder="1"/>
    <xf numFmtId="3" fontId="7" fillId="0" borderId="14" xfId="0" applyNumberFormat="1" applyFont="1" applyBorder="1"/>
    <xf numFmtId="0" fontId="7" fillId="0" borderId="3" xfId="0" applyFont="1" applyBorder="1" applyAlignment="1">
      <alignment horizontal="center"/>
    </xf>
    <xf numFmtId="0" fontId="19" fillId="0" borderId="0" xfId="0" applyFont="1"/>
    <xf numFmtId="0" fontId="20" fillId="0" borderId="0" xfId="0" applyFont="1"/>
    <xf numFmtId="0" fontId="7" fillId="0" borderId="12" xfId="0" applyFont="1" applyBorder="1" applyAlignment="1">
      <alignment horizontal="right"/>
    </xf>
    <xf numFmtId="0" fontId="7" fillId="0" borderId="9" xfId="0" applyFont="1" applyBorder="1" applyAlignment="1">
      <alignment horizontal="right"/>
    </xf>
    <xf numFmtId="0" fontId="7" fillId="0" borderId="1" xfId="0" applyFont="1" applyBorder="1" applyAlignment="1">
      <alignment horizontal="right"/>
    </xf>
    <xf numFmtId="0" fontId="7" fillId="0" borderId="10" xfId="0" applyFont="1" applyBorder="1" applyAlignment="1">
      <alignment horizontal="center" wrapText="1"/>
    </xf>
    <xf numFmtId="0" fontId="7" fillId="0" borderId="10" xfId="0" applyFont="1" applyBorder="1" applyAlignment="1">
      <alignment horizontal="centerContinuous" wrapText="1"/>
    </xf>
    <xf numFmtId="0" fontId="7" fillId="0" borderId="1" xfId="0" applyFont="1" applyBorder="1" applyAlignment="1">
      <alignment horizontal="centerContinuous" wrapText="1"/>
    </xf>
    <xf numFmtId="165" fontId="13" fillId="0" borderId="1" xfId="0" applyNumberFormat="1" applyFont="1" applyBorder="1" applyAlignment="1">
      <alignment horizontal="center" vertical="center" wrapText="1"/>
    </xf>
    <xf numFmtId="165" fontId="13" fillId="0" borderId="1" xfId="0" applyNumberFormat="1" applyFont="1" applyBorder="1" applyAlignment="1">
      <alignment horizontal="center"/>
    </xf>
    <xf numFmtId="164" fontId="12" fillId="0" borderId="7" xfId="0" applyNumberFormat="1" applyFont="1" applyBorder="1" applyAlignment="1">
      <alignment horizontal="right" vertical="center" wrapText="1"/>
    </xf>
    <xf numFmtId="0" fontId="20" fillId="0" borderId="7" xfId="0" applyFont="1" applyBorder="1"/>
    <xf numFmtId="0" fontId="7" fillId="6" borderId="3" xfId="0" applyFont="1" applyFill="1" applyBorder="1" applyAlignment="1">
      <alignment horizontal="center"/>
    </xf>
    <xf numFmtId="0" fontId="0" fillId="0" borderId="9" xfId="0" applyBorder="1"/>
    <xf numFmtId="0" fontId="0" fillId="0" borderId="5" xfId="0" applyBorder="1"/>
    <xf numFmtId="0" fontId="7" fillId="0" borderId="3" xfId="0" applyFont="1" applyBorder="1"/>
    <xf numFmtId="0" fontId="7" fillId="0" borderId="5" xfId="0" applyFont="1" applyBorder="1" applyAlignment="1">
      <alignment horizontal="centerContinuous"/>
    </xf>
    <xf numFmtId="0" fontId="7" fillId="0" borderId="4" xfId="0" applyFont="1" applyBorder="1" applyAlignment="1">
      <alignment horizontal="centerContinuous" wrapText="1"/>
    </xf>
    <xf numFmtId="0" fontId="7" fillId="0" borderId="10" xfId="0" applyFont="1" applyBorder="1" applyAlignment="1">
      <alignment horizontal="centerContinuous"/>
    </xf>
    <xf numFmtId="0" fontId="7" fillId="0" borderId="11" xfId="0" applyFont="1" applyBorder="1" applyAlignment="1">
      <alignment horizontal="center" wrapText="1"/>
    </xf>
    <xf numFmtId="3" fontId="7" fillId="0" borderId="5" xfId="0" applyNumberFormat="1" applyFont="1" applyBorder="1" applyAlignment="1">
      <alignment horizontal="centerContinuous" wrapText="1"/>
    </xf>
    <xf numFmtId="3" fontId="7" fillId="0" borderId="3" xfId="0" applyNumberFormat="1" applyFont="1" applyBorder="1" applyAlignment="1">
      <alignment horizontal="centerContinuous" wrapText="1"/>
    </xf>
    <xf numFmtId="3" fontId="16" fillId="3" borderId="0" xfId="2" applyNumberFormat="1" applyFont="1" applyFill="1" applyBorder="1" applyAlignment="1">
      <alignment horizontal="right"/>
    </xf>
    <xf numFmtId="3" fontId="16" fillId="0" borderId="0" xfId="2" applyNumberFormat="1" applyFont="1" applyFill="1" applyBorder="1" applyAlignment="1">
      <alignment horizontal="right"/>
    </xf>
    <xf numFmtId="3" fontId="10" fillId="0" borderId="0" xfId="0" applyNumberFormat="1" applyFont="1" applyAlignment="1">
      <alignment horizontal="right"/>
    </xf>
    <xf numFmtId="0" fontId="10" fillId="0" borderId="1" xfId="0" applyFont="1" applyBorder="1"/>
    <xf numFmtId="166" fontId="13" fillId="3" borderId="1" xfId="1" applyNumberFormat="1" applyFont="1" applyFill="1" applyBorder="1" applyAlignment="1">
      <alignment horizontal="right" vertical="center" wrapText="1"/>
    </xf>
    <xf numFmtId="3" fontId="16" fillId="3" borderId="1" xfId="2" applyNumberFormat="1" applyFont="1" applyFill="1" applyBorder="1" applyAlignment="1">
      <alignment horizontal="right"/>
    </xf>
    <xf numFmtId="3" fontId="16" fillId="3" borderId="5" xfId="2" applyNumberFormat="1" applyFont="1" applyFill="1" applyBorder="1" applyAlignment="1">
      <alignment horizontal="right"/>
    </xf>
    <xf numFmtId="165" fontId="7" fillId="0" borderId="7" xfId="0" applyNumberFormat="1" applyFont="1" applyBorder="1" applyAlignment="1">
      <alignment horizontal="center" vertical="center" wrapText="1"/>
    </xf>
    <xf numFmtId="165" fontId="7" fillId="0" borderId="9" xfId="0" applyNumberFormat="1" applyFont="1" applyBorder="1" applyAlignment="1">
      <alignment horizontal="center"/>
    </xf>
    <xf numFmtId="0" fontId="7" fillId="0" borderId="5" xfId="0" applyFont="1" applyBorder="1" applyAlignment="1">
      <alignment horizontal="center"/>
    </xf>
    <xf numFmtId="165" fontId="7" fillId="0" borderId="4" xfId="0" applyNumberFormat="1" applyFont="1" applyBorder="1" applyAlignment="1">
      <alignment horizontal="center"/>
    </xf>
    <xf numFmtId="165" fontId="13" fillId="0" borderId="9" xfId="0" applyNumberFormat="1" applyFont="1" applyBorder="1" applyAlignment="1">
      <alignment horizontal="center"/>
    </xf>
    <xf numFmtId="165" fontId="13" fillId="0" borderId="4" xfId="0" applyNumberFormat="1" applyFont="1" applyBorder="1" applyAlignment="1">
      <alignment horizontal="center"/>
    </xf>
    <xf numFmtId="165" fontId="13" fillId="0" borderId="5" xfId="0" applyNumberFormat="1" applyFont="1" applyBorder="1" applyAlignment="1">
      <alignment horizontal="center"/>
    </xf>
    <xf numFmtId="0" fontId="7" fillId="0" borderId="7" xfId="0" applyFont="1" applyBorder="1" applyAlignment="1">
      <alignment horizontal="centerContinuous"/>
    </xf>
    <xf numFmtId="0" fontId="7" fillId="0" borderId="3" xfId="0" quotePrefix="1" applyFont="1" applyBorder="1"/>
    <xf numFmtId="0" fontId="7" fillId="0" borderId="9" xfId="0" applyFont="1" applyBorder="1" applyAlignment="1">
      <alignment horizontal="center" wrapText="1"/>
    </xf>
    <xf numFmtId="49" fontId="8" fillId="0" borderId="0" xfId="0" applyNumberFormat="1" applyFont="1"/>
    <xf numFmtId="0" fontId="7" fillId="0" borderId="8" xfId="0" applyFont="1" applyBorder="1" applyAlignment="1">
      <alignment horizontal="center"/>
    </xf>
    <xf numFmtId="170" fontId="7" fillId="0" borderId="0" xfId="0" applyNumberFormat="1" applyFont="1" applyAlignment="1">
      <alignment horizontal="center"/>
    </xf>
    <xf numFmtId="170" fontId="7" fillId="0" borderId="1" xfId="0" applyNumberFormat="1" applyFont="1" applyBorder="1" applyAlignment="1">
      <alignment horizontal="center"/>
    </xf>
    <xf numFmtId="170" fontId="7" fillId="0" borderId="5" xfId="0" applyNumberFormat="1" applyFont="1" applyBorder="1" applyAlignment="1">
      <alignment horizontal="center"/>
    </xf>
    <xf numFmtId="170" fontId="7" fillId="0" borderId="0" xfId="0" applyNumberFormat="1" applyFont="1" applyAlignment="1">
      <alignment horizontal="left" vertical="top"/>
    </xf>
    <xf numFmtId="164" fontId="7" fillId="0" borderId="0" xfId="0" applyNumberFormat="1" applyFont="1"/>
    <xf numFmtId="0" fontId="7" fillId="8" borderId="9" xfId="0" applyFont="1" applyFill="1" applyBorder="1" applyAlignment="1">
      <alignment horizontal="right"/>
    </xf>
    <xf numFmtId="0" fontId="7" fillId="8" borderId="10" xfId="0" applyFont="1" applyFill="1" applyBorder="1" applyAlignment="1">
      <alignment horizontal="center" wrapText="1"/>
    </xf>
    <xf numFmtId="0" fontId="7" fillId="0" borderId="0" xfId="0" applyFont="1" applyAlignment="1">
      <alignment vertical="top" wrapText="1"/>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xf numFmtId="0" fontId="3" fillId="0" borderId="9" xfId="0" applyFont="1" applyBorder="1" applyAlignment="1">
      <alignment horizontal="center" vertical="center" wrapText="1"/>
    </xf>
    <xf numFmtId="0" fontId="3" fillId="0" borderId="9" xfId="0" applyFont="1" applyBorder="1" applyAlignment="1">
      <alignment horizontal="center"/>
    </xf>
    <xf numFmtId="0" fontId="3" fillId="0" borderId="4" xfId="0" applyFont="1" applyBorder="1" applyAlignment="1">
      <alignment horizontal="center"/>
    </xf>
    <xf numFmtId="0" fontId="7" fillId="0" borderId="3" xfId="0" applyFont="1" applyBorder="1" applyAlignment="1"/>
    <xf numFmtId="0" fontId="7" fillId="0" borderId="0" xfId="0" applyFont="1" applyAlignment="1"/>
    <xf numFmtId="0" fontId="1" fillId="3" borderId="0" xfId="0" applyFont="1" applyFill="1"/>
    <xf numFmtId="0" fontId="1" fillId="0" borderId="7" xfId="0" applyFont="1" applyBorder="1"/>
    <xf numFmtId="0" fontId="1" fillId="0" borderId="4" xfId="0" applyFont="1" applyBorder="1" applyAlignment="1"/>
    <xf numFmtId="0" fontId="1" fillId="0" borderId="5" xfId="0" applyFont="1" applyBorder="1" applyAlignment="1"/>
    <xf numFmtId="164" fontId="1" fillId="0" borderId="5" xfId="0" applyNumberFormat="1" applyFont="1" applyBorder="1" applyAlignment="1">
      <alignment horizontal="right" vertical="center" wrapText="1"/>
    </xf>
    <xf numFmtId="164" fontId="1" fillId="2" borderId="5" xfId="0" applyNumberFormat="1" applyFont="1" applyFill="1" applyBorder="1" applyAlignment="1">
      <alignment horizontal="right" vertical="center" wrapText="1"/>
    </xf>
    <xf numFmtId="164" fontId="1" fillId="0" borderId="9" xfId="0" applyNumberFormat="1" applyFont="1" applyBorder="1" applyAlignment="1">
      <alignment horizontal="right" vertical="center" wrapText="1"/>
    </xf>
    <xf numFmtId="164" fontId="1" fillId="2" borderId="4" xfId="0" applyNumberFormat="1" applyFont="1" applyFill="1" applyBorder="1" applyAlignment="1">
      <alignment horizontal="right" vertical="center" wrapText="1"/>
    </xf>
    <xf numFmtId="164" fontId="1" fillId="0" borderId="5" xfId="0" applyNumberFormat="1" applyFont="1" applyBorder="1"/>
    <xf numFmtId="0" fontId="1" fillId="5" borderId="4" xfId="0" applyFont="1" applyFill="1" applyBorder="1"/>
    <xf numFmtId="0" fontId="1" fillId="0" borderId="5" xfId="0" applyFont="1" applyBorder="1"/>
    <xf numFmtId="164" fontId="1" fillId="0" borderId="0" xfId="0" applyNumberFormat="1" applyFont="1" applyAlignment="1">
      <alignment horizontal="right" vertical="center" wrapText="1"/>
    </xf>
    <xf numFmtId="164" fontId="1" fillId="0" borderId="15" xfId="0" applyNumberFormat="1" applyFont="1" applyBorder="1" applyAlignment="1">
      <alignment horizontal="right" vertical="center" wrapText="1"/>
    </xf>
    <xf numFmtId="164" fontId="1" fillId="0" borderId="11" xfId="0" applyNumberFormat="1" applyFont="1" applyBorder="1" applyAlignment="1">
      <alignment horizontal="right" vertical="center" wrapText="1"/>
    </xf>
    <xf numFmtId="164" fontId="1" fillId="0" borderId="7" xfId="0" applyNumberFormat="1" applyFont="1" applyBorder="1" applyAlignment="1">
      <alignment horizontal="right" vertical="center" wrapText="1"/>
    </xf>
    <xf numFmtId="0" fontId="1" fillId="0" borderId="11" xfId="0" applyFont="1" applyBorder="1"/>
    <xf numFmtId="0" fontId="1" fillId="0" borderId="1" xfId="0" applyFont="1" applyBorder="1"/>
    <xf numFmtId="0" fontId="1" fillId="0" borderId="10" xfId="0" applyFont="1" applyBorder="1"/>
    <xf numFmtId="0" fontId="1" fillId="0" borderId="14" xfId="0" applyFont="1" applyBorder="1"/>
    <xf numFmtId="164" fontId="1" fillId="2" borderId="0" xfId="0" applyNumberFormat="1" applyFont="1" applyFill="1" applyAlignment="1">
      <alignment horizontal="right" vertical="center" wrapText="1"/>
    </xf>
    <xf numFmtId="164" fontId="1" fillId="2" borderId="7" xfId="0" applyNumberFormat="1" applyFont="1" applyFill="1" applyBorder="1" applyAlignment="1">
      <alignment horizontal="right" vertical="center" wrapText="1"/>
    </xf>
    <xf numFmtId="0" fontId="1" fillId="5" borderId="7" xfId="0" applyFont="1" applyFill="1" applyBorder="1"/>
    <xf numFmtId="164" fontId="1" fillId="5" borderId="7" xfId="0" applyNumberFormat="1" applyFont="1" applyFill="1" applyBorder="1"/>
    <xf numFmtId="164" fontId="1" fillId="0" borderId="8" xfId="0" applyNumberFormat="1" applyFont="1" applyBorder="1"/>
    <xf numFmtId="164" fontId="1" fillId="0" borderId="0" xfId="0" applyNumberFormat="1" applyFont="1"/>
    <xf numFmtId="164" fontId="1" fillId="0" borderId="1" xfId="0" applyNumberFormat="1" applyFont="1" applyBorder="1" applyAlignment="1">
      <alignment horizontal="right" vertical="center" wrapText="1"/>
    </xf>
    <xf numFmtId="164" fontId="1" fillId="2" borderId="1" xfId="0" applyNumberFormat="1" applyFont="1" applyFill="1" applyBorder="1" applyAlignment="1">
      <alignment horizontal="right" vertical="center" wrapText="1"/>
    </xf>
    <xf numFmtId="164" fontId="1" fillId="0" borderId="10" xfId="0" applyNumberFormat="1" applyFont="1" applyBorder="1" applyAlignment="1">
      <alignment horizontal="right" vertical="center" wrapText="1"/>
    </xf>
    <xf numFmtId="164" fontId="1" fillId="2" borderId="14" xfId="0" applyNumberFormat="1" applyFont="1" applyFill="1" applyBorder="1" applyAlignment="1">
      <alignment horizontal="right" vertical="center" wrapText="1"/>
    </xf>
    <xf numFmtId="0" fontId="1" fillId="5" borderId="14" xfId="0" applyFont="1" applyFill="1" applyBorder="1"/>
    <xf numFmtId="164" fontId="1" fillId="5" borderId="14" xfId="0" applyNumberFormat="1" applyFont="1" applyFill="1" applyBorder="1"/>
    <xf numFmtId="164" fontId="1" fillId="0" borderId="0" xfId="0" applyNumberFormat="1" applyFont="1" applyAlignment="1">
      <alignment horizontal="right" wrapText="1"/>
    </xf>
    <xf numFmtId="164" fontId="1" fillId="2" borderId="0" xfId="0" applyNumberFormat="1" applyFont="1" applyFill="1" applyAlignment="1">
      <alignment horizontal="right" wrapText="1"/>
    </xf>
    <xf numFmtId="164" fontId="1" fillId="0" borderId="11" xfId="0" applyNumberFormat="1" applyFont="1" applyBorder="1" applyAlignment="1">
      <alignment horizontal="right" wrapText="1"/>
    </xf>
    <xf numFmtId="164" fontId="1" fillId="2" borderId="7" xfId="0" applyNumberFormat="1" applyFont="1" applyFill="1" applyBorder="1" applyAlignment="1">
      <alignment horizontal="right" wrapText="1"/>
    </xf>
    <xf numFmtId="164" fontId="1" fillId="5" borderId="4" xfId="0" applyNumberFormat="1" applyFont="1" applyFill="1" applyBorder="1"/>
    <xf numFmtId="17" fontId="1" fillId="0" borderId="0" xfId="0" applyNumberFormat="1" applyFont="1"/>
    <xf numFmtId="0" fontId="7" fillId="0" borderId="0" xfId="0" applyFont="1" applyAlignment="1">
      <alignment horizontal="left"/>
    </xf>
    <xf numFmtId="0" fontId="7" fillId="0" borderId="11" xfId="0" applyFont="1" applyBorder="1"/>
    <xf numFmtId="0" fontId="7" fillId="0" borderId="0" xfId="0" applyFont="1" applyAlignment="1">
      <alignment horizontal="right"/>
    </xf>
    <xf numFmtId="0" fontId="7" fillId="0" borderId="10" xfId="0" applyFont="1" applyBorder="1" applyAlignment="1">
      <alignment horizontal="right"/>
    </xf>
    <xf numFmtId="0" fontId="7" fillId="0" borderId="10" xfId="0" applyFont="1" applyBorder="1" applyAlignment="1">
      <alignment horizontal="center"/>
    </xf>
    <xf numFmtId="0" fontId="7" fillId="0" borderId="14" xfId="0" applyFont="1" applyBorder="1" applyAlignment="1">
      <alignment horizontal="center"/>
    </xf>
    <xf numFmtId="0" fontId="7" fillId="0" borderId="4" xfId="0" applyFont="1" applyBorder="1" applyAlignment="1">
      <alignment horizontal="centerContinuous"/>
    </xf>
    <xf numFmtId="3" fontId="7" fillId="0" borderId="5" xfId="0" applyNumberFormat="1" applyFont="1" applyBorder="1" applyAlignment="1">
      <alignment horizontal="centerContinuous"/>
    </xf>
    <xf numFmtId="0" fontId="7" fillId="7" borderId="9" xfId="0" applyFont="1" applyFill="1" applyBorder="1" applyAlignment="1">
      <alignment horizontal="centerContinuous"/>
    </xf>
    <xf numFmtId="3" fontId="7" fillId="7" borderId="5" xfId="0" applyNumberFormat="1" applyFont="1" applyFill="1" applyBorder="1" applyAlignment="1">
      <alignment horizontal="centerContinuous"/>
    </xf>
    <xf numFmtId="0" fontId="7" fillId="7" borderId="4" xfId="0" applyFont="1" applyFill="1" applyBorder="1" applyAlignment="1">
      <alignment horizontal="centerContinuous"/>
    </xf>
    <xf numFmtId="0" fontId="7" fillId="0" borderId="1" xfId="0" applyFont="1" applyBorder="1" applyAlignment="1">
      <alignment wrapText="1"/>
    </xf>
    <xf numFmtId="0" fontId="7" fillId="0" borderId="10" xfId="0" applyFont="1" applyBorder="1"/>
    <xf numFmtId="0" fontId="7" fillId="0" borderId="2" xfId="0" applyFont="1" applyBorder="1" applyAlignment="1">
      <alignment horizontal="center" wrapText="1"/>
    </xf>
    <xf numFmtId="0" fontId="7" fillId="0" borderId="11" xfId="0" applyFont="1" applyBorder="1" applyAlignment="1">
      <alignment horizontal="centerContinuous"/>
    </xf>
    <xf numFmtId="0" fontId="7" fillId="0" borderId="0" xfId="0" applyFont="1" applyAlignment="1">
      <alignment horizontal="centerContinuous"/>
    </xf>
    <xf numFmtId="0" fontId="7" fillId="0" borderId="9"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center"/>
    </xf>
    <xf numFmtId="0" fontId="7" fillId="0" borderId="15" xfId="0" applyFont="1" applyBorder="1" applyAlignment="1">
      <alignment horizontal="center"/>
    </xf>
    <xf numFmtId="169" fontId="7" fillId="0" borderId="0" xfId="0" applyNumberFormat="1" applyFont="1" applyAlignment="1">
      <alignment horizontal="center"/>
    </xf>
    <xf numFmtId="169" fontId="7" fillId="0" borderId="1" xfId="0" applyNumberFormat="1" applyFont="1" applyBorder="1" applyAlignment="1">
      <alignment horizontal="center"/>
    </xf>
    <xf numFmtId="169" fontId="7" fillId="0" borderId="5" xfId="0" applyNumberFormat="1" applyFont="1" applyBorder="1" applyAlignment="1">
      <alignment horizontal="center"/>
    </xf>
    <xf numFmtId="164" fontId="7" fillId="0" borderId="0" xfId="0" applyNumberFormat="1" applyFont="1" applyAlignment="1">
      <alignment horizontal="right"/>
    </xf>
    <xf numFmtId="1" fontId="7" fillId="0" borderId="0" xfId="0" applyNumberFormat="1" applyFont="1"/>
    <xf numFmtId="1" fontId="7" fillId="0" borderId="0" xfId="0" applyNumberFormat="1" applyFont="1" applyAlignment="1">
      <alignment horizontal="right"/>
    </xf>
    <xf numFmtId="164" fontId="7" fillId="0" borderId="0" xfId="0" applyNumberFormat="1" applyFont="1" applyAlignment="1">
      <alignment horizontal="center"/>
    </xf>
    <xf numFmtId="1" fontId="7" fillId="0" borderId="0" xfId="0" applyNumberFormat="1" applyFont="1" applyAlignment="1">
      <alignment vertical="top"/>
    </xf>
    <xf numFmtId="1" fontId="7" fillId="0" borderId="0" xfId="0" applyNumberFormat="1" applyFont="1" applyAlignment="1">
      <alignment horizontal="right" vertical="top"/>
    </xf>
    <xf numFmtId="1" fontId="7" fillId="0" borderId="0" xfId="0" applyNumberFormat="1" applyFont="1" applyAlignment="1">
      <alignment horizontal="left" vertical="top" wrapText="1"/>
    </xf>
    <xf numFmtId="0" fontId="7" fillId="0" borderId="0" xfId="0" applyFont="1" applyAlignment="1">
      <alignment horizontal="center" vertical="top" wrapText="1"/>
    </xf>
    <xf numFmtId="1" fontId="7" fillId="0" borderId="0" xfId="0" applyNumberFormat="1" applyFont="1" applyAlignment="1">
      <alignment vertical="top" wrapText="1"/>
    </xf>
    <xf numFmtId="0" fontId="7" fillId="0" borderId="0" xfId="0" applyFont="1" applyAlignment="1">
      <alignment horizontal="center" vertical="top"/>
    </xf>
    <xf numFmtId="3" fontId="7" fillId="0" borderId="0" xfId="0" applyNumberFormat="1" applyFont="1" applyAlignment="1">
      <alignment horizontal="left" vertical="top" wrapText="1"/>
    </xf>
    <xf numFmtId="3" fontId="7" fillId="0" borderId="0" xfId="0" applyNumberFormat="1" applyFont="1" applyAlignment="1">
      <alignment horizontal="right"/>
    </xf>
  </cellXfs>
  <cellStyles count="5">
    <cellStyle name="Comma" xfId="2" builtinId="3"/>
    <cellStyle name="Hyperlink" xfId="4" builtinId="8"/>
    <cellStyle name="Normal" xfId="0" builtinId="0"/>
    <cellStyle name="Normal 2" xfId="3" xr:uid="{00000000-0005-0000-0000-00000300000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color rgb="FF0000FF"/>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of Population in Poverty,</a:t>
            </a:r>
            <a:r>
              <a:rPr lang="en-US" sz="1200" baseline="0"/>
              <a:t> 2019</a:t>
            </a:r>
            <a:endParaRPr lang="en-US" sz="1200"/>
          </a:p>
        </c:rich>
      </c:tx>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schemeClr val="tx1"/>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12'!$C$7</c:f>
              <c:numCache>
                <c:formatCode>#,##0.0</c:formatCode>
                <c:ptCount val="1"/>
                <c:pt idx="0">
                  <c:v>12.3</c:v>
                </c:pt>
              </c:numCache>
            </c:numRef>
          </c:val>
          <c:extLst>
            <c:ext xmlns:c16="http://schemas.microsoft.com/office/drawing/2014/chart" uri="{C3380CC4-5D6E-409C-BE32-E72D297353CC}">
              <c16:uniqueId val="{00000000-4EE7-491A-8D67-A9C19E5075C6}"/>
            </c:ext>
          </c:extLst>
        </c:ser>
        <c:ser>
          <c:idx val="1"/>
          <c:order val="1"/>
          <c:tx>
            <c:strRef>
              <c:f>'Table 12'!$A$8</c:f>
              <c:strCache>
                <c:ptCount val="1"/>
                <c:pt idx="0">
                  <c:v>SREB states₃</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12'!$C$8</c:f>
              <c:numCache>
                <c:formatCode>#,##0.0</c:formatCode>
                <c:ptCount val="1"/>
                <c:pt idx="0">
                  <c:v>13.850000000000001</c:v>
                </c:pt>
              </c:numCache>
            </c:numRef>
          </c:val>
          <c:extLst>
            <c:ext xmlns:c16="http://schemas.microsoft.com/office/drawing/2014/chart" uri="{C3380CC4-5D6E-409C-BE32-E72D297353CC}">
              <c16:uniqueId val="{00000001-4EE7-491A-8D67-A9C19E5075C6}"/>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12'!$C$14</c:f>
              <c:numCache>
                <c:formatCode>#,##0.0</c:formatCode>
                <c:ptCount val="1"/>
                <c:pt idx="0">
                  <c:v>13.3</c:v>
                </c:pt>
              </c:numCache>
            </c:numRef>
          </c:val>
          <c:extLst>
            <c:ext xmlns:c16="http://schemas.microsoft.com/office/drawing/2014/chart" uri="{C3380CC4-5D6E-409C-BE32-E72D297353CC}">
              <c16:uniqueId val="{00000002-4EE7-491A-8D67-A9C19E5075C6}"/>
            </c:ext>
          </c:extLst>
        </c:ser>
        <c:dLbls>
          <c:showLegendKey val="0"/>
          <c:showVal val="1"/>
          <c:showCatName val="0"/>
          <c:showSerName val="0"/>
          <c:showPercent val="0"/>
          <c:showBubbleSize val="0"/>
        </c:dLbls>
        <c:gapWidth val="150"/>
        <c:axId val="88833536"/>
        <c:axId val="59125696"/>
      </c:barChart>
      <c:catAx>
        <c:axId val="88833536"/>
        <c:scaling>
          <c:orientation val="minMax"/>
        </c:scaling>
        <c:delete val="0"/>
        <c:axPos val="b"/>
        <c:numFmt formatCode="General" sourceLinked="0"/>
        <c:majorTickMark val="none"/>
        <c:minorTickMark val="none"/>
        <c:tickLblPos val="nextTo"/>
        <c:crossAx val="59125696"/>
        <c:crosses val="autoZero"/>
        <c:auto val="1"/>
        <c:lblAlgn val="ctr"/>
        <c:lblOffset val="100"/>
        <c:noMultiLvlLbl val="0"/>
      </c:catAx>
      <c:valAx>
        <c:axId val="59125696"/>
        <c:scaling>
          <c:orientation val="minMax"/>
          <c:max val="28"/>
          <c:min val="10"/>
        </c:scaling>
        <c:delete val="1"/>
        <c:axPos val="l"/>
        <c:numFmt formatCode="#,##0.0" sourceLinked="1"/>
        <c:majorTickMark val="none"/>
        <c:minorTickMark val="none"/>
        <c:tickLblPos val="none"/>
        <c:crossAx val="88833536"/>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a:t>
            </a:r>
            <a:r>
              <a:rPr lang="en-US" sz="1200" baseline="0"/>
              <a:t> of Children in P</a:t>
            </a:r>
            <a:r>
              <a:rPr lang="en-US" sz="1200"/>
              <a:t>overty, 2019</a:t>
            </a:r>
          </a:p>
        </c:rich>
      </c:tx>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12'!$G$7</c:f>
              <c:numCache>
                <c:formatCode>#,##0.0</c:formatCode>
                <c:ptCount val="1"/>
                <c:pt idx="0">
                  <c:v>16.8</c:v>
                </c:pt>
              </c:numCache>
            </c:numRef>
          </c:val>
          <c:extLst>
            <c:ext xmlns:c16="http://schemas.microsoft.com/office/drawing/2014/chart" uri="{C3380CC4-5D6E-409C-BE32-E72D297353CC}">
              <c16:uniqueId val="{00000000-1059-4B25-8AD7-79541746870D}"/>
            </c:ext>
          </c:extLst>
        </c:ser>
        <c:ser>
          <c:idx val="1"/>
          <c:order val="1"/>
          <c:tx>
            <c:strRef>
              <c:f>'Table 12'!$A$8</c:f>
              <c:strCache>
                <c:ptCount val="1"/>
                <c:pt idx="0">
                  <c:v>SREB states₃</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12'!$G$8</c:f>
              <c:numCache>
                <c:formatCode>#,##0.0</c:formatCode>
                <c:ptCount val="1"/>
                <c:pt idx="0">
                  <c:v>19.7</c:v>
                </c:pt>
              </c:numCache>
            </c:numRef>
          </c:val>
          <c:extLst>
            <c:ext xmlns:c16="http://schemas.microsoft.com/office/drawing/2014/chart" uri="{C3380CC4-5D6E-409C-BE32-E72D297353CC}">
              <c16:uniqueId val="{00000001-1059-4B25-8AD7-79541746870D}"/>
            </c:ext>
          </c:extLst>
        </c:ser>
        <c:ser>
          <c:idx val="2"/>
          <c:order val="2"/>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12'!$G$16</c:f>
              <c:numCache>
                <c:formatCode>#,##0.0</c:formatCode>
                <c:ptCount val="1"/>
                <c:pt idx="0">
                  <c:v>27</c:v>
                </c:pt>
              </c:numCache>
            </c:numRef>
          </c:val>
          <c:extLst>
            <c:ext xmlns:c16="http://schemas.microsoft.com/office/drawing/2014/chart" uri="{C3380CC4-5D6E-409C-BE32-E72D297353CC}">
              <c16:uniqueId val="{00000002-1059-4B25-8AD7-79541746870D}"/>
            </c:ext>
          </c:extLst>
        </c:ser>
        <c:dLbls>
          <c:showLegendKey val="0"/>
          <c:showVal val="1"/>
          <c:showCatName val="0"/>
          <c:showSerName val="0"/>
          <c:showPercent val="0"/>
          <c:showBubbleSize val="0"/>
        </c:dLbls>
        <c:gapWidth val="150"/>
        <c:axId val="91289600"/>
        <c:axId val="59128000"/>
      </c:barChart>
      <c:catAx>
        <c:axId val="91289600"/>
        <c:scaling>
          <c:orientation val="minMax"/>
        </c:scaling>
        <c:delete val="0"/>
        <c:axPos val="b"/>
        <c:numFmt formatCode="General" sourceLinked="0"/>
        <c:majorTickMark val="none"/>
        <c:minorTickMark val="none"/>
        <c:tickLblPos val="nextTo"/>
        <c:crossAx val="59128000"/>
        <c:crosses val="autoZero"/>
        <c:auto val="1"/>
        <c:lblAlgn val="ctr"/>
        <c:lblOffset val="100"/>
        <c:noMultiLvlLbl val="0"/>
      </c:catAx>
      <c:valAx>
        <c:axId val="59128000"/>
        <c:scaling>
          <c:orientation val="minMax"/>
          <c:min val="10"/>
        </c:scaling>
        <c:delete val="1"/>
        <c:axPos val="l"/>
        <c:numFmt formatCode="#,##0.0" sourceLinked="1"/>
        <c:majorTickMark val="none"/>
        <c:minorTickMark val="none"/>
        <c:tickLblPos val="none"/>
        <c:crossAx val="91289600"/>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66675</xdr:colOff>
      <xdr:row>22</xdr:row>
      <xdr:rowOff>47625</xdr:rowOff>
    </xdr:from>
    <xdr:to>
      <xdr:col>14</xdr:col>
      <xdr:colOff>438150</xdr:colOff>
      <xdr:row>30</xdr:row>
      <xdr:rowOff>9525</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7258050" y="4267200"/>
          <a:ext cx="1800225" cy="1257300"/>
        </a:xfrm>
        <a:prstGeom prst="wedgeEllipseCallout">
          <a:avLst>
            <a:gd name="adj1" fmla="val -89099"/>
            <a:gd name="adj2" fmla="val 173884"/>
          </a:avLst>
        </a:prstGeom>
        <a:solidFill>
          <a:schemeClr val="accent1">
            <a:alpha val="2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rPr>
            <a:t>Choose a tab below</a:t>
          </a:r>
          <a:r>
            <a:rPr lang="en-US" sz="1000" b="1" baseline="0">
              <a:solidFill>
                <a:srgbClr val="C00000"/>
              </a:solidFill>
            </a:rPr>
            <a:t> to see long term trend data for all 50 states and D.C.</a:t>
          </a:r>
          <a:endParaRPr lang="en-US" sz="1000" b="1">
            <a:solidFill>
              <a:srgbClr val="C00000"/>
            </a:solidFill>
          </a:endParaRPr>
        </a:p>
      </xdr:txBody>
    </xdr:sp>
    <xdr:clientData/>
  </xdr:twoCellAnchor>
  <xdr:twoCellAnchor>
    <xdr:from>
      <xdr:col>11</xdr:col>
      <xdr:colOff>247650</xdr:colOff>
      <xdr:row>0</xdr:row>
      <xdr:rowOff>57150</xdr:rowOff>
    </xdr:from>
    <xdr:to>
      <xdr:col>17</xdr:col>
      <xdr:colOff>533400</xdr:colOff>
      <xdr:row>13</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561975</xdr:colOff>
      <xdr:row>0</xdr:row>
      <xdr:rowOff>47625</xdr:rowOff>
    </xdr:from>
    <xdr:to>
      <xdr:col>21</xdr:col>
      <xdr:colOff>647699</xdr:colOff>
      <xdr:row>13</xdr:row>
      <xdr:rowOff>38100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158750</xdr:colOff>
      <xdr:row>21</xdr:row>
      <xdr:rowOff>63500</xdr:rowOff>
    </xdr:from>
    <xdr:to>
      <xdr:col>18</xdr:col>
      <xdr:colOff>522550</xdr:colOff>
      <xdr:row>34</xdr:row>
      <xdr:rowOff>14816</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0392833" y="4085167"/>
          <a:ext cx="1803134" cy="2036232"/>
        </a:xfrm>
        <a:prstGeom prst="wedgeEllipseCallout">
          <a:avLst>
            <a:gd name="adj1" fmla="val -97981"/>
            <a:gd name="adj2" fmla="val -1229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22</xdr:col>
      <xdr:colOff>0</xdr:colOff>
      <xdr:row>20</xdr:row>
      <xdr:rowOff>0</xdr:rowOff>
    </xdr:from>
    <xdr:to>
      <xdr:col>24</xdr:col>
      <xdr:colOff>363800</xdr:colOff>
      <xdr:row>32</xdr:row>
      <xdr:rowOff>110066</xdr:rowOff>
    </xdr:to>
    <xdr:sp macro="" textlink="">
      <xdr:nvSpPr>
        <xdr:cNvPr id="6" name="Oval Callout 5">
          <a:extLst>
            <a:ext uri="{FF2B5EF4-FFF2-40B4-BE49-F238E27FC236}">
              <a16:creationId xmlns:a16="http://schemas.microsoft.com/office/drawing/2014/main" id="{00000000-0008-0000-0000-000006000000}"/>
            </a:ext>
          </a:extLst>
        </xdr:cNvPr>
        <xdr:cNvSpPr/>
      </xdr:nvSpPr>
      <xdr:spPr>
        <a:xfrm>
          <a:off x="14335125" y="3895725"/>
          <a:ext cx="1792550" cy="2053166"/>
        </a:xfrm>
        <a:prstGeom prst="wedgeEllipseCallout">
          <a:avLst>
            <a:gd name="adj1" fmla="val -98512"/>
            <a:gd name="adj2" fmla="val -1419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17</xdr:col>
      <xdr:colOff>180975</xdr:colOff>
      <xdr:row>1</xdr:row>
      <xdr:rowOff>0</xdr:rowOff>
    </xdr:to>
    <xdr:pic>
      <xdr:nvPicPr>
        <xdr:cNvPr id="1244" name="Picture 14" descr="blank">
          <a:extLst>
            <a:ext uri="{FF2B5EF4-FFF2-40B4-BE49-F238E27FC236}">
              <a16:creationId xmlns:a16="http://schemas.microsoft.com/office/drawing/2014/main" id="{00000000-0008-0000-0200-0000D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5" name="Picture 15" descr="blank">
          <a:extLst>
            <a:ext uri="{FF2B5EF4-FFF2-40B4-BE49-F238E27FC236}">
              <a16:creationId xmlns:a16="http://schemas.microsoft.com/office/drawing/2014/main" id="{00000000-0008-0000-0200-0000D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6" name="Picture 16" descr="blank">
          <a:extLst>
            <a:ext uri="{FF2B5EF4-FFF2-40B4-BE49-F238E27FC236}">
              <a16:creationId xmlns:a16="http://schemas.microsoft.com/office/drawing/2014/main" id="{00000000-0008-0000-0200-0000D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7" name="Picture 20" descr="blank">
          <a:extLst>
            <a:ext uri="{FF2B5EF4-FFF2-40B4-BE49-F238E27FC236}">
              <a16:creationId xmlns:a16="http://schemas.microsoft.com/office/drawing/2014/main" id="{00000000-0008-0000-0200-0000D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8" name="Picture 21" descr="blank">
          <a:extLst>
            <a:ext uri="{FF2B5EF4-FFF2-40B4-BE49-F238E27FC236}">
              <a16:creationId xmlns:a16="http://schemas.microsoft.com/office/drawing/2014/main" id="{00000000-0008-0000-0200-0000E0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9" name="Picture 22" descr="blank">
          <a:extLst>
            <a:ext uri="{FF2B5EF4-FFF2-40B4-BE49-F238E27FC236}">
              <a16:creationId xmlns:a16="http://schemas.microsoft.com/office/drawing/2014/main" id="{00000000-0008-0000-0200-0000E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0" name="Picture 23" descr="blank">
          <a:extLst>
            <a:ext uri="{FF2B5EF4-FFF2-40B4-BE49-F238E27FC236}">
              <a16:creationId xmlns:a16="http://schemas.microsoft.com/office/drawing/2014/main" id="{00000000-0008-0000-0200-0000E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1" name="Picture 24" descr="blank">
          <a:extLst>
            <a:ext uri="{FF2B5EF4-FFF2-40B4-BE49-F238E27FC236}">
              <a16:creationId xmlns:a16="http://schemas.microsoft.com/office/drawing/2014/main" id="{00000000-0008-0000-0200-0000E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2" name="Picture 25" descr="blank">
          <a:extLst>
            <a:ext uri="{FF2B5EF4-FFF2-40B4-BE49-F238E27FC236}">
              <a16:creationId xmlns:a16="http://schemas.microsoft.com/office/drawing/2014/main" id="{00000000-0008-0000-02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3" name="Picture 26" descr="blank">
          <a:extLst>
            <a:ext uri="{FF2B5EF4-FFF2-40B4-BE49-F238E27FC236}">
              <a16:creationId xmlns:a16="http://schemas.microsoft.com/office/drawing/2014/main" id="{00000000-0008-0000-0200-0000E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4" name="Picture 27" descr="blank">
          <a:extLst>
            <a:ext uri="{FF2B5EF4-FFF2-40B4-BE49-F238E27FC236}">
              <a16:creationId xmlns:a16="http://schemas.microsoft.com/office/drawing/2014/main" id="{00000000-0008-0000-0200-0000E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5" name="Picture 28" descr="blank">
          <a:extLst>
            <a:ext uri="{FF2B5EF4-FFF2-40B4-BE49-F238E27FC236}">
              <a16:creationId xmlns:a16="http://schemas.microsoft.com/office/drawing/2014/main" id="{00000000-0008-0000-0200-0000E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6" name="Picture 40" descr="blank">
          <a:extLst>
            <a:ext uri="{FF2B5EF4-FFF2-40B4-BE49-F238E27FC236}">
              <a16:creationId xmlns:a16="http://schemas.microsoft.com/office/drawing/2014/main" id="{00000000-0008-0000-0200-0000E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7" name="Picture 41" descr="blank">
          <a:extLst>
            <a:ext uri="{FF2B5EF4-FFF2-40B4-BE49-F238E27FC236}">
              <a16:creationId xmlns:a16="http://schemas.microsoft.com/office/drawing/2014/main" id="{00000000-0008-0000-0200-0000E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8" name="Picture 42" descr="blank">
          <a:extLst>
            <a:ext uri="{FF2B5EF4-FFF2-40B4-BE49-F238E27FC236}">
              <a16:creationId xmlns:a16="http://schemas.microsoft.com/office/drawing/2014/main" id="{00000000-0008-0000-0200-0000E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59" name="Picture 40" descr="blank">
          <a:extLst>
            <a:ext uri="{FF2B5EF4-FFF2-40B4-BE49-F238E27FC236}">
              <a16:creationId xmlns:a16="http://schemas.microsoft.com/office/drawing/2014/main" id="{00000000-0008-0000-0200-0000EB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0" name="Picture 41" descr="blank">
          <a:extLst>
            <a:ext uri="{FF2B5EF4-FFF2-40B4-BE49-F238E27FC236}">
              <a16:creationId xmlns:a16="http://schemas.microsoft.com/office/drawing/2014/main" id="{00000000-0008-0000-0200-0000E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1" name="Picture 42" descr="blank">
          <a:extLst>
            <a:ext uri="{FF2B5EF4-FFF2-40B4-BE49-F238E27FC236}">
              <a16:creationId xmlns:a16="http://schemas.microsoft.com/office/drawing/2014/main" id="{00000000-0008-0000-0200-0000E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17</xdr:col>
      <xdr:colOff>180975</xdr:colOff>
      <xdr:row>1</xdr:row>
      <xdr:rowOff>0</xdr:rowOff>
    </xdr:to>
    <xdr:pic>
      <xdr:nvPicPr>
        <xdr:cNvPr id="2" name="Picture 14" descr="blank">
          <a:extLst>
            <a:ext uri="{FF2B5EF4-FFF2-40B4-BE49-F238E27FC236}">
              <a16:creationId xmlns:a16="http://schemas.microsoft.com/office/drawing/2014/main" id="{71450BF6-5F34-4EA7-A567-0C46396B145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67775" y="0"/>
          <a:ext cx="177800"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3" name="Picture 15" descr="blank">
          <a:extLst>
            <a:ext uri="{FF2B5EF4-FFF2-40B4-BE49-F238E27FC236}">
              <a16:creationId xmlns:a16="http://schemas.microsoft.com/office/drawing/2014/main" id="{26FA66E8-3ED8-4CD5-B901-9DF88AD8F93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67775" y="0"/>
          <a:ext cx="177800"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4" name="Picture 16" descr="blank">
          <a:extLst>
            <a:ext uri="{FF2B5EF4-FFF2-40B4-BE49-F238E27FC236}">
              <a16:creationId xmlns:a16="http://schemas.microsoft.com/office/drawing/2014/main" id="{BF095F29-53DA-467C-B5D6-8E45388B23A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67775" y="0"/>
          <a:ext cx="177800"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5" name="Picture 20" descr="blank">
          <a:extLst>
            <a:ext uri="{FF2B5EF4-FFF2-40B4-BE49-F238E27FC236}">
              <a16:creationId xmlns:a16="http://schemas.microsoft.com/office/drawing/2014/main" id="{2B188B4D-3528-4CBE-AC10-05DC4B8E52C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53675" y="0"/>
          <a:ext cx="177800"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6" name="Picture 21" descr="blank">
          <a:extLst>
            <a:ext uri="{FF2B5EF4-FFF2-40B4-BE49-F238E27FC236}">
              <a16:creationId xmlns:a16="http://schemas.microsoft.com/office/drawing/2014/main" id="{FF1EAD47-DA2E-4919-9201-AA483A6B0B6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53675" y="0"/>
          <a:ext cx="177800"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7" name="Picture 22" descr="blank">
          <a:extLst>
            <a:ext uri="{FF2B5EF4-FFF2-40B4-BE49-F238E27FC236}">
              <a16:creationId xmlns:a16="http://schemas.microsoft.com/office/drawing/2014/main" id="{7AD4189E-33BE-4535-878E-B6C13A234CC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53675" y="0"/>
          <a:ext cx="177800"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8" name="Picture 23" descr="blank">
          <a:extLst>
            <a:ext uri="{FF2B5EF4-FFF2-40B4-BE49-F238E27FC236}">
              <a16:creationId xmlns:a16="http://schemas.microsoft.com/office/drawing/2014/main" id="{FD3DD80C-FCB7-4875-8728-5CA18CD298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91975" y="0"/>
          <a:ext cx="177800"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9" name="Picture 24" descr="blank">
          <a:extLst>
            <a:ext uri="{FF2B5EF4-FFF2-40B4-BE49-F238E27FC236}">
              <a16:creationId xmlns:a16="http://schemas.microsoft.com/office/drawing/2014/main" id="{02D1D0F2-579B-4388-ADB2-978B6A0E8AE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91975" y="0"/>
          <a:ext cx="177800"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0" name="Picture 25" descr="blank">
          <a:extLst>
            <a:ext uri="{FF2B5EF4-FFF2-40B4-BE49-F238E27FC236}">
              <a16:creationId xmlns:a16="http://schemas.microsoft.com/office/drawing/2014/main" id="{8CBA9777-853A-454B-9813-948877FB56B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91975" y="0"/>
          <a:ext cx="177800"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1" name="Picture 26" descr="blank">
          <a:extLst>
            <a:ext uri="{FF2B5EF4-FFF2-40B4-BE49-F238E27FC236}">
              <a16:creationId xmlns:a16="http://schemas.microsoft.com/office/drawing/2014/main" id="{DEAD4968-DC4D-413C-BC75-C3420B6F08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744575" y="0"/>
          <a:ext cx="177800"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 name="Picture 27" descr="blank">
          <a:extLst>
            <a:ext uri="{FF2B5EF4-FFF2-40B4-BE49-F238E27FC236}">
              <a16:creationId xmlns:a16="http://schemas.microsoft.com/office/drawing/2014/main" id="{DE16147C-E6B4-4882-8902-21A6A259D9A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744575" y="0"/>
          <a:ext cx="177800"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3" name="Picture 28" descr="blank">
          <a:extLst>
            <a:ext uri="{FF2B5EF4-FFF2-40B4-BE49-F238E27FC236}">
              <a16:creationId xmlns:a16="http://schemas.microsoft.com/office/drawing/2014/main" id="{F81AC4B4-C148-405C-9F8C-185A41DF8C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744575" y="0"/>
          <a:ext cx="177800"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4" name="Picture 40" descr="blank">
          <a:extLst>
            <a:ext uri="{FF2B5EF4-FFF2-40B4-BE49-F238E27FC236}">
              <a16:creationId xmlns:a16="http://schemas.microsoft.com/office/drawing/2014/main" id="{845AE140-8CAC-47F6-8782-10BEC6D375B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20975" y="0"/>
          <a:ext cx="177800"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5" name="Picture 41" descr="blank">
          <a:extLst>
            <a:ext uri="{FF2B5EF4-FFF2-40B4-BE49-F238E27FC236}">
              <a16:creationId xmlns:a16="http://schemas.microsoft.com/office/drawing/2014/main" id="{4786C2F7-EDE0-4497-9381-F16F9E0E88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20975" y="0"/>
          <a:ext cx="177800"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6" name="Picture 42" descr="blank">
          <a:extLst>
            <a:ext uri="{FF2B5EF4-FFF2-40B4-BE49-F238E27FC236}">
              <a16:creationId xmlns:a16="http://schemas.microsoft.com/office/drawing/2014/main" id="{64B8AF60-AA8B-4B58-9C6A-5480B0B9258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20975" y="0"/>
          <a:ext cx="177800"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7" name="Picture 40" descr="blank">
          <a:extLst>
            <a:ext uri="{FF2B5EF4-FFF2-40B4-BE49-F238E27FC236}">
              <a16:creationId xmlns:a16="http://schemas.microsoft.com/office/drawing/2014/main" id="{C35F44E0-DA7B-4036-94C4-6AADAC7339E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087850" y="0"/>
          <a:ext cx="177800"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8" name="Picture 41" descr="blank">
          <a:extLst>
            <a:ext uri="{FF2B5EF4-FFF2-40B4-BE49-F238E27FC236}">
              <a16:creationId xmlns:a16="http://schemas.microsoft.com/office/drawing/2014/main" id="{153E7AF0-59AF-4814-8160-1E2251BED89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087850" y="0"/>
          <a:ext cx="177800"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9" name="Picture 42" descr="blank">
          <a:extLst>
            <a:ext uri="{FF2B5EF4-FFF2-40B4-BE49-F238E27FC236}">
              <a16:creationId xmlns:a16="http://schemas.microsoft.com/office/drawing/2014/main" id="{3B4A2EDD-2AA1-4099-A255-72DEF09F081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087850" y="0"/>
          <a:ext cx="177800" cy="1619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B19_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B21_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
      <sheetName val="%Distribution"/>
      <sheetName val="Total"/>
      <sheetName val="Under 5"/>
      <sheetName val="5 through 17"/>
      <sheetName val="18 through 24"/>
      <sheetName val="25 through 49"/>
      <sheetName val="50 to 64"/>
      <sheetName val="65 and older"/>
      <sheetName val="Under 18"/>
      <sheetName val="25 through 44"/>
      <sheetName val="45 to 64"/>
      <sheetName val="25 to 64"/>
      <sheetName val="25 through 34"/>
      <sheetName val="Sheet1"/>
      <sheetName val="FB19_06"/>
    </sheetNames>
    <sheetDataSet>
      <sheetData sheetId="0" refreshError="1"/>
      <sheetData sheetId="1" refreshError="1"/>
      <sheetData sheetId="2" refreshError="1"/>
      <sheetData sheetId="3" refreshError="1">
        <row r="4">
          <cell r="AH4">
            <v>20271127</v>
          </cell>
          <cell r="AI4">
            <v>20244518</v>
          </cell>
          <cell r="AJ4">
            <v>20188731</v>
          </cell>
          <cell r="AK4">
            <v>20122198</v>
          </cell>
          <cell r="AL4">
            <v>19989696</v>
          </cell>
          <cell r="AM4">
            <v>19868088</v>
          </cell>
          <cell r="AN4">
            <v>19876883</v>
          </cell>
          <cell r="AO4">
            <v>19907281</v>
          </cell>
          <cell r="AP4">
            <v>19927037</v>
          </cell>
          <cell r="AQ4">
            <v>19938860</v>
          </cell>
        </row>
        <row r="5">
          <cell r="AH5">
            <v>7638174</v>
          </cell>
          <cell r="AI5">
            <v>7653034</v>
          </cell>
          <cell r="AJ5">
            <v>7642231</v>
          </cell>
          <cell r="AK5">
            <v>7633655</v>
          </cell>
          <cell r="AL5">
            <v>7602681</v>
          </cell>
          <cell r="AM5">
            <v>7565788</v>
          </cell>
          <cell r="AN5">
            <v>7575921</v>
          </cell>
          <cell r="AO5">
            <v>7617847</v>
          </cell>
          <cell r="AP5">
            <v>7671445</v>
          </cell>
          <cell r="AQ5">
            <v>7698405</v>
          </cell>
        </row>
        <row r="7">
          <cell r="AH7">
            <v>305207</v>
          </cell>
          <cell r="AI7">
            <v>305342</v>
          </cell>
          <cell r="AJ7">
            <v>304683</v>
          </cell>
          <cell r="AK7">
            <v>303611</v>
          </cell>
          <cell r="AL7">
            <v>300551</v>
          </cell>
          <cell r="AM7">
            <v>297104</v>
          </cell>
          <cell r="AN7">
            <v>294705</v>
          </cell>
          <cell r="AO7">
            <v>292973</v>
          </cell>
          <cell r="AP7">
            <v>292565</v>
          </cell>
          <cell r="AQ7">
            <v>293554</v>
          </cell>
        </row>
        <row r="8">
          <cell r="AH8">
            <v>196888</v>
          </cell>
          <cell r="AI8">
            <v>197419</v>
          </cell>
          <cell r="AJ8">
            <v>197333</v>
          </cell>
          <cell r="AK8">
            <v>196103</v>
          </cell>
          <cell r="AL8">
            <v>194544</v>
          </cell>
          <cell r="AM8">
            <v>192916</v>
          </cell>
          <cell r="AN8">
            <v>191621</v>
          </cell>
          <cell r="AO8">
            <v>190858</v>
          </cell>
          <cell r="AP8">
            <v>190277</v>
          </cell>
          <cell r="AQ8">
            <v>191435</v>
          </cell>
        </row>
        <row r="9">
          <cell r="AH9">
            <v>56363</v>
          </cell>
          <cell r="AI9">
            <v>56330</v>
          </cell>
          <cell r="AJ9">
            <v>55852</v>
          </cell>
          <cell r="AK9">
            <v>55897</v>
          </cell>
          <cell r="AL9">
            <v>56094</v>
          </cell>
          <cell r="AM9">
            <v>56319</v>
          </cell>
          <cell r="AN9">
            <v>56351</v>
          </cell>
          <cell r="AO9">
            <v>55838</v>
          </cell>
          <cell r="AP9">
            <v>54834</v>
          </cell>
          <cell r="AQ9">
            <v>54992</v>
          </cell>
        </row>
        <row r="10">
          <cell r="AH10">
            <v>1085102</v>
          </cell>
          <cell r="AI10">
            <v>1078588</v>
          </cell>
          <cell r="AJ10">
            <v>1074132</v>
          </cell>
          <cell r="AK10">
            <v>1075720</v>
          </cell>
          <cell r="AL10">
            <v>1077584</v>
          </cell>
          <cell r="AM10">
            <v>1078313</v>
          </cell>
          <cell r="AN10">
            <v>1084349</v>
          </cell>
          <cell r="AO10">
            <v>1101071</v>
          </cell>
          <cell r="AP10">
            <v>1126136</v>
          </cell>
          <cell r="AQ10">
            <v>1138095</v>
          </cell>
        </row>
        <row r="11">
          <cell r="AH11">
            <v>700208</v>
          </cell>
          <cell r="AI11">
            <v>691976</v>
          </cell>
          <cell r="AJ11">
            <v>685944</v>
          </cell>
          <cell r="AK11">
            <v>681215</v>
          </cell>
          <cell r="AL11">
            <v>674686</v>
          </cell>
          <cell r="AM11">
            <v>668508</v>
          </cell>
          <cell r="AN11">
            <v>662675</v>
          </cell>
          <cell r="AO11">
            <v>660045</v>
          </cell>
          <cell r="AP11">
            <v>660839</v>
          </cell>
          <cell r="AQ11">
            <v>660313</v>
          </cell>
        </row>
        <row r="12">
          <cell r="AH12">
            <v>281309</v>
          </cell>
          <cell r="AI12">
            <v>281582</v>
          </cell>
          <cell r="AJ12">
            <v>282410</v>
          </cell>
          <cell r="AK12">
            <v>280920</v>
          </cell>
          <cell r="AL12">
            <v>278022</v>
          </cell>
          <cell r="AM12">
            <v>274874</v>
          </cell>
          <cell r="AN12">
            <v>276233</v>
          </cell>
          <cell r="AO12">
            <v>277389</v>
          </cell>
          <cell r="AP12">
            <v>275753</v>
          </cell>
          <cell r="AQ12">
            <v>276883</v>
          </cell>
        </row>
        <row r="13">
          <cell r="AH13">
            <v>310064</v>
          </cell>
          <cell r="AI13">
            <v>313186</v>
          </cell>
          <cell r="AJ13">
            <v>314667</v>
          </cell>
          <cell r="AK13">
            <v>314560</v>
          </cell>
          <cell r="AL13">
            <v>311327</v>
          </cell>
          <cell r="AM13">
            <v>308217</v>
          </cell>
          <cell r="AN13">
            <v>308634</v>
          </cell>
          <cell r="AO13">
            <v>310817</v>
          </cell>
          <cell r="AP13">
            <v>310601</v>
          </cell>
          <cell r="AQ13">
            <v>312038</v>
          </cell>
        </row>
        <row r="14">
          <cell r="AH14">
            <v>365655</v>
          </cell>
          <cell r="AI14">
            <v>365027</v>
          </cell>
          <cell r="AJ14">
            <v>365008</v>
          </cell>
          <cell r="AK14">
            <v>367345</v>
          </cell>
          <cell r="AL14">
            <v>367458</v>
          </cell>
          <cell r="AM14">
            <v>367210</v>
          </cell>
          <cell r="AN14">
            <v>369754</v>
          </cell>
          <cell r="AO14">
            <v>369035</v>
          </cell>
          <cell r="AP14">
            <v>367095</v>
          </cell>
          <cell r="AQ14">
            <v>366385</v>
          </cell>
        </row>
        <row r="15">
          <cell r="AH15">
            <v>213805</v>
          </cell>
          <cell r="AI15">
            <v>213422</v>
          </cell>
          <cell r="AJ15">
            <v>210532</v>
          </cell>
          <cell r="AK15">
            <v>207434</v>
          </cell>
          <cell r="AL15">
            <v>202873</v>
          </cell>
          <cell r="AM15">
            <v>198426</v>
          </cell>
          <cell r="AN15">
            <v>194108</v>
          </cell>
          <cell r="AO15">
            <v>192782</v>
          </cell>
          <cell r="AP15">
            <v>188701</v>
          </cell>
          <cell r="AQ15">
            <v>187177</v>
          </cell>
        </row>
        <row r="16">
          <cell r="AH16">
            <v>630088</v>
          </cell>
          <cell r="AI16">
            <v>634604</v>
          </cell>
          <cell r="AJ16">
            <v>631695</v>
          </cell>
          <cell r="AK16">
            <v>627466</v>
          </cell>
          <cell r="AL16">
            <v>619778</v>
          </cell>
          <cell r="AM16">
            <v>612295</v>
          </cell>
          <cell r="AN16">
            <v>607476</v>
          </cell>
          <cell r="AO16">
            <v>604711</v>
          </cell>
          <cell r="AP16">
            <v>606310</v>
          </cell>
          <cell r="AQ16">
            <v>609713</v>
          </cell>
        </row>
        <row r="17">
          <cell r="AH17">
            <v>257538</v>
          </cell>
          <cell r="AI17">
            <v>263056</v>
          </cell>
          <cell r="AJ17">
            <v>264651</v>
          </cell>
          <cell r="AK17">
            <v>265177</v>
          </cell>
          <cell r="AL17">
            <v>264626</v>
          </cell>
          <cell r="AM17">
            <v>264479</v>
          </cell>
          <cell r="AN17">
            <v>265474</v>
          </cell>
          <cell r="AO17">
            <v>267948</v>
          </cell>
          <cell r="AP17">
            <v>266910</v>
          </cell>
          <cell r="AQ17">
            <v>263740</v>
          </cell>
        </row>
        <row r="18">
          <cell r="AH18">
            <v>299527</v>
          </cell>
          <cell r="AI18">
            <v>302483</v>
          </cell>
          <cell r="AJ18">
            <v>302086</v>
          </cell>
          <cell r="AK18">
            <v>299240</v>
          </cell>
          <cell r="AL18">
            <v>295614</v>
          </cell>
          <cell r="AM18">
            <v>292316</v>
          </cell>
          <cell r="AN18">
            <v>290519</v>
          </cell>
          <cell r="AO18">
            <v>289990</v>
          </cell>
          <cell r="AP18">
            <v>293134</v>
          </cell>
          <cell r="AQ18">
            <v>293653</v>
          </cell>
        </row>
        <row r="19">
          <cell r="AH19">
            <v>405912</v>
          </cell>
          <cell r="AI19">
            <v>406861</v>
          </cell>
          <cell r="AJ19">
            <v>407263</v>
          </cell>
          <cell r="AK19">
            <v>403838</v>
          </cell>
          <cell r="AL19">
            <v>402467</v>
          </cell>
          <cell r="AM19">
            <v>399677</v>
          </cell>
          <cell r="AN19">
            <v>400431</v>
          </cell>
          <cell r="AO19">
            <v>402183</v>
          </cell>
          <cell r="AP19">
            <v>407599</v>
          </cell>
          <cell r="AQ19">
            <v>408644</v>
          </cell>
        </row>
        <row r="20">
          <cell r="AH20">
            <v>1916883</v>
          </cell>
          <cell r="AI20">
            <v>1930036</v>
          </cell>
          <cell r="AJ20">
            <v>1931686</v>
          </cell>
          <cell r="AK20">
            <v>1939846</v>
          </cell>
          <cell r="AL20">
            <v>1941336</v>
          </cell>
          <cell r="AM20">
            <v>1940825</v>
          </cell>
          <cell r="AN20">
            <v>1956213</v>
          </cell>
          <cell r="AO20">
            <v>1983640</v>
          </cell>
          <cell r="AP20">
            <v>2019171</v>
          </cell>
          <cell r="AQ20">
            <v>2031625</v>
          </cell>
        </row>
        <row r="21">
          <cell r="AH21">
            <v>509060</v>
          </cell>
          <cell r="AI21">
            <v>508798</v>
          </cell>
          <cell r="AJ21">
            <v>510345</v>
          </cell>
          <cell r="AK21">
            <v>511837</v>
          </cell>
          <cell r="AL21">
            <v>512633</v>
          </cell>
          <cell r="AM21">
            <v>512115</v>
          </cell>
          <cell r="AN21">
            <v>514893</v>
          </cell>
          <cell r="AO21">
            <v>515157</v>
          </cell>
          <cell r="AP21">
            <v>510501</v>
          </cell>
          <cell r="AQ21">
            <v>511674</v>
          </cell>
        </row>
        <row r="22">
          <cell r="AH22">
            <v>104565</v>
          </cell>
          <cell r="AI22">
            <v>104324</v>
          </cell>
          <cell r="AJ22">
            <v>103944</v>
          </cell>
          <cell r="AK22">
            <v>103446</v>
          </cell>
          <cell r="AL22">
            <v>103088</v>
          </cell>
          <cell r="AM22">
            <v>102194</v>
          </cell>
          <cell r="AN22">
            <v>102485</v>
          </cell>
          <cell r="AO22">
            <v>103410</v>
          </cell>
          <cell r="AP22">
            <v>101019</v>
          </cell>
          <cell r="AQ22">
            <v>98484</v>
          </cell>
        </row>
        <row r="23">
          <cell r="AF23">
            <v>4879491</v>
          </cell>
          <cell r="AI23">
            <v>4987467</v>
          </cell>
          <cell r="AJ23">
            <v>4968586</v>
          </cell>
          <cell r="AK23">
            <v>4956065</v>
          </cell>
          <cell r="AL23">
            <v>4914154</v>
          </cell>
          <cell r="AM23">
            <v>4879125</v>
          </cell>
          <cell r="AN23">
            <v>4882625</v>
          </cell>
          <cell r="AO23">
            <v>4875724</v>
          </cell>
          <cell r="AP23">
            <v>4884269</v>
          </cell>
          <cell r="AQ23">
            <v>4869896</v>
          </cell>
        </row>
        <row r="25">
          <cell r="AH25">
            <v>50659</v>
          </cell>
          <cell r="AI25">
            <v>52531</v>
          </cell>
          <cell r="AJ25">
            <v>54288</v>
          </cell>
          <cell r="AK25">
            <v>55145</v>
          </cell>
          <cell r="AL25">
            <v>55232</v>
          </cell>
          <cell r="AM25">
            <v>55392</v>
          </cell>
          <cell r="AN25">
            <v>54708</v>
          </cell>
          <cell r="AO25">
            <v>55449</v>
          </cell>
          <cell r="AP25">
            <v>54115</v>
          </cell>
          <cell r="AQ25">
            <v>54083</v>
          </cell>
        </row>
        <row r="26">
          <cell r="AH26">
            <v>473078</v>
          </cell>
          <cell r="AI26">
            <v>462948</v>
          </cell>
          <cell r="AJ26">
            <v>455010</v>
          </cell>
          <cell r="AK26">
            <v>445358</v>
          </cell>
          <cell r="AL26">
            <v>438214</v>
          </cell>
          <cell r="AM26">
            <v>431758</v>
          </cell>
          <cell r="AN26">
            <v>430888</v>
          </cell>
          <cell r="AO26">
            <v>429244</v>
          </cell>
          <cell r="AP26">
            <v>439319</v>
          </cell>
          <cell r="AQ26">
            <v>437262</v>
          </cell>
        </row>
        <row r="27">
          <cell r="AH27">
            <v>2562347</v>
          </cell>
          <cell r="AI27">
            <v>2545357</v>
          </cell>
          <cell r="AJ27">
            <v>2532937</v>
          </cell>
          <cell r="AK27">
            <v>2536884</v>
          </cell>
          <cell r="AL27">
            <v>2520627</v>
          </cell>
          <cell r="AM27">
            <v>2507536</v>
          </cell>
          <cell r="AN27">
            <v>2515727</v>
          </cell>
          <cell r="AO27">
            <v>2508752</v>
          </cell>
          <cell r="AP27">
            <v>2487372</v>
          </cell>
          <cell r="AQ27">
            <v>2471513</v>
          </cell>
        </row>
        <row r="28">
          <cell r="AH28">
            <v>343257</v>
          </cell>
          <cell r="AI28">
            <v>343830</v>
          </cell>
          <cell r="AJ28">
            <v>343585</v>
          </cell>
          <cell r="AK28">
            <v>341007</v>
          </cell>
          <cell r="AL28">
            <v>337601</v>
          </cell>
          <cell r="AM28">
            <v>335136</v>
          </cell>
          <cell r="AN28">
            <v>334931</v>
          </cell>
          <cell r="AO28">
            <v>335607</v>
          </cell>
          <cell r="AP28">
            <v>337464</v>
          </cell>
          <cell r="AQ28">
            <v>336207</v>
          </cell>
        </row>
        <row r="29">
          <cell r="AH29">
            <v>87617</v>
          </cell>
          <cell r="AI29">
            <v>87688</v>
          </cell>
          <cell r="AJ29">
            <v>87703</v>
          </cell>
          <cell r="AK29">
            <v>89728</v>
          </cell>
          <cell r="AL29">
            <v>90450</v>
          </cell>
          <cell r="AM29">
            <v>90770</v>
          </cell>
          <cell r="AN29">
            <v>91480</v>
          </cell>
          <cell r="AO29">
            <v>92412</v>
          </cell>
          <cell r="AP29">
            <v>91535</v>
          </cell>
          <cell r="AQ29">
            <v>90109</v>
          </cell>
        </row>
        <row r="30">
          <cell r="AH30">
            <v>121719</v>
          </cell>
          <cell r="AI30">
            <v>121703</v>
          </cell>
          <cell r="AJ30">
            <v>121186</v>
          </cell>
          <cell r="AK30">
            <v>118990</v>
          </cell>
          <cell r="AL30">
            <v>115857</v>
          </cell>
          <cell r="AM30">
            <v>113487</v>
          </cell>
          <cell r="AN30">
            <v>113832</v>
          </cell>
          <cell r="AO30">
            <v>112923</v>
          </cell>
          <cell r="AP30">
            <v>115289</v>
          </cell>
          <cell r="AQ30">
            <v>117037</v>
          </cell>
        </row>
        <row r="31">
          <cell r="AH31">
            <v>60750</v>
          </cell>
          <cell r="AI31">
            <v>61724</v>
          </cell>
          <cell r="AJ31">
            <v>62360</v>
          </cell>
          <cell r="AK31">
            <v>61967</v>
          </cell>
          <cell r="AL31">
            <v>61487</v>
          </cell>
          <cell r="AM31">
            <v>61272</v>
          </cell>
          <cell r="AN31">
            <v>61194</v>
          </cell>
          <cell r="AO31">
            <v>61886</v>
          </cell>
          <cell r="AP31">
            <v>63029</v>
          </cell>
          <cell r="AQ31">
            <v>63291</v>
          </cell>
        </row>
        <row r="32">
          <cell r="AH32">
            <v>192505</v>
          </cell>
          <cell r="AI32">
            <v>190297</v>
          </cell>
          <cell r="AJ32">
            <v>186443</v>
          </cell>
          <cell r="AK32">
            <v>183570</v>
          </cell>
          <cell r="AL32">
            <v>180495</v>
          </cell>
          <cell r="AM32">
            <v>178194</v>
          </cell>
          <cell r="AN32">
            <v>176397</v>
          </cell>
          <cell r="AO32">
            <v>176617</v>
          </cell>
          <cell r="AP32">
            <v>184462</v>
          </cell>
          <cell r="AQ32">
            <v>185837</v>
          </cell>
        </row>
        <row r="33">
          <cell r="AH33">
            <v>144616</v>
          </cell>
          <cell r="AI33">
            <v>146033</v>
          </cell>
          <cell r="AJ33">
            <v>145012</v>
          </cell>
          <cell r="AK33">
            <v>143974</v>
          </cell>
          <cell r="AL33">
            <v>141435</v>
          </cell>
          <cell r="AM33">
            <v>138724</v>
          </cell>
          <cell r="AN33">
            <v>137133</v>
          </cell>
          <cell r="AO33">
            <v>135024</v>
          </cell>
          <cell r="AP33">
            <v>128950</v>
          </cell>
          <cell r="AQ33">
            <v>128145</v>
          </cell>
        </row>
        <row r="34">
          <cell r="AH34">
            <v>236358</v>
          </cell>
          <cell r="AI34">
            <v>237826</v>
          </cell>
          <cell r="AJ34">
            <v>236737</v>
          </cell>
          <cell r="AK34">
            <v>235047</v>
          </cell>
          <cell r="AL34">
            <v>232111</v>
          </cell>
          <cell r="AM34">
            <v>230022</v>
          </cell>
          <cell r="AN34">
            <v>229463</v>
          </cell>
          <cell r="AO34">
            <v>230790</v>
          </cell>
          <cell r="AP34">
            <v>235800</v>
          </cell>
          <cell r="AQ34">
            <v>235968</v>
          </cell>
        </row>
        <row r="35">
          <cell r="AH35">
            <v>257298</v>
          </cell>
          <cell r="AI35">
            <v>260916</v>
          </cell>
          <cell r="AJ35">
            <v>263320</v>
          </cell>
          <cell r="AK35">
            <v>261197</v>
          </cell>
          <cell r="AL35">
            <v>257528</v>
          </cell>
          <cell r="AM35">
            <v>253867</v>
          </cell>
          <cell r="AN35">
            <v>252131</v>
          </cell>
          <cell r="AO35">
            <v>250703</v>
          </cell>
          <cell r="AP35">
            <v>253450</v>
          </cell>
          <cell r="AQ35">
            <v>255200</v>
          </cell>
        </row>
        <row r="36">
          <cell r="AH36">
            <v>428849</v>
          </cell>
          <cell r="AI36">
            <v>436729</v>
          </cell>
          <cell r="AJ36">
            <v>439961</v>
          </cell>
          <cell r="AK36">
            <v>443761</v>
          </cell>
          <cell r="AL36">
            <v>444355</v>
          </cell>
          <cell r="AM36">
            <v>444620</v>
          </cell>
          <cell r="AN36">
            <v>446570</v>
          </cell>
          <cell r="AO36">
            <v>447922</v>
          </cell>
          <cell r="AP36">
            <v>455339</v>
          </cell>
          <cell r="AQ36">
            <v>458213</v>
          </cell>
        </row>
        <row r="37">
          <cell r="AH37">
            <v>37973</v>
          </cell>
          <cell r="AI37">
            <v>39885</v>
          </cell>
          <cell r="AJ37">
            <v>40044</v>
          </cell>
          <cell r="AK37">
            <v>39437</v>
          </cell>
          <cell r="AL37">
            <v>38762</v>
          </cell>
          <cell r="AM37">
            <v>38347</v>
          </cell>
          <cell r="AN37">
            <v>38171</v>
          </cell>
          <cell r="AO37">
            <v>38395</v>
          </cell>
          <cell r="AP37">
            <v>38145</v>
          </cell>
          <cell r="AQ37">
            <v>37031</v>
          </cell>
        </row>
        <row r="38">
          <cell r="AH38">
            <v>4356534</v>
          </cell>
          <cell r="AI38">
            <v>4338421</v>
          </cell>
          <cell r="AJ38">
            <v>4322887</v>
          </cell>
          <cell r="AK38">
            <v>4277430</v>
          </cell>
          <cell r="AL38">
            <v>4227986</v>
          </cell>
          <cell r="AM38">
            <v>4186174</v>
          </cell>
          <cell r="AN38">
            <v>4173120</v>
          </cell>
          <cell r="AO38">
            <v>4171919</v>
          </cell>
          <cell r="AP38">
            <v>4173348</v>
          </cell>
          <cell r="AQ38">
            <v>4172883</v>
          </cell>
        </row>
        <row r="40">
          <cell r="AH40">
            <v>848612</v>
          </cell>
          <cell r="AI40">
            <v>840281</v>
          </cell>
          <cell r="AJ40">
            <v>833732</v>
          </cell>
          <cell r="AK40">
            <v>823279</v>
          </cell>
          <cell r="AL40">
            <v>811129</v>
          </cell>
          <cell r="AM40">
            <v>799019</v>
          </cell>
          <cell r="AN40">
            <v>790685</v>
          </cell>
          <cell r="AO40">
            <v>783662</v>
          </cell>
          <cell r="AP40">
            <v>772511</v>
          </cell>
          <cell r="AQ40">
            <v>773049</v>
          </cell>
        </row>
        <row r="41">
          <cell r="AH41">
            <v>436605</v>
          </cell>
          <cell r="AI41">
            <v>434495</v>
          </cell>
          <cell r="AJ41">
            <v>432863</v>
          </cell>
          <cell r="AK41">
            <v>428885</v>
          </cell>
          <cell r="AL41">
            <v>423945</v>
          </cell>
          <cell r="AM41">
            <v>420815</v>
          </cell>
          <cell r="AN41">
            <v>419487</v>
          </cell>
          <cell r="AO41">
            <v>419490</v>
          </cell>
          <cell r="AP41">
            <v>421987</v>
          </cell>
          <cell r="AQ41">
            <v>421176</v>
          </cell>
        </row>
        <row r="42">
          <cell r="AH42">
            <v>198902</v>
          </cell>
          <cell r="AI42">
            <v>200754</v>
          </cell>
          <cell r="AJ42">
            <v>201688</v>
          </cell>
          <cell r="AK42">
            <v>199063</v>
          </cell>
          <cell r="AL42">
            <v>196737</v>
          </cell>
          <cell r="AM42">
            <v>194726</v>
          </cell>
          <cell r="AN42">
            <v>195340</v>
          </cell>
          <cell r="AO42">
            <v>196781</v>
          </cell>
          <cell r="AP42">
            <v>199415</v>
          </cell>
          <cell r="AQ42">
            <v>198996</v>
          </cell>
        </row>
        <row r="43">
          <cell r="AH43">
            <v>199804</v>
          </cell>
          <cell r="AI43">
            <v>202509</v>
          </cell>
          <cell r="AJ43">
            <v>205690</v>
          </cell>
          <cell r="AK43">
            <v>204384</v>
          </cell>
          <cell r="AL43">
            <v>202821</v>
          </cell>
          <cell r="AM43">
            <v>200406</v>
          </cell>
          <cell r="AN43">
            <v>200607</v>
          </cell>
          <cell r="AO43">
            <v>197480</v>
          </cell>
          <cell r="AP43">
            <v>194307</v>
          </cell>
          <cell r="AQ43">
            <v>193139</v>
          </cell>
        </row>
        <row r="44">
          <cell r="AH44">
            <v>615792</v>
          </cell>
          <cell r="AI44">
            <v>602168</v>
          </cell>
          <cell r="AJ44">
            <v>593350</v>
          </cell>
          <cell r="AK44">
            <v>585390</v>
          </cell>
          <cell r="AL44">
            <v>577898</v>
          </cell>
          <cell r="AM44">
            <v>572768</v>
          </cell>
          <cell r="AN44">
            <v>570292</v>
          </cell>
          <cell r="AO44">
            <v>571776</v>
          </cell>
          <cell r="AP44">
            <v>574423</v>
          </cell>
          <cell r="AQ44">
            <v>573282</v>
          </cell>
        </row>
        <row r="45">
          <cell r="AH45">
            <v>355512</v>
          </cell>
          <cell r="AI45">
            <v>354598</v>
          </cell>
          <cell r="AJ45">
            <v>354746</v>
          </cell>
          <cell r="AK45">
            <v>353007</v>
          </cell>
          <cell r="AL45">
            <v>349760</v>
          </cell>
          <cell r="AM45">
            <v>347567</v>
          </cell>
          <cell r="AN45">
            <v>348643</v>
          </cell>
          <cell r="AO45">
            <v>350534</v>
          </cell>
          <cell r="AP45">
            <v>352504</v>
          </cell>
          <cell r="AQ45">
            <v>355231</v>
          </cell>
        </row>
        <row r="46">
          <cell r="AH46">
            <v>389142</v>
          </cell>
          <cell r="AI46">
            <v>389931</v>
          </cell>
          <cell r="AJ46">
            <v>389682</v>
          </cell>
          <cell r="AK46">
            <v>385347</v>
          </cell>
          <cell r="AL46">
            <v>380957</v>
          </cell>
          <cell r="AM46">
            <v>376837</v>
          </cell>
          <cell r="AN46">
            <v>374318</v>
          </cell>
          <cell r="AO46">
            <v>374360</v>
          </cell>
          <cell r="AP46">
            <v>373958</v>
          </cell>
          <cell r="AQ46">
            <v>374479</v>
          </cell>
        </row>
        <row r="47">
          <cell r="AH47">
            <v>129611</v>
          </cell>
          <cell r="AI47">
            <v>130666</v>
          </cell>
          <cell r="AJ47">
            <v>131817</v>
          </cell>
          <cell r="AK47">
            <v>131478</v>
          </cell>
          <cell r="AL47">
            <v>130985</v>
          </cell>
          <cell r="AM47">
            <v>130160</v>
          </cell>
          <cell r="AN47">
            <v>130178</v>
          </cell>
          <cell r="AO47">
            <v>130631</v>
          </cell>
          <cell r="AP47">
            <v>132809</v>
          </cell>
          <cell r="AQ47">
            <v>133061</v>
          </cell>
        </row>
        <row r="48">
          <cell r="AH48">
            <v>41750</v>
          </cell>
          <cell r="AI48">
            <v>43333</v>
          </cell>
          <cell r="AJ48">
            <v>44663</v>
          </cell>
          <cell r="AK48">
            <v>45639</v>
          </cell>
          <cell r="AL48">
            <v>47255</v>
          </cell>
          <cell r="AM48">
            <v>48767</v>
          </cell>
          <cell r="AN48">
            <v>51016</v>
          </cell>
          <cell r="AO48">
            <v>53147</v>
          </cell>
          <cell r="AP48">
            <v>55236</v>
          </cell>
          <cell r="AQ48">
            <v>54043</v>
          </cell>
        </row>
        <row r="49">
          <cell r="AH49">
            <v>727020</v>
          </cell>
          <cell r="AI49">
            <v>723852</v>
          </cell>
          <cell r="AJ49">
            <v>717998</v>
          </cell>
          <cell r="AK49">
            <v>708117</v>
          </cell>
          <cell r="AL49">
            <v>698247</v>
          </cell>
          <cell r="AM49">
            <v>690821</v>
          </cell>
          <cell r="AN49">
            <v>690576</v>
          </cell>
          <cell r="AO49">
            <v>693088</v>
          </cell>
          <cell r="AP49">
            <v>697923</v>
          </cell>
          <cell r="AQ49">
            <v>698780</v>
          </cell>
        </row>
        <row r="50">
          <cell r="AH50">
            <v>56842</v>
          </cell>
          <cell r="AI50">
            <v>58083</v>
          </cell>
          <cell r="AJ50">
            <v>59714</v>
          </cell>
          <cell r="AK50">
            <v>59884</v>
          </cell>
          <cell r="AL50">
            <v>59751</v>
          </cell>
          <cell r="AM50">
            <v>59957</v>
          </cell>
          <cell r="AN50">
            <v>60610</v>
          </cell>
          <cell r="AO50">
            <v>61244</v>
          </cell>
          <cell r="AP50">
            <v>61369</v>
          </cell>
          <cell r="AQ50">
            <v>61759</v>
          </cell>
        </row>
        <row r="51">
          <cell r="AH51">
            <v>356942</v>
          </cell>
          <cell r="AI51">
            <v>357751</v>
          </cell>
          <cell r="AJ51">
            <v>356944</v>
          </cell>
          <cell r="AK51">
            <v>352957</v>
          </cell>
          <cell r="AL51">
            <v>348501</v>
          </cell>
          <cell r="AM51">
            <v>344331</v>
          </cell>
          <cell r="AN51">
            <v>341368</v>
          </cell>
          <cell r="AO51">
            <v>339726</v>
          </cell>
          <cell r="AP51">
            <v>336906</v>
          </cell>
          <cell r="AQ51">
            <v>335888</v>
          </cell>
        </row>
        <row r="52">
          <cell r="AH52">
            <v>3246648</v>
          </cell>
          <cell r="AI52">
            <v>3232854</v>
          </cell>
          <cell r="AJ52">
            <v>3221662</v>
          </cell>
          <cell r="AK52">
            <v>3218851</v>
          </cell>
          <cell r="AL52">
            <v>3205995</v>
          </cell>
          <cell r="AM52">
            <v>3196034</v>
          </cell>
          <cell r="AN52">
            <v>3202323</v>
          </cell>
          <cell r="AO52">
            <v>3198439</v>
          </cell>
          <cell r="AP52">
            <v>3154468</v>
          </cell>
          <cell r="AQ52">
            <v>3152641</v>
          </cell>
        </row>
        <row r="54">
          <cell r="AH54">
            <v>205908</v>
          </cell>
          <cell r="AI54">
            <v>203435</v>
          </cell>
          <cell r="AJ54">
            <v>201027</v>
          </cell>
          <cell r="AK54">
            <v>197747</v>
          </cell>
          <cell r="AL54">
            <v>194452</v>
          </cell>
          <cell r="AM54">
            <v>191937</v>
          </cell>
          <cell r="AN54">
            <v>189437</v>
          </cell>
          <cell r="AO54">
            <v>187620</v>
          </cell>
          <cell r="AP54">
            <v>185321</v>
          </cell>
          <cell r="AQ54">
            <v>183321</v>
          </cell>
        </row>
        <row r="55">
          <cell r="AH55">
            <v>71034</v>
          </cell>
          <cell r="AI55">
            <v>69975</v>
          </cell>
          <cell r="AJ55">
            <v>68933</v>
          </cell>
          <cell r="AK55">
            <v>67298</v>
          </cell>
          <cell r="AL55">
            <v>66114</v>
          </cell>
          <cell r="AM55">
            <v>65014</v>
          </cell>
          <cell r="AN55">
            <v>64779</v>
          </cell>
          <cell r="AO55">
            <v>64687</v>
          </cell>
          <cell r="AP55">
            <v>65068</v>
          </cell>
          <cell r="AQ55">
            <v>64502</v>
          </cell>
        </row>
        <row r="56">
          <cell r="AH56">
            <v>367833</v>
          </cell>
          <cell r="AI56">
            <v>367172</v>
          </cell>
          <cell r="AJ56">
            <v>366492</v>
          </cell>
          <cell r="AK56">
            <v>366247</v>
          </cell>
          <cell r="AL56">
            <v>365644</v>
          </cell>
          <cell r="AM56">
            <v>365546</v>
          </cell>
          <cell r="AN56">
            <v>366055</v>
          </cell>
          <cell r="AO56">
            <v>366562</v>
          </cell>
          <cell r="AP56">
            <v>361376</v>
          </cell>
          <cell r="AQ56">
            <v>360588</v>
          </cell>
        </row>
        <row r="57">
          <cell r="AH57">
            <v>72947</v>
          </cell>
          <cell r="AI57">
            <v>71241</v>
          </cell>
          <cell r="AJ57">
            <v>69271</v>
          </cell>
          <cell r="AK57">
            <v>67890</v>
          </cell>
          <cell r="AL57">
            <v>66437</v>
          </cell>
          <cell r="AM57">
            <v>65661</v>
          </cell>
          <cell r="AN57">
            <v>64545</v>
          </cell>
          <cell r="AO57">
            <v>64594</v>
          </cell>
          <cell r="AP57">
            <v>64200</v>
          </cell>
          <cell r="AQ57">
            <v>64481</v>
          </cell>
        </row>
        <row r="58">
          <cell r="AH58">
            <v>546984</v>
          </cell>
          <cell r="AI58">
            <v>541803</v>
          </cell>
          <cell r="AJ58">
            <v>540721</v>
          </cell>
          <cell r="AK58">
            <v>539384</v>
          </cell>
          <cell r="AL58">
            <v>536221</v>
          </cell>
          <cell r="AM58">
            <v>533235</v>
          </cell>
          <cell r="AN58">
            <v>532519</v>
          </cell>
          <cell r="AO58">
            <v>530134</v>
          </cell>
          <cell r="AP58">
            <v>521332</v>
          </cell>
          <cell r="AQ58">
            <v>521718</v>
          </cell>
        </row>
        <row r="59">
          <cell r="AH59">
            <v>1160322</v>
          </cell>
          <cell r="AI59">
            <v>1158628</v>
          </cell>
          <cell r="AJ59">
            <v>1158031</v>
          </cell>
          <cell r="AK59">
            <v>1168257</v>
          </cell>
          <cell r="AL59">
            <v>1170917</v>
          </cell>
          <cell r="AM59">
            <v>1173627</v>
          </cell>
          <cell r="AN59">
            <v>1184591</v>
          </cell>
          <cell r="AO59">
            <v>1184387</v>
          </cell>
          <cell r="AP59">
            <v>1160057</v>
          </cell>
          <cell r="AQ59">
            <v>1164406</v>
          </cell>
        </row>
        <row r="60">
          <cell r="AH60">
            <v>730031</v>
          </cell>
          <cell r="AI60">
            <v>730755</v>
          </cell>
          <cell r="AJ60">
            <v>728272</v>
          </cell>
          <cell r="AK60">
            <v>724505</v>
          </cell>
          <cell r="AL60">
            <v>720031</v>
          </cell>
          <cell r="AM60">
            <v>715904</v>
          </cell>
          <cell r="AN60">
            <v>715084</v>
          </cell>
          <cell r="AO60">
            <v>714919</v>
          </cell>
          <cell r="AP60">
            <v>711765</v>
          </cell>
          <cell r="AQ60">
            <v>708829</v>
          </cell>
        </row>
        <row r="61">
          <cell r="AH61">
            <v>59255</v>
          </cell>
          <cell r="AI61">
            <v>57803</v>
          </cell>
          <cell r="AJ61">
            <v>57151</v>
          </cell>
          <cell r="AK61">
            <v>56153</v>
          </cell>
          <cell r="AL61">
            <v>55319</v>
          </cell>
          <cell r="AM61">
            <v>54632</v>
          </cell>
          <cell r="AN61">
            <v>54896</v>
          </cell>
          <cell r="AO61">
            <v>55128</v>
          </cell>
          <cell r="AP61">
            <v>54708</v>
          </cell>
          <cell r="AQ61">
            <v>54761</v>
          </cell>
        </row>
        <row r="62">
          <cell r="AH62">
            <v>32334</v>
          </cell>
          <cell r="AI62">
            <v>32042</v>
          </cell>
          <cell r="AJ62">
            <v>31764</v>
          </cell>
          <cell r="AK62">
            <v>31370</v>
          </cell>
          <cell r="AL62">
            <v>30860</v>
          </cell>
          <cell r="AM62">
            <v>30478</v>
          </cell>
          <cell r="AN62">
            <v>30417</v>
          </cell>
          <cell r="AO62">
            <v>30408</v>
          </cell>
          <cell r="AP62">
            <v>30641</v>
          </cell>
          <cell r="AQ62">
            <v>30035</v>
          </cell>
        </row>
        <row r="63">
          <cell r="AH63">
            <v>32745</v>
          </cell>
          <cell r="AI63">
            <v>32742</v>
          </cell>
          <cell r="AJ63">
            <v>33365</v>
          </cell>
          <cell r="AK63">
            <v>36197</v>
          </cell>
          <cell r="AL63">
            <v>38880</v>
          </cell>
          <cell r="AM63">
            <v>40967</v>
          </cell>
          <cell r="AN63">
            <v>42894</v>
          </cell>
          <cell r="AO63">
            <v>43352</v>
          </cell>
          <cell r="AP63">
            <v>43507</v>
          </cell>
          <cell r="AQ63">
            <v>45035</v>
          </cell>
        </row>
      </sheetData>
      <sheetData sheetId="4" refreshError="1">
        <row r="4">
          <cell r="AH4">
            <v>53833475</v>
          </cell>
          <cell r="AI4">
            <v>53889649</v>
          </cell>
          <cell r="AJ4">
            <v>53930382</v>
          </cell>
          <cell r="AK4">
            <v>53780024</v>
          </cell>
          <cell r="AL4">
            <v>53718483</v>
          </cell>
          <cell r="AM4">
            <v>53717784</v>
          </cell>
          <cell r="AN4">
            <v>53706735</v>
          </cell>
          <cell r="AO4">
            <v>53737830</v>
          </cell>
          <cell r="AP4">
            <v>53715248</v>
          </cell>
          <cell r="AQ4">
            <v>53716518</v>
          </cell>
        </row>
        <row r="5">
          <cell r="AH5">
            <v>19797926</v>
          </cell>
          <cell r="AI5">
            <v>19931483</v>
          </cell>
          <cell r="AJ5">
            <v>20054584</v>
          </cell>
          <cell r="AK5">
            <v>20096885</v>
          </cell>
          <cell r="AL5">
            <v>20176600</v>
          </cell>
          <cell r="AM5">
            <v>20276621</v>
          </cell>
          <cell r="AN5">
            <v>20382100</v>
          </cell>
          <cell r="AO5">
            <v>20509067</v>
          </cell>
          <cell r="AP5">
            <v>20587097</v>
          </cell>
          <cell r="AQ5">
            <v>20682528</v>
          </cell>
        </row>
        <row r="7">
          <cell r="AH7">
            <v>830886</v>
          </cell>
          <cell r="AI7">
            <v>829697</v>
          </cell>
          <cell r="AJ7">
            <v>825840</v>
          </cell>
          <cell r="AK7">
            <v>822152</v>
          </cell>
          <cell r="AL7">
            <v>816938</v>
          </cell>
          <cell r="AM7">
            <v>814377</v>
          </cell>
          <cell r="AN7">
            <v>812866</v>
          </cell>
          <cell r="AO7">
            <v>810523</v>
          </cell>
          <cell r="AP7">
            <v>804258</v>
          </cell>
          <cell r="AQ7">
            <v>801919</v>
          </cell>
        </row>
        <row r="8">
          <cell r="AH8">
            <v>509618</v>
          </cell>
          <cell r="AI8">
            <v>510982</v>
          </cell>
          <cell r="AJ8">
            <v>514614</v>
          </cell>
          <cell r="AK8">
            <v>514473</v>
          </cell>
          <cell r="AL8">
            <v>515927</v>
          </cell>
          <cell r="AM8">
            <v>516950</v>
          </cell>
          <cell r="AN8">
            <v>515398</v>
          </cell>
          <cell r="AO8">
            <v>514442</v>
          </cell>
          <cell r="AP8">
            <v>514776</v>
          </cell>
          <cell r="AQ8">
            <v>514105</v>
          </cell>
        </row>
        <row r="9">
          <cell r="AH9">
            <v>149583</v>
          </cell>
          <cell r="AI9">
            <v>149776</v>
          </cell>
          <cell r="AJ9">
            <v>149626</v>
          </cell>
          <cell r="AK9">
            <v>148904</v>
          </cell>
          <cell r="AL9">
            <v>148492</v>
          </cell>
          <cell r="AM9">
            <v>147239</v>
          </cell>
          <cell r="AN9">
            <v>147896</v>
          </cell>
          <cell r="AO9">
            <v>148548</v>
          </cell>
          <cell r="AP9">
            <v>149440</v>
          </cell>
          <cell r="AQ9">
            <v>149492</v>
          </cell>
        </row>
        <row r="10">
          <cell r="AH10">
            <v>2932090</v>
          </cell>
          <cell r="AI10">
            <v>2918974</v>
          </cell>
          <cell r="AJ10">
            <v>2925400</v>
          </cell>
          <cell r="AK10">
            <v>2926830</v>
          </cell>
          <cell r="AL10">
            <v>2934837</v>
          </cell>
          <cell r="AM10">
            <v>2948361</v>
          </cell>
          <cell r="AN10">
            <v>2969235</v>
          </cell>
          <cell r="AO10">
            <v>3004058</v>
          </cell>
          <cell r="AP10">
            <v>3020576</v>
          </cell>
          <cell r="AQ10">
            <v>3063888</v>
          </cell>
        </row>
        <row r="11">
          <cell r="AH11">
            <v>1776753</v>
          </cell>
          <cell r="AI11">
            <v>1793720</v>
          </cell>
          <cell r="AJ11">
            <v>1804940</v>
          </cell>
          <cell r="AK11">
            <v>1807683</v>
          </cell>
          <cell r="AL11">
            <v>1813145</v>
          </cell>
          <cell r="AM11">
            <v>1821201</v>
          </cell>
          <cell r="AN11">
            <v>1830607</v>
          </cell>
          <cell r="AO11">
            <v>1844127</v>
          </cell>
          <cell r="AP11">
            <v>1850705</v>
          </cell>
          <cell r="AQ11">
            <v>1854385</v>
          </cell>
        </row>
        <row r="12">
          <cell r="AH12">
            <v>739651</v>
          </cell>
          <cell r="AI12">
            <v>740478</v>
          </cell>
          <cell r="AJ12">
            <v>741269</v>
          </cell>
          <cell r="AK12">
            <v>741006</v>
          </cell>
          <cell r="AL12">
            <v>739328</v>
          </cell>
          <cell r="AM12">
            <v>739130</v>
          </cell>
          <cell r="AN12">
            <v>736381</v>
          </cell>
          <cell r="AO12">
            <v>734278</v>
          </cell>
          <cell r="AP12">
            <v>734876</v>
          </cell>
          <cell r="AQ12">
            <v>733656</v>
          </cell>
        </row>
        <row r="13">
          <cell r="AH13">
            <v>799899</v>
          </cell>
          <cell r="AI13">
            <v>802870</v>
          </cell>
          <cell r="AJ13">
            <v>803909</v>
          </cell>
          <cell r="AK13">
            <v>802019</v>
          </cell>
          <cell r="AL13">
            <v>803293</v>
          </cell>
          <cell r="AM13">
            <v>804740</v>
          </cell>
          <cell r="AN13">
            <v>804859</v>
          </cell>
          <cell r="AO13">
            <v>803996</v>
          </cell>
          <cell r="AP13">
            <v>803348</v>
          </cell>
          <cell r="AQ13">
            <v>796365</v>
          </cell>
        </row>
        <row r="14">
          <cell r="AH14">
            <v>993345</v>
          </cell>
          <cell r="AI14">
            <v>988740</v>
          </cell>
          <cell r="AJ14">
            <v>986975</v>
          </cell>
          <cell r="AK14">
            <v>981421</v>
          </cell>
          <cell r="AL14">
            <v>978777</v>
          </cell>
          <cell r="AM14">
            <v>977312</v>
          </cell>
          <cell r="AN14">
            <v>980790</v>
          </cell>
          <cell r="AO14">
            <v>979191</v>
          </cell>
          <cell r="AP14">
            <v>981633</v>
          </cell>
          <cell r="AQ14">
            <v>981121</v>
          </cell>
        </row>
        <row r="15">
          <cell r="AH15">
            <v>547507</v>
          </cell>
          <cell r="AI15">
            <v>547133</v>
          </cell>
          <cell r="AJ15">
            <v>543579</v>
          </cell>
          <cell r="AK15">
            <v>540308</v>
          </cell>
          <cell r="AL15">
            <v>540068</v>
          </cell>
          <cell r="AM15">
            <v>539006</v>
          </cell>
          <cell r="AN15">
            <v>537161</v>
          </cell>
          <cell r="AO15">
            <v>534066</v>
          </cell>
          <cell r="AP15">
            <v>532587</v>
          </cell>
          <cell r="AQ15">
            <v>526390</v>
          </cell>
        </row>
        <row r="16">
          <cell r="AH16">
            <v>1622749</v>
          </cell>
          <cell r="AI16">
            <v>1638678</v>
          </cell>
          <cell r="AJ16">
            <v>1650593</v>
          </cell>
          <cell r="AK16">
            <v>1656772</v>
          </cell>
          <cell r="AL16">
            <v>1664344</v>
          </cell>
          <cell r="AM16">
            <v>1673310</v>
          </cell>
          <cell r="AN16">
            <v>1680073</v>
          </cell>
          <cell r="AO16">
            <v>1685857</v>
          </cell>
          <cell r="AP16">
            <v>1692410</v>
          </cell>
          <cell r="AQ16">
            <v>1692633</v>
          </cell>
        </row>
        <row r="17">
          <cell r="AH17">
            <v>653561</v>
          </cell>
          <cell r="AI17">
            <v>659612</v>
          </cell>
          <cell r="AJ17">
            <v>666832</v>
          </cell>
          <cell r="AK17">
            <v>670537</v>
          </cell>
          <cell r="AL17">
            <v>675285</v>
          </cell>
          <cell r="AM17">
            <v>682548</v>
          </cell>
          <cell r="AN17">
            <v>687225</v>
          </cell>
          <cell r="AO17">
            <v>693373</v>
          </cell>
          <cell r="AP17">
            <v>694718</v>
          </cell>
          <cell r="AQ17">
            <v>695545</v>
          </cell>
        </row>
        <row r="18">
          <cell r="AH18">
            <v>774450</v>
          </cell>
          <cell r="AI18">
            <v>776964</v>
          </cell>
          <cell r="AJ18">
            <v>777892</v>
          </cell>
          <cell r="AK18">
            <v>777284</v>
          </cell>
          <cell r="AL18">
            <v>781841</v>
          </cell>
          <cell r="AM18">
            <v>787482</v>
          </cell>
          <cell r="AN18">
            <v>794229</v>
          </cell>
          <cell r="AO18">
            <v>801598</v>
          </cell>
          <cell r="AP18">
            <v>804487</v>
          </cell>
          <cell r="AQ18">
            <v>811021</v>
          </cell>
        </row>
        <row r="19">
          <cell r="AH19">
            <v>1089253</v>
          </cell>
          <cell r="AI19">
            <v>1087872</v>
          </cell>
          <cell r="AJ19">
            <v>1087827</v>
          </cell>
          <cell r="AK19">
            <v>1087999</v>
          </cell>
          <cell r="AL19">
            <v>1090222</v>
          </cell>
          <cell r="AM19">
            <v>1091900</v>
          </cell>
          <cell r="AN19">
            <v>1094095</v>
          </cell>
          <cell r="AO19">
            <v>1095428</v>
          </cell>
          <cell r="AP19">
            <v>1094196</v>
          </cell>
          <cell r="AQ19">
            <v>1098858</v>
          </cell>
        </row>
        <row r="20">
          <cell r="AH20">
            <v>4761794</v>
          </cell>
          <cell r="AI20">
            <v>4864112</v>
          </cell>
          <cell r="AJ20">
            <v>4947328</v>
          </cell>
          <cell r="AK20">
            <v>4991912</v>
          </cell>
          <cell r="AL20">
            <v>5044471</v>
          </cell>
          <cell r="AM20">
            <v>5101161</v>
          </cell>
          <cell r="AN20">
            <v>5159401</v>
          </cell>
          <cell r="AO20">
            <v>5228131</v>
          </cell>
          <cell r="AP20">
            <v>5275416</v>
          </cell>
          <cell r="AQ20">
            <v>5334414</v>
          </cell>
        </row>
        <row r="21">
          <cell r="AH21">
            <v>1331222</v>
          </cell>
          <cell r="AI21">
            <v>1337198</v>
          </cell>
          <cell r="AJ21">
            <v>1344680</v>
          </cell>
          <cell r="AK21">
            <v>1345748</v>
          </cell>
          <cell r="AL21">
            <v>1348690</v>
          </cell>
          <cell r="AM21">
            <v>1352420</v>
          </cell>
          <cell r="AN21">
            <v>1354222</v>
          </cell>
          <cell r="AO21">
            <v>1355265</v>
          </cell>
          <cell r="AP21">
            <v>1359622</v>
          </cell>
          <cell r="AQ21">
            <v>1357502</v>
          </cell>
        </row>
        <row r="22">
          <cell r="AH22">
            <v>285565</v>
          </cell>
          <cell r="AI22">
            <v>284677</v>
          </cell>
          <cell r="AJ22">
            <v>283280</v>
          </cell>
          <cell r="AK22">
            <v>281837</v>
          </cell>
          <cell r="AL22">
            <v>280942</v>
          </cell>
          <cell r="AM22">
            <v>279484</v>
          </cell>
          <cell r="AN22">
            <v>277662</v>
          </cell>
          <cell r="AO22">
            <v>276186</v>
          </cell>
          <cell r="AP22">
            <v>274049</v>
          </cell>
          <cell r="AQ22">
            <v>271234</v>
          </cell>
        </row>
        <row r="23">
          <cell r="AF23">
            <v>12792605</v>
          </cell>
          <cell r="AI23">
            <v>12900692</v>
          </cell>
          <cell r="AJ23">
            <v>12951535</v>
          </cell>
          <cell r="AK23">
            <v>12927772</v>
          </cell>
          <cell r="AL23">
            <v>12934525</v>
          </cell>
          <cell r="AM23">
            <v>12954472</v>
          </cell>
          <cell r="AN23">
            <v>12958037</v>
          </cell>
          <cell r="AO23">
            <v>12973624</v>
          </cell>
          <cell r="AP23">
            <v>12988574</v>
          </cell>
          <cell r="AQ23">
            <v>13005086</v>
          </cell>
        </row>
        <row r="25">
          <cell r="AH25">
            <v>131932</v>
          </cell>
          <cell r="AI25">
            <v>133157</v>
          </cell>
          <cell r="AJ25">
            <v>133614</v>
          </cell>
          <cell r="AK25">
            <v>133184</v>
          </cell>
          <cell r="AL25">
            <v>132930</v>
          </cell>
          <cell r="AM25">
            <v>132740</v>
          </cell>
          <cell r="AN25">
            <v>131835</v>
          </cell>
          <cell r="AO25">
            <v>130817</v>
          </cell>
          <cell r="AP25">
            <v>133212</v>
          </cell>
          <cell r="AQ25">
            <v>130845</v>
          </cell>
        </row>
        <row r="26">
          <cell r="AH26">
            <v>1155014</v>
          </cell>
          <cell r="AI26">
            <v>1163591</v>
          </cell>
          <cell r="AJ26">
            <v>1173553</v>
          </cell>
          <cell r="AK26">
            <v>1170995</v>
          </cell>
          <cell r="AL26">
            <v>1178935</v>
          </cell>
          <cell r="AM26">
            <v>1185056</v>
          </cell>
          <cell r="AN26">
            <v>1190804</v>
          </cell>
          <cell r="AO26">
            <v>1193606</v>
          </cell>
          <cell r="AP26">
            <v>1192173</v>
          </cell>
          <cell r="AQ26">
            <v>1196228</v>
          </cell>
        </row>
        <row r="27">
          <cell r="AH27">
            <v>6759162</v>
          </cell>
          <cell r="AI27">
            <v>6748247</v>
          </cell>
          <cell r="AJ27">
            <v>6751157</v>
          </cell>
          <cell r="AK27">
            <v>6715452</v>
          </cell>
          <cell r="AL27">
            <v>6688380</v>
          </cell>
          <cell r="AM27">
            <v>6667341</v>
          </cell>
          <cell r="AN27">
            <v>6637425</v>
          </cell>
          <cell r="AO27">
            <v>6612164</v>
          </cell>
          <cell r="AP27">
            <v>6605491</v>
          </cell>
          <cell r="AQ27">
            <v>6588623</v>
          </cell>
        </row>
        <row r="28">
          <cell r="AH28">
            <v>860440</v>
          </cell>
          <cell r="AI28">
            <v>873567</v>
          </cell>
          <cell r="AJ28">
            <v>883034</v>
          </cell>
          <cell r="AK28">
            <v>889171</v>
          </cell>
          <cell r="AL28">
            <v>895263</v>
          </cell>
          <cell r="AM28">
            <v>902796</v>
          </cell>
          <cell r="AN28">
            <v>911441</v>
          </cell>
          <cell r="AO28">
            <v>921458</v>
          </cell>
          <cell r="AP28">
            <v>923908</v>
          </cell>
          <cell r="AQ28">
            <v>925626</v>
          </cell>
        </row>
        <row r="29">
          <cell r="AH29">
            <v>212703</v>
          </cell>
          <cell r="AI29">
            <v>214551</v>
          </cell>
          <cell r="AJ29">
            <v>216109</v>
          </cell>
          <cell r="AK29">
            <v>215668</v>
          </cell>
          <cell r="AL29">
            <v>215531</v>
          </cell>
          <cell r="AM29">
            <v>216496</v>
          </cell>
          <cell r="AN29">
            <v>216964</v>
          </cell>
          <cell r="AO29">
            <v>218421</v>
          </cell>
          <cell r="AP29">
            <v>216481</v>
          </cell>
          <cell r="AQ29">
            <v>215635</v>
          </cell>
        </row>
        <row r="30">
          <cell r="AH30">
            <v>299929</v>
          </cell>
          <cell r="AI30">
            <v>304555</v>
          </cell>
          <cell r="AJ30">
            <v>307775</v>
          </cell>
          <cell r="AK30">
            <v>309545</v>
          </cell>
          <cell r="AL30">
            <v>311320</v>
          </cell>
          <cell r="AM30">
            <v>314294</v>
          </cell>
          <cell r="AN30">
            <v>317248</v>
          </cell>
          <cell r="AO30">
            <v>319914</v>
          </cell>
          <cell r="AP30">
            <v>321884</v>
          </cell>
          <cell r="AQ30">
            <v>326755</v>
          </cell>
        </row>
        <row r="31">
          <cell r="AH31">
            <v>162889</v>
          </cell>
          <cell r="AI31">
            <v>161657</v>
          </cell>
          <cell r="AJ31">
            <v>160932</v>
          </cell>
          <cell r="AK31">
            <v>161010</v>
          </cell>
          <cell r="AL31">
            <v>161418</v>
          </cell>
          <cell r="AM31">
            <v>162709</v>
          </cell>
          <cell r="AN31">
            <v>163830</v>
          </cell>
          <cell r="AO31">
            <v>164534</v>
          </cell>
          <cell r="AP31">
            <v>164582</v>
          </cell>
          <cell r="AQ31">
            <v>165598</v>
          </cell>
        </row>
        <row r="32">
          <cell r="AH32">
            <v>470090</v>
          </cell>
          <cell r="AI32">
            <v>475606</v>
          </cell>
          <cell r="AJ32">
            <v>476737</v>
          </cell>
          <cell r="AK32">
            <v>475666</v>
          </cell>
          <cell r="AL32">
            <v>479160</v>
          </cell>
          <cell r="AM32">
            <v>483411</v>
          </cell>
          <cell r="AN32">
            <v>486828</v>
          </cell>
          <cell r="AO32">
            <v>492547</v>
          </cell>
          <cell r="AP32">
            <v>492965</v>
          </cell>
          <cell r="AQ32">
            <v>499626</v>
          </cell>
        </row>
        <row r="33">
          <cell r="AH33">
            <v>367670</v>
          </cell>
          <cell r="AI33">
            <v>370031</v>
          </cell>
          <cell r="AJ33">
            <v>373751</v>
          </cell>
          <cell r="AK33">
            <v>372539</v>
          </cell>
          <cell r="AL33">
            <v>370879</v>
          </cell>
          <cell r="AM33">
            <v>368816</v>
          </cell>
          <cell r="AN33">
            <v>364816</v>
          </cell>
          <cell r="AO33">
            <v>361884</v>
          </cell>
          <cell r="AP33">
            <v>361713</v>
          </cell>
          <cell r="AQ33">
            <v>359945</v>
          </cell>
        </row>
        <row r="34">
          <cell r="AH34">
            <v>629534</v>
          </cell>
          <cell r="AI34">
            <v>627747</v>
          </cell>
          <cell r="AJ34">
            <v>628392</v>
          </cell>
          <cell r="AK34">
            <v>627471</v>
          </cell>
          <cell r="AL34">
            <v>627799</v>
          </cell>
          <cell r="AM34">
            <v>627584</v>
          </cell>
          <cell r="AN34">
            <v>628559</v>
          </cell>
          <cell r="AO34">
            <v>632066</v>
          </cell>
          <cell r="AP34">
            <v>632927</v>
          </cell>
          <cell r="AQ34">
            <v>637651</v>
          </cell>
        </row>
        <row r="35">
          <cell r="AH35">
            <v>579001</v>
          </cell>
          <cell r="AI35">
            <v>595705</v>
          </cell>
          <cell r="AJ35">
            <v>609699</v>
          </cell>
          <cell r="AK35">
            <v>620153</v>
          </cell>
          <cell r="AL35">
            <v>631050</v>
          </cell>
          <cell r="AM35">
            <v>642722</v>
          </cell>
          <cell r="AN35">
            <v>651984</v>
          </cell>
          <cell r="AO35">
            <v>661793</v>
          </cell>
          <cell r="AP35">
            <v>668323</v>
          </cell>
          <cell r="AQ35">
            <v>671499</v>
          </cell>
        </row>
        <row r="36">
          <cell r="AH36">
            <v>1130664</v>
          </cell>
          <cell r="AI36">
            <v>1137252</v>
          </cell>
          <cell r="AJ36">
            <v>1141475</v>
          </cell>
          <cell r="AK36">
            <v>1140948</v>
          </cell>
          <cell r="AL36">
            <v>1144096</v>
          </cell>
          <cell r="AM36">
            <v>1151175</v>
          </cell>
          <cell r="AN36">
            <v>1156151</v>
          </cell>
          <cell r="AO36">
            <v>1163920</v>
          </cell>
          <cell r="AP36">
            <v>1174159</v>
          </cell>
          <cell r="AQ36">
            <v>1187603</v>
          </cell>
        </row>
        <row r="37">
          <cell r="AH37">
            <v>93480</v>
          </cell>
          <cell r="AI37">
            <v>95026</v>
          </cell>
          <cell r="AJ37">
            <v>95307</v>
          </cell>
          <cell r="AK37">
            <v>95970</v>
          </cell>
          <cell r="AL37">
            <v>97764</v>
          </cell>
          <cell r="AM37">
            <v>99332</v>
          </cell>
          <cell r="AN37">
            <v>100152</v>
          </cell>
          <cell r="AO37">
            <v>100500</v>
          </cell>
          <cell r="AP37">
            <v>100756</v>
          </cell>
          <cell r="AQ37">
            <v>99452</v>
          </cell>
        </row>
        <row r="38">
          <cell r="AH38">
            <v>11886245</v>
          </cell>
          <cell r="AI38">
            <v>11831320</v>
          </cell>
          <cell r="AJ38">
            <v>11772018</v>
          </cell>
          <cell r="AK38">
            <v>11693303</v>
          </cell>
          <cell r="AL38">
            <v>11630700</v>
          </cell>
          <cell r="AM38">
            <v>11585882</v>
          </cell>
          <cell r="AN38">
            <v>11528176</v>
          </cell>
          <cell r="AO38">
            <v>11476420</v>
          </cell>
          <cell r="AP38">
            <v>11402936</v>
          </cell>
          <cell r="AQ38">
            <v>11354713</v>
          </cell>
        </row>
        <row r="40">
          <cell r="AH40">
            <v>2303998</v>
          </cell>
          <cell r="AI40">
            <v>2298253</v>
          </cell>
          <cell r="AJ40">
            <v>2288360</v>
          </cell>
          <cell r="AK40">
            <v>2266554</v>
          </cell>
          <cell r="AL40">
            <v>2245913</v>
          </cell>
          <cell r="AN40">
            <v>2197789</v>
          </cell>
          <cell r="AO40">
            <v>2175011</v>
          </cell>
          <cell r="AP40">
            <v>2153598</v>
          </cell>
          <cell r="AQ40">
            <v>2124136</v>
          </cell>
        </row>
        <row r="41">
          <cell r="AH41">
            <v>1173610</v>
          </cell>
          <cell r="AI41">
            <v>1175320</v>
          </cell>
          <cell r="AJ41">
            <v>1173020</v>
          </cell>
          <cell r="AK41">
            <v>1169206</v>
          </cell>
          <cell r="AL41">
            <v>1165710</v>
          </cell>
          <cell r="AN41">
            <v>1162440</v>
          </cell>
          <cell r="AO41">
            <v>1159966</v>
          </cell>
          <cell r="AP41">
            <v>1153465</v>
          </cell>
          <cell r="AQ41">
            <v>1152233</v>
          </cell>
        </row>
        <row r="42">
          <cell r="AH42">
            <v>523712</v>
          </cell>
          <cell r="AI42">
            <v>524811</v>
          </cell>
          <cell r="AJ42">
            <v>526029</v>
          </cell>
          <cell r="AK42">
            <v>526459</v>
          </cell>
          <cell r="AL42">
            <v>527180</v>
          </cell>
          <cell r="AN42">
            <v>530614</v>
          </cell>
          <cell r="AO42">
            <v>532015</v>
          </cell>
          <cell r="AP42">
            <v>531316</v>
          </cell>
          <cell r="AQ42">
            <v>532951</v>
          </cell>
        </row>
        <row r="43">
          <cell r="AH43">
            <v>513785</v>
          </cell>
          <cell r="AI43">
            <v>518917</v>
          </cell>
          <cell r="AJ43">
            <v>522039</v>
          </cell>
          <cell r="AK43">
            <v>522403</v>
          </cell>
          <cell r="AL43">
            <v>523847</v>
          </cell>
          <cell r="AN43">
            <v>522059</v>
          </cell>
          <cell r="AO43">
            <v>522077</v>
          </cell>
          <cell r="AP43">
            <v>520644</v>
          </cell>
          <cell r="AQ43">
            <v>519399</v>
          </cell>
        </row>
        <row r="44">
          <cell r="AH44">
            <v>1802950</v>
          </cell>
          <cell r="AI44">
            <v>1770337</v>
          </cell>
          <cell r="AJ44">
            <v>1739771</v>
          </cell>
          <cell r="AK44">
            <v>1713726</v>
          </cell>
          <cell r="AL44">
            <v>1691467</v>
          </cell>
          <cell r="AN44">
            <v>1653498</v>
          </cell>
          <cell r="AO44">
            <v>1635528</v>
          </cell>
          <cell r="AP44">
            <v>1616634</v>
          </cell>
          <cell r="AQ44">
            <v>1603367</v>
          </cell>
        </row>
        <row r="45">
          <cell r="AH45">
            <v>926988</v>
          </cell>
          <cell r="AI45">
            <v>927719</v>
          </cell>
          <cell r="AJ45">
            <v>927947</v>
          </cell>
          <cell r="AK45">
            <v>927417</v>
          </cell>
          <cell r="AL45">
            <v>928290</v>
          </cell>
          <cell r="AN45">
            <v>933183</v>
          </cell>
          <cell r="AO45">
            <v>933853</v>
          </cell>
          <cell r="AP45">
            <v>935829</v>
          </cell>
          <cell r="AQ45">
            <v>943426</v>
          </cell>
        </row>
        <row r="46">
          <cell r="AH46">
            <v>1040271</v>
          </cell>
          <cell r="AI46">
            <v>1037098</v>
          </cell>
          <cell r="AJ46">
            <v>1034360</v>
          </cell>
          <cell r="AK46">
            <v>1029097</v>
          </cell>
          <cell r="AL46">
            <v>1024058</v>
          </cell>
          <cell r="AN46">
            <v>1018305</v>
          </cell>
          <cell r="AO46">
            <v>1017116</v>
          </cell>
          <cell r="AP46">
            <v>1012905</v>
          </cell>
          <cell r="AQ46">
            <v>1008492</v>
          </cell>
        </row>
        <row r="47">
          <cell r="AH47">
            <v>323279</v>
          </cell>
          <cell r="AI47">
            <v>324848</v>
          </cell>
          <cell r="AJ47">
            <v>327804</v>
          </cell>
          <cell r="AK47">
            <v>329394</v>
          </cell>
          <cell r="AL47">
            <v>331688</v>
          </cell>
          <cell r="AN47">
            <v>336431</v>
          </cell>
          <cell r="AO47">
            <v>339706</v>
          </cell>
          <cell r="AP47">
            <v>340516</v>
          </cell>
          <cell r="AQ47">
            <v>342672</v>
          </cell>
        </row>
        <row r="48">
          <cell r="AH48">
            <v>105200</v>
          </cell>
          <cell r="AI48">
            <v>104570</v>
          </cell>
          <cell r="AJ48">
            <v>105516</v>
          </cell>
          <cell r="AK48">
            <v>106718</v>
          </cell>
          <cell r="AL48">
            <v>109510</v>
          </cell>
          <cell r="AN48">
            <v>117511</v>
          </cell>
          <cell r="AO48">
            <v>120779</v>
          </cell>
          <cell r="AP48">
            <v>121075</v>
          </cell>
          <cell r="AQ48">
            <v>121729</v>
          </cell>
        </row>
        <row r="49">
          <cell r="AH49">
            <v>2042598</v>
          </cell>
          <cell r="AI49">
            <v>2024231</v>
          </cell>
          <cell r="AJ49">
            <v>2004591</v>
          </cell>
          <cell r="AK49">
            <v>1985352</v>
          </cell>
          <cell r="AL49">
            <v>1969878</v>
          </cell>
          <cell r="AN49">
            <v>1947728</v>
          </cell>
          <cell r="AO49">
            <v>1935389</v>
          </cell>
          <cell r="AP49">
            <v>1914249</v>
          </cell>
          <cell r="AQ49">
            <v>1906455</v>
          </cell>
        </row>
        <row r="50">
          <cell r="AH50">
            <v>142116</v>
          </cell>
          <cell r="AI50">
            <v>141700</v>
          </cell>
          <cell r="AJ50">
            <v>143431</v>
          </cell>
          <cell r="AK50">
            <v>144064</v>
          </cell>
          <cell r="AL50">
            <v>145547</v>
          </cell>
          <cell r="AN50">
            <v>149797</v>
          </cell>
          <cell r="AO50">
            <v>150080</v>
          </cell>
          <cell r="AP50">
            <v>151918</v>
          </cell>
          <cell r="AQ50">
            <v>153097</v>
          </cell>
        </row>
        <row r="51">
          <cell r="AH51">
            <v>987738</v>
          </cell>
          <cell r="AI51">
            <v>983516</v>
          </cell>
          <cell r="AJ51">
            <v>979150</v>
          </cell>
          <cell r="AK51">
            <v>972913</v>
          </cell>
          <cell r="AL51">
            <v>967612</v>
          </cell>
          <cell r="AM51">
            <v>963445</v>
          </cell>
          <cell r="AN51">
            <v>958821</v>
          </cell>
          <cell r="AO51">
            <v>954900</v>
          </cell>
          <cell r="AP51">
            <v>950787</v>
          </cell>
          <cell r="AQ51">
            <v>946756</v>
          </cell>
        </row>
        <row r="52">
          <cell r="AH52">
            <v>9227266</v>
          </cell>
          <cell r="AI52">
            <v>9156660</v>
          </cell>
          <cell r="AJ52">
            <v>9084301</v>
          </cell>
          <cell r="AK52">
            <v>8994355</v>
          </cell>
          <cell r="AL52">
            <v>8907896</v>
          </cell>
          <cell r="AM52">
            <v>8830302</v>
          </cell>
          <cell r="AN52">
            <v>8766011</v>
          </cell>
          <cell r="AO52">
            <v>8703964</v>
          </cell>
          <cell r="AP52">
            <v>8659255</v>
          </cell>
          <cell r="AQ52">
            <v>8594734</v>
          </cell>
        </row>
        <row r="53">
          <cell r="AM53"/>
        </row>
        <row r="54">
          <cell r="AH54">
            <v>621121</v>
          </cell>
          <cell r="AI54">
            <v>617722</v>
          </cell>
          <cell r="AJ54">
            <v>613160</v>
          </cell>
          <cell r="AK54">
            <v>607362</v>
          </cell>
          <cell r="AL54">
            <v>600507</v>
          </cell>
          <cell r="AM54">
            <v>593629</v>
          </cell>
          <cell r="AN54">
            <v>585993</v>
          </cell>
          <cell r="AO54">
            <v>576439</v>
          </cell>
          <cell r="AP54">
            <v>567973</v>
          </cell>
          <cell r="AQ54">
            <v>560505</v>
          </cell>
        </row>
        <row r="55">
          <cell r="AH55">
            <v>210680</v>
          </cell>
          <cell r="AI55">
            <v>207756</v>
          </cell>
          <cell r="AJ55">
            <v>204128</v>
          </cell>
          <cell r="AK55">
            <v>201439</v>
          </cell>
          <cell r="AL55">
            <v>198732</v>
          </cell>
          <cell r="AM55">
            <v>196262</v>
          </cell>
          <cell r="AN55">
            <v>194198</v>
          </cell>
          <cell r="AO55">
            <v>191693</v>
          </cell>
          <cell r="AP55">
            <v>189646</v>
          </cell>
          <cell r="AQ55">
            <v>188132</v>
          </cell>
        </row>
        <row r="56">
          <cell r="AH56">
            <v>1061465</v>
          </cell>
          <cell r="AI56">
            <v>1055673</v>
          </cell>
          <cell r="AJ56">
            <v>1049470</v>
          </cell>
          <cell r="AK56">
            <v>1040993</v>
          </cell>
          <cell r="AL56">
            <v>1033773</v>
          </cell>
          <cell r="AM56">
            <v>1028400</v>
          </cell>
          <cell r="AN56">
            <v>1024413</v>
          </cell>
          <cell r="AO56">
            <v>1020525</v>
          </cell>
          <cell r="AP56">
            <v>1016726</v>
          </cell>
          <cell r="AQ56">
            <v>1009367</v>
          </cell>
        </row>
        <row r="57">
          <cell r="AH57">
            <v>222949</v>
          </cell>
          <cell r="AI57">
            <v>219520</v>
          </cell>
          <cell r="AJ57">
            <v>216431</v>
          </cell>
          <cell r="AK57">
            <v>212596</v>
          </cell>
          <cell r="AL57">
            <v>209381</v>
          </cell>
          <cell r="AM57">
            <v>205461</v>
          </cell>
          <cell r="AN57">
            <v>202596</v>
          </cell>
          <cell r="AO57">
            <v>199404</v>
          </cell>
          <cell r="AP57">
            <v>196388</v>
          </cell>
          <cell r="AQ57">
            <v>194292</v>
          </cell>
        </row>
        <row r="58">
          <cell r="AH58">
            <v>1530186</v>
          </cell>
          <cell r="AI58">
            <v>1527788</v>
          </cell>
          <cell r="AJ58">
            <v>1521292</v>
          </cell>
          <cell r="AK58">
            <v>1510069</v>
          </cell>
          <cell r="AL58">
            <v>1498885</v>
          </cell>
          <cell r="AM58">
            <v>1488882</v>
          </cell>
          <cell r="AN58">
            <v>1479562</v>
          </cell>
          <cell r="AO58">
            <v>1468687</v>
          </cell>
          <cell r="AP58">
            <v>1463420</v>
          </cell>
          <cell r="AQ58">
            <v>1457300</v>
          </cell>
        </row>
        <row r="59">
          <cell r="AH59">
            <v>3217110</v>
          </cell>
          <cell r="AI59">
            <v>3187532</v>
          </cell>
          <cell r="AJ59">
            <v>3160002</v>
          </cell>
          <cell r="AK59">
            <v>3126298</v>
          </cell>
          <cell r="AL59">
            <v>3093777</v>
          </cell>
          <cell r="AM59">
            <v>3066349</v>
          </cell>
          <cell r="AN59">
            <v>3044315</v>
          </cell>
          <cell r="AO59">
            <v>3026430</v>
          </cell>
          <cell r="AP59">
            <v>3020502</v>
          </cell>
          <cell r="AQ59">
            <v>2990091</v>
          </cell>
        </row>
        <row r="60">
          <cell r="AH60">
            <v>2092754</v>
          </cell>
          <cell r="AI60">
            <v>2074112</v>
          </cell>
          <cell r="AJ60">
            <v>2057044</v>
          </cell>
          <cell r="AK60">
            <v>2036838</v>
          </cell>
          <cell r="AL60">
            <v>2017874</v>
          </cell>
          <cell r="AM60">
            <v>1999741</v>
          </cell>
          <cell r="AN60">
            <v>1985809</v>
          </cell>
          <cell r="AO60">
            <v>1975355</v>
          </cell>
          <cell r="AP60">
            <v>1963040</v>
          </cell>
          <cell r="AQ60">
            <v>1955686</v>
          </cell>
        </row>
        <row r="61">
          <cell r="AH61">
            <v>170869</v>
          </cell>
          <cell r="AI61">
            <v>168242</v>
          </cell>
          <cell r="AJ61">
            <v>165937</v>
          </cell>
          <cell r="AK61">
            <v>163630</v>
          </cell>
          <cell r="AL61">
            <v>161272</v>
          </cell>
          <cell r="AM61">
            <v>159355</v>
          </cell>
          <cell r="AN61">
            <v>157956</v>
          </cell>
          <cell r="AO61">
            <v>155916</v>
          </cell>
          <cell r="AP61">
            <v>153673</v>
          </cell>
          <cell r="AQ61">
            <v>152571</v>
          </cell>
        </row>
        <row r="62">
          <cell r="AH62">
            <v>100132</v>
          </cell>
          <cell r="AI62">
            <v>98315</v>
          </cell>
          <cell r="AJ62">
            <v>96837</v>
          </cell>
          <cell r="AK62">
            <v>95130</v>
          </cell>
          <cell r="AL62">
            <v>93695</v>
          </cell>
          <cell r="AM62">
            <v>92223</v>
          </cell>
          <cell r="AN62">
            <v>91169</v>
          </cell>
          <cell r="AO62">
            <v>89515</v>
          </cell>
          <cell r="AP62">
            <v>87887</v>
          </cell>
          <cell r="AQ62">
            <v>86790</v>
          </cell>
        </row>
        <row r="63">
          <cell r="AH63">
            <v>69530</v>
          </cell>
          <cell r="AI63">
            <v>69494</v>
          </cell>
          <cell r="AJ63">
            <v>67944</v>
          </cell>
          <cell r="AK63">
            <v>67709</v>
          </cell>
          <cell r="AL63">
            <v>68762</v>
          </cell>
          <cell r="AM63">
            <v>70507</v>
          </cell>
          <cell r="AN63">
            <v>72411</v>
          </cell>
          <cell r="AO63">
            <v>74755</v>
          </cell>
          <cell r="AP63">
            <v>77386</v>
          </cell>
          <cell r="AQ63">
            <v>79457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
      <sheetName val="%Distribution"/>
      <sheetName val="Total"/>
      <sheetName val="Under 5"/>
      <sheetName val="5 through 17"/>
      <sheetName val="18 through 24"/>
      <sheetName val="25 through 49"/>
      <sheetName val="50 to 64"/>
      <sheetName val="65 and older"/>
      <sheetName val="Under 18"/>
      <sheetName val="25 through 44"/>
      <sheetName val="45 to 64"/>
      <sheetName val="25 to 64"/>
      <sheetName val="25 through 34"/>
    </sheetNames>
    <sheetDataSet>
      <sheetData sheetId="0" refreshError="1"/>
      <sheetData sheetId="1" refreshError="1"/>
      <sheetData sheetId="2" refreshError="1"/>
      <sheetData sheetId="3">
        <row r="4">
          <cell r="AM4">
            <v>19868088</v>
          </cell>
          <cell r="AN4">
            <v>19876883</v>
          </cell>
          <cell r="AR4">
            <v>19762962</v>
          </cell>
          <cell r="AS4">
            <v>19576683</v>
          </cell>
        </row>
        <row r="5">
          <cell r="AM5">
            <v>7565788</v>
          </cell>
          <cell r="AN5">
            <v>7575921</v>
          </cell>
          <cell r="AR5">
            <v>7659064</v>
          </cell>
          <cell r="AS5">
            <v>7609107</v>
          </cell>
        </row>
        <row r="7">
          <cell r="AM7">
            <v>297104</v>
          </cell>
          <cell r="AN7">
            <v>294705</v>
          </cell>
          <cell r="AR7">
            <v>295295</v>
          </cell>
          <cell r="AS7">
            <v>294357</v>
          </cell>
        </row>
        <row r="8">
          <cell r="AM8">
            <v>192916</v>
          </cell>
          <cell r="AN8">
            <v>191621</v>
          </cell>
          <cell r="AR8">
            <v>190281</v>
          </cell>
          <cell r="AS8">
            <v>188464</v>
          </cell>
        </row>
        <row r="9">
          <cell r="AM9">
            <v>56319</v>
          </cell>
          <cell r="AN9">
            <v>56351</v>
          </cell>
          <cell r="AR9">
            <v>54956</v>
          </cell>
          <cell r="AS9">
            <v>54719</v>
          </cell>
        </row>
        <row r="10">
          <cell r="AM10">
            <v>1078313</v>
          </cell>
          <cell r="AN10">
            <v>1084349</v>
          </cell>
          <cell r="AR10">
            <v>1143080</v>
          </cell>
          <cell r="AS10">
            <v>1139742</v>
          </cell>
        </row>
        <row r="11">
          <cell r="AM11">
            <v>668508</v>
          </cell>
          <cell r="AN11">
            <v>662675</v>
          </cell>
          <cell r="AR11">
            <v>658631</v>
          </cell>
          <cell r="AS11">
            <v>656566</v>
          </cell>
        </row>
        <row r="12">
          <cell r="AM12">
            <v>274874</v>
          </cell>
          <cell r="AN12">
            <v>276233</v>
          </cell>
          <cell r="AR12">
            <v>275435</v>
          </cell>
          <cell r="AS12">
            <v>272610</v>
          </cell>
        </row>
        <row r="13">
          <cell r="AM13">
            <v>308217</v>
          </cell>
          <cell r="AN13">
            <v>308634</v>
          </cell>
          <cell r="AR13">
            <v>307092</v>
          </cell>
          <cell r="AS13">
            <v>301469</v>
          </cell>
        </row>
        <row r="14">
          <cell r="AM14">
            <v>367210</v>
          </cell>
          <cell r="AN14">
            <v>369754</v>
          </cell>
          <cell r="AR14">
            <v>364178</v>
          </cell>
          <cell r="AS14">
            <v>361937</v>
          </cell>
        </row>
        <row r="15">
          <cell r="AM15">
            <v>198426</v>
          </cell>
          <cell r="AN15">
            <v>194108</v>
          </cell>
          <cell r="AR15">
            <v>186215</v>
          </cell>
          <cell r="AS15">
            <v>183478</v>
          </cell>
        </row>
        <row r="16">
          <cell r="AM16">
            <v>612295</v>
          </cell>
          <cell r="AN16">
            <v>607476</v>
          </cell>
          <cell r="AR16">
            <v>611191</v>
          </cell>
          <cell r="AS16">
            <v>609770</v>
          </cell>
        </row>
        <row r="17">
          <cell r="AM17">
            <v>264479</v>
          </cell>
          <cell r="AN17">
            <v>265474</v>
          </cell>
          <cell r="AR17">
            <v>259059</v>
          </cell>
          <cell r="AS17">
            <v>255533</v>
          </cell>
        </row>
        <row r="18">
          <cell r="AM18">
            <v>292316</v>
          </cell>
          <cell r="AN18">
            <v>290519</v>
          </cell>
          <cell r="AR18">
            <v>293241</v>
          </cell>
          <cell r="AS18">
            <v>292464</v>
          </cell>
        </row>
        <row r="19">
          <cell r="AM19">
            <v>399677</v>
          </cell>
          <cell r="AN19">
            <v>400431</v>
          </cell>
          <cell r="AR19">
            <v>408702</v>
          </cell>
          <cell r="AS19">
            <v>408605</v>
          </cell>
        </row>
        <row r="20">
          <cell r="AM20">
            <v>1940825</v>
          </cell>
          <cell r="AN20">
            <v>1956213</v>
          </cell>
          <cell r="AR20">
            <v>2006621</v>
          </cell>
          <cell r="AS20">
            <v>1990891</v>
          </cell>
        </row>
        <row r="21">
          <cell r="AM21">
            <v>512115</v>
          </cell>
          <cell r="AN21">
            <v>514893</v>
          </cell>
          <cell r="AR21">
            <v>509331</v>
          </cell>
          <cell r="AS21">
            <v>505477</v>
          </cell>
        </row>
        <row r="22">
          <cell r="AM22">
            <v>102194</v>
          </cell>
          <cell r="AN22">
            <v>102485</v>
          </cell>
          <cell r="AR22">
            <v>95756</v>
          </cell>
          <cell r="AS22">
            <v>93025</v>
          </cell>
        </row>
        <row r="23">
          <cell r="AM23">
            <v>4879125</v>
          </cell>
          <cell r="AN23">
            <v>4882625</v>
          </cell>
          <cell r="AR23">
            <v>4796554</v>
          </cell>
          <cell r="AS23">
            <v>4732942</v>
          </cell>
        </row>
        <row r="25">
          <cell r="AM25">
            <v>55392</v>
          </cell>
          <cell r="AN25">
            <v>54708</v>
          </cell>
          <cell r="AR25">
            <v>52454</v>
          </cell>
          <cell r="AS25">
            <v>51080</v>
          </cell>
        </row>
        <row r="26">
          <cell r="AM26">
            <v>431758</v>
          </cell>
          <cell r="AN26">
            <v>430888</v>
          </cell>
          <cell r="AR26">
            <v>432798</v>
          </cell>
          <cell r="AS26">
            <v>429788</v>
          </cell>
        </row>
        <row r="27">
          <cell r="AM27">
            <v>2507536</v>
          </cell>
          <cell r="AN27">
            <v>2515727</v>
          </cell>
          <cell r="AR27">
            <v>2426483</v>
          </cell>
          <cell r="AS27">
            <v>2383716</v>
          </cell>
        </row>
        <row r="28">
          <cell r="AM28">
            <v>335136</v>
          </cell>
          <cell r="AN28">
            <v>334931</v>
          </cell>
          <cell r="AR28">
            <v>334752</v>
          </cell>
          <cell r="AS28">
            <v>332201</v>
          </cell>
        </row>
        <row r="29">
          <cell r="AM29">
            <v>90770</v>
          </cell>
          <cell r="AN29">
            <v>91480</v>
          </cell>
          <cell r="AR29">
            <v>87412</v>
          </cell>
          <cell r="AS29">
            <v>85219</v>
          </cell>
        </row>
        <row r="30">
          <cell r="AM30">
            <v>113487</v>
          </cell>
          <cell r="AN30">
            <v>113832</v>
          </cell>
          <cell r="AR30">
            <v>115820</v>
          </cell>
          <cell r="AS30">
            <v>116200</v>
          </cell>
        </row>
        <row r="31">
          <cell r="AM31">
            <v>61272</v>
          </cell>
          <cell r="AN31">
            <v>61194</v>
          </cell>
          <cell r="AR31">
            <v>62071</v>
          </cell>
          <cell r="AS31">
            <v>61156</v>
          </cell>
        </row>
        <row r="32">
          <cell r="AM32">
            <v>178194</v>
          </cell>
          <cell r="AN32">
            <v>176397</v>
          </cell>
          <cell r="AR32">
            <v>185559</v>
          </cell>
          <cell r="AS32">
            <v>185575</v>
          </cell>
        </row>
        <row r="33">
          <cell r="AM33">
            <v>138724</v>
          </cell>
          <cell r="AN33">
            <v>137133</v>
          </cell>
          <cell r="AR33">
            <v>123827</v>
          </cell>
          <cell r="AS33">
            <v>120986</v>
          </cell>
        </row>
        <row r="34">
          <cell r="AM34">
            <v>230022</v>
          </cell>
          <cell r="AN34">
            <v>229463</v>
          </cell>
          <cell r="AR34">
            <v>231003</v>
          </cell>
          <cell r="AS34">
            <v>227811</v>
          </cell>
        </row>
        <row r="35">
          <cell r="AM35">
            <v>253867</v>
          </cell>
          <cell r="AN35">
            <v>252131</v>
          </cell>
          <cell r="AR35">
            <v>250367</v>
          </cell>
          <cell r="AS35">
            <v>247803</v>
          </cell>
        </row>
        <row r="36">
          <cell r="AM36">
            <v>444620</v>
          </cell>
          <cell r="AN36">
            <v>446570</v>
          </cell>
          <cell r="AR36">
            <v>458221</v>
          </cell>
          <cell r="AS36">
            <v>456476</v>
          </cell>
        </row>
        <row r="37">
          <cell r="AM37">
            <v>38347</v>
          </cell>
          <cell r="AN37">
            <v>38171</v>
          </cell>
          <cell r="AR37">
            <v>35787</v>
          </cell>
          <cell r="AS37">
            <v>34931</v>
          </cell>
        </row>
        <row r="38">
          <cell r="AM38">
            <v>4186174</v>
          </cell>
          <cell r="AN38">
            <v>4173120</v>
          </cell>
          <cell r="AR38">
            <v>4141903</v>
          </cell>
          <cell r="AS38">
            <v>4099857</v>
          </cell>
        </row>
        <row r="40">
          <cell r="AM40">
            <v>799019</v>
          </cell>
          <cell r="AN40">
            <v>790685</v>
          </cell>
          <cell r="AR40">
            <v>758978</v>
          </cell>
          <cell r="AS40">
            <v>746934</v>
          </cell>
        </row>
        <row r="41">
          <cell r="AM41">
            <v>420815</v>
          </cell>
          <cell r="AN41">
            <v>419487</v>
          </cell>
          <cell r="AR41">
            <v>419827</v>
          </cell>
          <cell r="AS41">
            <v>418340</v>
          </cell>
        </row>
        <row r="42">
          <cell r="AM42">
            <v>194726</v>
          </cell>
          <cell r="AN42">
            <v>195340</v>
          </cell>
          <cell r="AR42">
            <v>197647</v>
          </cell>
          <cell r="AS42">
            <v>195636</v>
          </cell>
        </row>
        <row r="43">
          <cell r="AM43">
            <v>200406</v>
          </cell>
          <cell r="AN43">
            <v>200607</v>
          </cell>
          <cell r="AR43">
            <v>188620</v>
          </cell>
          <cell r="AS43">
            <v>185331</v>
          </cell>
        </row>
        <row r="44">
          <cell r="AM44">
            <v>572768</v>
          </cell>
          <cell r="AN44">
            <v>570292</v>
          </cell>
          <cell r="AR44">
            <v>571666</v>
          </cell>
          <cell r="AS44">
            <v>566442</v>
          </cell>
        </row>
        <row r="45">
          <cell r="AM45">
            <v>347567</v>
          </cell>
          <cell r="AN45">
            <v>348643</v>
          </cell>
          <cell r="AR45">
            <v>354724</v>
          </cell>
          <cell r="AS45">
            <v>351622</v>
          </cell>
        </row>
        <row r="46">
          <cell r="AM46">
            <v>376837</v>
          </cell>
          <cell r="AN46">
            <v>374318</v>
          </cell>
          <cell r="AR46">
            <v>372533</v>
          </cell>
          <cell r="AS46">
            <v>368080</v>
          </cell>
        </row>
        <row r="47">
          <cell r="AM47">
            <v>130160</v>
          </cell>
          <cell r="AN47">
            <v>130178</v>
          </cell>
          <cell r="AR47">
            <v>132239</v>
          </cell>
          <cell r="AS47">
            <v>130880</v>
          </cell>
        </row>
        <row r="48">
          <cell r="AM48">
            <v>48767</v>
          </cell>
          <cell r="AN48">
            <v>51016</v>
          </cell>
          <cell r="AR48">
            <v>54287</v>
          </cell>
          <cell r="AS48">
            <v>54101</v>
          </cell>
        </row>
        <row r="49">
          <cell r="AM49">
            <v>690821</v>
          </cell>
          <cell r="AN49">
            <v>690576</v>
          </cell>
          <cell r="AR49">
            <v>696106</v>
          </cell>
          <cell r="AS49">
            <v>690828</v>
          </cell>
        </row>
        <row r="50">
          <cell r="AM50">
            <v>59957</v>
          </cell>
          <cell r="AN50">
            <v>60610</v>
          </cell>
          <cell r="AR50">
            <v>61703</v>
          </cell>
          <cell r="AS50">
            <v>61167</v>
          </cell>
        </row>
        <row r="51">
          <cell r="AM51">
            <v>344331</v>
          </cell>
          <cell r="AN51">
            <v>341368</v>
          </cell>
          <cell r="AR51">
            <v>333573</v>
          </cell>
          <cell r="AS51">
            <v>330496</v>
          </cell>
        </row>
        <row r="52">
          <cell r="AM52">
            <v>3196034</v>
          </cell>
          <cell r="AN52">
            <v>3202323</v>
          </cell>
          <cell r="AR52">
            <v>3120223</v>
          </cell>
          <cell r="AS52">
            <v>3089409</v>
          </cell>
        </row>
        <row r="54">
          <cell r="AM54">
            <v>191937</v>
          </cell>
          <cell r="AN54">
            <v>189437</v>
          </cell>
          <cell r="AR54">
            <v>183048</v>
          </cell>
          <cell r="AS54">
            <v>181710</v>
          </cell>
        </row>
        <row r="55">
          <cell r="AM55">
            <v>65014</v>
          </cell>
          <cell r="AN55">
            <v>64779</v>
          </cell>
          <cell r="AR55">
            <v>63918</v>
          </cell>
          <cell r="AS55">
            <v>63537</v>
          </cell>
        </row>
        <row r="56">
          <cell r="AM56">
            <v>365546</v>
          </cell>
          <cell r="AN56">
            <v>366055</v>
          </cell>
          <cell r="AR56">
            <v>359961</v>
          </cell>
          <cell r="AS56">
            <v>357362</v>
          </cell>
        </row>
        <row r="57">
          <cell r="AM57">
            <v>65661</v>
          </cell>
          <cell r="AN57">
            <v>64545</v>
          </cell>
          <cell r="AR57">
            <v>63818</v>
          </cell>
          <cell r="AS57">
            <v>63621</v>
          </cell>
        </row>
        <row r="58">
          <cell r="AM58">
            <v>533235</v>
          </cell>
          <cell r="AN58">
            <v>532519</v>
          </cell>
          <cell r="AR58">
            <v>518204</v>
          </cell>
          <cell r="AS58">
            <v>514690</v>
          </cell>
        </row>
        <row r="59">
          <cell r="AM59">
            <v>1173627</v>
          </cell>
          <cell r="AN59">
            <v>1184591</v>
          </cell>
          <cell r="AR59">
            <v>1142167</v>
          </cell>
          <cell r="AS59">
            <v>1127001</v>
          </cell>
        </row>
        <row r="60">
          <cell r="AM60">
            <v>715904</v>
          </cell>
          <cell r="AN60">
            <v>715084</v>
          </cell>
          <cell r="AR60">
            <v>704808</v>
          </cell>
          <cell r="AS60">
            <v>697924</v>
          </cell>
        </row>
        <row r="61">
          <cell r="AM61">
            <v>54632</v>
          </cell>
          <cell r="AN61">
            <v>54896</v>
          </cell>
          <cell r="AR61">
            <v>54674</v>
          </cell>
          <cell r="AS61">
            <v>54521</v>
          </cell>
        </row>
        <row r="62">
          <cell r="AM62">
            <v>30478</v>
          </cell>
          <cell r="AN62">
            <v>30417</v>
          </cell>
          <cell r="AR62">
            <v>29625</v>
          </cell>
          <cell r="AS62">
            <v>29043</v>
          </cell>
        </row>
        <row r="63">
          <cell r="AM63">
            <v>40967</v>
          </cell>
          <cell r="AN63">
            <v>42894</v>
          </cell>
          <cell r="AR63">
            <v>45218</v>
          </cell>
          <cell r="AS63">
            <v>45368</v>
          </cell>
        </row>
      </sheetData>
      <sheetData sheetId="4">
        <row r="4">
          <cell r="AM4">
            <v>53717784</v>
          </cell>
          <cell r="AN4">
            <v>53706735</v>
          </cell>
          <cell r="AR4">
            <v>53554960</v>
          </cell>
          <cell r="AS4">
            <v>53461244</v>
          </cell>
        </row>
        <row r="5">
          <cell r="AM5">
            <v>20276621</v>
          </cell>
          <cell r="AN5">
            <v>20382100</v>
          </cell>
          <cell r="AR5">
            <v>20695539</v>
          </cell>
          <cell r="AS5">
            <v>20734155</v>
          </cell>
        </row>
        <row r="7">
          <cell r="AM7">
            <v>814377</v>
          </cell>
          <cell r="AN7">
            <v>812866</v>
          </cell>
          <cell r="AR7">
            <v>796539</v>
          </cell>
          <cell r="AS7">
            <v>793929</v>
          </cell>
        </row>
        <row r="8">
          <cell r="AM8">
            <v>516950</v>
          </cell>
          <cell r="AN8">
            <v>515398</v>
          </cell>
          <cell r="AR8">
            <v>512423</v>
          </cell>
          <cell r="AS8">
            <v>511691</v>
          </cell>
        </row>
        <row r="9">
          <cell r="AM9">
            <v>147239</v>
          </cell>
          <cell r="AN9">
            <v>147896</v>
          </cell>
          <cell r="AR9">
            <v>148756</v>
          </cell>
          <cell r="AS9">
            <v>148853</v>
          </cell>
        </row>
        <row r="10">
          <cell r="AM10">
            <v>2948361</v>
          </cell>
          <cell r="AN10">
            <v>2969235</v>
          </cell>
          <cell r="AR10">
            <v>3078915</v>
          </cell>
          <cell r="AS10">
            <v>3090177</v>
          </cell>
        </row>
        <row r="11">
          <cell r="AM11">
            <v>1821201</v>
          </cell>
          <cell r="AN11">
            <v>1830607</v>
          </cell>
          <cell r="AR11">
            <v>1848029</v>
          </cell>
          <cell r="AS11">
            <v>1847098</v>
          </cell>
        </row>
        <row r="12">
          <cell r="AM12">
            <v>739130</v>
          </cell>
          <cell r="AN12">
            <v>736381</v>
          </cell>
          <cell r="AR12">
            <v>731768</v>
          </cell>
          <cell r="AS12">
            <v>730261</v>
          </cell>
        </row>
        <row r="13">
          <cell r="AM13">
            <v>804740</v>
          </cell>
          <cell r="AN13">
            <v>804859</v>
          </cell>
          <cell r="AR13">
            <v>789662</v>
          </cell>
          <cell r="AS13">
            <v>786161</v>
          </cell>
        </row>
        <row r="14">
          <cell r="AM14">
            <v>977312</v>
          </cell>
          <cell r="AN14">
            <v>980790</v>
          </cell>
          <cell r="AR14">
            <v>975260</v>
          </cell>
          <cell r="AS14">
            <v>972750</v>
          </cell>
        </row>
        <row r="15">
          <cell r="AM15">
            <v>539006</v>
          </cell>
          <cell r="AN15">
            <v>537161</v>
          </cell>
          <cell r="AR15">
            <v>520445</v>
          </cell>
          <cell r="AS15">
            <v>515102</v>
          </cell>
        </row>
        <row r="16">
          <cell r="AM16">
            <v>1673310</v>
          </cell>
          <cell r="AN16">
            <v>1680073</v>
          </cell>
          <cell r="AR16">
            <v>1690597</v>
          </cell>
          <cell r="AS16">
            <v>1690921</v>
          </cell>
        </row>
        <row r="17">
          <cell r="AM17">
            <v>682548</v>
          </cell>
          <cell r="AN17">
            <v>687225</v>
          </cell>
          <cell r="AR17">
            <v>695453</v>
          </cell>
          <cell r="AS17">
            <v>696654</v>
          </cell>
        </row>
        <row r="18">
          <cell r="AM18">
            <v>787482</v>
          </cell>
          <cell r="AN18">
            <v>794229</v>
          </cell>
          <cell r="AR18">
            <v>813517</v>
          </cell>
          <cell r="AS18">
            <v>818427</v>
          </cell>
        </row>
        <row r="19">
          <cell r="AM19">
            <v>1091900</v>
          </cell>
          <cell r="AN19">
            <v>1094095</v>
          </cell>
          <cell r="AR19">
            <v>1099643</v>
          </cell>
          <cell r="AS19">
            <v>1101445</v>
          </cell>
        </row>
        <row r="20">
          <cell r="AM20">
            <v>5101161</v>
          </cell>
          <cell r="AN20">
            <v>5159401</v>
          </cell>
          <cell r="AR20">
            <v>5369224</v>
          </cell>
          <cell r="AS20">
            <v>5408828</v>
          </cell>
        </row>
        <row r="21">
          <cell r="AM21">
            <v>1352420</v>
          </cell>
          <cell r="AN21">
            <v>1354222</v>
          </cell>
          <cell r="AR21">
            <v>1356628</v>
          </cell>
          <cell r="AS21">
            <v>1355316</v>
          </cell>
        </row>
        <row r="22">
          <cell r="AM22">
            <v>279484</v>
          </cell>
          <cell r="AN22">
            <v>277662</v>
          </cell>
          <cell r="AR22">
            <v>268680</v>
          </cell>
          <cell r="AS22">
            <v>266542</v>
          </cell>
        </row>
        <row r="23">
          <cell r="AM23">
            <v>12954472</v>
          </cell>
          <cell r="AN23">
            <v>12958037</v>
          </cell>
          <cell r="AR23">
            <v>12996850</v>
          </cell>
          <cell r="AS23">
            <v>12980904</v>
          </cell>
        </row>
        <row r="25">
          <cell r="AM25">
            <v>132740</v>
          </cell>
          <cell r="AN25">
            <v>131835</v>
          </cell>
          <cell r="AR25">
            <v>130242</v>
          </cell>
          <cell r="AS25">
            <v>128903</v>
          </cell>
        </row>
        <row r="26">
          <cell r="AM26">
            <v>1185056</v>
          </cell>
          <cell r="AN26">
            <v>1190804</v>
          </cell>
          <cell r="AR26">
            <v>1204792</v>
          </cell>
          <cell r="AS26">
            <v>1210438</v>
          </cell>
        </row>
        <row r="27">
          <cell r="AM27">
            <v>6667341</v>
          </cell>
          <cell r="AN27">
            <v>6637425</v>
          </cell>
          <cell r="AR27">
            <v>6545073</v>
          </cell>
          <cell r="AS27">
            <v>6510733</v>
          </cell>
        </row>
        <row r="28">
          <cell r="AM28">
            <v>902796</v>
          </cell>
          <cell r="AN28">
            <v>911441</v>
          </cell>
          <cell r="AR28">
            <v>929001</v>
          </cell>
          <cell r="AS28">
            <v>927315</v>
          </cell>
        </row>
        <row r="29">
          <cell r="AM29">
            <v>216496</v>
          </cell>
          <cell r="AN29">
            <v>216964</v>
          </cell>
          <cell r="AR29">
            <v>215329</v>
          </cell>
          <cell r="AS29">
            <v>214648</v>
          </cell>
        </row>
        <row r="30">
          <cell r="AM30">
            <v>314294</v>
          </cell>
          <cell r="AN30">
            <v>317248</v>
          </cell>
          <cell r="AR30">
            <v>329019</v>
          </cell>
          <cell r="AS30">
            <v>332001</v>
          </cell>
        </row>
        <row r="31">
          <cell r="AM31">
            <v>162709</v>
          </cell>
          <cell r="AN31">
            <v>163830</v>
          </cell>
          <cell r="AR31">
            <v>166678</v>
          </cell>
          <cell r="AS31">
            <v>167432</v>
          </cell>
        </row>
        <row r="32">
          <cell r="AM32">
            <v>483411</v>
          </cell>
          <cell r="AN32">
            <v>486828</v>
          </cell>
          <cell r="AR32">
            <v>502683</v>
          </cell>
          <cell r="AS32">
            <v>507064</v>
          </cell>
        </row>
        <row r="33">
          <cell r="AM33">
            <v>368816</v>
          </cell>
          <cell r="AN33">
            <v>364816</v>
          </cell>
          <cell r="AR33">
            <v>357997</v>
          </cell>
          <cell r="AS33">
            <v>354852</v>
          </cell>
        </row>
        <row r="34">
          <cell r="AM34">
            <v>627584</v>
          </cell>
          <cell r="AN34">
            <v>628559</v>
          </cell>
          <cell r="AR34">
            <v>638072</v>
          </cell>
          <cell r="AS34">
            <v>638751</v>
          </cell>
        </row>
        <row r="35">
          <cell r="AM35">
            <v>642722</v>
          </cell>
          <cell r="AN35">
            <v>651984</v>
          </cell>
          <cell r="AR35">
            <v>679311</v>
          </cell>
          <cell r="AS35">
            <v>683381</v>
          </cell>
        </row>
        <row r="36">
          <cell r="AM36">
            <v>1151175</v>
          </cell>
          <cell r="AN36">
            <v>1156151</v>
          </cell>
          <cell r="AR36">
            <v>1199901</v>
          </cell>
          <cell r="AS36">
            <v>1206583</v>
          </cell>
        </row>
        <row r="37">
          <cell r="AM37">
            <v>99332</v>
          </cell>
          <cell r="AN37">
            <v>100152</v>
          </cell>
          <cell r="AR37">
            <v>98752</v>
          </cell>
          <cell r="AS37">
            <v>98803</v>
          </cell>
        </row>
        <row r="38">
          <cell r="AM38">
            <v>11585882</v>
          </cell>
          <cell r="AN38">
            <v>11528176</v>
          </cell>
          <cell r="AR38">
            <v>11298972</v>
          </cell>
          <cell r="AS38">
            <v>11248503</v>
          </cell>
        </row>
        <row r="40">
          <cell r="AM40">
            <v>2224288</v>
          </cell>
          <cell r="AN40">
            <v>2197789</v>
          </cell>
          <cell r="AR40">
            <v>2095936</v>
          </cell>
          <cell r="AS40">
            <v>2070805</v>
          </cell>
        </row>
        <row r="41">
          <cell r="AM41">
            <v>1165212</v>
          </cell>
          <cell r="AN41">
            <v>1162440</v>
          </cell>
          <cell r="AR41">
            <v>1150795</v>
          </cell>
          <cell r="AS41">
            <v>1149634</v>
          </cell>
        </row>
        <row r="42">
          <cell r="AM42">
            <v>529306</v>
          </cell>
          <cell r="AN42">
            <v>530614</v>
          </cell>
          <cell r="AR42">
            <v>531678</v>
          </cell>
          <cell r="AS42">
            <v>531205</v>
          </cell>
        </row>
        <row r="43">
          <cell r="AM43">
            <v>523686</v>
          </cell>
          <cell r="AN43">
            <v>522059</v>
          </cell>
          <cell r="AR43">
            <v>516876</v>
          </cell>
          <cell r="AS43">
            <v>514919</v>
          </cell>
        </row>
        <row r="44">
          <cell r="AM44">
            <v>1672433</v>
          </cell>
          <cell r="AN44">
            <v>1653498</v>
          </cell>
          <cell r="AR44">
            <v>1590516</v>
          </cell>
          <cell r="AS44">
            <v>1577491</v>
          </cell>
        </row>
        <row r="45">
          <cell r="AM45">
            <v>931544</v>
          </cell>
          <cell r="AN45">
            <v>933183</v>
          </cell>
          <cell r="AR45">
            <v>947713</v>
          </cell>
          <cell r="AS45">
            <v>951535</v>
          </cell>
        </row>
        <row r="46">
          <cell r="AM46">
            <v>1020848</v>
          </cell>
          <cell r="AN46">
            <v>1018305</v>
          </cell>
          <cell r="AR46">
            <v>1004072</v>
          </cell>
          <cell r="AS46">
            <v>1002426</v>
          </cell>
        </row>
        <row r="47">
          <cell r="AM47">
            <v>334188</v>
          </cell>
          <cell r="AN47">
            <v>336431</v>
          </cell>
          <cell r="AR47">
            <v>343998</v>
          </cell>
          <cell r="AS47">
            <v>345194</v>
          </cell>
        </row>
        <row r="48">
          <cell r="AM48">
            <v>113921</v>
          </cell>
          <cell r="AN48">
            <v>117511</v>
          </cell>
          <cell r="AR48">
            <v>123767</v>
          </cell>
          <cell r="AS48">
            <v>126069</v>
          </cell>
        </row>
        <row r="49">
          <cell r="AM49">
            <v>1959009</v>
          </cell>
          <cell r="AN49">
            <v>1947728</v>
          </cell>
          <cell r="AR49">
            <v>1897436</v>
          </cell>
          <cell r="AS49">
            <v>1887191</v>
          </cell>
        </row>
        <row r="50">
          <cell r="AM50">
            <v>148002</v>
          </cell>
          <cell r="AN50">
            <v>149797</v>
          </cell>
          <cell r="AR50">
            <v>154719</v>
          </cell>
          <cell r="AS50">
            <v>155934</v>
          </cell>
        </row>
        <row r="51">
          <cell r="AM51">
            <v>963445</v>
          </cell>
          <cell r="AN51">
            <v>958821</v>
          </cell>
          <cell r="AR51">
            <v>941466</v>
          </cell>
          <cell r="AS51">
            <v>936100</v>
          </cell>
        </row>
        <row r="52">
          <cell r="AM52">
            <v>8830302</v>
          </cell>
          <cell r="AN52">
            <v>8766011</v>
          </cell>
          <cell r="AR52">
            <v>8482169</v>
          </cell>
          <cell r="AS52">
            <v>8414882</v>
          </cell>
        </row>
        <row r="54">
          <cell r="AM54">
            <v>593629</v>
          </cell>
          <cell r="AN54">
            <v>585993</v>
          </cell>
          <cell r="AR54">
            <v>552620</v>
          </cell>
          <cell r="AS54">
            <v>545730</v>
          </cell>
        </row>
        <row r="55">
          <cell r="AM55">
            <v>196262</v>
          </cell>
          <cell r="AN55">
            <v>194198</v>
          </cell>
          <cell r="AR55">
            <v>186385</v>
          </cell>
          <cell r="AS55">
            <v>185305</v>
          </cell>
        </row>
        <row r="56">
          <cell r="AM56">
            <v>1028400</v>
          </cell>
          <cell r="AN56">
            <v>1024413</v>
          </cell>
          <cell r="AR56">
            <v>1004823</v>
          </cell>
          <cell r="AS56">
            <v>995437</v>
          </cell>
        </row>
        <row r="57">
          <cell r="AM57">
            <v>205461</v>
          </cell>
          <cell r="AN57">
            <v>202596</v>
          </cell>
          <cell r="AR57">
            <v>193969</v>
          </cell>
          <cell r="AS57">
            <v>191632</v>
          </cell>
        </row>
        <row r="58">
          <cell r="AM58">
            <v>1488882</v>
          </cell>
          <cell r="AN58">
            <v>1479562</v>
          </cell>
          <cell r="AR58">
            <v>1432977</v>
          </cell>
          <cell r="AS58">
            <v>1423876</v>
          </cell>
        </row>
        <row r="59">
          <cell r="AM59">
            <v>3066349</v>
          </cell>
          <cell r="AN59">
            <v>3044315</v>
          </cell>
          <cell r="AR59">
            <v>2928516</v>
          </cell>
          <cell r="AS59">
            <v>2901288</v>
          </cell>
        </row>
        <row r="60">
          <cell r="AM60">
            <v>1999741</v>
          </cell>
          <cell r="AN60">
            <v>1985809</v>
          </cell>
          <cell r="AR60">
            <v>1945813</v>
          </cell>
          <cell r="AS60">
            <v>1936689</v>
          </cell>
        </row>
        <row r="61">
          <cell r="AM61">
            <v>159355</v>
          </cell>
          <cell r="AN61">
            <v>157956</v>
          </cell>
          <cell r="AR61">
            <v>151297</v>
          </cell>
          <cell r="AS61">
            <v>149963</v>
          </cell>
        </row>
        <row r="62">
          <cell r="AM62">
            <v>92223</v>
          </cell>
          <cell r="AN62">
            <v>91169</v>
          </cell>
          <cell r="AR62">
            <v>85769</v>
          </cell>
          <cell r="AS62">
            <v>84962</v>
          </cell>
        </row>
        <row r="63">
          <cell r="AM63">
            <v>70507</v>
          </cell>
          <cell r="AN63">
            <v>72411</v>
          </cell>
          <cell r="AR63">
            <v>81430</v>
          </cell>
          <cell r="AS63">
            <v>82800</v>
          </cell>
        </row>
      </sheetData>
      <sheetData sheetId="5">
        <row r="4">
          <cell r="AS4">
            <v>29783124</v>
          </cell>
        </row>
      </sheetData>
      <sheetData sheetId="6">
        <row r="4">
          <cell r="Z4">
            <v>107267266</v>
          </cell>
        </row>
      </sheetData>
      <sheetData sheetId="7">
        <row r="4">
          <cell r="Z4">
            <v>62906022</v>
          </cell>
        </row>
      </sheetData>
      <sheetData sheetId="8">
        <row r="4">
          <cell r="AS4">
            <v>54058263</v>
          </cell>
        </row>
      </sheetData>
      <sheetData sheetId="9" refreshError="1"/>
      <sheetData sheetId="10" refreshError="1"/>
      <sheetData sheetId="11" refreshError="1"/>
      <sheetData sheetId="12">
        <row r="4">
          <cell r="AS4">
            <v>170173288</v>
          </cell>
        </row>
      </sheetData>
      <sheetData sheetId="13">
        <row r="4">
          <cell r="Z4">
            <v>45482275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ensus.gov/" TargetMode="External"/><Relationship Id="rId3" Type="http://schemas.openxmlformats.org/officeDocument/2006/relationships/hyperlink" Target="http://www.census.gov/" TargetMode="External"/><Relationship Id="rId7" Type="http://schemas.openxmlformats.org/officeDocument/2006/relationships/hyperlink" Target="http://www.census.gov/" TargetMode="External"/><Relationship Id="rId2" Type="http://schemas.openxmlformats.org/officeDocument/2006/relationships/hyperlink" Target="http://www.census.gov/" TargetMode="External"/><Relationship Id="rId1" Type="http://schemas.openxmlformats.org/officeDocument/2006/relationships/hyperlink" Target="http://www.census.gov/" TargetMode="External"/><Relationship Id="rId6" Type="http://schemas.openxmlformats.org/officeDocument/2006/relationships/hyperlink" Target="http://www.census.gov/" TargetMode="External"/><Relationship Id="rId11" Type="http://schemas.openxmlformats.org/officeDocument/2006/relationships/printerSettings" Target="../printerSettings/printerSettings2.bin"/><Relationship Id="rId5" Type="http://schemas.openxmlformats.org/officeDocument/2006/relationships/hyperlink" Target="http://www.census.gov/" TargetMode="External"/><Relationship Id="rId10" Type="http://schemas.openxmlformats.org/officeDocument/2006/relationships/hyperlink" Target="http://www.census.gov/" TargetMode="External"/><Relationship Id="rId4" Type="http://schemas.openxmlformats.org/officeDocument/2006/relationships/hyperlink" Target="http://www.census.gov/" TargetMode="External"/><Relationship Id="rId9" Type="http://schemas.openxmlformats.org/officeDocument/2006/relationships/hyperlink" Target="http://www.census.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N73"/>
  <sheetViews>
    <sheetView showGridLines="0" tabSelected="1" view="pageBreakPreview" topLeftCell="A37" zoomScale="90" zoomScaleNormal="100" zoomScaleSheetLayoutView="90" workbookViewId="0">
      <selection activeCell="B70" sqref="B70:K70"/>
    </sheetView>
  </sheetViews>
  <sheetFormatPr defaultColWidth="12.5" defaultRowHeight="19.5" customHeight="1"/>
  <cols>
    <col min="1" max="1" width="13" style="5" customWidth="1"/>
    <col min="2" max="2" width="15.1640625" style="5" customWidth="1"/>
    <col min="3" max="3" width="9.5" style="5" customWidth="1"/>
    <col min="4" max="4" width="7.1640625" style="5" customWidth="1"/>
    <col min="5" max="5" width="8.33203125" style="5" customWidth="1"/>
    <col min="6" max="6" width="14.33203125" style="10" customWidth="1"/>
    <col min="7" max="7" width="7.5" style="5" customWidth="1"/>
    <col min="8" max="8" width="15.1640625" style="5" customWidth="1"/>
    <col min="9" max="9" width="8" style="5" customWidth="1"/>
    <col min="10" max="10" width="7" style="5" customWidth="1"/>
    <col min="11" max="11" width="14.33203125" style="5" customWidth="1"/>
    <col min="12" max="16384" width="12.5" style="5"/>
  </cols>
  <sheetData>
    <row r="1" spans="1:12" ht="12.6">
      <c r="A1" s="5" t="s">
        <v>0</v>
      </c>
    </row>
    <row r="2" spans="1:12" ht="12.6">
      <c r="A2" s="5" t="s">
        <v>1</v>
      </c>
      <c r="H2" s="47"/>
    </row>
    <row r="3" spans="1:12" ht="12.6">
      <c r="A3" s="6"/>
    </row>
    <row r="4" spans="1:12" ht="14.45">
      <c r="A4" s="232"/>
      <c r="B4" s="210"/>
      <c r="C4" s="211" t="s">
        <v>2</v>
      </c>
      <c r="D4" s="116"/>
      <c r="E4" s="116"/>
      <c r="F4" s="212"/>
      <c r="G4" s="115" t="s">
        <v>3</v>
      </c>
      <c r="H4" s="116"/>
      <c r="I4" s="116"/>
      <c r="J4" s="116"/>
      <c r="K4" s="116"/>
    </row>
    <row r="5" spans="1:12" ht="57.75" customHeight="1">
      <c r="A5" s="6"/>
      <c r="D5" s="213" t="s">
        <v>4</v>
      </c>
      <c r="E5" s="7"/>
      <c r="F5" s="214" t="s">
        <v>5</v>
      </c>
      <c r="G5" s="126" t="s">
        <v>6</v>
      </c>
      <c r="H5" s="231" t="s">
        <v>7</v>
      </c>
      <c r="I5" s="213" t="s">
        <v>4</v>
      </c>
      <c r="J5" s="7"/>
      <c r="K5" s="233" t="s">
        <v>8</v>
      </c>
    </row>
    <row r="6" spans="1:12" ht="18" customHeight="1">
      <c r="A6" s="7"/>
      <c r="B6" s="7"/>
      <c r="C6" s="197">
        <v>2019</v>
      </c>
      <c r="D6" s="241">
        <v>2014</v>
      </c>
      <c r="E6" s="199">
        <v>2019</v>
      </c>
      <c r="F6" s="242" t="s">
        <v>9</v>
      </c>
      <c r="G6" s="201">
        <v>2019</v>
      </c>
      <c r="H6" s="202" t="s">
        <v>10</v>
      </c>
      <c r="I6" s="198">
        <v>2014</v>
      </c>
      <c r="J6" s="199">
        <v>2019</v>
      </c>
      <c r="K6" s="200" t="s">
        <v>9</v>
      </c>
    </row>
    <row r="7" spans="1:12" ht="12.6">
      <c r="A7" s="46" t="s">
        <v>11</v>
      </c>
      <c r="B7" s="46"/>
      <c r="C7" s="58">
        <f>+'Overall Poverty Rates'!BV6</f>
        <v>12.3</v>
      </c>
      <c r="D7" s="55"/>
      <c r="E7" s="46"/>
      <c r="F7" s="63">
        <f>+'Overall Poverty Rates'!BV6-'Overall Poverty Rates'!BN6</f>
        <v>-2.0999999999999996</v>
      </c>
      <c r="G7" s="141">
        <f>+'Children in Poverty'!BN4</f>
        <v>16.8</v>
      </c>
      <c r="H7" s="46">
        <f>+'Children in Poverty'!DH4</f>
        <v>12270371.736000001</v>
      </c>
      <c r="I7" s="55"/>
      <c r="J7" s="46"/>
      <c r="K7" s="87">
        <f>+'Children in Poverty'!DH4-'Children in Poverty'!DK4</f>
        <v>-3697273.3699999992</v>
      </c>
    </row>
    <row r="8" spans="1:12" ht="14.45" customHeight="1">
      <c r="A8" s="47" t="s">
        <v>12</v>
      </c>
      <c r="B8" s="234"/>
      <c r="C8" s="59">
        <f>+'Overall Poverty Rates'!BV7</f>
        <v>13.850000000000001</v>
      </c>
      <c r="D8" s="53"/>
      <c r="E8" s="47"/>
      <c r="F8" s="68">
        <f>+'Overall Poverty Rates'!BV7-'Overall Poverty Rates'!BN7</f>
        <v>-2.5499999999999972</v>
      </c>
      <c r="G8" s="64">
        <f>+'Children in Poverty'!BN5</f>
        <v>19.7</v>
      </c>
      <c r="H8" s="47">
        <f>+'Children in Poverty'!DH5</f>
        <v>5583622.6139999991</v>
      </c>
      <c r="I8" s="53"/>
      <c r="J8" s="47"/>
      <c r="K8" s="53">
        <f>+'Children in Poverty'!DH5-'Children in Poverty'!DK5</f>
        <v>-1531693.7305000005</v>
      </c>
      <c r="L8" s="20"/>
    </row>
    <row r="9" spans="1:12" ht="12.6">
      <c r="A9" s="47" t="s">
        <v>13</v>
      </c>
      <c r="B9" s="47"/>
      <c r="C9" s="59">
        <f>(C8/$C$7)*100</f>
        <v>112.60162601626016</v>
      </c>
      <c r="D9" s="53"/>
      <c r="E9" s="47"/>
      <c r="F9" s="68"/>
      <c r="G9" s="64">
        <f>(G8/$G$7)*100</f>
        <v>117.26190476190474</v>
      </c>
      <c r="H9" s="88">
        <f>(H8/$H$7)*100</f>
        <v>45.504918140484918</v>
      </c>
      <c r="I9" s="53"/>
      <c r="J9" s="47"/>
      <c r="K9" s="64">
        <f>(K8/$K$7)*100</f>
        <v>41.427657011469535</v>
      </c>
      <c r="L9" s="20"/>
    </row>
    <row r="10" spans="1:12" ht="12.6">
      <c r="A10" s="48" t="s">
        <v>14</v>
      </c>
      <c r="B10" s="48"/>
      <c r="C10" s="60">
        <f>+'Overall Poverty Rates'!BV15</f>
        <v>15.5</v>
      </c>
      <c r="D10" s="52">
        <f>RANK('Overall Poverty Rates'!BN15,'Overall Poverty Rates'!$BN$15:$BN$65)</f>
        <v>10</v>
      </c>
      <c r="E10" s="48">
        <f>RANK('Overall Poverty Rates'!BV15,'Overall Poverty Rates'!$BV$15:$BV$65)</f>
        <v>7</v>
      </c>
      <c r="F10" s="69">
        <f>+'Overall Poverty Rates'!BV15-'Overall Poverty Rates'!BN15</f>
        <v>-2</v>
      </c>
      <c r="G10" s="65">
        <f>+'Children in Poverty'!BN13</f>
        <v>21.4</v>
      </c>
      <c r="H10" s="48">
        <f>+'Children in Poverty'!DH13</f>
        <v>232893.204</v>
      </c>
      <c r="I10" s="52">
        <f>RANK('Children in Poverty'!AY13,'Children in Poverty'!$AY$13:$AY$63)</f>
        <v>4</v>
      </c>
      <c r="J10" s="48">
        <f>RANK('Children in Poverty'!BN13,'Children in Poverty'!$BN$13:$BN$63)</f>
        <v>6</v>
      </c>
      <c r="K10" s="52">
        <f>+'Children in Poverty'!DH13-'Children in Poverty'!DK13</f>
        <v>-73903.963000000018</v>
      </c>
      <c r="L10" s="20"/>
    </row>
    <row r="11" spans="1:12" ht="12.6">
      <c r="A11" s="48" t="s">
        <v>15</v>
      </c>
      <c r="B11" s="48"/>
      <c r="C11" s="60">
        <f>+'Overall Poverty Rates'!BV16</f>
        <v>16.2</v>
      </c>
      <c r="D11" s="52">
        <f>RANK('Overall Poverty Rates'!BN16,'Overall Poverty Rates'!$BN$15:$BN$65)</f>
        <v>12</v>
      </c>
      <c r="E11" s="48">
        <f>RANK('Overall Poverty Rates'!BV16,'Overall Poverty Rates'!$BV$15:$BV$65)</f>
        <v>5</v>
      </c>
      <c r="F11" s="69">
        <f>+'Overall Poverty Rates'!BV16-'Overall Poverty Rates'!BN16</f>
        <v>9.9999999999997868E-2</v>
      </c>
      <c r="G11" s="65">
        <f>+'Children in Poverty'!BN14</f>
        <v>22.1</v>
      </c>
      <c r="H11" s="48">
        <f>+'Children in Poverty'!DH14</f>
        <v>154734.255</v>
      </c>
      <c r="I11" s="52">
        <f>RANK('Children in Poverty'!AY14,'Children in Poverty'!$AY$13:$AY$63)</f>
        <v>6</v>
      </c>
      <c r="J11" s="48">
        <f>RANK('Children in Poverty'!BN14,'Children in Poverty'!$BN$13:$BN$63)</f>
        <v>4</v>
      </c>
      <c r="K11" s="52">
        <f>+'Children in Poverty'!DH14-'Children in Poverty'!DK14</f>
        <v>-31918.760999999999</v>
      </c>
      <c r="L11" s="20"/>
    </row>
    <row r="12" spans="1:12" ht="12.6">
      <c r="A12" s="48" t="s">
        <v>16</v>
      </c>
      <c r="B12" s="48"/>
      <c r="C12" s="60">
        <f>+'Overall Poverty Rates'!BV17</f>
        <v>11.3</v>
      </c>
      <c r="D12" s="52">
        <f>RANK('Overall Poverty Rates'!BN17,'Overall Poverty Rates'!$BN$15:$BN$65)</f>
        <v>37</v>
      </c>
      <c r="E12" s="48">
        <f>RANK('Overall Poverty Rates'!BV17,'Overall Poverty Rates'!$BV$15:$BV$65)</f>
        <v>30</v>
      </c>
      <c r="F12" s="69">
        <f>+'Overall Poverty Rates'!BV17-'Overall Poverty Rates'!BN17</f>
        <v>0.20000000000000107</v>
      </c>
      <c r="G12" s="65">
        <f>+'Children in Poverty'!BN15</f>
        <v>16.399999999999999</v>
      </c>
      <c r="H12" s="48">
        <f>+'Children in Poverty'!DH15</f>
        <v>33385.807999999997</v>
      </c>
      <c r="I12" s="52">
        <f>RANK('Children in Poverty'!AY15,'Children in Poverty'!$AY$13:$AY$63)</f>
        <v>33</v>
      </c>
      <c r="J12" s="48">
        <f>RANK('Children in Poverty'!BN15,'Children in Poverty'!$BN$13:$BN$63)</f>
        <v>23</v>
      </c>
      <c r="K12" s="52">
        <f>+'Children in Poverty'!DH15-'Children in Poverty'!DK15</f>
        <v>-2765.9110000000001</v>
      </c>
      <c r="L12" s="20"/>
    </row>
    <row r="13" spans="1:12" ht="12.6">
      <c r="A13" s="48" t="s">
        <v>17</v>
      </c>
      <c r="B13" s="48"/>
      <c r="C13" s="60">
        <f>+'Overall Poverty Rates'!BV18</f>
        <v>12.7</v>
      </c>
      <c r="D13" s="52">
        <f>RANK('Overall Poverty Rates'!BN18,'Overall Poverty Rates'!$BN$15:$BN$65)</f>
        <v>14</v>
      </c>
      <c r="E13" s="48">
        <f>RANK('Overall Poverty Rates'!BV18,'Overall Poverty Rates'!$BV$15:$BV$65)</f>
        <v>20</v>
      </c>
      <c r="F13" s="69">
        <f>+'Overall Poverty Rates'!BV18-'Overall Poverty Rates'!BN18</f>
        <v>-3.2000000000000011</v>
      </c>
      <c r="G13" s="65">
        <f>+'Children in Poverty'!BN16</f>
        <v>17.7</v>
      </c>
      <c r="H13" s="48">
        <f>+'Children in Poverty'!DH16</f>
        <v>748695.66299999994</v>
      </c>
      <c r="I13" s="52">
        <f>RANK('Children in Poverty'!AY16,'Children in Poverty'!$AY$13:$AY$63)</f>
        <v>15</v>
      </c>
      <c r="J13" s="48">
        <f>RANK('Children in Poverty'!BN16,'Children in Poverty'!$BN$13:$BN$63)</f>
        <v>18</v>
      </c>
      <c r="K13" s="52">
        <f>+'Children in Poverty'!DH16-'Children in Poverty'!DK16</f>
        <v>-216057.32899999991</v>
      </c>
      <c r="L13" s="20"/>
    </row>
    <row r="14" spans="1:12" ht="12.6">
      <c r="A14" s="47" t="s">
        <v>18</v>
      </c>
      <c r="B14" s="47"/>
      <c r="C14" s="59">
        <f>+'Overall Poverty Rates'!BV19</f>
        <v>13.3</v>
      </c>
      <c r="D14" s="53">
        <f>RANK('Overall Poverty Rates'!BN19,'Overall Poverty Rates'!$BN$15:$BN$65)</f>
        <v>8</v>
      </c>
      <c r="E14" s="47">
        <f>RANK('Overall Poverty Rates'!BV19,'Overall Poverty Rates'!$BV$15:$BV$65)</f>
        <v>15</v>
      </c>
      <c r="F14" s="68">
        <f>+'Overall Poverty Rates'!BV19-'Overall Poverty Rates'!BN19</f>
        <v>-4.5</v>
      </c>
      <c r="G14" s="64">
        <f>+'Children in Poverty'!BN17</f>
        <v>18.7</v>
      </c>
      <c r="H14" s="47">
        <f>+'Children in Poverty'!DH17</f>
        <v>468185.16800000001</v>
      </c>
      <c r="I14" s="53">
        <f>RANK('Children in Poverty'!AY17,'Children in Poverty'!$AY$13:$AY$63)</f>
        <v>7</v>
      </c>
      <c r="J14" s="47">
        <f>RANK('Children in Poverty'!BN17,'Children in Poverty'!$BN$13:$BN$63)</f>
        <v>15</v>
      </c>
      <c r="K14" s="53">
        <f>+'Children in Poverty'!DH17-'Children in Poverty'!DK17</f>
        <v>-187547.99800000008</v>
      </c>
      <c r="L14" s="20"/>
    </row>
    <row r="15" spans="1:12" ht="12.6">
      <c r="A15" s="47" t="s">
        <v>19</v>
      </c>
      <c r="B15" s="47"/>
      <c r="C15" s="59">
        <f>+'Overall Poverty Rates'!BV20</f>
        <v>16.3</v>
      </c>
      <c r="D15" s="53">
        <f>RANK('Overall Poverty Rates'!BN20,'Overall Poverty Rates'!$BN$15:$BN$65)</f>
        <v>3</v>
      </c>
      <c r="E15" s="47">
        <f>RANK('Overall Poverty Rates'!BV20,'Overall Poverty Rates'!$BV$15:$BV$65)</f>
        <v>4</v>
      </c>
      <c r="F15" s="68">
        <f>+'Overall Poverty Rates'!BV20-'Overall Poverty Rates'!BN20</f>
        <v>-4.1999999999999993</v>
      </c>
      <c r="G15" s="64">
        <f>+'Children in Poverty'!BN18</f>
        <v>21.7</v>
      </c>
      <c r="H15" s="47">
        <f>+'Children in Poverty'!DH18</f>
        <v>217623.00700000001</v>
      </c>
      <c r="I15" s="53">
        <f>RANK('Children in Poverty'!AY18,'Children in Poverty'!$AY$13:$AY$63)</f>
        <v>8</v>
      </c>
      <c r="J15" s="47">
        <f>RANK('Children in Poverty'!BN18,'Children in Poverty'!$BN$13:$BN$63)</f>
        <v>5</v>
      </c>
      <c r="K15" s="53">
        <f>+'Children in Poverty'!DH18-'Children in Poverty'!DK18</f>
        <v>-47681.861000000004</v>
      </c>
      <c r="L15" s="20"/>
    </row>
    <row r="16" spans="1:12" ht="12.6">
      <c r="A16" s="47" t="s">
        <v>20</v>
      </c>
      <c r="B16" s="47"/>
      <c r="C16" s="59">
        <f>+'Overall Poverty Rates'!BV21</f>
        <v>19</v>
      </c>
      <c r="D16" s="53">
        <f>RANK('Overall Poverty Rates'!BN21,'Overall Poverty Rates'!$BN$15:$BN$65)</f>
        <v>2</v>
      </c>
      <c r="E16" s="47">
        <f>RANK('Overall Poverty Rates'!BV21,'Overall Poverty Rates'!$BV$15:$BV$65)</f>
        <v>2</v>
      </c>
      <c r="F16" s="68">
        <f>+'Overall Poverty Rates'!BV21-'Overall Poverty Rates'!BN21</f>
        <v>-2</v>
      </c>
      <c r="G16" s="64">
        <f>+'Children in Poverty'!BN19</f>
        <v>27</v>
      </c>
      <c r="H16" s="47">
        <f>+'Children in Poverty'!DH19</f>
        <v>293660.10000000003</v>
      </c>
      <c r="I16" s="53">
        <f>RANK('Children in Poverty'!AY19,'Children in Poverty'!$AY$13:$AY$63)</f>
        <v>3</v>
      </c>
      <c r="J16" s="47">
        <f>RANK('Children in Poverty'!BN19,'Children in Poverty'!$BN$13:$BN$63)</f>
        <v>2</v>
      </c>
      <c r="K16" s="53">
        <f>+'Children in Poverty'!DH19-'Children in Poverty'!DK19</f>
        <v>-17004.446999999986</v>
      </c>
      <c r="L16" s="20"/>
    </row>
    <row r="17" spans="1:12" ht="12.6">
      <c r="A17" s="47" t="s">
        <v>21</v>
      </c>
      <c r="B17" s="47"/>
      <c r="C17" s="59">
        <f>+'Overall Poverty Rates'!BV22</f>
        <v>9</v>
      </c>
      <c r="D17" s="53">
        <f>RANK('Overall Poverty Rates'!BN22,'Overall Poverty Rates'!$BN$15:$BN$65)</f>
        <v>47</v>
      </c>
      <c r="E17" s="47">
        <f>RANK('Overall Poverty Rates'!BV22,'Overall Poverty Rates'!$BV$15:$BV$65)</f>
        <v>48</v>
      </c>
      <c r="F17" s="68">
        <f>+'Overall Poverty Rates'!BV22-'Overall Poverty Rates'!BN22</f>
        <v>-1</v>
      </c>
      <c r="G17" s="64">
        <f>+'Children in Poverty'!BN20</f>
        <v>12</v>
      </c>
      <c r="H17" s="47">
        <f>+'Children in Poverty'!DH20</f>
        <v>160162.44</v>
      </c>
      <c r="I17" s="53">
        <f>RANK('Children in Poverty'!AY20,'Children in Poverty'!$AY$13:$AY$63)</f>
        <v>49</v>
      </c>
      <c r="J17" s="47">
        <f>RANK('Children in Poverty'!BN20,'Children in Poverty'!$BN$13:$BN$63)</f>
        <v>41</v>
      </c>
      <c r="K17" s="53">
        <f>+'Children in Poverty'!DH20-'Children in Poverty'!DK20</f>
        <v>-15408.279999999999</v>
      </c>
      <c r="L17" s="20"/>
    </row>
    <row r="18" spans="1:12" ht="12.6">
      <c r="A18" s="48" t="s">
        <v>22</v>
      </c>
      <c r="B18" s="48"/>
      <c r="C18" s="60">
        <f>+'Overall Poverty Rates'!BV23</f>
        <v>19.600000000000001</v>
      </c>
      <c r="D18" s="52">
        <f>RANK('Overall Poverty Rates'!BN23,'Overall Poverty Rates'!$BN$15:$BN$65)</f>
        <v>4</v>
      </c>
      <c r="E18" s="48">
        <f>RANK('Overall Poverty Rates'!BV23,'Overall Poverty Rates'!$BV$15:$BV$65)</f>
        <v>1</v>
      </c>
      <c r="F18" s="69">
        <f>+'Overall Poverty Rates'!BV23-'Overall Poverty Rates'!BN23</f>
        <v>-0.5</v>
      </c>
      <c r="G18" s="65">
        <f>+'Children in Poverty'!BN21</f>
        <v>28.1</v>
      </c>
      <c r="H18" s="48">
        <f>+'Children in Poverty'!DH21</f>
        <v>196300.98</v>
      </c>
      <c r="I18" s="52">
        <f>RANK('Children in Poverty'!AY21,'Children in Poverty'!$AY$13:$AY$63)</f>
        <v>2</v>
      </c>
      <c r="J18" s="48">
        <f>RANK('Children in Poverty'!BN21,'Children in Poverty'!$BN$13:$BN$63)</f>
        <v>1</v>
      </c>
      <c r="K18" s="52">
        <f>+'Children in Poverty'!DH21-'Children in Poverty'!DK21</f>
        <v>-18692.105999999971</v>
      </c>
      <c r="L18" s="20"/>
    </row>
    <row r="19" spans="1:12" ht="12.6">
      <c r="A19" s="48" t="s">
        <v>23</v>
      </c>
      <c r="B19" s="48"/>
      <c r="C19" s="60">
        <f>+'Overall Poverty Rates'!BV24</f>
        <v>13.6</v>
      </c>
      <c r="D19" s="52">
        <f>RANK('Overall Poverty Rates'!BN24,'Overall Poverty Rates'!$BN$15:$BN$65)</f>
        <v>16</v>
      </c>
      <c r="E19" s="48">
        <f>RANK('Overall Poverty Rates'!BV24,'Overall Poverty Rates'!$BV$15:$BV$65)</f>
        <v>11</v>
      </c>
      <c r="F19" s="69">
        <f>+'Overall Poverty Rates'!BV24-'Overall Poverty Rates'!BN24</f>
        <v>-2.0999999999999996</v>
      </c>
      <c r="G19" s="65">
        <f>+'Children in Poverty'!BN22</f>
        <v>19.5</v>
      </c>
      <c r="H19" s="48">
        <f>+'Children in Poverty'!DH22</f>
        <v>448634.745</v>
      </c>
      <c r="I19" s="52">
        <f>RANK('Children in Poverty'!AY22,'Children in Poverty'!$AY$13:$AY$63)</f>
        <v>14</v>
      </c>
      <c r="J19" s="48">
        <f>RANK('Children in Poverty'!BN22,'Children in Poverty'!$BN$13:$BN$63)</f>
        <v>11</v>
      </c>
      <c r="K19" s="52">
        <f>+'Children in Poverty'!DH22-'Children in Poverty'!DK22</f>
        <v>-107239.66200000001</v>
      </c>
      <c r="L19" s="20"/>
    </row>
    <row r="20" spans="1:12" ht="12.6">
      <c r="A20" s="48" t="s">
        <v>24</v>
      </c>
      <c r="B20" s="48"/>
      <c r="C20" s="60">
        <f>+'Overall Poverty Rates'!BV25</f>
        <v>15.2</v>
      </c>
      <c r="D20" s="52">
        <f>RANK('Overall Poverty Rates'!BN25,'Overall Poverty Rates'!$BN$15:$BN$65)</f>
        <v>9</v>
      </c>
      <c r="E20" s="48">
        <f>RANK('Overall Poverty Rates'!BV25,'Overall Poverty Rates'!$BV$15:$BV$65)</f>
        <v>8</v>
      </c>
      <c r="F20" s="69">
        <f>+'Overall Poverty Rates'!BV25-'Overall Poverty Rates'!BN25</f>
        <v>-2.4000000000000021</v>
      </c>
      <c r="G20" s="65">
        <f>+'Children in Poverty'!BN23</f>
        <v>19.899999999999999</v>
      </c>
      <c r="H20" s="48">
        <f>+'Children in Poverty'!DH23</f>
        <v>189485.21299999999</v>
      </c>
      <c r="I20" s="52">
        <f>RANK('Children in Poverty'!AY23,'Children in Poverty'!$AY$13:$AY$63)</f>
        <v>20</v>
      </c>
      <c r="J20" s="48">
        <f>RANK('Children in Poverty'!BN23,'Children in Poverty'!$BN$13:$BN$63)</f>
        <v>8</v>
      </c>
      <c r="K20" s="52">
        <f>+'Children in Poverty'!DH23-'Children in Poverty'!DK23</f>
        <v>-23919.363000000041</v>
      </c>
      <c r="L20" s="20"/>
    </row>
    <row r="21" spans="1:12" ht="12.6">
      <c r="A21" s="48" t="s">
        <v>25</v>
      </c>
      <c r="B21" s="48"/>
      <c r="C21" s="60">
        <f>+'Overall Poverty Rates'!BV26</f>
        <v>13.8</v>
      </c>
      <c r="D21" s="52">
        <f>RANK('Overall Poverty Rates'!BN26,'Overall Poverty Rates'!$BN$15:$BN$65)</f>
        <v>11</v>
      </c>
      <c r="E21" s="48">
        <f>RANK('Overall Poverty Rates'!BV26,'Overall Poverty Rates'!$BV$15:$BV$65)</f>
        <v>10</v>
      </c>
      <c r="F21" s="69">
        <f>+'Overall Poverty Rates'!BV26-'Overall Poverty Rates'!BN26</f>
        <v>-2.8999999999999986</v>
      </c>
      <c r="G21" s="65">
        <f>+'Children in Poverty'!BN24</f>
        <v>19.7</v>
      </c>
      <c r="H21" s="48">
        <f>+'Children in Poverty'!DH24</f>
        <v>218845.52699999997</v>
      </c>
      <c r="I21" s="52">
        <f>RANK('Children in Poverty'!AY24,'Children in Poverty'!$AY$13:$AY$63)</f>
        <v>5</v>
      </c>
      <c r="J21" s="48">
        <f>RANK('Children in Poverty'!BN24,'Children in Poverty'!$BN$13:$BN$63)</f>
        <v>9</v>
      </c>
      <c r="K21" s="52">
        <f>+'Children in Poverty'!DH24-'Children in Poverty'!DK24</f>
        <v>-75121.18100000007</v>
      </c>
      <c r="L21" s="20"/>
    </row>
    <row r="22" spans="1:12" ht="12.6">
      <c r="A22" s="47" t="s">
        <v>26</v>
      </c>
      <c r="B22" s="47"/>
      <c r="C22" s="59">
        <f>+'Overall Poverty Rates'!BV27</f>
        <v>13.9</v>
      </c>
      <c r="D22" s="53">
        <f>RANK('Overall Poverty Rates'!BN27,'Overall Poverty Rates'!$BN$15:$BN$65)</f>
        <v>15</v>
      </c>
      <c r="E22" s="47">
        <f>RANK('Overall Poverty Rates'!BV27,'Overall Poverty Rates'!$BV$15:$BV$65)</f>
        <v>9</v>
      </c>
      <c r="F22" s="68">
        <f>+'Overall Poverty Rates'!BV27-'Overall Poverty Rates'!BN27</f>
        <v>-1.9000000000000004</v>
      </c>
      <c r="G22" s="64">
        <f>+'Children in Poverty'!BN25</f>
        <v>19.7</v>
      </c>
      <c r="H22" s="47">
        <f>+'Children in Poverty'!DH25</f>
        <v>297479.84999999998</v>
      </c>
      <c r="I22" s="53">
        <f>RANK('Children in Poverty'!AY25,'Children in Poverty'!$AY$13:$AY$63)</f>
        <v>8</v>
      </c>
      <c r="J22" s="47">
        <f>RANK('Children in Poverty'!BN25,'Children in Poverty'!$BN$13:$BN$63)</f>
        <v>9</v>
      </c>
      <c r="K22" s="53">
        <f>+'Children in Poverty'!DH25-'Children in Poverty'!DK25</f>
        <v>-94085.962000000058</v>
      </c>
      <c r="L22" s="20"/>
    </row>
    <row r="23" spans="1:12" ht="12.6">
      <c r="A23" s="47" t="s">
        <v>27</v>
      </c>
      <c r="B23" s="47"/>
      <c r="C23" s="59">
        <f>+'Overall Poverty Rates'!BV28</f>
        <v>13.6</v>
      </c>
      <c r="D23" s="53">
        <f>RANK('Overall Poverty Rates'!BN28,'Overall Poverty Rates'!$BN$15:$BN$65)</f>
        <v>13</v>
      </c>
      <c r="E23" s="47">
        <f>RANK('Overall Poverty Rates'!BV28,'Overall Poverty Rates'!$BV$15:$BV$65)</f>
        <v>11</v>
      </c>
      <c r="F23" s="68">
        <f>+'Overall Poverty Rates'!BV28-'Overall Poverty Rates'!BN28</f>
        <v>-2.4000000000000004</v>
      </c>
      <c r="G23" s="64">
        <f>+'Children in Poverty'!BN26</f>
        <v>19.2</v>
      </c>
      <c r="H23" s="47">
        <f>+'Children in Poverty'!DH26</f>
        <v>1420746.048</v>
      </c>
      <c r="I23" s="53">
        <f>RANK('Children in Poverty'!AY26,'Children in Poverty'!$AY$13:$AY$63)</f>
        <v>13</v>
      </c>
      <c r="J23" s="47">
        <f>RANK('Children in Poverty'!BN26,'Children in Poverty'!$BN$13:$BN$63)</f>
        <v>12</v>
      </c>
      <c r="K23" s="53">
        <f>+'Children in Poverty'!DH26-'Children in Poverty'!DK26</f>
        <v>-329694.99600000028</v>
      </c>
      <c r="L23" s="20"/>
    </row>
    <row r="24" spans="1:12" ht="12.6">
      <c r="A24" s="47" t="s">
        <v>28</v>
      </c>
      <c r="B24" s="47"/>
      <c r="C24" s="59">
        <f>+'Overall Poverty Rates'!BV29</f>
        <v>9.9</v>
      </c>
      <c r="D24" s="53">
        <f>RANK('Overall Poverty Rates'!BN29,'Overall Poverty Rates'!$BN$15:$BN$65)</f>
        <v>44</v>
      </c>
      <c r="E24" s="47">
        <f>RANK('Overall Poverty Rates'!BV29,'Overall Poverty Rates'!$BV$15:$BV$65)</f>
        <v>41</v>
      </c>
      <c r="F24" s="68">
        <f>+'Overall Poverty Rates'!BV29-'Overall Poverty Rates'!BN29</f>
        <v>-0.40000000000000036</v>
      </c>
      <c r="G24" s="64">
        <f>+'Children in Poverty'!BN27</f>
        <v>13.4</v>
      </c>
      <c r="H24" s="47">
        <f>+'Children in Poverty'!DH27</f>
        <v>249346.26200000002</v>
      </c>
      <c r="I24" s="53">
        <f>RANK('Children in Poverty'!AY27,'Children in Poverty'!$AY$13:$AY$63)</f>
        <v>38</v>
      </c>
      <c r="J24" s="47">
        <f>RANK('Children in Poverty'!BN27,'Children in Poverty'!$BN$13:$BN$63)</f>
        <v>34</v>
      </c>
      <c r="K24" s="53">
        <f>+'Children in Poverty'!DH27-'Children in Poverty'!DK27</f>
        <v>-45973.907999999967</v>
      </c>
      <c r="L24" s="20"/>
    </row>
    <row r="25" spans="1:12" ht="12.6">
      <c r="A25" s="46" t="s">
        <v>29</v>
      </c>
      <c r="B25" s="46"/>
      <c r="C25" s="58">
        <f>+'Overall Poverty Rates'!BV30</f>
        <v>16</v>
      </c>
      <c r="D25" s="55">
        <f>RANK('Overall Poverty Rates'!BN30,'Overall Poverty Rates'!$BN$15:$BN$65)</f>
        <v>7</v>
      </c>
      <c r="E25" s="46">
        <f>RANK('Overall Poverty Rates'!BV30,'Overall Poverty Rates'!$BV$15:$BV$65)</f>
        <v>6</v>
      </c>
      <c r="F25" s="63">
        <f>+'Overall Poverty Rates'!BV30-'Overall Poverty Rates'!BN30</f>
        <v>-2.3000000000000007</v>
      </c>
      <c r="G25" s="62">
        <f>+'Children in Poverty'!BN28</f>
        <v>20.100000000000001</v>
      </c>
      <c r="H25" s="193">
        <f>+'Children in Poverty'!DH28</f>
        <v>72272.967000000004</v>
      </c>
      <c r="I25" s="55">
        <f>RANK('Children in Poverty'!AY28,'Children in Poverty'!$AY$13:$AY$63)</f>
        <v>12</v>
      </c>
      <c r="J25" s="46">
        <f>RANK('Children in Poverty'!BN28,'Children in Poverty'!$BN$13:$BN$63)</f>
        <v>7</v>
      </c>
      <c r="K25" s="55">
        <f>+'Children in Poverty'!DH28-'Children in Poverty'!DK28</f>
        <v>-21623.34199999999</v>
      </c>
      <c r="L25" s="20"/>
    </row>
    <row r="26" spans="1:12" ht="15">
      <c r="A26" s="47" t="s">
        <v>30</v>
      </c>
      <c r="B26" s="234"/>
      <c r="C26" s="59">
        <f>+'Overall Poverty Rates'!BV9</f>
        <v>11.2</v>
      </c>
      <c r="D26" s="53"/>
      <c r="E26" s="47"/>
      <c r="F26" s="68">
        <f>+'Overall Poverty Rates'!BV9-'Overall Poverty Rates'!BN9</f>
        <v>-0.70000000000000107</v>
      </c>
      <c r="G26" s="64">
        <f>+'Children in Poverty'!BN7</f>
        <v>13.1</v>
      </c>
      <c r="H26" s="47">
        <f>+'Children in Poverty'!DH7</f>
        <v>2320513.8259999999</v>
      </c>
      <c r="I26" s="53"/>
      <c r="J26" s="47"/>
      <c r="K26" s="53">
        <f>+'Children in Poverty'!DH7-'Children in Poverty'!DK7</f>
        <v>-980008.64399999985</v>
      </c>
      <c r="L26" s="20"/>
    </row>
    <row r="27" spans="1:12" ht="12.6">
      <c r="A27" s="47" t="s">
        <v>13</v>
      </c>
      <c r="B27" s="47"/>
      <c r="C27" s="59">
        <f>(C26/$C$7)*100</f>
        <v>91.056910569105682</v>
      </c>
      <c r="D27" s="53"/>
      <c r="E27" s="47"/>
      <c r="F27" s="68"/>
      <c r="G27" s="64">
        <f>(G26/$G$7)*100</f>
        <v>77.976190476190467</v>
      </c>
      <c r="H27" s="88">
        <f>(H26/$H$7)*100</f>
        <v>18.911520171730839</v>
      </c>
      <c r="I27" s="53"/>
      <c r="J27" s="47"/>
      <c r="K27" s="64">
        <f>(K26/$K$7)*100</f>
        <v>26.506253282537234</v>
      </c>
    </row>
    <row r="28" spans="1:12" ht="12.6">
      <c r="A28" s="48" t="s">
        <v>31</v>
      </c>
      <c r="B28" s="48"/>
      <c r="C28" s="60">
        <f>+'Overall Poverty Rates'!BV31</f>
        <v>10.1</v>
      </c>
      <c r="D28" s="52">
        <f>RANK('Overall Poverty Rates'!BN31,'Overall Poverty Rates'!$BN$15:$BN$65)</f>
        <v>46</v>
      </c>
      <c r="E28" s="48">
        <f>RANK('Overall Poverty Rates'!BV31,'Overall Poverty Rates'!$BV$15:$BV$65)</f>
        <v>38</v>
      </c>
      <c r="F28" s="69">
        <f>+'Overall Poverty Rates'!BV31-'Overall Poverty Rates'!BN31</f>
        <v>-9.9999999999999645E-2</v>
      </c>
      <c r="G28" s="65">
        <f>+'Children in Poverty'!BN29</f>
        <v>13</v>
      </c>
      <c r="H28" s="48">
        <f>+'Children in Poverty'!DH29</f>
        <v>23397.79</v>
      </c>
      <c r="I28" s="52">
        <f>RANK('Children in Poverty'!AY29,'Children in Poverty'!$AY$13:$AY$63)</f>
        <v>38</v>
      </c>
      <c r="J28" s="48">
        <f>RANK('Children in Poverty'!BN29,'Children in Poverty'!$BN$13:$BN$63)</f>
        <v>37</v>
      </c>
      <c r="K28" s="52">
        <f>+'Children in Poverty'!DH29-'Children in Poverty'!DK29</f>
        <v>-6076.0040000000008</v>
      </c>
    </row>
    <row r="29" spans="1:12" ht="12.6">
      <c r="A29" s="48" t="s">
        <v>32</v>
      </c>
      <c r="B29" s="48"/>
      <c r="C29" s="60">
        <f>+'Overall Poverty Rates'!BV32</f>
        <v>13.5</v>
      </c>
      <c r="D29" s="52">
        <f>RANK('Overall Poverty Rates'!BN32,'Overall Poverty Rates'!$BN$15:$BN$65)</f>
        <v>6</v>
      </c>
      <c r="E29" s="48">
        <f>RANK('Overall Poverty Rates'!BV32,'Overall Poverty Rates'!$BV$15:$BV$65)</f>
        <v>13</v>
      </c>
      <c r="F29" s="69">
        <f>+'Overall Poverty Rates'!BV32-'Overall Poverty Rates'!BN32</f>
        <v>-5.1999999999999993</v>
      </c>
      <c r="G29" s="65">
        <f>+'Children in Poverty'!BN30</f>
        <v>19.100000000000001</v>
      </c>
      <c r="H29" s="48">
        <f>+'Children in Poverty'!DH30</f>
        <v>313283.16600000003</v>
      </c>
      <c r="I29" s="52">
        <f>RANK('Children in Poverty'!AY30,'Children in Poverty'!$AY$13:$AY$63)</f>
        <v>11</v>
      </c>
      <c r="J29" s="48">
        <f>RANK('Children in Poverty'!BN30,'Children in Poverty'!$BN$13:$BN$63)</f>
        <v>13</v>
      </c>
      <c r="K29" s="52">
        <f>+'Children in Poverty'!DH30-'Children in Poverty'!DK30</f>
        <v>-101869.98599999998</v>
      </c>
    </row>
    <row r="30" spans="1:12" ht="12.6">
      <c r="A30" s="48" t="s">
        <v>33</v>
      </c>
      <c r="B30" s="48"/>
      <c r="C30" s="60">
        <f>+'Overall Poverty Rates'!BV33</f>
        <v>11.8</v>
      </c>
      <c r="D30" s="52">
        <f>RANK('Overall Poverty Rates'!BN33,'Overall Poverty Rates'!$BN$15:$BN$65)</f>
        <v>18</v>
      </c>
      <c r="E30" s="48">
        <f>RANK('Overall Poverty Rates'!BV33,'Overall Poverty Rates'!$BV$15:$BV$65)</f>
        <v>26</v>
      </c>
      <c r="F30" s="69">
        <f>+'Overall Poverty Rates'!BV33-'Overall Poverty Rates'!BN33</f>
        <v>-3.0999999999999996</v>
      </c>
      <c r="G30" s="65">
        <f>+'Children in Poverty'!BN31</f>
        <v>15.6</v>
      </c>
      <c r="H30" s="48">
        <f>+'Children in Poverty'!DH31</f>
        <v>1387534.044</v>
      </c>
      <c r="I30" s="52">
        <f>RANK('Children in Poverty'!AY31,'Children in Poverty'!$AY$13:$AY$63)</f>
        <v>17</v>
      </c>
      <c r="J30" s="48">
        <f>RANK('Children in Poverty'!BN31,'Children in Poverty'!$BN$13:$BN$63)</f>
        <v>25</v>
      </c>
      <c r="K30" s="52">
        <f>+'Children in Poverty'!DH31-'Children in Poverty'!DK31</f>
        <v>-690231.45999999973</v>
      </c>
    </row>
    <row r="31" spans="1:12" ht="12.6">
      <c r="A31" s="48" t="s">
        <v>34</v>
      </c>
      <c r="B31" s="48"/>
      <c r="C31" s="60">
        <f>+'Overall Poverty Rates'!BV34</f>
        <v>9.3000000000000007</v>
      </c>
      <c r="D31" s="52">
        <f>RANK('Overall Poverty Rates'!BN34,'Overall Poverty Rates'!$BN$15:$BN$65)</f>
        <v>38</v>
      </c>
      <c r="E31" s="48">
        <f>RANK('Overall Poverty Rates'!BV34,'Overall Poverty Rates'!$BV$15:$BV$65)</f>
        <v>45</v>
      </c>
      <c r="F31" s="69">
        <f>+'Overall Poverty Rates'!BV34-'Overall Poverty Rates'!BN34</f>
        <v>-1.6999999999999993</v>
      </c>
      <c r="G31" s="65">
        <f>+'Children in Poverty'!BN32</f>
        <v>10.9</v>
      </c>
      <c r="H31" s="48">
        <f>+'Children in Poverty'!DH32</f>
        <v>137287.24400000001</v>
      </c>
      <c r="I31" s="52">
        <f>RANK('Children in Poverty'!AY32,'Children in Poverty'!$AY$13:$AY$63)</f>
        <v>41</v>
      </c>
      <c r="J31" s="48">
        <f>RANK('Children in Poverty'!BN32,'Children in Poverty'!$BN$13:$BN$63)</f>
        <v>47</v>
      </c>
      <c r="K31" s="52">
        <f>+'Children in Poverty'!DH32-'Children in Poverty'!DK32</f>
        <v>-54654.043999999994</v>
      </c>
    </row>
    <row r="32" spans="1:12" ht="12.6">
      <c r="A32" s="47" t="s">
        <v>35</v>
      </c>
      <c r="B32" s="47"/>
      <c r="C32" s="59">
        <f>+'Overall Poverty Rates'!BV35</f>
        <v>9.3000000000000007</v>
      </c>
      <c r="D32" s="53">
        <f>RANK('Overall Poverty Rates'!BN35,'Overall Poverty Rates'!$BN$15:$BN$65)</f>
        <v>40</v>
      </c>
      <c r="E32" s="47">
        <f>RANK('Overall Poverty Rates'!BV35,'Overall Poverty Rates'!$BV$15:$BV$65)</f>
        <v>45</v>
      </c>
      <c r="F32" s="68">
        <f>+'Overall Poverty Rates'!BV35-'Overall Poverty Rates'!BN35</f>
        <v>-1.5</v>
      </c>
      <c r="G32" s="64">
        <f>+'Children in Poverty'!BN33</f>
        <v>12.4</v>
      </c>
      <c r="H32" s="47">
        <f>+'Children in Poverty'!DH33</f>
        <v>37183.508000000002</v>
      </c>
      <c r="I32" s="53">
        <f>RANK('Children in Poverty'!AY33,'Children in Poverty'!$AY$13:$AY$63)</f>
        <v>47</v>
      </c>
      <c r="J32" s="47">
        <f>RANK('Children in Poverty'!BN33,'Children in Poverty'!$BN$13:$BN$63)</f>
        <v>39</v>
      </c>
      <c r="K32" s="53">
        <f>+'Children in Poverty'!DH33-'Children in Poverty'!DK33</f>
        <v>-8157.7599999999948</v>
      </c>
    </row>
    <row r="33" spans="1:14" ht="12.6">
      <c r="A33" s="47" t="s">
        <v>36</v>
      </c>
      <c r="B33" s="47"/>
      <c r="C33" s="59">
        <f>+'Overall Poverty Rates'!BV36</f>
        <v>11.2</v>
      </c>
      <c r="D33" s="53">
        <f>RANK('Overall Poverty Rates'!BN36,'Overall Poverty Rates'!$BN$15:$BN$65)</f>
        <v>29</v>
      </c>
      <c r="E33" s="47">
        <f>RANK('Overall Poverty Rates'!BV36,'Overall Poverty Rates'!$BV$15:$BV$65)</f>
        <v>31</v>
      </c>
      <c r="F33" s="68">
        <f>+'Overall Poverty Rates'!BV36-'Overall Poverty Rates'!BN36</f>
        <v>-1.2000000000000011</v>
      </c>
      <c r="G33" s="64">
        <f>+'Children in Poverty'!BN34</f>
        <v>13.2</v>
      </c>
      <c r="H33" s="47">
        <f>+'Children in Poverty'!DH34</f>
        <v>59162.531999999999</v>
      </c>
      <c r="I33" s="53">
        <f>RANK('Children in Poverty'!AY34,'Children in Poverty'!$AY$13:$AY$63)</f>
        <v>29</v>
      </c>
      <c r="J33" s="47">
        <f>RANK('Children in Poverty'!BN34,'Children in Poverty'!$BN$13:$BN$63)</f>
        <v>35</v>
      </c>
      <c r="K33" s="53">
        <f>+'Children in Poverty'!DH34-'Children in Poverty'!DK34</f>
        <v>-21880.507999999994</v>
      </c>
    </row>
    <row r="34" spans="1:14" ht="12.6">
      <c r="A34" s="47" t="s">
        <v>37</v>
      </c>
      <c r="B34" s="47"/>
      <c r="C34" s="59">
        <f>+'Overall Poverty Rates'!BV37</f>
        <v>12.6</v>
      </c>
      <c r="D34" s="53">
        <f>RANK('Overall Poverty Rates'!BN37,'Overall Poverty Rates'!$BN$15:$BN$65)</f>
        <v>34</v>
      </c>
      <c r="E34" s="47">
        <f>RANK('Overall Poverty Rates'!BV37,'Overall Poverty Rates'!$BV$15:$BV$65)</f>
        <v>21</v>
      </c>
      <c r="F34" s="68">
        <f>+'Overall Poverty Rates'!BV37-'Overall Poverty Rates'!BN37</f>
        <v>1.0999999999999996</v>
      </c>
      <c r="G34" s="64">
        <f>+'Children in Poverty'!BN35</f>
        <v>14.9</v>
      </c>
      <c r="H34" s="47">
        <f>+'Children in Poverty'!DH35</f>
        <v>34059.612000000001</v>
      </c>
      <c r="I34" s="53">
        <f>RANK('Children in Poverty'!AY35,'Children in Poverty'!$AY$13:$AY$63)</f>
        <v>30</v>
      </c>
      <c r="J34" s="47">
        <f>RANK('Children in Poverty'!BN35,'Children in Poverty'!$BN$13:$BN$63)</f>
        <v>28</v>
      </c>
      <c r="K34" s="53">
        <f>+'Children in Poverty'!DH35-'Children in Poverty'!DK35</f>
        <v>-7569.8280000000013</v>
      </c>
    </row>
    <row r="35" spans="1:14" ht="12.6">
      <c r="A35" s="47" t="s">
        <v>38</v>
      </c>
      <c r="B35" s="47"/>
      <c r="C35" s="59">
        <f>+'Overall Poverty Rates'!BV38</f>
        <v>12.5</v>
      </c>
      <c r="D35" s="53">
        <f>RANK('Overall Poverty Rates'!BN38,'Overall Poverty Rates'!$BN$15:$BN$65)</f>
        <v>20</v>
      </c>
      <c r="E35" s="47">
        <f>RANK('Overall Poverty Rates'!BV38,'Overall Poverty Rates'!$BV$15:$BV$65)</f>
        <v>22</v>
      </c>
      <c r="F35" s="68">
        <f>+'Overall Poverty Rates'!BV38-'Overall Poverty Rates'!BN38</f>
        <v>-2.3000000000000007</v>
      </c>
      <c r="G35" s="64">
        <f>+'Children in Poverty'!BN36</f>
        <v>16.899999999999999</v>
      </c>
      <c r="H35" s="47">
        <f>+'Children in Poverty'!DH36</f>
        <v>117055.99099999999</v>
      </c>
      <c r="I35" s="53">
        <f>RANK('Children in Poverty'!AY36,'Children in Poverty'!$AY$13:$AY$63)</f>
        <v>21</v>
      </c>
      <c r="J35" s="47">
        <f>RANK('Children in Poverty'!BN36,'Children in Poverty'!$BN$13:$BN$63)</f>
        <v>21</v>
      </c>
      <c r="K35" s="53">
        <f>+'Children in Poverty'!DH36-'Children in Poverty'!DK36</f>
        <v>-28853.509000000005</v>
      </c>
    </row>
    <row r="36" spans="1:14" ht="12.6">
      <c r="A36" s="48" t="s">
        <v>39</v>
      </c>
      <c r="B36" s="48"/>
      <c r="C36" s="60">
        <f>+'Overall Poverty Rates'!BV39</f>
        <v>18.2</v>
      </c>
      <c r="D36" s="52">
        <f>RANK('Overall Poverty Rates'!BN39,'Overall Poverty Rates'!$BN$15:$BN$65)</f>
        <v>1</v>
      </c>
      <c r="E36" s="48">
        <f>RANK('Overall Poverty Rates'!BV39,'Overall Poverty Rates'!$BV$15:$BV$65)</f>
        <v>3</v>
      </c>
      <c r="F36" s="69">
        <f>+'Overall Poverty Rates'!BV39-'Overall Poverty Rates'!BN39</f>
        <v>-3.6000000000000014</v>
      </c>
      <c r="G36" s="65">
        <f>+'Children in Poverty'!BN37</f>
        <v>24.9</v>
      </c>
      <c r="H36" s="48">
        <f>+'Children in Poverty'!DH37</f>
        <v>118483.662</v>
      </c>
      <c r="I36" s="52">
        <f>RANK('Children in Poverty'!AY37,'Children in Poverty'!$AY$13:$AY$63)</f>
        <v>1</v>
      </c>
      <c r="J36" s="48">
        <f>RANK('Children in Poverty'!BN37,'Children in Poverty'!$BN$13:$BN$63)</f>
        <v>3</v>
      </c>
      <c r="K36" s="52">
        <f>+'Children in Poverty'!DH37-'Children in Poverty'!DK37</f>
        <v>-29591.292999999991</v>
      </c>
    </row>
    <row r="37" spans="1:14" ht="12.6">
      <c r="A37" s="48" t="s">
        <v>40</v>
      </c>
      <c r="B37" s="48"/>
      <c r="C37" s="60">
        <f>+'Overall Poverty Rates'!BV40</f>
        <v>11.4</v>
      </c>
      <c r="D37" s="52">
        <f>RANK('Overall Poverty Rates'!BN40,'Overall Poverty Rates'!$BN$15:$BN$65)</f>
        <v>22</v>
      </c>
      <c r="E37" s="48">
        <f>RANK('Overall Poverty Rates'!BV40,'Overall Poverty Rates'!$BV$15:$BV$65)</f>
        <v>28</v>
      </c>
      <c r="F37" s="69">
        <f>+'Overall Poverty Rates'!BV40-'Overall Poverty Rates'!BN40</f>
        <v>-2</v>
      </c>
      <c r="G37" s="65">
        <f>+'Children in Poverty'!BN38</f>
        <v>13.1</v>
      </c>
      <c r="H37" s="48">
        <f>+'Children in Poverty'!DH38</f>
        <v>113519.622</v>
      </c>
      <c r="I37" s="52">
        <f>RANK('Children in Poverty'!AY38,'Children in Poverty'!$AY$13:$AY$63)</f>
        <v>22</v>
      </c>
      <c r="J37" s="48">
        <f>RANK('Children in Poverty'!BN38,'Children in Poverty'!$BN$13:$BN$63)</f>
        <v>36</v>
      </c>
      <c r="K37" s="52">
        <f>+'Children in Poverty'!DH38-'Children in Poverty'!DK38</f>
        <v>-71813.13</v>
      </c>
    </row>
    <row r="38" spans="1:14" ht="12.6">
      <c r="A38" s="48" t="s">
        <v>41</v>
      </c>
      <c r="B38" s="48"/>
      <c r="C38" s="60">
        <f>+'Overall Poverty Rates'!BV41</f>
        <v>8.9</v>
      </c>
      <c r="D38" s="52">
        <f>RANK('Overall Poverty Rates'!BN41,'Overall Poverty Rates'!$BN$15:$BN$65)</f>
        <v>43</v>
      </c>
      <c r="E38" s="48">
        <f>RANK('Overall Poverty Rates'!BV41,'Overall Poverty Rates'!$BV$15:$BV$65)</f>
        <v>50</v>
      </c>
      <c r="F38" s="69">
        <f>+'Overall Poverty Rates'!BV41-'Overall Poverty Rates'!BN41</f>
        <v>-1.6999999999999993</v>
      </c>
      <c r="G38" s="65">
        <f>+'Children in Poverty'!BN39</f>
        <v>9.9</v>
      </c>
      <c r="H38" s="48">
        <f>+'Children in Poverty'!DH39</f>
        <v>92187.216</v>
      </c>
      <c r="I38" s="52">
        <f>RANK('Children in Poverty'!AY39,'Children in Poverty'!$AY$13:$AY$63)</f>
        <v>48</v>
      </c>
      <c r="J38" s="48">
        <f>RANK('Children in Poverty'!BN39,'Children in Poverty'!$BN$13:$BN$63)</f>
        <v>50</v>
      </c>
      <c r="K38" s="52">
        <f>+'Children in Poverty'!DH39-'Children in Poverty'!DK39</f>
        <v>-28060.079000000012</v>
      </c>
    </row>
    <row r="39" spans="1:14" ht="12.6">
      <c r="A39" s="48" t="s">
        <v>42</v>
      </c>
      <c r="B39" s="48"/>
      <c r="C39" s="60">
        <f>+'Overall Poverty Rates'!BV42</f>
        <v>9.8000000000000007</v>
      </c>
      <c r="D39" s="52">
        <f>RANK('Overall Poverty Rates'!BN42,'Overall Poverty Rates'!$BN$15:$BN$65)</f>
        <v>32</v>
      </c>
      <c r="E39" s="48">
        <f>RANK('Overall Poverty Rates'!BV42,'Overall Poverty Rates'!$BV$15:$BV$65)</f>
        <v>43</v>
      </c>
      <c r="F39" s="69">
        <f>+'Overall Poverty Rates'!BV42-'Overall Poverty Rates'!BN42</f>
        <v>-2.0999999999999996</v>
      </c>
      <c r="G39" s="65">
        <f>+'Children in Poverty'!BN40</f>
        <v>12</v>
      </c>
      <c r="H39" s="48">
        <f>+'Children in Poverty'!DH40</f>
        <v>199567.08</v>
      </c>
      <c r="I39" s="52">
        <f>RANK('Children in Poverty'!AY40,'Children in Poverty'!$AY$13:$AY$63)</f>
        <v>35</v>
      </c>
      <c r="J39" s="48">
        <f>RANK('Children in Poverty'!BN40,'Children in Poverty'!$BN$13:$BN$63)</f>
        <v>41</v>
      </c>
      <c r="K39" s="52">
        <f>+'Children in Poverty'!DH40-'Children in Poverty'!DK40</f>
        <v>-80909.095000000001</v>
      </c>
    </row>
    <row r="40" spans="1:14" ht="12.6">
      <c r="A40" s="49" t="s">
        <v>43</v>
      </c>
      <c r="B40" s="49"/>
      <c r="C40" s="184">
        <f>+'Overall Poverty Rates'!BV43</f>
        <v>10.1</v>
      </c>
      <c r="D40" s="56">
        <f>RANK('Overall Poverty Rates'!BN43,'Overall Poverty Rates'!$BN$15:$BN$65)</f>
        <v>44</v>
      </c>
      <c r="E40" s="49">
        <f>RANK('Overall Poverty Rates'!BV43,'Overall Poverty Rates'!$BV$15:$BV$65)</f>
        <v>38</v>
      </c>
      <c r="F40" s="185">
        <f>+'Overall Poverty Rates'!BV43-'Overall Poverty Rates'!BN43</f>
        <v>-0.20000000000000107</v>
      </c>
      <c r="G40" s="66">
        <f>+'Children in Poverty'!BN41</f>
        <v>11.6</v>
      </c>
      <c r="H40" s="192">
        <f>+'Children in Poverty'!DH41</f>
        <v>15513.143999999998</v>
      </c>
      <c r="I40" s="56">
        <f>RANK('Children in Poverty'!AY41,'Children in Poverty'!$AY$13:$AY$63)</f>
        <v>51</v>
      </c>
      <c r="J40" s="49">
        <f>RANK('Children in Poverty'!BN41,'Children in Poverty'!$BN$13:$BN$63)</f>
        <v>43</v>
      </c>
      <c r="K40" s="56">
        <f>+'Children in Poverty'!DH41-'Children in Poverty'!DK41</f>
        <v>-2192.2000000000025</v>
      </c>
    </row>
    <row r="41" spans="1:14" ht="15">
      <c r="A41" s="47" t="s">
        <v>44</v>
      </c>
      <c r="B41" s="234"/>
      <c r="C41" s="59">
        <f>+'Overall Poverty Rates'!BV11</f>
        <v>11.45</v>
      </c>
      <c r="D41" s="53"/>
      <c r="E41" s="47"/>
      <c r="F41" s="68">
        <f>+'Overall Poverty Rates'!BV11-'Overall Poverty Rates'!BN11</f>
        <v>-1.1500000000000004</v>
      </c>
      <c r="G41" s="64">
        <f>+'Children in Poverty'!BN9</f>
        <v>14.85</v>
      </c>
      <c r="H41" s="47">
        <f>+'Children in Poverty'!DH9</f>
        <v>2279231.46</v>
      </c>
      <c r="I41" s="53"/>
      <c r="J41" s="47"/>
      <c r="K41" s="53">
        <f>+'Children in Poverty'!DH9-'Children in Poverty'!DK9</f>
        <v>-578404.41200000001</v>
      </c>
      <c r="N41" s="240"/>
    </row>
    <row r="42" spans="1:14" ht="12.6">
      <c r="A42" s="47" t="s">
        <v>13</v>
      </c>
      <c r="B42" s="47"/>
      <c r="C42" s="59">
        <f>(C41/$C$7)*100</f>
        <v>93.089430894308933</v>
      </c>
      <c r="D42" s="53"/>
      <c r="E42" s="47"/>
      <c r="F42" s="68"/>
      <c r="G42" s="64">
        <f>(G41/$G$7)*100</f>
        <v>88.392857142857139</v>
      </c>
      <c r="H42" s="88">
        <f>(H41/$H$7)*100</f>
        <v>18.575080763959015</v>
      </c>
      <c r="I42" s="53"/>
      <c r="J42" s="47"/>
      <c r="K42" s="64">
        <f>(K41/$K$7)*100</f>
        <v>15.644080221203662</v>
      </c>
    </row>
    <row r="43" spans="1:14" ht="12.6">
      <c r="A43" s="48" t="s">
        <v>45</v>
      </c>
      <c r="B43" s="48"/>
      <c r="C43" s="60">
        <f>+'Overall Poverty Rates'!BV44</f>
        <v>11.5</v>
      </c>
      <c r="D43" s="52">
        <f>RANK('Overall Poverty Rates'!BN44,'Overall Poverty Rates'!$BN$15:$BN$65)</f>
        <v>26</v>
      </c>
      <c r="E43" s="48">
        <f>RANK('Overall Poverty Rates'!BV44,'Overall Poverty Rates'!$BV$15:$BV$65)</f>
        <v>27</v>
      </c>
      <c r="F43" s="69">
        <f>+'Overall Poverty Rates'!BV44-'Overall Poverty Rates'!BN44</f>
        <v>-1.1999999999999993</v>
      </c>
      <c r="G43" s="65">
        <f>+'Children in Poverty'!BN42</f>
        <v>15.7</v>
      </c>
      <c r="H43" s="48">
        <f>+'Children in Poverty'!DH42</f>
        <v>442385.02299999999</v>
      </c>
      <c r="I43" s="52">
        <f>RANK('Children in Poverty'!AY42,'Children in Poverty'!$AY$13:$AY$63)</f>
        <v>25</v>
      </c>
      <c r="J43" s="48">
        <f>RANK('Children in Poverty'!BN42,'Children in Poverty'!$BN$13:$BN$63)</f>
        <v>24</v>
      </c>
      <c r="K43" s="52">
        <f>+'Children in Poverty'!DH42-'Children in Poverty'!DK42</f>
        <v>-161286.72500000015</v>
      </c>
    </row>
    <row r="44" spans="1:14" ht="12.6">
      <c r="A44" s="48" t="s">
        <v>46</v>
      </c>
      <c r="B44" s="48"/>
      <c r="C44" s="60">
        <f>+'Overall Poverty Rates'!BV45</f>
        <v>11.9</v>
      </c>
      <c r="D44" s="52">
        <f>RANK('Overall Poverty Rates'!BN45,'Overall Poverty Rates'!$BN$15:$BN$65)</f>
        <v>18</v>
      </c>
      <c r="E44" s="48">
        <f>RANK('Overall Poverty Rates'!BV45,'Overall Poverty Rates'!$BV$15:$BV$65)</f>
        <v>24</v>
      </c>
      <c r="F44" s="69">
        <f>+'Overall Poverty Rates'!BV45-'Overall Poverty Rates'!BN45</f>
        <v>-3</v>
      </c>
      <c r="G44" s="65">
        <f>+'Children in Poverty'!BN43</f>
        <v>15.2</v>
      </c>
      <c r="H44" s="48">
        <f>+'Children in Poverty'!DH43</f>
        <v>238332.04799999998</v>
      </c>
      <c r="I44" s="52">
        <f>RANK('Children in Poverty'!AY43,'Children in Poverty'!$AY$13:$AY$63)</f>
        <v>23</v>
      </c>
      <c r="J44" s="48">
        <f>RANK('Children in Poverty'!BN43,'Children in Poverty'!$BN$13:$BN$63)</f>
        <v>26</v>
      </c>
      <c r="K44" s="52">
        <f>+'Children in Poverty'!DH43-'Children in Poverty'!DK43</f>
        <v>-101782.25700000001</v>
      </c>
    </row>
    <row r="45" spans="1:14" ht="12.6">
      <c r="A45" s="48" t="s">
        <v>47</v>
      </c>
      <c r="B45" s="48"/>
      <c r="C45" s="60">
        <f>+'Overall Poverty Rates'!BV46</f>
        <v>11.2</v>
      </c>
      <c r="D45" s="52">
        <f>RANK('Overall Poverty Rates'!BN46,'Overall Poverty Rates'!$BN$15:$BN$65)</f>
        <v>35</v>
      </c>
      <c r="E45" s="48">
        <f>RANK('Overall Poverty Rates'!BV46,'Overall Poverty Rates'!$BV$15:$BV$65)</f>
        <v>31</v>
      </c>
      <c r="F45" s="69">
        <f>+'Overall Poverty Rates'!BV46-'Overall Poverty Rates'!BN46</f>
        <v>-0.10000000000000142</v>
      </c>
      <c r="G45" s="65">
        <f>+'Children in Poverty'!BN44</f>
        <v>13</v>
      </c>
      <c r="H45" s="48">
        <f>+'Children in Poverty'!DH44</f>
        <v>94489.33</v>
      </c>
      <c r="I45" s="52">
        <f>RANK('Children in Poverty'!AY44,'Children in Poverty'!$AY$13:$AY$63)</f>
        <v>42</v>
      </c>
      <c r="J45" s="48">
        <f>RANK('Children in Poverty'!BN44,'Children in Poverty'!$BN$13:$BN$63)</f>
        <v>37</v>
      </c>
      <c r="K45" s="52">
        <f>+'Children in Poverty'!DH44-'Children in Poverty'!DK44</f>
        <v>-16581.631999999998</v>
      </c>
    </row>
    <row r="46" spans="1:14" ht="12.6">
      <c r="A46" s="48" t="s">
        <v>48</v>
      </c>
      <c r="B46" s="48"/>
      <c r="C46" s="60">
        <f>+'Overall Poverty Rates'!BV47</f>
        <v>11.4</v>
      </c>
      <c r="D46" s="52">
        <f>RANK('Overall Poverty Rates'!BN47,'Overall Poverty Rates'!$BN$15:$BN$65)</f>
        <v>27</v>
      </c>
      <c r="E46" s="48">
        <f>RANK('Overall Poverty Rates'!BV47,'Overall Poverty Rates'!$BV$15:$BV$65)</f>
        <v>28</v>
      </c>
      <c r="F46" s="69">
        <f>+'Overall Poverty Rates'!BV47-'Overall Poverty Rates'!BN47</f>
        <v>-1.1999999999999993</v>
      </c>
      <c r="G46" s="65">
        <f>+'Children in Poverty'!BN45</f>
        <v>14.7</v>
      </c>
      <c r="H46" s="48">
        <f>+'Children in Poverty'!DH45</f>
        <v>102936.75</v>
      </c>
      <c r="I46" s="52">
        <f>RANK('Children in Poverty'!AY45,'Children in Poverty'!$AY$13:$AY$63)</f>
        <v>33</v>
      </c>
      <c r="J46" s="48">
        <f>RANK('Children in Poverty'!BN45,'Children in Poverty'!$BN$13:$BN$63)</f>
        <v>29</v>
      </c>
      <c r="K46" s="52">
        <f>+'Children in Poverty'!DH45-'Children in Poverty'!DK45</f>
        <v>-24975.131999999998</v>
      </c>
    </row>
    <row r="47" spans="1:14" ht="12.6">
      <c r="A47" s="47" t="s">
        <v>49</v>
      </c>
      <c r="B47" s="47"/>
      <c r="C47" s="59">
        <f>+'Overall Poverty Rates'!BV48</f>
        <v>13</v>
      </c>
      <c r="D47" s="53">
        <f>RANK('Overall Poverty Rates'!BN48,'Overall Poverty Rates'!$BN$15:$BN$65)</f>
        <v>22</v>
      </c>
      <c r="E47" s="47">
        <f>RANK('Overall Poverty Rates'!BV48,'Overall Poverty Rates'!$BV$15:$BV$65)</f>
        <v>17</v>
      </c>
      <c r="F47" s="68">
        <f>+'Overall Poverty Rates'!BV48-'Overall Poverty Rates'!BN48</f>
        <v>-0.40000000000000036</v>
      </c>
      <c r="G47" s="64">
        <f>+'Children in Poverty'!BN46</f>
        <v>17.600000000000001</v>
      </c>
      <c r="H47" s="47">
        <f>+'Children in Poverty'!DH46</f>
        <v>377332.20800000004</v>
      </c>
      <c r="I47" s="53">
        <f>RANK('Children in Poverty'!AY46,'Children in Poverty'!$AY$13:$AY$63)</f>
        <v>18</v>
      </c>
      <c r="J47" s="47">
        <f>RANK('Children in Poverty'!BN46,'Children in Poverty'!$BN$13:$BN$63)</f>
        <v>19</v>
      </c>
      <c r="K47" s="53">
        <f>+'Children in Poverty'!DH46-'Children in Poverty'!DK46</f>
        <v>-125244.33199999999</v>
      </c>
    </row>
    <row r="48" spans="1:14" ht="12.6">
      <c r="A48" s="47" t="s">
        <v>50</v>
      </c>
      <c r="B48" s="47"/>
      <c r="C48" s="59">
        <f>+'Overall Poverty Rates'!BV49</f>
        <v>9</v>
      </c>
      <c r="D48" s="53">
        <f>RANK('Overall Poverty Rates'!BN49,'Overall Poverty Rates'!$BN$15:$BN$65)</f>
        <v>49</v>
      </c>
      <c r="E48" s="47">
        <f>RANK('Overall Poverty Rates'!BV49,'Overall Poverty Rates'!$BV$15:$BV$65)</f>
        <v>48</v>
      </c>
      <c r="F48" s="68">
        <f>+'Overall Poverty Rates'!BV49-'Overall Poverty Rates'!BN49</f>
        <v>0</v>
      </c>
      <c r="G48" s="64">
        <f>+'Children in Poverty'!BN47</f>
        <v>11.2</v>
      </c>
      <c r="H48" s="47">
        <f>+'Children in Poverty'!DH47</f>
        <v>145953.58399999997</v>
      </c>
      <c r="I48" s="53">
        <f>RANK('Children in Poverty'!AY47,'Children in Poverty'!$AY$13:$AY$63)</f>
        <v>44</v>
      </c>
      <c r="J48" s="47">
        <f>RANK('Children in Poverty'!BN47,'Children in Poverty'!$BN$13:$BN$63)</f>
        <v>45</v>
      </c>
      <c r="K48" s="53">
        <f>+'Children in Poverty'!DH47-'Children in Poverty'!DK47</f>
        <v>-45038.49000000002</v>
      </c>
    </row>
    <row r="49" spans="1:11" ht="12.6">
      <c r="A49" s="47" t="s">
        <v>51</v>
      </c>
      <c r="B49" s="47"/>
      <c r="C49" s="59">
        <f>+'Overall Poverty Rates'!BV50</f>
        <v>12.9</v>
      </c>
      <c r="D49" s="53">
        <f>RANK('Overall Poverty Rates'!BN50,'Overall Poverty Rates'!$BN$15:$BN$65)</f>
        <v>27</v>
      </c>
      <c r="E49" s="47">
        <f>RANK('Overall Poverty Rates'!BV50,'Overall Poverty Rates'!$BV$15:$BV$65)</f>
        <v>19</v>
      </c>
      <c r="F49" s="68">
        <f>+'Overall Poverty Rates'!BV50-'Overall Poverty Rates'!BN50</f>
        <v>0.30000000000000071</v>
      </c>
      <c r="G49" s="64">
        <f>+'Children in Poverty'!BN48</f>
        <v>17.100000000000001</v>
      </c>
      <c r="H49" s="47">
        <f>+'Children in Poverty'!DH48</f>
        <v>234356.52600000001</v>
      </c>
      <c r="I49" s="53">
        <f>RANK('Children in Poverty'!AY48,'Children in Poverty'!$AY$13:$AY$63)</f>
        <v>24</v>
      </c>
      <c r="J49" s="47">
        <f>RANK('Children in Poverty'!BN48,'Children in Poverty'!$BN$13:$BN$63)</f>
        <v>20</v>
      </c>
      <c r="K49" s="53">
        <f>+'Children in Poverty'!DH48-'Children in Poverty'!DK48</f>
        <v>-59486.926999999967</v>
      </c>
    </row>
    <row r="50" spans="1:11" ht="12.6">
      <c r="A50" s="47" t="s">
        <v>52</v>
      </c>
      <c r="B50" s="47"/>
      <c r="C50" s="59">
        <f>+'Overall Poverty Rates'!BV51</f>
        <v>9.9</v>
      </c>
      <c r="D50" s="53">
        <f>RANK('Overall Poverty Rates'!BN51,'Overall Poverty Rates'!$BN$15:$BN$65)</f>
        <v>39</v>
      </c>
      <c r="E50" s="47">
        <f>RANK('Overall Poverty Rates'!BV51,'Overall Poverty Rates'!$BV$15:$BV$65)</f>
        <v>41</v>
      </c>
      <c r="F50" s="68">
        <f>+'Overall Poverty Rates'!BV51-'Overall Poverty Rates'!BN51</f>
        <v>-1</v>
      </c>
      <c r="G50" s="64">
        <f>+'Children in Poverty'!BN49</f>
        <v>11</v>
      </c>
      <c r="H50" s="47">
        <f>+'Children in Poverty'!DH49</f>
        <v>52368.14</v>
      </c>
      <c r="I50" s="53">
        <f>RANK('Children in Poverty'!AY49,'Children in Poverty'!$AY$13:$AY$63)</f>
        <v>36</v>
      </c>
      <c r="J50" s="47">
        <f>RANK('Children in Poverty'!BN49,'Children in Poverty'!$BN$13:$BN$63)</f>
        <v>46</v>
      </c>
      <c r="K50" s="53">
        <f>+'Children in Poverty'!DH49-'Children in Poverty'!DK49</f>
        <v>-23222.517999999996</v>
      </c>
    </row>
    <row r="51" spans="1:11" ht="12.6">
      <c r="A51" s="48" t="s">
        <v>53</v>
      </c>
      <c r="B51" s="48"/>
      <c r="C51" s="60">
        <f>+'Overall Poverty Rates'!BV52</f>
        <v>10.6</v>
      </c>
      <c r="D51" s="52">
        <f>RANK('Overall Poverty Rates'!BN52,'Overall Poverty Rates'!$BN$15:$BN$65)</f>
        <v>36</v>
      </c>
      <c r="E51" s="48">
        <f>RANK('Overall Poverty Rates'!BV52,'Overall Poverty Rates'!$BV$15:$BV$65)</f>
        <v>35</v>
      </c>
      <c r="F51" s="69">
        <f>+'Overall Poverty Rates'!BV52-'Overall Poverty Rates'!BN52</f>
        <v>-0.59999999999999964</v>
      </c>
      <c r="G51" s="65">
        <f>+'Children in Poverty'!BN50</f>
        <v>10.199999999999999</v>
      </c>
      <c r="H51" s="48">
        <f>+'Children in Poverty'!DH50</f>
        <v>18377.34</v>
      </c>
      <c r="I51" s="52">
        <f>RANK('Children in Poverty'!AY50,'Children in Poverty'!$AY$13:$AY$63)</f>
        <v>46</v>
      </c>
      <c r="J51" s="48">
        <f>RANK('Children in Poverty'!BN50,'Children in Poverty'!$BN$13:$BN$63)</f>
        <v>48</v>
      </c>
      <c r="K51" s="52">
        <f>+'Children in Poverty'!DH50-'Children in Poverty'!DK50</f>
        <v>-6564.655999999999</v>
      </c>
    </row>
    <row r="52" spans="1:11" ht="12.6">
      <c r="A52" s="48" t="s">
        <v>54</v>
      </c>
      <c r="B52" s="48"/>
      <c r="C52" s="60">
        <f>+'Overall Poverty Rates'!BV53</f>
        <v>13.1</v>
      </c>
      <c r="D52" s="52">
        <f>RANK('Overall Poverty Rates'!BN53,'Overall Poverty Rates'!$BN$15:$BN$65)</f>
        <v>21</v>
      </c>
      <c r="E52" s="48">
        <f>RANK('Overall Poverty Rates'!BV53,'Overall Poverty Rates'!$BV$15:$BV$65)</f>
        <v>16</v>
      </c>
      <c r="F52" s="69">
        <f>+'Overall Poverty Rates'!BV53-'Overall Poverty Rates'!BN53</f>
        <v>-1.5999999999999996</v>
      </c>
      <c r="G52" s="65">
        <f>+'Children in Poverty'!BN51</f>
        <v>18.399999999999999</v>
      </c>
      <c r="H52" s="48">
        <f>+'Children in Poverty'!DH51</f>
        <v>474355.49599999998</v>
      </c>
      <c r="I52" s="52">
        <f>RANK('Children in Poverty'!AY51,'Children in Poverty'!$AY$13:$AY$63)</f>
        <v>16</v>
      </c>
      <c r="J52" s="48">
        <f>RANK('Children in Poverty'!BN51,'Children in Poverty'!$BN$13:$BN$63)</f>
        <v>16</v>
      </c>
      <c r="K52" s="52">
        <f>+'Children in Poverty'!DH51-'Children in Poverty'!DK51</f>
        <v>-129816.12000000005</v>
      </c>
    </row>
    <row r="53" spans="1:11" ht="12.6">
      <c r="A53" s="48" t="s">
        <v>55</v>
      </c>
      <c r="B53" s="48"/>
      <c r="C53" s="60">
        <f>+'Overall Poverty Rates'!BV54</f>
        <v>11.9</v>
      </c>
      <c r="D53" s="52">
        <f>RANK('Overall Poverty Rates'!BN54,'Overall Poverty Rates'!$BN$15:$BN$65)</f>
        <v>24</v>
      </c>
      <c r="E53" s="48">
        <f>RANK('Overall Poverty Rates'!BV54,'Overall Poverty Rates'!$BV$15:$BV$65)</f>
        <v>24</v>
      </c>
      <c r="F53" s="69">
        <f>+'Overall Poverty Rates'!BV54-'Overall Poverty Rates'!BN54</f>
        <v>-1.4000000000000004</v>
      </c>
      <c r="G53" s="65">
        <f>+'Children in Poverty'!BN52</f>
        <v>15</v>
      </c>
      <c r="H53" s="48">
        <f>+'Children in Poverty'!DH52</f>
        <v>32565.149999999998</v>
      </c>
      <c r="I53" s="52">
        <f>RANK('Children in Poverty'!AY52,'Children in Poverty'!$AY$13:$AY$63)</f>
        <v>32</v>
      </c>
      <c r="J53" s="48">
        <f>RANK('Children in Poverty'!BN52,'Children in Poverty'!$BN$13:$BN$63)</f>
        <v>27</v>
      </c>
      <c r="K53" s="52">
        <f>+'Children in Poverty'!DH52-'Children in Poverty'!DK52</f>
        <v>-5308.1100000000042</v>
      </c>
    </row>
    <row r="54" spans="1:11" ht="12.6">
      <c r="A54" s="48" t="s">
        <v>56</v>
      </c>
      <c r="B54" s="48"/>
      <c r="C54" s="60">
        <f>+'Overall Poverty Rates'!BV55</f>
        <v>10.4</v>
      </c>
      <c r="D54" s="52">
        <f>RANK('Overall Poverty Rates'!BN55,'Overall Poverty Rates'!$BN$15:$BN$65)</f>
        <v>32</v>
      </c>
      <c r="E54" s="48">
        <f>RANK('Overall Poverty Rates'!BV55,'Overall Poverty Rates'!$BV$15:$BV$65)</f>
        <v>36</v>
      </c>
      <c r="F54" s="69">
        <f>+'Overall Poverty Rates'!BV55-'Overall Poverty Rates'!BN55</f>
        <v>-1.5</v>
      </c>
      <c r="G54" s="65">
        <f>+'Children in Poverty'!BN53</f>
        <v>13.5</v>
      </c>
      <c r="H54" s="48">
        <f>+'Children in Poverty'!DH53</f>
        <v>170990.46000000002</v>
      </c>
      <c r="I54" s="52">
        <f>RANK('Children in Poverty'!AY53,'Children in Poverty'!$AY$13:$AY$63)</f>
        <v>31</v>
      </c>
      <c r="J54" s="48">
        <f>RANK('Children in Poverty'!BN53,'Children in Poverty'!$BN$13:$BN$63)</f>
        <v>33</v>
      </c>
      <c r="K54" s="52">
        <f>+'Children in Poverty'!DH53-'Children in Poverty'!DK53</f>
        <v>-68244.315999999963</v>
      </c>
    </row>
    <row r="55" spans="1:11" ht="15">
      <c r="A55" s="50" t="s">
        <v>57</v>
      </c>
      <c r="B55" s="234"/>
      <c r="C55" s="61">
        <f>+'Overall Poverty Rates'!BV13</f>
        <v>10.199999999999999</v>
      </c>
      <c r="D55" s="54"/>
      <c r="E55" s="50"/>
      <c r="F55" s="70">
        <f>+'Overall Poverty Rates'!BV13-'Overall Poverty Rates'!BN13</f>
        <v>-0.60000000000000142</v>
      </c>
      <c r="G55" s="67">
        <f>+'Children in Poverty'!BN11</f>
        <v>13.8</v>
      </c>
      <c r="H55" s="50">
        <f>+'Children in Poverty'!DH11</f>
        <v>1587592.1580000001</v>
      </c>
      <c r="I55" s="54"/>
      <c r="J55" s="50"/>
      <c r="K55" s="54">
        <f>+'Children in Poverty'!DH11-'Children in Poverty'!DK11</f>
        <v>-315372.94800000009</v>
      </c>
    </row>
    <row r="56" spans="1:11" ht="12.6">
      <c r="A56" s="47" t="s">
        <v>13</v>
      </c>
      <c r="B56" s="47"/>
      <c r="C56" s="59">
        <f>(C55/$C$7)*100</f>
        <v>82.926829268292664</v>
      </c>
      <c r="D56" s="53"/>
      <c r="E56" s="47"/>
      <c r="F56" s="68"/>
      <c r="G56" s="64">
        <f>(G55/$G$7)*100</f>
        <v>82.142857142857139</v>
      </c>
      <c r="H56" s="88">
        <f>(H55/$H$7)*100</f>
        <v>12.938419406986416</v>
      </c>
      <c r="I56" s="53"/>
      <c r="J56" s="47"/>
      <c r="K56" s="64">
        <f>(K55/$K$7)*100</f>
        <v>8.5298790876261386</v>
      </c>
    </row>
    <row r="57" spans="1:11" ht="12.6">
      <c r="A57" s="48" t="s">
        <v>58</v>
      </c>
      <c r="B57" s="48"/>
      <c r="C57" s="60">
        <f>+'Overall Poverty Rates'!BV56</f>
        <v>10</v>
      </c>
      <c r="D57" s="52">
        <f>RANK('Overall Poverty Rates'!BN56,'Overall Poverty Rates'!$BN$15:$BN$65)</f>
        <v>48</v>
      </c>
      <c r="E57" s="48">
        <f>RANK('Overall Poverty Rates'!BV56,'Overall Poverty Rates'!$BV$15:$BV$65)</f>
        <v>40</v>
      </c>
      <c r="F57" s="69">
        <f>+'Overall Poverty Rates'!BV56-'Overall Poverty Rates'!BN56</f>
        <v>0.5</v>
      </c>
      <c r="G57" s="65">
        <f>+'Children in Poverty'!BN54</f>
        <v>14.1</v>
      </c>
      <c r="H57" s="48">
        <f>+'Children in Poverty'!DH54</f>
        <v>102569.04</v>
      </c>
      <c r="I57" s="52">
        <f>RANK('Children in Poverty'!AY54,'Children in Poverty'!$AY$13:$AY$63)</f>
        <v>44</v>
      </c>
      <c r="J57" s="48">
        <f>RANK('Children in Poverty'!BN54,'Children in Poverty'!$BN$13:$BN$63)</f>
        <v>30</v>
      </c>
      <c r="K57" s="52">
        <f>+'Children in Poverty'!DH54-'Children in Poverty'!DK54</f>
        <v>-12970.029999999999</v>
      </c>
    </row>
    <row r="58" spans="1:11" ht="12.6">
      <c r="A58" s="48" t="s">
        <v>59</v>
      </c>
      <c r="B58" s="48"/>
      <c r="C58" s="60">
        <f>+'Overall Poverty Rates'!BV57</f>
        <v>10.9</v>
      </c>
      <c r="D58" s="52">
        <f>RANK('Overall Poverty Rates'!BN57,'Overall Poverty Rates'!$BN$15:$BN$65)</f>
        <v>25</v>
      </c>
      <c r="E58" s="48">
        <f>RANK('Overall Poverty Rates'!BV57,'Overall Poverty Rates'!$BV$15:$BV$65)</f>
        <v>33</v>
      </c>
      <c r="F58" s="69">
        <f>+'Overall Poverty Rates'!BV57-'Overall Poverty Rates'!BN57</f>
        <v>-1.9000000000000004</v>
      </c>
      <c r="G58" s="65">
        <f>+'Children in Poverty'!BN55</f>
        <v>13.8</v>
      </c>
      <c r="H58" s="48">
        <f>+'Children in Poverty'!DH55</f>
        <v>34340.196000000004</v>
      </c>
      <c r="I58" s="52">
        <f>RANK('Children in Poverty'!AY55,'Children in Poverty'!$AY$13:$AY$63)</f>
        <v>28</v>
      </c>
      <c r="J58" s="48">
        <f>RANK('Children in Poverty'!BN55,'Children in Poverty'!$BN$13:$BN$63)</f>
        <v>32</v>
      </c>
      <c r="K58" s="52">
        <f>+'Children in Poverty'!DH55-'Children in Poverty'!DK55</f>
        <v>-15124.411</v>
      </c>
    </row>
    <row r="59" spans="1:11" ht="12.6">
      <c r="A59" s="48" t="s">
        <v>60</v>
      </c>
      <c r="B59" s="48"/>
      <c r="C59" s="60">
        <f>+'Overall Poverty Rates'!BV58</f>
        <v>9.4</v>
      </c>
      <c r="D59" s="52">
        <f>RANK('Overall Poverty Rates'!BN58,'Overall Poverty Rates'!$BN$15:$BN$65)</f>
        <v>29</v>
      </c>
      <c r="E59" s="48">
        <f>RANK('Overall Poverty Rates'!BV58,'Overall Poverty Rates'!$BV$15:$BV$65)</f>
        <v>44</v>
      </c>
      <c r="F59" s="69">
        <f>+'Overall Poverty Rates'!BV58-'Overall Poverty Rates'!BN58</f>
        <v>-3</v>
      </c>
      <c r="G59" s="65">
        <f>+'Children in Poverty'!BN56</f>
        <v>11.6</v>
      </c>
      <c r="H59" s="48">
        <f>+'Children in Poverty'!DH56</f>
        <v>156924.68399999998</v>
      </c>
      <c r="I59" s="52">
        <f>RANK('Children in Poverty'!AY56,'Children in Poverty'!$AY$13:$AY$63)</f>
        <v>43</v>
      </c>
      <c r="J59" s="48">
        <f>RANK('Children in Poverty'!BN56,'Children in Poverty'!$BN$13:$BN$63)</f>
        <v>43</v>
      </c>
      <c r="K59" s="52">
        <f>+'Children in Poverty'!DH56-'Children in Poverty'!DK56</f>
        <v>-54426.452000000019</v>
      </c>
    </row>
    <row r="60" spans="1:11" ht="12.6">
      <c r="A60" s="48" t="s">
        <v>61</v>
      </c>
      <c r="B60" s="48"/>
      <c r="C60" s="60">
        <f>+'Overall Poverty Rates'!BV59</f>
        <v>7.3</v>
      </c>
      <c r="D60" s="52">
        <f>RANK('Overall Poverty Rates'!BN59,'Overall Poverty Rates'!$BN$15:$BN$65)</f>
        <v>51</v>
      </c>
      <c r="E60" s="48">
        <f>RANK('Overall Poverty Rates'!BV59,'Overall Poverty Rates'!$BV$15:$BV$65)</f>
        <v>51</v>
      </c>
      <c r="F60" s="69">
        <f>+'Overall Poverty Rates'!BV59-'Overall Poverty Rates'!BN59</f>
        <v>0.70000000000000018</v>
      </c>
      <c r="G60" s="65">
        <f>+'Children in Poverty'!BN57</f>
        <v>7.1</v>
      </c>
      <c r="H60" s="48">
        <f>+'Children in Poverty'!DH57</f>
        <v>18122.963</v>
      </c>
      <c r="I60" s="52">
        <f>RANK('Children in Poverty'!AY57,'Children in Poverty'!$AY$13:$AY$63)</f>
        <v>49</v>
      </c>
      <c r="J60" s="48">
        <f>RANK('Children in Poverty'!BN57,'Children in Poverty'!$BN$13:$BN$63)</f>
        <v>51</v>
      </c>
      <c r="K60" s="52">
        <f>+'Children in Poverty'!DH57-'Children in Poverty'!DK57</f>
        <v>-16605.367000000002</v>
      </c>
    </row>
    <row r="61" spans="1:11" ht="12.6">
      <c r="A61" s="47" t="s">
        <v>62</v>
      </c>
      <c r="B61" s="47"/>
      <c r="C61" s="59">
        <f>+'Overall Poverty Rates'!BV60</f>
        <v>9.1999999999999993</v>
      </c>
      <c r="D61" s="53">
        <f>RANK('Overall Poverty Rates'!BN60,'Overall Poverty Rates'!$BN$15:$BN$65)</f>
        <v>40</v>
      </c>
      <c r="E61" s="47">
        <f>RANK('Overall Poverty Rates'!BV60,'Overall Poverty Rates'!$BV$15:$BV$65)</f>
        <v>47</v>
      </c>
      <c r="F61" s="68">
        <f>+'Overall Poverty Rates'!BV60-'Overall Poverty Rates'!BN60</f>
        <v>-1.6000000000000014</v>
      </c>
      <c r="G61" s="64">
        <f>+'Children in Poverty'!BN58</f>
        <v>12.3</v>
      </c>
      <c r="H61" s="47">
        <f>+'Children in Poverty'!DH58</f>
        <v>238443.61800000002</v>
      </c>
      <c r="I61" s="53">
        <f>RANK('Children in Poverty'!AY58,'Children in Poverty'!$AY$13:$AY$63)</f>
        <v>37</v>
      </c>
      <c r="J61" s="47">
        <f>RANK('Children in Poverty'!BN58,'Children in Poverty'!$BN$13:$BN$63)</f>
        <v>40</v>
      </c>
      <c r="K61" s="53">
        <f>+'Children in Poverty'!DH58-'Children in Poverty'!DK58</f>
        <v>-81477.260999999999</v>
      </c>
    </row>
    <row r="62" spans="1:11" ht="12.6">
      <c r="A62" s="47" t="s">
        <v>63</v>
      </c>
      <c r="B62" s="47"/>
      <c r="C62" s="59">
        <f>+'Overall Poverty Rates'!BV61</f>
        <v>13</v>
      </c>
      <c r="D62" s="53">
        <f>RANK('Overall Poverty Rates'!BN61,'Overall Poverty Rates'!$BN$15:$BN$65)</f>
        <v>17</v>
      </c>
      <c r="E62" s="47">
        <f>RANK('Overall Poverty Rates'!BV61,'Overall Poverty Rates'!$BV$15:$BV$65)</f>
        <v>17</v>
      </c>
      <c r="F62" s="68">
        <f>+'Overall Poverty Rates'!BV61-'Overall Poverty Rates'!BN61</f>
        <v>-2.1999999999999993</v>
      </c>
      <c r="G62" s="64">
        <f>+'Children in Poverty'!BN59</f>
        <v>18.100000000000001</v>
      </c>
      <c r="H62" s="47">
        <f>+'Children in Poverty'!DH59</f>
        <v>729120.30900000012</v>
      </c>
      <c r="I62" s="53">
        <f>RANK('Children in Poverty'!AY59,'Children in Poverty'!$AY$13:$AY$63)</f>
        <v>18</v>
      </c>
      <c r="J62" s="47">
        <f>RANK('Children in Poverty'!BN59,'Children in Poverty'!$BN$13:$BN$63)</f>
        <v>17</v>
      </c>
      <c r="K62" s="53">
        <f>+'Children in Poverty'!DH59-'Children in Poverty'!DK59</f>
        <v>-226612.44699999993</v>
      </c>
    </row>
    <row r="63" spans="1:11" ht="12.6">
      <c r="A63" s="47" t="s">
        <v>64</v>
      </c>
      <c r="B63" s="47"/>
      <c r="C63" s="59">
        <f>+'Overall Poverty Rates'!BV62</f>
        <v>12</v>
      </c>
      <c r="D63" s="53">
        <f>RANK('Overall Poverty Rates'!BN62,'Overall Poverty Rates'!$BN$15:$BN$65)</f>
        <v>31</v>
      </c>
      <c r="E63" s="47">
        <f>RANK('Overall Poverty Rates'!BV62,'Overall Poverty Rates'!$BV$15:$BV$65)</f>
        <v>23</v>
      </c>
      <c r="F63" s="68">
        <f>+'Overall Poverty Rates'!BV62-'Overall Poverty Rates'!BN62</f>
        <v>0</v>
      </c>
      <c r="G63" s="64">
        <f>+'Children in Poverty'!BN60</f>
        <v>16.899999999999999</v>
      </c>
      <c r="H63" s="47">
        <f>+'Children in Poverty'!DH60</f>
        <v>445249.59699999995</v>
      </c>
      <c r="I63" s="53">
        <f>RANK('Children in Poverty'!AY60,'Children in Poverty'!$AY$13:$AY$63)</f>
        <v>27</v>
      </c>
      <c r="J63" s="47">
        <f>RANK('Children in Poverty'!BN60,'Children in Poverty'!$BN$13:$BN$63)</f>
        <v>21</v>
      </c>
      <c r="K63" s="53">
        <f>+'Children in Poverty'!DH60-'Children in Poverty'!DK60</f>
        <v>-78723.645000000135</v>
      </c>
    </row>
    <row r="64" spans="1:11" ht="12.6">
      <c r="A64" s="47" t="s">
        <v>65</v>
      </c>
      <c r="B64" s="47"/>
      <c r="C64" s="59">
        <f>+'Overall Poverty Rates'!BV63</f>
        <v>10.8</v>
      </c>
      <c r="D64" s="53">
        <f>RANK('Overall Poverty Rates'!BN63,'Overall Poverty Rates'!$BN$15:$BN$65)</f>
        <v>40</v>
      </c>
      <c r="E64" s="47">
        <f>RANK('Overall Poverty Rates'!BV63,'Overall Poverty Rates'!$BV$15:$BV$65)</f>
        <v>34</v>
      </c>
      <c r="F64" s="68">
        <f>+'Overall Poverty Rates'!BV63-'Overall Poverty Rates'!BN63</f>
        <v>0</v>
      </c>
      <c r="G64" s="64">
        <f>+'Children in Poverty'!BN61</f>
        <v>14</v>
      </c>
      <c r="H64" s="47">
        <f>+'Children in Poverty'!DH61</f>
        <v>28627.760000000002</v>
      </c>
      <c r="I64" s="53">
        <f>RANK('Children in Poverty'!AY61,'Children in Poverty'!$AY$13:$AY$63)</f>
        <v>26</v>
      </c>
      <c r="J64" s="47">
        <f>RANK('Children in Poverty'!BN61,'Children in Poverty'!$BN$13:$BN$63)</f>
        <v>31</v>
      </c>
      <c r="K64" s="53">
        <f>+'Children in Poverty'!DH61-'Children in Poverty'!DK61</f>
        <v>-13516.936000000002</v>
      </c>
    </row>
    <row r="65" spans="1:11" ht="12.6">
      <c r="A65" s="46" t="s">
        <v>66</v>
      </c>
      <c r="B65" s="47"/>
      <c r="C65" s="59">
        <f>+'Overall Poverty Rates'!BV64</f>
        <v>10.199999999999999</v>
      </c>
      <c r="D65" s="53">
        <f>RANK('Overall Poverty Rates'!BN64,'Overall Poverty Rates'!$BN$15:$BN$65)</f>
        <v>50</v>
      </c>
      <c r="E65" s="47">
        <f>RANK('Overall Poverty Rates'!BV64,'Overall Poverty Rates'!$BV$15:$BV$65)</f>
        <v>37</v>
      </c>
      <c r="F65" s="68">
        <f>+'Overall Poverty Rates'!BV64-'Overall Poverty Rates'!BN64</f>
        <v>1.2999999999999989</v>
      </c>
      <c r="G65" s="64">
        <f>+'Children in Poverty'!BN62</f>
        <v>10.199999999999999</v>
      </c>
      <c r="H65" s="47">
        <f>+'Children in Poverty'!DH62</f>
        <v>11628.509999999998</v>
      </c>
      <c r="I65" s="53">
        <f>RANK('Children in Poverty'!AY62,'Children in Poverty'!$AY$13:$AY$63)</f>
        <v>38</v>
      </c>
      <c r="J65" s="47">
        <f>RANK('Children in Poverty'!BN62,'Children in Poverty'!$BN$13:$BN$63)</f>
        <v>48</v>
      </c>
      <c r="K65" s="53">
        <f>+'Children in Poverty'!DH62-'Children in Poverty'!DK62</f>
        <v>-7582.0780000000013</v>
      </c>
    </row>
    <row r="66" spans="1:11" ht="12.6">
      <c r="A66" s="51" t="s">
        <v>67</v>
      </c>
      <c r="B66" s="51"/>
      <c r="C66" s="186">
        <f>+'Overall Poverty Rates'!BV65</f>
        <v>13.5</v>
      </c>
      <c r="D66" s="187">
        <f>RANK('Overall Poverty Rates'!BN65,'Overall Poverty Rates'!$BN$15:$BN$65)</f>
        <v>5</v>
      </c>
      <c r="E66" s="51">
        <f>RANK('Overall Poverty Rates'!BV65,'Overall Poverty Rates'!$BV$15:$BV$65)</f>
        <v>13</v>
      </c>
      <c r="F66" s="188">
        <f>+'Overall Poverty Rates'!BV65-'Overall Poverty Rates'!BN65</f>
        <v>-6.1000000000000014</v>
      </c>
      <c r="G66" s="189">
        <f>+'Children in Poverty'!BN63</f>
        <v>18.899999999999999</v>
      </c>
      <c r="H66" s="51">
        <f>+'Children in Poverty'!DH63</f>
        <v>24223.751999999997</v>
      </c>
      <c r="I66" s="187">
        <f>RANK('Children in Poverty'!AY63,'Children in Poverty'!$AY$13:$AY$63)</f>
        <v>10</v>
      </c>
      <c r="J66" s="51">
        <f>RANK('Children in Poverty'!BN63,'Children in Poverty'!$BN$13:$BN$63)</f>
        <v>14</v>
      </c>
      <c r="K66" s="187">
        <f>+'Children in Poverty'!DH63-'Children in Poverty'!DK63</f>
        <v>-5755.5480000000025</v>
      </c>
    </row>
    <row r="67" spans="1:11" ht="43.5" customHeight="1">
      <c r="A67" s="244" t="s">
        <v>68</v>
      </c>
      <c r="B67" s="251"/>
      <c r="C67" s="251"/>
      <c r="D67" s="251"/>
      <c r="E67" s="251"/>
      <c r="F67" s="251"/>
      <c r="G67" s="251"/>
      <c r="H67" s="251"/>
      <c r="I67" s="251"/>
      <c r="J67" s="251"/>
      <c r="K67" s="251"/>
    </row>
    <row r="68" spans="1:11" ht="30" customHeight="1">
      <c r="A68" s="245" t="s">
        <v>69</v>
      </c>
      <c r="B68" s="252"/>
      <c r="C68" s="252"/>
      <c r="D68" s="252"/>
      <c r="E68" s="252"/>
      <c r="F68" s="252"/>
      <c r="G68" s="252"/>
      <c r="H68" s="252"/>
      <c r="I68" s="252"/>
      <c r="J68" s="252"/>
      <c r="K68" s="252"/>
    </row>
    <row r="69" spans="1:11" ht="37.5" customHeight="1">
      <c r="A69" s="245" t="s">
        <v>70</v>
      </c>
      <c r="B69" s="252"/>
      <c r="C69" s="252"/>
      <c r="D69" s="252"/>
      <c r="E69" s="252"/>
      <c r="F69" s="252"/>
      <c r="G69" s="252"/>
      <c r="H69" s="252"/>
      <c r="I69" s="252"/>
      <c r="J69" s="252"/>
      <c r="K69" s="252"/>
    </row>
    <row r="70" spans="1:11" ht="49.5" customHeight="1">
      <c r="A70" s="12" t="s">
        <v>71</v>
      </c>
      <c r="B70" s="246" t="s">
        <v>72</v>
      </c>
      <c r="C70" s="247"/>
      <c r="D70" s="247"/>
      <c r="E70" s="247"/>
      <c r="F70" s="247"/>
      <c r="G70" s="247"/>
      <c r="H70" s="247"/>
      <c r="I70" s="247"/>
      <c r="J70" s="247"/>
      <c r="K70" s="247"/>
    </row>
    <row r="71" spans="1:11" ht="12.6">
      <c r="J71" s="11"/>
      <c r="K71" s="117">
        <v>44256</v>
      </c>
    </row>
    <row r="72" spans="1:11" ht="19.5" customHeight="1">
      <c r="B72" s="5" t="s">
        <v>73</v>
      </c>
    </row>
    <row r="73" spans="1:11" ht="49.5" customHeight="1">
      <c r="B73" s="246" t="s">
        <v>74</v>
      </c>
      <c r="C73" s="247"/>
      <c r="D73" s="247"/>
      <c r="E73" s="247"/>
      <c r="F73" s="247"/>
      <c r="G73" s="247"/>
      <c r="H73" s="247"/>
      <c r="I73" s="247"/>
      <c r="J73" s="247"/>
      <c r="K73" s="247"/>
    </row>
  </sheetData>
  <mergeCells count="5">
    <mergeCell ref="A67:K67"/>
    <mergeCell ref="A68:K68"/>
    <mergeCell ref="A69:K69"/>
    <mergeCell ref="B70:K70"/>
    <mergeCell ref="B73:K73"/>
  </mergeCells>
  <printOptions verticalCentered="1"/>
  <pageMargins left="0.75" right="0.75" top="0.4" bottom="0.7" header="0.44" footer="0.38"/>
  <pageSetup scale="72" orientation="portrait" r:id="rId1"/>
  <headerFooter alignWithMargins="0">
    <oddFooter>&amp;LSREB Fact Book&amp;R&amp;D</oddFooter>
  </headerFooter>
  <rowBreaks count="1" manualBreakCount="1">
    <brk id="6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8"/>
  </sheetPr>
  <dimension ref="A1:BW74"/>
  <sheetViews>
    <sheetView workbookViewId="0">
      <pane xSplit="1" topLeftCell="AX1" activePane="topRight" state="frozen"/>
      <selection pane="topRight" activeCell="BE36" sqref="BE36"/>
    </sheetView>
  </sheetViews>
  <sheetFormatPr defaultColWidth="9.33203125" defaultRowHeight="9.9499999999999993"/>
  <cols>
    <col min="1" max="1" width="23.83203125" style="2" customWidth="1"/>
    <col min="2" max="61" width="9.1640625" style="2" customWidth="1"/>
    <col min="62" max="63" width="9.33203125" style="2" customWidth="1"/>
    <col min="64" max="74" width="9.33203125" style="2"/>
    <col min="75" max="75" width="9.33203125" style="152"/>
    <col min="76" max="16384" width="9.33203125" style="2"/>
  </cols>
  <sheetData>
    <row r="1" spans="1:75" ht="10.5">
      <c r="A1" s="9" t="s">
        <v>75</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253"/>
      <c r="BK1" s="124"/>
      <c r="BL1" s="124"/>
      <c r="BM1" s="124"/>
      <c r="BN1" s="124"/>
      <c r="BO1" s="124"/>
      <c r="BP1" s="124"/>
      <c r="BQ1" s="124"/>
      <c r="BR1" s="124"/>
      <c r="BS1" s="124"/>
      <c r="BT1" s="124"/>
      <c r="BU1" s="124"/>
      <c r="BV1" s="124"/>
      <c r="BW1" s="254"/>
    </row>
    <row r="2" spans="1:75" ht="10.5">
      <c r="A2" s="9" t="s">
        <v>76</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253"/>
      <c r="BK2" s="124"/>
      <c r="BL2" s="124"/>
      <c r="BM2" s="124"/>
      <c r="BN2" s="124"/>
      <c r="BO2" s="124"/>
      <c r="BP2" s="124"/>
      <c r="BQ2" s="124"/>
      <c r="BR2" s="124"/>
      <c r="BS2" s="124"/>
      <c r="BT2" s="124"/>
      <c r="BU2" s="124"/>
      <c r="BV2" s="124"/>
      <c r="BW2" s="254"/>
    </row>
    <row r="3" spans="1:75">
      <c r="A3"/>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253"/>
      <c r="BK3" s="124"/>
      <c r="BL3" s="124"/>
      <c r="BM3" s="124"/>
      <c r="BN3" s="124"/>
      <c r="BO3" s="124"/>
      <c r="BP3" s="124"/>
      <c r="BQ3" s="124"/>
      <c r="BR3" s="124"/>
      <c r="BS3" s="124"/>
      <c r="BT3" s="124"/>
      <c r="BU3" s="124"/>
      <c r="BV3" s="124"/>
      <c r="BW3" s="254"/>
    </row>
    <row r="4" spans="1:75" ht="13.15" customHeight="1">
      <c r="A4" s="3"/>
      <c r="B4" s="248" t="s">
        <v>77</v>
      </c>
      <c r="C4" s="255"/>
      <c r="D4" s="248" t="s">
        <v>78</v>
      </c>
      <c r="E4" s="255"/>
      <c r="F4" s="248" t="s">
        <v>79</v>
      </c>
      <c r="G4" s="255"/>
      <c r="H4" s="248" t="s">
        <v>80</v>
      </c>
      <c r="I4" s="255"/>
      <c r="J4" s="248" t="s">
        <v>81</v>
      </c>
      <c r="K4" s="255"/>
      <c r="L4" s="248" t="s">
        <v>82</v>
      </c>
      <c r="M4" s="255"/>
      <c r="N4" s="248" t="s">
        <v>83</v>
      </c>
      <c r="O4" s="255"/>
      <c r="P4" s="248" t="s">
        <v>84</v>
      </c>
      <c r="Q4" s="255"/>
      <c r="R4" s="248" t="s">
        <v>85</v>
      </c>
      <c r="S4" s="255"/>
      <c r="T4" s="248" t="s">
        <v>86</v>
      </c>
      <c r="U4" s="255"/>
      <c r="V4" s="248" t="s">
        <v>87</v>
      </c>
      <c r="W4" s="255"/>
      <c r="X4" s="248" t="s">
        <v>88</v>
      </c>
      <c r="Y4" s="255"/>
      <c r="Z4" s="248" t="s">
        <v>89</v>
      </c>
      <c r="AA4" s="255"/>
      <c r="AB4" s="248" t="s">
        <v>90</v>
      </c>
      <c r="AC4" s="255"/>
      <c r="AD4" s="248" t="s">
        <v>91</v>
      </c>
      <c r="AE4" s="255"/>
      <c r="AF4" s="248" t="s">
        <v>92</v>
      </c>
      <c r="AG4" s="255"/>
      <c r="AH4" s="248" t="s">
        <v>93</v>
      </c>
      <c r="AI4" s="255"/>
      <c r="AJ4" s="248" t="s">
        <v>94</v>
      </c>
      <c r="AK4" s="255"/>
      <c r="AL4" s="248" t="s">
        <v>95</v>
      </c>
      <c r="AM4" s="255"/>
      <c r="AN4" s="248" t="s">
        <v>96</v>
      </c>
      <c r="AO4" s="255"/>
      <c r="AP4" s="248" t="s">
        <v>97</v>
      </c>
      <c r="AQ4" s="255"/>
      <c r="AR4" s="248" t="s">
        <v>98</v>
      </c>
      <c r="AS4" s="255"/>
      <c r="AT4" s="248" t="s">
        <v>99</v>
      </c>
      <c r="AU4" s="255"/>
      <c r="AV4" s="248" t="s">
        <v>100</v>
      </c>
      <c r="AW4" s="255"/>
      <c r="AX4" s="248" t="s">
        <v>101</v>
      </c>
      <c r="AY4" s="255"/>
      <c r="AZ4" s="248" t="s">
        <v>102</v>
      </c>
      <c r="BA4" s="255"/>
      <c r="BB4" s="248" t="s">
        <v>103</v>
      </c>
      <c r="BC4" s="255"/>
      <c r="BD4" s="248" t="s">
        <v>104</v>
      </c>
      <c r="BE4" s="255"/>
      <c r="BF4" s="248" t="s">
        <v>105</v>
      </c>
      <c r="BG4" s="256"/>
      <c r="BH4" s="248" t="s">
        <v>106</v>
      </c>
      <c r="BI4" s="255"/>
      <c r="BJ4" s="249" t="s">
        <v>107</v>
      </c>
      <c r="BK4" s="250"/>
      <c r="BL4" s="249" t="s">
        <v>108</v>
      </c>
      <c r="BM4" s="250"/>
      <c r="BN4" s="249" t="s">
        <v>109</v>
      </c>
      <c r="BO4" s="250"/>
      <c r="BP4" s="249" t="s">
        <v>110</v>
      </c>
      <c r="BQ4" s="250"/>
      <c r="BR4" s="249" t="s">
        <v>111</v>
      </c>
      <c r="BS4" s="250"/>
      <c r="BT4" s="249" t="s">
        <v>112</v>
      </c>
      <c r="BU4" s="250"/>
      <c r="BV4" s="249" t="s">
        <v>113</v>
      </c>
      <c r="BW4" s="250"/>
    </row>
    <row r="5" spans="1:75" ht="56.25" customHeight="1">
      <c r="A5" s="1"/>
      <c r="B5" s="75" t="s">
        <v>114</v>
      </c>
      <c r="C5" s="76" t="s">
        <v>115</v>
      </c>
      <c r="D5" s="71" t="s">
        <v>114</v>
      </c>
      <c r="E5" s="76" t="s">
        <v>115</v>
      </c>
      <c r="F5" s="71" t="s">
        <v>114</v>
      </c>
      <c r="G5" s="76" t="s">
        <v>115</v>
      </c>
      <c r="H5" s="71" t="s">
        <v>114</v>
      </c>
      <c r="I5" s="76" t="s">
        <v>115</v>
      </c>
      <c r="J5" s="71" t="s">
        <v>114</v>
      </c>
      <c r="K5" s="76" t="s">
        <v>115</v>
      </c>
      <c r="L5" s="71" t="s">
        <v>114</v>
      </c>
      <c r="M5" s="76" t="s">
        <v>115</v>
      </c>
      <c r="N5" s="71" t="s">
        <v>114</v>
      </c>
      <c r="O5" s="76" t="s">
        <v>115</v>
      </c>
      <c r="P5" s="71" t="s">
        <v>114</v>
      </c>
      <c r="Q5" s="76" t="s">
        <v>115</v>
      </c>
      <c r="R5" s="71" t="s">
        <v>114</v>
      </c>
      <c r="S5" s="76" t="s">
        <v>115</v>
      </c>
      <c r="T5" s="71" t="s">
        <v>114</v>
      </c>
      <c r="U5" s="76" t="s">
        <v>115</v>
      </c>
      <c r="V5" s="71" t="s">
        <v>114</v>
      </c>
      <c r="W5" s="76" t="s">
        <v>115</v>
      </c>
      <c r="X5" s="71" t="s">
        <v>114</v>
      </c>
      <c r="Y5" s="76" t="s">
        <v>115</v>
      </c>
      <c r="Z5" s="71" t="s">
        <v>114</v>
      </c>
      <c r="AA5" s="76" t="s">
        <v>115</v>
      </c>
      <c r="AB5" s="71" t="s">
        <v>114</v>
      </c>
      <c r="AC5" s="76" t="s">
        <v>115</v>
      </c>
      <c r="AD5" s="71" t="s">
        <v>114</v>
      </c>
      <c r="AE5" s="76" t="s">
        <v>115</v>
      </c>
      <c r="AF5" s="71" t="s">
        <v>114</v>
      </c>
      <c r="AG5" s="76" t="s">
        <v>115</v>
      </c>
      <c r="AH5" s="71" t="s">
        <v>114</v>
      </c>
      <c r="AI5" s="76" t="s">
        <v>115</v>
      </c>
      <c r="AJ5" s="71" t="s">
        <v>114</v>
      </c>
      <c r="AK5" s="76" t="s">
        <v>115</v>
      </c>
      <c r="AL5" s="71" t="s">
        <v>114</v>
      </c>
      <c r="AM5" s="76" t="s">
        <v>115</v>
      </c>
      <c r="AN5" s="71" t="s">
        <v>114</v>
      </c>
      <c r="AO5" s="76" t="s">
        <v>115</v>
      </c>
      <c r="AP5" s="71" t="s">
        <v>114</v>
      </c>
      <c r="AQ5" s="76" t="s">
        <v>115</v>
      </c>
      <c r="AR5" s="71" t="s">
        <v>114</v>
      </c>
      <c r="AS5" s="76" t="s">
        <v>115</v>
      </c>
      <c r="AT5" s="71" t="s">
        <v>114</v>
      </c>
      <c r="AU5" s="76" t="s">
        <v>115</v>
      </c>
      <c r="AV5" s="71" t="s">
        <v>114</v>
      </c>
      <c r="AW5" s="76" t="s">
        <v>115</v>
      </c>
      <c r="AX5" s="71" t="s">
        <v>114</v>
      </c>
      <c r="AY5" s="76" t="s">
        <v>115</v>
      </c>
      <c r="AZ5" s="71" t="s">
        <v>114</v>
      </c>
      <c r="BA5" s="76" t="s">
        <v>115</v>
      </c>
      <c r="BB5" s="71" t="s">
        <v>114</v>
      </c>
      <c r="BC5" s="76" t="s">
        <v>115</v>
      </c>
      <c r="BD5" s="71" t="s">
        <v>114</v>
      </c>
      <c r="BE5" s="76" t="s">
        <v>115</v>
      </c>
      <c r="BF5" s="71" t="s">
        <v>114</v>
      </c>
      <c r="BG5" s="76" t="s">
        <v>115</v>
      </c>
      <c r="BH5" s="71" t="s">
        <v>114</v>
      </c>
      <c r="BI5" s="76" t="s">
        <v>115</v>
      </c>
      <c r="BJ5" s="71" t="s">
        <v>114</v>
      </c>
      <c r="BK5" s="153" t="s">
        <v>115</v>
      </c>
      <c r="BL5" s="71" t="s">
        <v>114</v>
      </c>
      <c r="BM5" s="153" t="s">
        <v>115</v>
      </c>
      <c r="BN5" s="71" t="s">
        <v>114</v>
      </c>
      <c r="BO5" s="153" t="s">
        <v>115</v>
      </c>
      <c r="BP5" s="71" t="s">
        <v>114</v>
      </c>
      <c r="BQ5" s="153" t="s">
        <v>115</v>
      </c>
      <c r="BR5" s="71" t="s">
        <v>114</v>
      </c>
      <c r="BS5" s="153" t="s">
        <v>115</v>
      </c>
      <c r="BT5" s="71" t="s">
        <v>114</v>
      </c>
      <c r="BU5" s="153" t="s">
        <v>115</v>
      </c>
      <c r="BV5" s="71" t="s">
        <v>114</v>
      </c>
      <c r="BW5" s="153" t="s">
        <v>115</v>
      </c>
    </row>
    <row r="6" spans="1:75" ht="12.6">
      <c r="A6" s="23" t="s">
        <v>11</v>
      </c>
      <c r="B6" s="257">
        <v>13.8</v>
      </c>
      <c r="C6" s="258">
        <v>0.16</v>
      </c>
      <c r="D6" s="259">
        <v>14.6</v>
      </c>
      <c r="E6" s="258">
        <v>0.16</v>
      </c>
      <c r="F6" s="259">
        <v>14.7</v>
      </c>
      <c r="G6" s="258">
        <v>0.16</v>
      </c>
      <c r="H6" s="259">
        <v>14.4</v>
      </c>
      <c r="I6" s="258">
        <v>0.16</v>
      </c>
      <c r="J6" s="259">
        <v>13.8</v>
      </c>
      <c r="K6" s="258">
        <v>0.16</v>
      </c>
      <c r="L6" s="259">
        <v>13.5</v>
      </c>
      <c r="M6" s="258">
        <v>0.15</v>
      </c>
      <c r="N6" s="259">
        <v>13.2</v>
      </c>
      <c r="O6" s="258">
        <v>0.15</v>
      </c>
      <c r="P6" s="259">
        <v>13.1</v>
      </c>
      <c r="Q6" s="258">
        <v>0.16</v>
      </c>
      <c r="R6" s="259">
        <v>13.1</v>
      </c>
      <c r="S6" s="258">
        <v>0.16</v>
      </c>
      <c r="T6" s="259">
        <v>13.5</v>
      </c>
      <c r="U6" s="258">
        <v>0.15</v>
      </c>
      <c r="V6" s="259">
        <v>14.2</v>
      </c>
      <c r="W6" s="258">
        <v>0.16</v>
      </c>
      <c r="X6" s="259">
        <v>14.7</v>
      </c>
      <c r="Y6" s="258">
        <v>0.16</v>
      </c>
      <c r="Z6" s="259">
        <v>14.8</v>
      </c>
      <c r="AA6" s="258">
        <v>0.16</v>
      </c>
      <c r="AB6" s="259">
        <v>14.5</v>
      </c>
      <c r="AC6" s="258">
        <v>0.16</v>
      </c>
      <c r="AD6" s="259">
        <v>14</v>
      </c>
      <c r="AE6" s="258">
        <v>0.16</v>
      </c>
      <c r="AF6" s="259">
        <v>13.6</v>
      </c>
      <c r="AG6" s="258">
        <v>0.16</v>
      </c>
      <c r="AH6" s="259">
        <v>13.2</v>
      </c>
      <c r="AI6" s="258">
        <v>0.15</v>
      </c>
      <c r="AJ6" s="259">
        <v>12.6</v>
      </c>
      <c r="AK6" s="258">
        <v>0.15</v>
      </c>
      <c r="AL6" s="259">
        <v>11.9</v>
      </c>
      <c r="AM6" s="258">
        <v>0.2</v>
      </c>
      <c r="AN6" s="259">
        <v>11.6</v>
      </c>
      <c r="AO6" s="258">
        <v>0.2</v>
      </c>
      <c r="AP6" s="259">
        <v>11.7</v>
      </c>
      <c r="AQ6" s="258">
        <v>0.2</v>
      </c>
      <c r="AR6" s="259">
        <v>12.1</v>
      </c>
      <c r="AS6" s="258">
        <v>0.2</v>
      </c>
      <c r="AT6" s="259">
        <v>12.4</v>
      </c>
      <c r="AU6" s="258">
        <v>0.1</v>
      </c>
      <c r="AV6" s="259">
        <v>12.6</v>
      </c>
      <c r="AW6" s="258">
        <v>0.1</v>
      </c>
      <c r="AX6" s="259">
        <v>12.5</v>
      </c>
      <c r="AY6" s="258">
        <v>0.1</v>
      </c>
      <c r="AZ6" s="259">
        <v>12.5</v>
      </c>
      <c r="BA6" s="258">
        <v>0.1</v>
      </c>
      <c r="BB6" s="259">
        <v>12.4</v>
      </c>
      <c r="BC6" s="258">
        <v>0.12</v>
      </c>
      <c r="BD6" s="259">
        <v>13.4</v>
      </c>
      <c r="BE6" s="258">
        <v>0.1</v>
      </c>
      <c r="BF6" s="259">
        <v>14.2</v>
      </c>
      <c r="BG6" s="258">
        <v>0.2</v>
      </c>
      <c r="BH6" s="259">
        <v>14.8</v>
      </c>
      <c r="BI6" s="260">
        <v>0.1</v>
      </c>
      <c r="BJ6" s="261">
        <v>15</v>
      </c>
      <c r="BK6" s="262">
        <v>0.1</v>
      </c>
      <c r="BL6" s="263">
        <v>14.8</v>
      </c>
      <c r="BM6" s="262">
        <v>0.1</v>
      </c>
      <c r="BN6" s="263">
        <v>14.4</v>
      </c>
      <c r="BO6" s="262">
        <v>0.1</v>
      </c>
      <c r="BP6" s="261">
        <v>14</v>
      </c>
      <c r="BQ6" s="262">
        <v>0.1</v>
      </c>
      <c r="BR6" s="261">
        <v>13.4</v>
      </c>
      <c r="BS6" s="262">
        <v>0.1</v>
      </c>
      <c r="BT6">
        <v>13.1</v>
      </c>
      <c r="BU6">
        <v>0.1</v>
      </c>
      <c r="BV6" s="208">
        <v>12.3</v>
      </c>
      <c r="BW6" s="209">
        <v>0.1</v>
      </c>
    </row>
    <row r="7" spans="1:75" ht="12.6">
      <c r="A7" s="21" t="s">
        <v>116</v>
      </c>
      <c r="B7" s="28">
        <f>MEDIAN(B15:B30)</f>
        <v>17.850000000000001</v>
      </c>
      <c r="C7" s="264"/>
      <c r="D7" s="77">
        <f t="shared" ref="D7" si="0">MEDIAN(D15:D30)</f>
        <v>17.950000000000003</v>
      </c>
      <c r="E7" s="264"/>
      <c r="F7" s="77">
        <f t="shared" ref="F7" si="1">MEDIAN(F15:F30)</f>
        <v>17.899999999999999</v>
      </c>
      <c r="G7" s="264"/>
      <c r="H7" s="77">
        <f t="shared" ref="H7" si="2">MEDIAN(H15:H30)</f>
        <v>17.600000000000001</v>
      </c>
      <c r="I7" s="264"/>
      <c r="J7" s="77">
        <f t="shared" ref="J7" si="3">MEDIAN(J15:J30)</f>
        <v>16.3</v>
      </c>
      <c r="K7" s="264"/>
      <c r="L7" s="77">
        <f t="shared" ref="L7" si="4">MEDIAN(L15:L30)</f>
        <v>16.399999999999999</v>
      </c>
      <c r="M7" s="264"/>
      <c r="N7" s="77">
        <f t="shared" ref="N7" si="5">MEDIAN(N15:N30)</f>
        <v>16.850000000000001</v>
      </c>
      <c r="O7" s="264"/>
      <c r="P7" s="77">
        <f t="shared" ref="P7" si="6">MEDIAN(P15:P30)</f>
        <v>16.649999999999999</v>
      </c>
      <c r="Q7" s="264"/>
      <c r="R7" s="77">
        <f t="shared" ref="R7" si="7">MEDIAN(R15:R30)</f>
        <v>16.600000000000001</v>
      </c>
      <c r="S7" s="264"/>
      <c r="T7" s="77">
        <f t="shared" ref="T7" si="8">MEDIAN(T15:T30)</f>
        <v>16.649999999999999</v>
      </c>
      <c r="U7" s="264"/>
      <c r="V7" s="77">
        <f t="shared" ref="V7" si="9">MEDIAN(V15:V30)</f>
        <v>17.149999999999999</v>
      </c>
      <c r="W7" s="264"/>
      <c r="X7" s="77">
        <f t="shared" ref="X7" si="10">MEDIAN(X15:X30)</f>
        <v>17.75</v>
      </c>
      <c r="Y7" s="264"/>
      <c r="Z7" s="77">
        <f t="shared" ref="Z7" si="11">MEDIAN(Z15:Z30)</f>
        <v>17.100000000000001</v>
      </c>
      <c r="AA7" s="264"/>
      <c r="AB7" s="77">
        <f t="shared" ref="AB7" si="12">MEDIAN(AB15:AB30)</f>
        <v>17.100000000000001</v>
      </c>
      <c r="AC7" s="264"/>
      <c r="AD7" s="77">
        <f t="shared" ref="AD7" si="13">MEDIAN(AD15:AD30)</f>
        <v>15.7</v>
      </c>
      <c r="AE7" s="264"/>
      <c r="AF7" s="77">
        <f t="shared" ref="AF7" si="14">MEDIAN(AF15:AF30)</f>
        <v>15.600000000000001</v>
      </c>
      <c r="AG7" s="264"/>
      <c r="AH7" s="77">
        <f>MEDIAN(AT15:AT30)</f>
        <v>14.850000000000001</v>
      </c>
      <c r="AI7" s="264"/>
      <c r="AJ7" s="77">
        <f t="shared" ref="AJ7" si="15">MEDIAN(AJ15:AJ30)</f>
        <v>13.6</v>
      </c>
      <c r="AK7" s="264"/>
      <c r="AL7" s="77">
        <f t="shared" ref="AL7" si="16">MEDIAN(AL15:AL30)</f>
        <v>13.25</v>
      </c>
      <c r="AM7" s="264"/>
      <c r="AN7" s="77">
        <f t="shared" ref="AN7" si="17">MEDIAN(AN15:AN30)</f>
        <v>13.05</v>
      </c>
      <c r="AO7" s="264"/>
      <c r="AP7" s="77">
        <f t="shared" ref="AP7" si="18">MEDIAN(AP15:AP30)</f>
        <v>13.85</v>
      </c>
      <c r="AQ7" s="264"/>
      <c r="AR7" s="77">
        <f t="shared" ref="AR7" si="19">MEDIAN(AR15:AR30)</f>
        <v>14.1</v>
      </c>
      <c r="AS7" s="264"/>
      <c r="AT7" s="77">
        <f t="shared" ref="AT7" si="20">MEDIAN(AT15:AT30)</f>
        <v>14.850000000000001</v>
      </c>
      <c r="AU7" s="264"/>
      <c r="AV7" s="77">
        <f t="shared" ref="AV7" si="21">MEDIAN(AV15:AV30)</f>
        <v>14.7</v>
      </c>
      <c r="AW7" s="264"/>
      <c r="AX7" s="77">
        <f t="shared" ref="AX7" si="22">MEDIAN(AX15:AX30)</f>
        <v>14.45</v>
      </c>
      <c r="AY7" s="264"/>
      <c r="AZ7" s="77">
        <f>MEDIAN(BB15:BB30)</f>
        <v>14.55</v>
      </c>
      <c r="BA7" s="264"/>
      <c r="BB7" s="77">
        <f t="shared" ref="BB7" si="23">MEDIAN(BB15:BB30)</f>
        <v>14.55</v>
      </c>
      <c r="BC7" s="264"/>
      <c r="BD7" s="77">
        <f t="shared" ref="BD7:BF7" si="24">MEDIAN(BD15:BD30)</f>
        <v>15.4</v>
      </c>
      <c r="BE7" s="264"/>
      <c r="BF7" s="77">
        <f t="shared" si="24"/>
        <v>16.100000000000001</v>
      </c>
      <c r="BG7" s="264"/>
      <c r="BH7" s="77">
        <f t="shared" ref="BH7:BJ7" si="25">MEDIAN(BH15:BH30)</f>
        <v>16.600000000000001</v>
      </c>
      <c r="BI7" s="265"/>
      <c r="BJ7" s="28">
        <f t="shared" si="25"/>
        <v>17.100000000000001</v>
      </c>
      <c r="BK7" s="154"/>
      <c r="BL7" s="28">
        <f t="shared" ref="BL7:BN7" si="26">MEDIAN(BL15:BL30)</f>
        <v>17.149999999999999</v>
      </c>
      <c r="BM7" s="154"/>
      <c r="BN7" s="28">
        <f t="shared" si="26"/>
        <v>16.399999999999999</v>
      </c>
      <c r="BO7" s="154"/>
      <c r="BP7" s="28">
        <f t="shared" ref="BP7:BR7" si="27">MEDIAN(BP15:BP30)</f>
        <v>15.9</v>
      </c>
      <c r="BQ7" s="154"/>
      <c r="BR7" s="28">
        <f t="shared" si="27"/>
        <v>15.2</v>
      </c>
      <c r="BS7" s="154"/>
      <c r="BT7" s="28">
        <f t="shared" ref="BT7" si="28">MEDIAN(BT15:BT30)</f>
        <v>15.3</v>
      </c>
      <c r="BU7" s="154"/>
      <c r="BV7" s="28">
        <f t="shared" ref="BV7" si="29">MEDIAN(BV15:BV30)</f>
        <v>13.850000000000001</v>
      </c>
      <c r="BW7" s="205"/>
    </row>
    <row r="8" spans="1:75" ht="12.6">
      <c r="A8" s="22" t="s">
        <v>117</v>
      </c>
      <c r="B8" s="264"/>
      <c r="C8" s="264"/>
      <c r="D8" s="266"/>
      <c r="E8" s="264"/>
      <c r="F8" s="266"/>
      <c r="G8" s="264"/>
      <c r="H8" s="266"/>
      <c r="I8" s="264"/>
      <c r="J8" s="266"/>
      <c r="K8" s="264"/>
      <c r="L8" s="266"/>
      <c r="M8" s="264"/>
      <c r="N8" s="266"/>
      <c r="O8" s="264"/>
      <c r="P8" s="266"/>
      <c r="Q8" s="264"/>
      <c r="R8" s="266"/>
      <c r="S8" s="264"/>
      <c r="T8" s="266"/>
      <c r="U8" s="264"/>
      <c r="V8" s="266"/>
      <c r="W8" s="264"/>
      <c r="X8" s="266"/>
      <c r="Y8" s="264"/>
      <c r="Z8" s="266"/>
      <c r="AA8" s="264"/>
      <c r="AB8" s="266"/>
      <c r="AC8" s="264"/>
      <c r="AD8" s="266"/>
      <c r="AE8" s="264"/>
      <c r="AF8" s="266"/>
      <c r="AG8" s="264"/>
      <c r="AH8" s="266"/>
      <c r="AI8" s="264"/>
      <c r="AJ8" s="266"/>
      <c r="AK8" s="264"/>
      <c r="AL8" s="266"/>
      <c r="AM8" s="264"/>
      <c r="AN8" s="266"/>
      <c r="AO8" s="264"/>
      <c r="AP8" s="266"/>
      <c r="AQ8" s="264"/>
      <c r="AR8" s="266"/>
      <c r="AS8" s="264"/>
      <c r="AT8" s="266"/>
      <c r="AU8" s="264"/>
      <c r="AV8" s="266"/>
      <c r="AW8" s="264"/>
      <c r="AX8" s="266"/>
      <c r="AY8" s="264"/>
      <c r="AZ8" s="266"/>
      <c r="BA8" s="264"/>
      <c r="BB8" s="266"/>
      <c r="BC8" s="264"/>
      <c r="BD8" s="266"/>
      <c r="BE8" s="264"/>
      <c r="BF8" s="266"/>
      <c r="BG8" s="264"/>
      <c r="BH8" s="266"/>
      <c r="BI8" s="267"/>
      <c r="BJ8" s="124"/>
      <c r="BK8" s="254"/>
      <c r="BL8" s="124"/>
      <c r="BM8" s="254"/>
      <c r="BN8" s="124"/>
      <c r="BO8" s="254"/>
      <c r="BP8" s="124"/>
      <c r="BQ8" s="254"/>
      <c r="BR8" s="124"/>
      <c r="BS8" s="254"/>
      <c r="BT8" s="124"/>
      <c r="BU8" s="254"/>
      <c r="BV8" s="124"/>
      <c r="BW8" s="254"/>
    </row>
    <row r="9" spans="1:75" ht="12.6">
      <c r="A9" s="24" t="s">
        <v>118</v>
      </c>
      <c r="B9" s="29">
        <f>MEDIAN(B31:B43)</f>
        <v>12.2</v>
      </c>
      <c r="C9" s="124"/>
      <c r="D9" s="78">
        <f>MEDIAN(D31:D43)</f>
        <v>13.4</v>
      </c>
      <c r="E9" s="124"/>
      <c r="F9" s="78">
        <f>MEDIAN(F31:F43)</f>
        <v>13</v>
      </c>
      <c r="G9" s="124"/>
      <c r="H9" s="78">
        <f>MEDIAN(H31:H43)</f>
        <v>11.8</v>
      </c>
      <c r="I9" s="124"/>
      <c r="J9" s="78">
        <f>MEDIAN(J31:J43)</f>
        <v>12</v>
      </c>
      <c r="K9" s="124"/>
      <c r="L9" s="78">
        <f>MEDIAN(L31:L43)</f>
        <v>12.4</v>
      </c>
      <c r="M9" s="124"/>
      <c r="N9" s="78">
        <f>MEDIAN(N31:N43)</f>
        <v>12.2</v>
      </c>
      <c r="O9" s="124"/>
      <c r="P9" s="78">
        <f>MEDIAN(P31:P43)</f>
        <v>11.9</v>
      </c>
      <c r="Q9" s="124"/>
      <c r="R9" s="78">
        <f>MEDIAN(R31:R43)</f>
        <v>11.1</v>
      </c>
      <c r="S9" s="124"/>
      <c r="T9" s="78">
        <f>MEDIAN(T31:T43)</f>
        <v>11.3</v>
      </c>
      <c r="U9" s="124"/>
      <c r="V9" s="78">
        <f>MEDIAN(V31:V43)</f>
        <v>11.6</v>
      </c>
      <c r="W9" s="124"/>
      <c r="X9" s="78">
        <f>MEDIAN(X31:X43)</f>
        <v>12</v>
      </c>
      <c r="Y9" s="124"/>
      <c r="Z9" s="78">
        <f>MEDIAN(Z31:Z43)</f>
        <v>11.7</v>
      </c>
      <c r="AA9" s="124"/>
      <c r="AB9" s="78">
        <f>MEDIAN(AB31:AB43)</f>
        <v>11.6</v>
      </c>
      <c r="AC9" s="124"/>
      <c r="AD9" s="78">
        <f>MEDIAN(AD31:AD43)</f>
        <v>11.6</v>
      </c>
      <c r="AE9" s="124"/>
      <c r="AF9" s="78">
        <f>MEDIAN(AF31:AF43)</f>
        <v>12.1</v>
      </c>
      <c r="AG9" s="124"/>
      <c r="AH9" s="78">
        <f>MEDIAN(AT31:AT43)</f>
        <v>10.5</v>
      </c>
      <c r="AI9" s="124"/>
      <c r="AJ9" s="78">
        <f>MEDIAN(AJ31:AJ43)</f>
        <v>11.9</v>
      </c>
      <c r="AK9" s="124"/>
      <c r="AL9" s="78">
        <f>MEDIAN(AL31:AL43)</f>
        <v>11</v>
      </c>
      <c r="AM9" s="124"/>
      <c r="AN9" s="78">
        <f>MEDIAN(AN31:AN43)</f>
        <v>10.4</v>
      </c>
      <c r="AO9" s="124"/>
      <c r="AP9" s="78">
        <f>MEDIAN(AP31:AP43)</f>
        <v>10.8</v>
      </c>
      <c r="AQ9" s="124"/>
      <c r="AR9" s="78">
        <f>MEDIAN(AR31:AR43)</f>
        <v>11</v>
      </c>
      <c r="AS9" s="124"/>
      <c r="AT9" s="78">
        <f>MEDIAN(AT31:AT43)</f>
        <v>10.5</v>
      </c>
      <c r="AU9" s="124"/>
      <c r="AV9" s="78">
        <f>MEDIAN(AV31:AV43)</f>
        <v>10.8</v>
      </c>
      <c r="AW9" s="124"/>
      <c r="AX9" s="78">
        <f>MEDIAN(AX31:AX43)</f>
        <v>10.4</v>
      </c>
      <c r="AY9" s="124"/>
      <c r="AZ9" s="78">
        <f>MEDIAN(BB31:BB43)</f>
        <v>9.8000000000000007</v>
      </c>
      <c r="BA9" s="124"/>
      <c r="BB9" s="78">
        <f>MEDIAN(BB31:BB43)</f>
        <v>9.8000000000000007</v>
      </c>
      <c r="BC9" s="124"/>
      <c r="BD9" s="78">
        <f>MEDIAN(BD31:BD43)</f>
        <v>11.2</v>
      </c>
      <c r="BE9" s="124"/>
      <c r="BF9" s="78">
        <f>MEDIAN(BF31:BF43)</f>
        <v>12.7</v>
      </c>
      <c r="BG9" s="124"/>
      <c r="BH9" s="78">
        <f>MEDIAN(BH31:BH43)</f>
        <v>14</v>
      </c>
      <c r="BI9" s="254"/>
      <c r="BJ9" s="29">
        <f>MEDIAN(BJ31:BJ43)</f>
        <v>14.1</v>
      </c>
      <c r="BK9" s="254"/>
      <c r="BL9" s="29">
        <f>MEDIAN(BL31:BL43)</f>
        <v>14.3</v>
      </c>
      <c r="BM9" s="254"/>
      <c r="BN9" s="29">
        <f>MEDIAN(BN31:BN43)</f>
        <v>11.9</v>
      </c>
      <c r="BO9" s="254"/>
      <c r="BP9" s="29">
        <f>MEDIAN(BP31:BP43)</f>
        <v>13.3</v>
      </c>
      <c r="BQ9" s="254"/>
      <c r="BR9" s="29">
        <f>MEDIAN(BR31:BR43)</f>
        <v>12.5</v>
      </c>
      <c r="BS9" s="254"/>
      <c r="BT9" s="29">
        <f>MEDIAN(BT31:BT43)</f>
        <v>11.8</v>
      </c>
      <c r="BU9" s="254"/>
      <c r="BV9" s="29">
        <f>MEDIAN(BV31:BV43)</f>
        <v>11.2</v>
      </c>
      <c r="BW9" s="254"/>
    </row>
    <row r="10" spans="1:75" ht="12.6">
      <c r="A10" s="5" t="s">
        <v>117</v>
      </c>
      <c r="B10" s="124"/>
      <c r="C10" s="124"/>
      <c r="D10" s="268"/>
      <c r="E10" s="124"/>
      <c r="F10" s="268"/>
      <c r="G10" s="124"/>
      <c r="H10" s="268"/>
      <c r="I10" s="124"/>
      <c r="J10" s="268"/>
      <c r="K10" s="124"/>
      <c r="L10" s="268"/>
      <c r="M10" s="124"/>
      <c r="N10" s="268"/>
      <c r="O10" s="124"/>
      <c r="P10" s="268"/>
      <c r="Q10" s="124"/>
      <c r="R10" s="268"/>
      <c r="S10" s="124"/>
      <c r="T10" s="268"/>
      <c r="U10" s="124"/>
      <c r="V10" s="268"/>
      <c r="W10" s="124"/>
      <c r="X10" s="268"/>
      <c r="Y10" s="124"/>
      <c r="Z10" s="268"/>
      <c r="AA10" s="124"/>
      <c r="AB10" s="268"/>
      <c r="AC10" s="124"/>
      <c r="AD10" s="268"/>
      <c r="AE10" s="124"/>
      <c r="AF10" s="268"/>
      <c r="AG10" s="124"/>
      <c r="AH10" s="268"/>
      <c r="AI10" s="124"/>
      <c r="AJ10" s="268"/>
      <c r="AK10" s="124"/>
      <c r="AL10" s="268"/>
      <c r="AM10" s="124"/>
      <c r="AN10" s="268"/>
      <c r="AO10" s="124"/>
      <c r="AP10" s="268"/>
      <c r="AQ10" s="124"/>
      <c r="AR10" s="268"/>
      <c r="AS10" s="124"/>
      <c r="AT10" s="268"/>
      <c r="AU10" s="124"/>
      <c r="AV10" s="268"/>
      <c r="AW10" s="124"/>
      <c r="AX10" s="268"/>
      <c r="AY10" s="124"/>
      <c r="AZ10" s="268"/>
      <c r="BA10" s="124"/>
      <c r="BB10" s="268"/>
      <c r="BC10" s="124"/>
      <c r="BD10" s="268"/>
      <c r="BE10" s="124"/>
      <c r="BF10" s="268"/>
      <c r="BG10" s="124"/>
      <c r="BH10" s="268"/>
      <c r="BI10" s="254"/>
      <c r="BJ10" s="124"/>
      <c r="BK10" s="254"/>
      <c r="BL10" s="124"/>
      <c r="BM10" s="254"/>
      <c r="BN10" s="124"/>
      <c r="BO10" s="254"/>
      <c r="BP10" s="124"/>
      <c r="BQ10" s="254"/>
      <c r="BR10" s="124"/>
      <c r="BS10" s="254"/>
      <c r="BT10" s="124"/>
      <c r="BU10" s="254"/>
      <c r="BV10" s="124"/>
      <c r="BW10" s="254"/>
    </row>
    <row r="11" spans="1:75" ht="12.6">
      <c r="A11" s="5" t="s">
        <v>119</v>
      </c>
      <c r="B11" s="29">
        <f>MEDIAN(B44:B55)</f>
        <v>12.3</v>
      </c>
      <c r="C11" s="124"/>
      <c r="D11" s="78">
        <f>MEDIAN(D44:D55)</f>
        <v>13.7</v>
      </c>
      <c r="E11" s="124"/>
      <c r="F11" s="78">
        <f>MEDIAN(F44:F55)</f>
        <v>13.95</v>
      </c>
      <c r="G11" s="124"/>
      <c r="H11" s="78">
        <f>MEDIAN(H44:H55)</f>
        <v>14.5</v>
      </c>
      <c r="I11" s="124"/>
      <c r="J11" s="78">
        <f>MEDIAN(J44:J55)</f>
        <v>13.75</v>
      </c>
      <c r="K11" s="124"/>
      <c r="L11" s="78">
        <f>MEDIAN(L44:L55)</f>
        <v>13.25</v>
      </c>
      <c r="M11" s="124"/>
      <c r="N11" s="78">
        <f>MEDIAN(N44:N55)</f>
        <v>12.149999999999999</v>
      </c>
      <c r="O11" s="124"/>
      <c r="P11" s="78">
        <f>MEDIAN(P44:P55)</f>
        <v>11.7</v>
      </c>
      <c r="Q11" s="124"/>
      <c r="R11" s="78">
        <f>MEDIAN(R44:R55)</f>
        <v>11.95</v>
      </c>
      <c r="S11" s="124"/>
      <c r="T11" s="78">
        <f>MEDIAN(T44:T55)</f>
        <v>12.65</v>
      </c>
      <c r="U11" s="124"/>
      <c r="V11" s="78">
        <f>MEDIAN(V44:V55)</f>
        <v>13</v>
      </c>
      <c r="W11" s="124"/>
      <c r="X11" s="78">
        <f>MEDIAN(X44:X55)</f>
        <v>12.8</v>
      </c>
      <c r="Y11" s="124"/>
      <c r="Z11" s="78">
        <f>MEDIAN(Z44:Z55)</f>
        <v>12.8</v>
      </c>
      <c r="AA11" s="124"/>
      <c r="AB11" s="78">
        <f>MEDIAN(AB44:AB55)</f>
        <v>12.3</v>
      </c>
      <c r="AC11" s="124"/>
      <c r="AD11" s="78">
        <f>MEDIAN(AD44:AD55)</f>
        <v>11.3</v>
      </c>
      <c r="AE11" s="124"/>
      <c r="AF11" s="78">
        <f>MEDIAN(AF44:AF55)</f>
        <v>10.5</v>
      </c>
      <c r="AG11" s="124"/>
      <c r="AH11" s="78">
        <f>MEDIAN(AT44:AT55)</f>
        <v>10.5</v>
      </c>
      <c r="AI11" s="124"/>
      <c r="AJ11" s="78">
        <f>MEDIAN(AJ44:AJ55)</f>
        <v>10.45</v>
      </c>
      <c r="AK11" s="124"/>
      <c r="AL11" s="78">
        <f>MEDIAN(AL44:AL55)</f>
        <v>9.9499999999999993</v>
      </c>
      <c r="AM11" s="124"/>
      <c r="AN11" s="78">
        <f>MEDIAN(AN44:AN55)</f>
        <v>9.6999999999999993</v>
      </c>
      <c r="AO11" s="124"/>
      <c r="AP11" s="78">
        <f>MEDIAN(AP44:AP55)</f>
        <v>9.5500000000000007</v>
      </c>
      <c r="AQ11" s="124"/>
      <c r="AR11" s="78">
        <f>MEDIAN(AR44:AR55)</f>
        <v>10.199999999999999</v>
      </c>
      <c r="AS11" s="124"/>
      <c r="AT11" s="78">
        <f>MEDIAN(AT44:AT55)</f>
        <v>10.5</v>
      </c>
      <c r="AU11" s="124"/>
      <c r="AV11" s="78">
        <f>MEDIAN(AV44:AV55)</f>
        <v>11.45</v>
      </c>
      <c r="AW11" s="124"/>
      <c r="AX11" s="78">
        <f>MEDIAN(AX44:AX55)</f>
        <v>11.55</v>
      </c>
      <c r="AY11" s="124"/>
      <c r="AZ11" s="78">
        <f>MEDIAN(BB44:BB55)</f>
        <v>10.45</v>
      </c>
      <c r="BA11" s="124"/>
      <c r="BB11" s="78">
        <f>MEDIAN(BB44:BB55)</f>
        <v>10.45</v>
      </c>
      <c r="BC11" s="124"/>
      <c r="BD11" s="78">
        <f>MEDIAN(BD44:BD55)</f>
        <v>12</v>
      </c>
      <c r="BE11" s="124"/>
      <c r="BF11" s="78">
        <f>MEDIAN(BF44:BF55)</f>
        <v>13.35</v>
      </c>
      <c r="BG11" s="124"/>
      <c r="BH11" s="78">
        <f>MEDIAN(BH44:BH55)</f>
        <v>13.95</v>
      </c>
      <c r="BI11" s="254"/>
      <c r="BJ11" s="29">
        <f>MEDIAN(BJ44:BJ55)</f>
        <v>13.6</v>
      </c>
      <c r="BK11" s="254"/>
      <c r="BL11" s="29">
        <f>MEDIAN(BL44:BL55)</f>
        <v>12.95</v>
      </c>
      <c r="BM11" s="254"/>
      <c r="BN11" s="29">
        <f>MEDIAN(BN44:BN55)</f>
        <v>12.6</v>
      </c>
      <c r="BO11" s="254"/>
      <c r="BP11" s="29">
        <f>MEDIAN(BP44:BP55)</f>
        <v>12.55</v>
      </c>
      <c r="BQ11" s="254"/>
      <c r="BR11" s="29">
        <f>MEDIAN(BR44:BR55)</f>
        <v>12.25</v>
      </c>
      <c r="BS11" s="254"/>
      <c r="BT11" s="29">
        <f>MEDIAN(BT44:BT55)</f>
        <v>12.05</v>
      </c>
      <c r="BU11" s="254"/>
      <c r="BV11" s="29">
        <f>MEDIAN(BV44:BV55)</f>
        <v>11.45</v>
      </c>
      <c r="BW11" s="254"/>
    </row>
    <row r="12" spans="1:75" ht="12.6">
      <c r="A12" s="5" t="s">
        <v>117</v>
      </c>
      <c r="B12" s="124"/>
      <c r="C12" s="124"/>
      <c r="D12" s="268"/>
      <c r="E12" s="124"/>
      <c r="F12" s="268"/>
      <c r="G12" s="124"/>
      <c r="H12" s="268"/>
      <c r="I12" s="124"/>
      <c r="J12" s="268"/>
      <c r="K12" s="124"/>
      <c r="L12" s="268"/>
      <c r="M12" s="124"/>
      <c r="N12" s="268"/>
      <c r="O12" s="124"/>
      <c r="P12" s="268"/>
      <c r="Q12" s="124"/>
      <c r="R12" s="268"/>
      <c r="S12" s="124"/>
      <c r="T12" s="268"/>
      <c r="U12" s="124"/>
      <c r="V12" s="268"/>
      <c r="W12" s="124"/>
      <c r="X12" s="268"/>
      <c r="Y12" s="124"/>
      <c r="Z12" s="268"/>
      <c r="AA12" s="124"/>
      <c r="AB12" s="268"/>
      <c r="AC12" s="124"/>
      <c r="AD12" s="268"/>
      <c r="AE12" s="124"/>
      <c r="AF12" s="268"/>
      <c r="AG12" s="124"/>
      <c r="AH12" s="268"/>
      <c r="AI12" s="124"/>
      <c r="AJ12" s="268"/>
      <c r="AK12" s="124"/>
      <c r="AL12" s="268"/>
      <c r="AM12" s="124"/>
      <c r="AN12" s="268"/>
      <c r="AO12" s="124"/>
      <c r="AP12" s="268"/>
      <c r="AQ12" s="124"/>
      <c r="AR12" s="268"/>
      <c r="AS12" s="124"/>
      <c r="AT12" s="268"/>
      <c r="AU12" s="124"/>
      <c r="AV12" s="268"/>
      <c r="AW12" s="124"/>
      <c r="AX12" s="268"/>
      <c r="AY12" s="124"/>
      <c r="AZ12" s="268"/>
      <c r="BA12" s="124"/>
      <c r="BB12" s="268"/>
      <c r="BC12" s="124"/>
      <c r="BD12" s="268"/>
      <c r="BE12" s="124"/>
      <c r="BF12" s="268"/>
      <c r="BG12" s="124"/>
      <c r="BH12" s="268"/>
      <c r="BI12" s="254"/>
      <c r="BJ12" s="124"/>
      <c r="BK12" s="254"/>
      <c r="BL12" s="124"/>
      <c r="BM12" s="254"/>
      <c r="BN12" s="124"/>
      <c r="BO12" s="254"/>
      <c r="BP12" s="124"/>
      <c r="BQ12" s="254"/>
      <c r="BR12" s="124"/>
      <c r="BS12" s="254"/>
      <c r="BT12" s="124"/>
      <c r="BU12" s="254"/>
      <c r="BV12" s="124"/>
      <c r="BW12" s="254"/>
    </row>
    <row r="13" spans="1:75" ht="12.6">
      <c r="A13" s="5" t="s">
        <v>120</v>
      </c>
      <c r="B13" s="29">
        <f>MEDIAN(B56:B64)</f>
        <v>11.4</v>
      </c>
      <c r="C13" s="124"/>
      <c r="D13" s="78">
        <f>MEDIAN(D56:D64)</f>
        <v>13.1</v>
      </c>
      <c r="E13" s="124"/>
      <c r="F13" s="78">
        <f>MEDIAN(F56:F64)</f>
        <v>12.8</v>
      </c>
      <c r="G13" s="124"/>
      <c r="H13" s="78">
        <f>MEDIAN(H56:H64)</f>
        <v>12</v>
      </c>
      <c r="I13" s="124"/>
      <c r="J13" s="78">
        <f>MEDIAN(J56:J64)</f>
        <v>10.3</v>
      </c>
      <c r="K13" s="124"/>
      <c r="L13" s="78">
        <f>MEDIAN(L56:L64)</f>
        <v>8.8000000000000007</v>
      </c>
      <c r="M13" s="124"/>
      <c r="N13" s="78">
        <f>MEDIAN(N56:N64)</f>
        <v>9</v>
      </c>
      <c r="O13" s="124"/>
      <c r="P13" s="78">
        <f>MEDIAN(P56:P64)</f>
        <v>8.5</v>
      </c>
      <c r="Q13" s="124"/>
      <c r="R13" s="78">
        <f>MEDIAN(R56:R64)</f>
        <v>9</v>
      </c>
      <c r="S13" s="124"/>
      <c r="T13" s="78">
        <f>MEDIAN(T56:T64)</f>
        <v>10.199999999999999</v>
      </c>
      <c r="U13" s="124"/>
      <c r="V13" s="78">
        <f>MEDIAN(V56:V64)</f>
        <v>10.7</v>
      </c>
      <c r="W13" s="124"/>
      <c r="X13" s="78">
        <f>MEDIAN(X56:X64)</f>
        <v>11</v>
      </c>
      <c r="Y13" s="124"/>
      <c r="Z13" s="78">
        <f>MEDIAN(Z56:Z64)</f>
        <v>10.199999999999999</v>
      </c>
      <c r="AA13" s="124"/>
      <c r="AB13" s="78">
        <f>MEDIAN(AB56:AB64)</f>
        <v>10.5</v>
      </c>
      <c r="AC13" s="124"/>
      <c r="AD13" s="78">
        <f>MEDIAN(AD56:AD64)</f>
        <v>10.6</v>
      </c>
      <c r="AE13" s="124"/>
      <c r="AF13" s="78">
        <f>MEDIAN(AF56:AF64)</f>
        <v>10.9</v>
      </c>
      <c r="AG13" s="124"/>
      <c r="AH13" s="78">
        <f>MEDIAN(AT56:AT64)</f>
        <v>9.8000000000000007</v>
      </c>
      <c r="AI13" s="124"/>
      <c r="AJ13" s="78">
        <f>MEDIAN(AJ56:AJ64)</f>
        <v>10.4</v>
      </c>
      <c r="AK13" s="124"/>
      <c r="AL13" s="78">
        <f>MEDIAN(AL56:AL64)</f>
        <v>9.9</v>
      </c>
      <c r="AM13" s="124"/>
      <c r="AN13" s="78">
        <f>MEDIAN(AN56:AN64)</f>
        <v>9.8000000000000007</v>
      </c>
      <c r="AO13" s="124"/>
      <c r="AP13" s="78">
        <f>MEDIAN(AP56:AP64)</f>
        <v>9.6</v>
      </c>
      <c r="AQ13" s="124"/>
      <c r="AR13" s="78">
        <f>MEDIAN(AR56:AR64)</f>
        <v>9.6999999999999993</v>
      </c>
      <c r="AS13" s="124"/>
      <c r="AT13" s="78">
        <f>MEDIAN(AT56:AT64)</f>
        <v>9.8000000000000007</v>
      </c>
      <c r="AU13" s="124"/>
      <c r="AV13" s="78">
        <f>MEDIAN(AV56:AV64)</f>
        <v>9.9</v>
      </c>
      <c r="AW13" s="124"/>
      <c r="AX13" s="78">
        <f>MEDIAN(AX56:AX64)</f>
        <v>10.5</v>
      </c>
      <c r="AY13" s="124"/>
      <c r="AZ13" s="78">
        <f>MEDIAN(BB56:BB64)</f>
        <v>10</v>
      </c>
      <c r="BA13" s="124"/>
      <c r="BB13" s="78">
        <f>MEDIAN(BB56:BB64)</f>
        <v>10</v>
      </c>
      <c r="BC13" s="124"/>
      <c r="BD13" s="78">
        <f>MEDIAN(BD56:BD64)</f>
        <v>10.8</v>
      </c>
      <c r="BE13" s="124"/>
      <c r="BF13" s="78">
        <f>MEDIAN(BF56:BF64)</f>
        <v>10.9</v>
      </c>
      <c r="BG13" s="124"/>
      <c r="BH13" s="78">
        <f>MEDIAN(BH56:BH64)</f>
        <v>10.8</v>
      </c>
      <c r="BI13" s="254"/>
      <c r="BJ13" s="29">
        <f>MEDIAN(BJ56:BJ64)</f>
        <v>11.2</v>
      </c>
      <c r="BK13" s="254"/>
      <c r="BL13" s="29">
        <f>MEDIAN(BL56:BL64)</f>
        <v>11.3</v>
      </c>
      <c r="BM13" s="254"/>
      <c r="BN13" s="29">
        <f>MEDIAN(BN56:BN64)</f>
        <v>10.8</v>
      </c>
      <c r="BO13" s="254"/>
      <c r="BP13" s="29">
        <f>MEDIAN(BP56:BP64)</f>
        <v>11.9</v>
      </c>
      <c r="BQ13" s="254"/>
      <c r="BR13" s="29">
        <f>MEDIAN(BR56:BR64)</f>
        <v>11.1</v>
      </c>
      <c r="BS13" s="254"/>
      <c r="BT13" s="29">
        <f>MEDIAN(BT56:BT64)</f>
        <v>11</v>
      </c>
      <c r="BU13" s="254"/>
      <c r="BV13" s="29">
        <f>MEDIAN(BV56:BV64)</f>
        <v>10.199999999999999</v>
      </c>
      <c r="BW13" s="254"/>
    </row>
    <row r="14" spans="1:75" ht="12.6">
      <c r="A14" s="72" t="s">
        <v>117</v>
      </c>
      <c r="B14" s="269"/>
      <c r="C14" s="269"/>
      <c r="D14" s="270"/>
      <c r="E14" s="269"/>
      <c r="F14" s="270"/>
      <c r="G14" s="269"/>
      <c r="H14" s="270"/>
      <c r="I14" s="269"/>
      <c r="J14" s="270"/>
      <c r="K14" s="269"/>
      <c r="L14" s="270"/>
      <c r="M14" s="269"/>
      <c r="N14" s="270"/>
      <c r="O14" s="269"/>
      <c r="P14" s="270"/>
      <c r="Q14" s="269"/>
      <c r="R14" s="270"/>
      <c r="S14" s="269"/>
      <c r="T14" s="270"/>
      <c r="U14" s="269"/>
      <c r="V14" s="270"/>
      <c r="W14" s="269"/>
      <c r="X14" s="270"/>
      <c r="Y14" s="269"/>
      <c r="Z14" s="270"/>
      <c r="AA14" s="269"/>
      <c r="AB14" s="270"/>
      <c r="AC14" s="269"/>
      <c r="AD14" s="270"/>
      <c r="AE14" s="269"/>
      <c r="AF14" s="270"/>
      <c r="AG14" s="269"/>
      <c r="AH14" s="270"/>
      <c r="AI14" s="269"/>
      <c r="AJ14" s="270"/>
      <c r="AK14" s="269"/>
      <c r="AL14" s="270"/>
      <c r="AM14" s="269"/>
      <c r="AN14" s="270"/>
      <c r="AO14" s="269"/>
      <c r="AP14" s="270"/>
      <c r="AQ14" s="269"/>
      <c r="AR14" s="270"/>
      <c r="AS14" s="269"/>
      <c r="AT14" s="270"/>
      <c r="AU14" s="269"/>
      <c r="AV14" s="270"/>
      <c r="AW14" s="269"/>
      <c r="AX14" s="270"/>
      <c r="AY14" s="269"/>
      <c r="AZ14" s="270"/>
      <c r="BA14" s="269"/>
      <c r="BB14" s="270"/>
      <c r="BC14" s="269"/>
      <c r="BD14" s="270"/>
      <c r="BE14" s="269"/>
      <c r="BF14" s="270"/>
      <c r="BG14" s="269"/>
      <c r="BH14" s="270"/>
      <c r="BI14" s="271"/>
      <c r="BJ14" s="270"/>
      <c r="BK14" s="271"/>
      <c r="BL14" s="270"/>
      <c r="BM14" s="271"/>
      <c r="BN14" s="270"/>
      <c r="BO14" s="271"/>
      <c r="BP14" s="270"/>
      <c r="BQ14" s="271"/>
      <c r="BR14" s="270"/>
      <c r="BS14" s="271"/>
      <c r="BT14" s="270"/>
      <c r="BU14" s="271"/>
      <c r="BV14" s="124"/>
      <c r="BW14" s="254"/>
    </row>
    <row r="15" spans="1:75" ht="12.6">
      <c r="A15" s="24" t="s">
        <v>14</v>
      </c>
      <c r="B15" s="264">
        <v>22.1</v>
      </c>
      <c r="C15" s="272">
        <v>1.37</v>
      </c>
      <c r="D15" s="266">
        <v>22.8</v>
      </c>
      <c r="E15" s="272">
        <v>1.36</v>
      </c>
      <c r="F15" s="266">
        <v>21.1</v>
      </c>
      <c r="G15" s="272">
        <v>1.33</v>
      </c>
      <c r="H15" s="266">
        <v>20.9</v>
      </c>
      <c r="I15" s="272">
        <v>1.38</v>
      </c>
      <c r="J15" s="266">
        <v>21.1</v>
      </c>
      <c r="K15" s="272">
        <v>1.47</v>
      </c>
      <c r="L15" s="266">
        <v>21.9</v>
      </c>
      <c r="M15" s="272">
        <v>1.55</v>
      </c>
      <c r="N15" s="266">
        <v>21.5</v>
      </c>
      <c r="O15" s="272">
        <v>1.55</v>
      </c>
      <c r="P15" s="266">
        <v>19.899999999999999</v>
      </c>
      <c r="Q15" s="272">
        <v>1.51</v>
      </c>
      <c r="R15" s="266">
        <v>19.100000000000001</v>
      </c>
      <c r="S15" s="272">
        <v>1.48</v>
      </c>
      <c r="T15" s="266">
        <v>19</v>
      </c>
      <c r="U15" s="272">
        <v>1.47</v>
      </c>
      <c r="V15" s="266">
        <v>18.399999999999999</v>
      </c>
      <c r="W15" s="272">
        <v>1.45</v>
      </c>
      <c r="X15" s="266">
        <v>17.8</v>
      </c>
      <c r="Y15" s="272">
        <v>1.42</v>
      </c>
      <c r="Z15" s="266">
        <v>17</v>
      </c>
      <c r="AA15" s="272">
        <v>1.4</v>
      </c>
      <c r="AB15" s="266">
        <v>17.899999999999999</v>
      </c>
      <c r="AC15" s="272">
        <v>1.4</v>
      </c>
      <c r="AD15" s="266">
        <v>16.8</v>
      </c>
      <c r="AE15" s="272">
        <v>1.36</v>
      </c>
      <c r="AF15" s="266">
        <v>16.600000000000001</v>
      </c>
      <c r="AG15" s="272">
        <v>1.33</v>
      </c>
      <c r="AH15" s="266">
        <v>14.7</v>
      </c>
      <c r="AI15" s="272">
        <v>1.29</v>
      </c>
      <c r="AJ15" s="266">
        <v>15.1</v>
      </c>
      <c r="AK15" s="272">
        <v>1.29</v>
      </c>
      <c r="AL15" s="266">
        <v>14.6</v>
      </c>
      <c r="AM15" s="272">
        <v>2.1</v>
      </c>
      <c r="AN15" s="266">
        <v>14.8</v>
      </c>
      <c r="AO15" s="272">
        <v>1.5</v>
      </c>
      <c r="AP15" s="266">
        <v>14.6</v>
      </c>
      <c r="AQ15" s="272">
        <v>1.4</v>
      </c>
      <c r="AR15" s="266">
        <v>15.1</v>
      </c>
      <c r="AS15" s="272">
        <v>1.4</v>
      </c>
      <c r="AT15" s="266">
        <v>15.5</v>
      </c>
      <c r="AU15" s="272">
        <v>0.88</v>
      </c>
      <c r="AV15" s="266">
        <v>16.2</v>
      </c>
      <c r="AW15" s="272">
        <v>0.93</v>
      </c>
      <c r="AX15" s="266">
        <v>16</v>
      </c>
      <c r="AY15" s="272">
        <v>0.9</v>
      </c>
      <c r="AZ15" s="266">
        <v>15.2</v>
      </c>
      <c r="BA15" s="272">
        <v>0.91</v>
      </c>
      <c r="BB15" s="266">
        <v>14.4</v>
      </c>
      <c r="BC15" s="272">
        <v>1.04</v>
      </c>
      <c r="BD15" s="266">
        <v>15.1</v>
      </c>
      <c r="BE15" s="272">
        <v>0.9</v>
      </c>
      <c r="BF15" s="266">
        <v>16.100000000000001</v>
      </c>
      <c r="BG15" s="272">
        <v>2.2999999999999998</v>
      </c>
      <c r="BH15" s="266">
        <v>16.399999999999999</v>
      </c>
      <c r="BI15" s="273">
        <v>1.2</v>
      </c>
      <c r="BJ15" s="124">
        <v>16.2</v>
      </c>
      <c r="BK15" s="274">
        <v>1.2</v>
      </c>
      <c r="BL15" s="124">
        <v>16.100000000000001</v>
      </c>
      <c r="BM15" s="274">
        <v>0.7</v>
      </c>
      <c r="BN15" s="124">
        <v>17.5</v>
      </c>
      <c r="BO15" s="274">
        <v>0.8</v>
      </c>
      <c r="BP15" s="124">
        <v>17.100000000000001</v>
      </c>
      <c r="BQ15" s="275">
        <v>0.5</v>
      </c>
      <c r="BR15" s="124">
        <v>16.899999999999999</v>
      </c>
      <c r="BS15" s="275">
        <v>0.5</v>
      </c>
      <c r="BT15" s="124">
        <v>16.8</v>
      </c>
      <c r="BU15" s="275">
        <v>0.4</v>
      </c>
      <c r="BV15" s="276">
        <v>15.5</v>
      </c>
      <c r="BW15" s="275">
        <v>0.5</v>
      </c>
    </row>
    <row r="16" spans="1:75" ht="12.6">
      <c r="A16" s="24" t="s">
        <v>15</v>
      </c>
      <c r="B16" s="264">
        <v>23.1</v>
      </c>
      <c r="C16" s="272">
        <v>1.8</v>
      </c>
      <c r="D16" s="266">
        <v>23</v>
      </c>
      <c r="E16" s="272">
        <v>1.8</v>
      </c>
      <c r="F16" s="266">
        <v>22.8</v>
      </c>
      <c r="G16" s="272">
        <v>1.77</v>
      </c>
      <c r="H16" s="266">
        <v>22.5</v>
      </c>
      <c r="I16" s="272">
        <v>1.69</v>
      </c>
      <c r="J16" s="266">
        <v>22.4</v>
      </c>
      <c r="K16" s="272">
        <v>1.61</v>
      </c>
      <c r="L16" s="266">
        <v>21.8</v>
      </c>
      <c r="M16" s="272">
        <v>1.51</v>
      </c>
      <c r="N16" s="266">
        <v>21.4</v>
      </c>
      <c r="O16" s="272">
        <v>1.52</v>
      </c>
      <c r="P16" s="266">
        <v>20.5</v>
      </c>
      <c r="Q16" s="272">
        <v>1.51</v>
      </c>
      <c r="R16" s="266">
        <v>19.8</v>
      </c>
      <c r="S16" s="272">
        <v>1.48</v>
      </c>
      <c r="T16" s="266">
        <v>18.399999999999999</v>
      </c>
      <c r="U16" s="272">
        <v>1.45</v>
      </c>
      <c r="V16" s="266">
        <v>18.100000000000001</v>
      </c>
      <c r="W16" s="272">
        <v>1.42</v>
      </c>
      <c r="X16" s="266">
        <v>18.3</v>
      </c>
      <c r="Y16" s="272">
        <v>1.43</v>
      </c>
      <c r="Z16" s="266">
        <v>17.600000000000001</v>
      </c>
      <c r="AA16" s="272">
        <v>1.42</v>
      </c>
      <c r="AB16" s="266">
        <v>16.7</v>
      </c>
      <c r="AC16" s="272">
        <v>1.37</v>
      </c>
      <c r="AD16" s="266">
        <v>15.8</v>
      </c>
      <c r="AE16" s="272">
        <v>1.31</v>
      </c>
      <c r="AF16" s="266">
        <v>17.2</v>
      </c>
      <c r="AG16" s="272">
        <v>1.34</v>
      </c>
      <c r="AH16" s="266">
        <v>17.2</v>
      </c>
      <c r="AI16" s="272">
        <v>1.34</v>
      </c>
      <c r="AJ16" s="266">
        <v>16.399999999999999</v>
      </c>
      <c r="AK16" s="272">
        <v>1.31</v>
      </c>
      <c r="AL16" s="266">
        <v>15.8</v>
      </c>
      <c r="AM16" s="272">
        <v>2.1</v>
      </c>
      <c r="AN16" s="266">
        <v>16.3</v>
      </c>
      <c r="AO16" s="272">
        <v>1.7</v>
      </c>
      <c r="AP16" s="266">
        <v>18</v>
      </c>
      <c r="AQ16" s="272">
        <v>1.6</v>
      </c>
      <c r="AR16" s="266">
        <v>18.5</v>
      </c>
      <c r="AS16" s="272">
        <v>1.6</v>
      </c>
      <c r="AT16" s="266">
        <v>17.600000000000001</v>
      </c>
      <c r="AU16" s="272">
        <v>0.98</v>
      </c>
      <c r="AV16" s="266">
        <v>15.6</v>
      </c>
      <c r="AW16" s="272">
        <v>0.95</v>
      </c>
      <c r="AX16" s="266">
        <v>15.6</v>
      </c>
      <c r="AY16" s="272">
        <v>1</v>
      </c>
      <c r="AZ16" s="266">
        <v>15.1</v>
      </c>
      <c r="BA16" s="272">
        <v>0.95</v>
      </c>
      <c r="BB16" s="266">
        <v>15.8</v>
      </c>
      <c r="BC16" s="272">
        <v>1.1100000000000001</v>
      </c>
      <c r="BD16" s="266">
        <v>16</v>
      </c>
      <c r="BE16" s="272">
        <v>1</v>
      </c>
      <c r="BF16" s="266">
        <v>16.5</v>
      </c>
      <c r="BG16" s="272">
        <v>2.5</v>
      </c>
      <c r="BH16" s="266">
        <v>17.600000000000001</v>
      </c>
      <c r="BI16" s="273">
        <v>1.5</v>
      </c>
      <c r="BJ16" s="124">
        <v>18</v>
      </c>
      <c r="BK16" s="274">
        <v>1.3</v>
      </c>
      <c r="BL16" s="124">
        <v>18.7</v>
      </c>
      <c r="BM16" s="274">
        <v>1.4</v>
      </c>
      <c r="BN16" s="124">
        <v>16.100000000000001</v>
      </c>
      <c r="BO16" s="274">
        <v>0.8</v>
      </c>
      <c r="BP16" s="124">
        <v>17.2</v>
      </c>
      <c r="BQ16" s="275">
        <v>0.6</v>
      </c>
      <c r="BR16" s="124">
        <v>16.399999999999999</v>
      </c>
      <c r="BS16" s="275">
        <v>0.6</v>
      </c>
      <c r="BT16" s="124">
        <v>17.2</v>
      </c>
      <c r="BU16" s="275">
        <v>0.7</v>
      </c>
      <c r="BV16" s="277">
        <v>16.2</v>
      </c>
      <c r="BW16" s="275">
        <v>0.6</v>
      </c>
    </row>
    <row r="17" spans="1:75" ht="12.6">
      <c r="A17" s="24" t="s">
        <v>16</v>
      </c>
      <c r="B17" s="264">
        <v>11.6</v>
      </c>
      <c r="C17" s="272">
        <v>2.73</v>
      </c>
      <c r="D17" s="266">
        <v>10.6</v>
      </c>
      <c r="E17" s="272">
        <v>2.59</v>
      </c>
      <c r="F17" s="266">
        <v>9.8000000000000007</v>
      </c>
      <c r="G17" s="272">
        <v>2.46</v>
      </c>
      <c r="H17" s="266">
        <v>9.8000000000000007</v>
      </c>
      <c r="I17" s="272">
        <v>2.12</v>
      </c>
      <c r="J17" s="266">
        <v>11.1</v>
      </c>
      <c r="K17" s="272">
        <v>1.76</v>
      </c>
      <c r="L17" s="266">
        <v>10.199999999999999</v>
      </c>
      <c r="M17" s="272">
        <v>1.25</v>
      </c>
      <c r="N17" s="266">
        <v>9.3000000000000007</v>
      </c>
      <c r="O17" s="272">
        <v>1.1599999999999999</v>
      </c>
      <c r="P17" s="266">
        <v>8.4</v>
      </c>
      <c r="Q17" s="272">
        <v>1.1299999999999999</v>
      </c>
      <c r="R17" s="266">
        <v>8.5</v>
      </c>
      <c r="S17" s="272">
        <v>1.1499999999999999</v>
      </c>
      <c r="T17" s="266">
        <v>8.1999999999999993</v>
      </c>
      <c r="U17" s="272">
        <v>1.1100000000000001</v>
      </c>
      <c r="V17" s="266">
        <v>7.4</v>
      </c>
      <c r="W17" s="272">
        <v>1.07</v>
      </c>
      <c r="X17" s="266">
        <v>8.5</v>
      </c>
      <c r="Y17" s="272">
        <v>1.1200000000000001</v>
      </c>
      <c r="Z17" s="266">
        <v>8.8000000000000007</v>
      </c>
      <c r="AA17" s="272">
        <v>1.1599999999999999</v>
      </c>
      <c r="AB17" s="266">
        <v>9.6</v>
      </c>
      <c r="AC17" s="272">
        <v>1.2</v>
      </c>
      <c r="AD17" s="266">
        <v>9.1</v>
      </c>
      <c r="AE17" s="272">
        <v>1.19</v>
      </c>
      <c r="AF17" s="266">
        <v>9.5</v>
      </c>
      <c r="AG17" s="272">
        <v>1.19</v>
      </c>
      <c r="AH17" s="266">
        <v>9.5</v>
      </c>
      <c r="AI17" s="272">
        <v>1.18</v>
      </c>
      <c r="AJ17" s="266">
        <v>10.1</v>
      </c>
      <c r="AK17" s="272">
        <v>1.2</v>
      </c>
      <c r="AL17" s="266">
        <v>9.8000000000000007</v>
      </c>
      <c r="AM17" s="272">
        <v>2</v>
      </c>
      <c r="AN17" s="266">
        <v>8.5</v>
      </c>
      <c r="AO17" s="272">
        <v>1.3</v>
      </c>
      <c r="AP17" s="266">
        <v>8.1</v>
      </c>
      <c r="AQ17" s="272">
        <v>1.1000000000000001</v>
      </c>
      <c r="AR17" s="266">
        <v>7.7</v>
      </c>
      <c r="AS17" s="272">
        <v>1.1000000000000001</v>
      </c>
      <c r="AT17" s="266">
        <v>8.5</v>
      </c>
      <c r="AU17" s="272">
        <v>0.7</v>
      </c>
      <c r="AV17" s="266">
        <v>8.5</v>
      </c>
      <c r="AW17" s="272">
        <v>0.74</v>
      </c>
      <c r="AX17" s="266">
        <v>9.1999999999999993</v>
      </c>
      <c r="AY17" s="272">
        <v>0.8</v>
      </c>
      <c r="AZ17" s="266">
        <v>9.3000000000000007</v>
      </c>
      <c r="BA17" s="272">
        <v>0.78</v>
      </c>
      <c r="BB17" s="266">
        <v>9.3000000000000007</v>
      </c>
      <c r="BC17" s="272">
        <v>0.91</v>
      </c>
      <c r="BD17" s="266">
        <v>17.5</v>
      </c>
      <c r="BE17" s="272">
        <v>1.1000000000000001</v>
      </c>
      <c r="BF17" s="266">
        <v>11.3</v>
      </c>
      <c r="BG17" s="272">
        <v>1.1000000000000001</v>
      </c>
      <c r="BH17" s="266">
        <v>12.7</v>
      </c>
      <c r="BI17" s="273">
        <v>0.7</v>
      </c>
      <c r="BJ17" s="124">
        <v>13.1</v>
      </c>
      <c r="BK17" s="274">
        <v>0.7</v>
      </c>
      <c r="BL17" s="124">
        <v>13.7</v>
      </c>
      <c r="BM17" s="274">
        <v>0.7</v>
      </c>
      <c r="BN17" s="124">
        <v>11.1</v>
      </c>
      <c r="BO17" s="274">
        <v>0.9</v>
      </c>
      <c r="BP17" s="124">
        <v>11.7</v>
      </c>
      <c r="BQ17" s="275">
        <v>0.9</v>
      </c>
      <c r="BR17" s="124">
        <v>13.6</v>
      </c>
      <c r="BS17" s="275">
        <v>1</v>
      </c>
      <c r="BT17" s="124">
        <v>12.5</v>
      </c>
      <c r="BU17" s="275">
        <v>1</v>
      </c>
      <c r="BV17" s="277">
        <v>11.3</v>
      </c>
      <c r="BW17" s="275">
        <v>1.2</v>
      </c>
    </row>
    <row r="18" spans="1:75" ht="12.6">
      <c r="A18" s="24" t="s">
        <v>17</v>
      </c>
      <c r="B18" s="264">
        <v>16.100000000000001</v>
      </c>
      <c r="C18" s="272">
        <v>0.73</v>
      </c>
      <c r="D18" s="266">
        <v>15.3</v>
      </c>
      <c r="E18" s="272">
        <v>0.73</v>
      </c>
      <c r="F18" s="266">
        <v>14.8</v>
      </c>
      <c r="G18" s="272">
        <v>0.72</v>
      </c>
      <c r="H18" s="266">
        <v>14.1</v>
      </c>
      <c r="I18" s="272">
        <v>0.7</v>
      </c>
      <c r="J18" s="266">
        <v>13.1</v>
      </c>
      <c r="K18" s="272">
        <v>0.67</v>
      </c>
      <c r="L18" s="266">
        <v>12.3</v>
      </c>
      <c r="M18" s="272">
        <v>0.62</v>
      </c>
      <c r="N18" s="266">
        <v>12.5</v>
      </c>
      <c r="O18" s="272">
        <v>0.61</v>
      </c>
      <c r="P18" s="266">
        <v>12.8</v>
      </c>
      <c r="Q18" s="272">
        <v>0.62</v>
      </c>
      <c r="R18" s="266">
        <v>13.5</v>
      </c>
      <c r="S18" s="272">
        <v>0.63</v>
      </c>
      <c r="T18" s="266">
        <v>14.1</v>
      </c>
      <c r="U18" s="272">
        <v>0.65</v>
      </c>
      <c r="V18" s="266">
        <v>15.1</v>
      </c>
      <c r="W18" s="272">
        <v>0.66</v>
      </c>
      <c r="X18" s="266">
        <v>16.3</v>
      </c>
      <c r="Y18" s="272">
        <v>0.67</v>
      </c>
      <c r="Z18" s="266">
        <v>16.100000000000001</v>
      </c>
      <c r="AA18" s="272">
        <v>0.66</v>
      </c>
      <c r="AB18" s="266">
        <v>16.3</v>
      </c>
      <c r="AC18" s="272">
        <v>0.68</v>
      </c>
      <c r="AD18" s="266">
        <v>15.1</v>
      </c>
      <c r="AE18" s="272">
        <v>0.68</v>
      </c>
      <c r="AF18" s="266">
        <v>14.9</v>
      </c>
      <c r="AG18" s="272">
        <v>0.69</v>
      </c>
      <c r="AH18" s="266">
        <v>13.9</v>
      </c>
      <c r="AI18" s="272">
        <v>0.67</v>
      </c>
      <c r="AJ18" s="266">
        <v>13.3</v>
      </c>
      <c r="AK18" s="272">
        <v>0.65</v>
      </c>
      <c r="AL18" s="266">
        <v>12.1</v>
      </c>
      <c r="AM18" s="272">
        <v>1</v>
      </c>
      <c r="AN18" s="266">
        <v>12</v>
      </c>
      <c r="AO18" s="272">
        <v>0.8</v>
      </c>
      <c r="AP18" s="266">
        <v>12.1</v>
      </c>
      <c r="AQ18" s="272">
        <v>0.8</v>
      </c>
      <c r="AR18" s="266">
        <v>12.7</v>
      </c>
      <c r="AS18" s="272">
        <v>0.8</v>
      </c>
      <c r="AT18" s="266">
        <v>12.3</v>
      </c>
      <c r="AU18" s="272">
        <v>0.46</v>
      </c>
      <c r="AV18" s="266">
        <v>11.8</v>
      </c>
      <c r="AW18" s="272">
        <v>0.44</v>
      </c>
      <c r="AX18" s="266">
        <v>11.4</v>
      </c>
      <c r="AY18" s="272">
        <v>0.4</v>
      </c>
      <c r="AZ18" s="266">
        <v>11.7</v>
      </c>
      <c r="BA18" s="272">
        <v>0.42</v>
      </c>
      <c r="BB18" s="266">
        <v>12</v>
      </c>
      <c r="BC18" s="272">
        <v>0.5</v>
      </c>
      <c r="BD18" s="266">
        <v>13.4</v>
      </c>
      <c r="BE18" s="272">
        <v>0.4</v>
      </c>
      <c r="BF18" s="266">
        <v>14.6</v>
      </c>
      <c r="BG18" s="272">
        <v>0.9</v>
      </c>
      <c r="BH18" s="266">
        <v>15.1</v>
      </c>
      <c r="BI18" s="273">
        <v>0.5</v>
      </c>
      <c r="BJ18" s="124">
        <v>15.4</v>
      </c>
      <c r="BK18" s="274">
        <v>0.5</v>
      </c>
      <c r="BL18" s="124">
        <v>15</v>
      </c>
      <c r="BM18" s="274">
        <v>0.5</v>
      </c>
      <c r="BN18" s="124">
        <v>15.9</v>
      </c>
      <c r="BO18" s="274">
        <v>0.6</v>
      </c>
      <c r="BP18" s="124">
        <v>14.7</v>
      </c>
      <c r="BQ18" s="275">
        <v>0.2</v>
      </c>
      <c r="BR18" s="124">
        <v>14</v>
      </c>
      <c r="BS18" s="275">
        <v>0.3</v>
      </c>
      <c r="BT18" s="124">
        <v>13.6</v>
      </c>
      <c r="BU18" s="275">
        <v>0.2</v>
      </c>
      <c r="BV18" s="277">
        <v>12.7</v>
      </c>
      <c r="BW18" s="275">
        <v>0.3</v>
      </c>
    </row>
    <row r="19" spans="1:75" ht="12.6">
      <c r="A19" s="24" t="s">
        <v>18</v>
      </c>
      <c r="B19" s="264">
        <v>16.5</v>
      </c>
      <c r="C19" s="272">
        <v>1.02</v>
      </c>
      <c r="D19" s="266">
        <v>18.100000000000001</v>
      </c>
      <c r="E19" s="272">
        <v>1.07</v>
      </c>
      <c r="F19" s="266">
        <v>18.100000000000001</v>
      </c>
      <c r="G19" s="272">
        <v>1.06</v>
      </c>
      <c r="H19" s="266">
        <v>17.5</v>
      </c>
      <c r="I19" s="272">
        <v>1.17</v>
      </c>
      <c r="J19" s="266">
        <v>16.100000000000001</v>
      </c>
      <c r="K19" s="272">
        <v>1.29</v>
      </c>
      <c r="L19" s="266">
        <v>15.5</v>
      </c>
      <c r="M19" s="272">
        <v>1.36</v>
      </c>
      <c r="N19" s="266">
        <v>14.4</v>
      </c>
      <c r="O19" s="272">
        <v>1.3</v>
      </c>
      <c r="P19" s="266">
        <v>14.5</v>
      </c>
      <c r="Q19" s="272">
        <v>1.31</v>
      </c>
      <c r="R19" s="266">
        <v>14.9</v>
      </c>
      <c r="S19" s="272">
        <v>1.34</v>
      </c>
      <c r="T19" s="266">
        <v>16</v>
      </c>
      <c r="U19" s="272">
        <v>1.39</v>
      </c>
      <c r="V19" s="266">
        <v>16.899999999999999</v>
      </c>
      <c r="W19" s="272">
        <v>1.4</v>
      </c>
      <c r="X19" s="266">
        <v>16.100000000000001</v>
      </c>
      <c r="Y19" s="272">
        <v>1.36</v>
      </c>
      <c r="Z19" s="266">
        <v>15.1</v>
      </c>
      <c r="AA19" s="272">
        <v>1.29</v>
      </c>
      <c r="AB19" s="266">
        <v>13.2</v>
      </c>
      <c r="AC19" s="272">
        <v>1.18</v>
      </c>
      <c r="AD19" s="266">
        <v>13.7</v>
      </c>
      <c r="AE19" s="272">
        <v>1.1399999999999999</v>
      </c>
      <c r="AF19" s="266">
        <v>13.8</v>
      </c>
      <c r="AG19" s="272">
        <v>1.1200000000000001</v>
      </c>
      <c r="AH19" s="266">
        <v>14.3</v>
      </c>
      <c r="AI19" s="272">
        <v>1.1200000000000001</v>
      </c>
      <c r="AJ19" s="266">
        <v>13.7</v>
      </c>
      <c r="AK19" s="272">
        <v>1.0900000000000001</v>
      </c>
      <c r="AL19" s="266">
        <v>12.6</v>
      </c>
      <c r="AM19" s="272">
        <v>1.7</v>
      </c>
      <c r="AN19" s="266">
        <v>12.6</v>
      </c>
      <c r="AO19" s="272">
        <v>1.4</v>
      </c>
      <c r="AP19" s="266">
        <v>12.1</v>
      </c>
      <c r="AQ19" s="272">
        <v>1.3</v>
      </c>
      <c r="AR19" s="266">
        <v>12</v>
      </c>
      <c r="AS19" s="272">
        <v>1.3</v>
      </c>
      <c r="AT19" s="266">
        <v>12</v>
      </c>
      <c r="AU19" s="272">
        <v>0.71</v>
      </c>
      <c r="AV19" s="266">
        <v>13.1</v>
      </c>
      <c r="AW19" s="272">
        <v>0.67</v>
      </c>
      <c r="AX19" s="266">
        <v>13.3</v>
      </c>
      <c r="AY19" s="272">
        <v>0.6</v>
      </c>
      <c r="AZ19" s="266">
        <v>13.5</v>
      </c>
      <c r="BA19" s="272">
        <v>0.62</v>
      </c>
      <c r="BB19" s="266">
        <v>13.1</v>
      </c>
      <c r="BC19" s="272">
        <v>0.71</v>
      </c>
      <c r="BD19" s="266">
        <v>15.8</v>
      </c>
      <c r="BE19" s="272">
        <v>0.6</v>
      </c>
      <c r="BF19" s="266">
        <v>17.5</v>
      </c>
      <c r="BG19" s="272">
        <v>1.2</v>
      </c>
      <c r="BH19" s="266">
        <v>18.5</v>
      </c>
      <c r="BI19" s="273">
        <v>0.9</v>
      </c>
      <c r="BJ19" s="124">
        <v>18.399999999999999</v>
      </c>
      <c r="BK19" s="274">
        <v>0.8</v>
      </c>
      <c r="BL19" s="124">
        <v>17.600000000000001</v>
      </c>
      <c r="BM19" s="274">
        <v>0.8</v>
      </c>
      <c r="BN19" s="124">
        <v>17.8</v>
      </c>
      <c r="BO19" s="274">
        <v>0.8</v>
      </c>
      <c r="BP19" s="124">
        <v>16</v>
      </c>
      <c r="BQ19" s="275">
        <v>0.3</v>
      </c>
      <c r="BR19" s="124">
        <v>14.9</v>
      </c>
      <c r="BS19" s="275">
        <v>0.5</v>
      </c>
      <c r="BT19" s="124">
        <v>14.3</v>
      </c>
      <c r="BU19" s="275">
        <v>0.3</v>
      </c>
      <c r="BV19" s="277">
        <v>13.3</v>
      </c>
      <c r="BW19" s="275">
        <v>0.3</v>
      </c>
    </row>
    <row r="20" spans="1:75" ht="12.6">
      <c r="A20" s="24" t="s">
        <v>19</v>
      </c>
      <c r="B20" s="264">
        <v>18.100000000000001</v>
      </c>
      <c r="C20" s="272">
        <v>1.29</v>
      </c>
      <c r="D20" s="266">
        <v>17.8</v>
      </c>
      <c r="E20" s="272">
        <v>1.29</v>
      </c>
      <c r="F20" s="266">
        <v>17.7</v>
      </c>
      <c r="G20" s="272">
        <v>1.28</v>
      </c>
      <c r="H20" s="266">
        <v>18.8</v>
      </c>
      <c r="I20" s="272">
        <v>1.35</v>
      </c>
      <c r="J20" s="266">
        <v>18.7</v>
      </c>
      <c r="K20" s="272">
        <v>1.41</v>
      </c>
      <c r="L20" s="266">
        <v>18.100000000000001</v>
      </c>
      <c r="M20" s="272">
        <v>1.46</v>
      </c>
      <c r="N20" s="266">
        <v>17.5</v>
      </c>
      <c r="O20" s="272">
        <v>1.47</v>
      </c>
      <c r="P20" s="266">
        <v>17</v>
      </c>
      <c r="Q20" s="272">
        <v>1.47</v>
      </c>
      <c r="R20" s="266">
        <v>17</v>
      </c>
      <c r="S20" s="272">
        <v>1.46</v>
      </c>
      <c r="T20" s="266">
        <v>17.399999999999999</v>
      </c>
      <c r="U20" s="272">
        <v>1.46</v>
      </c>
      <c r="V20" s="266">
        <v>18.600000000000001</v>
      </c>
      <c r="W20" s="272">
        <v>1.49</v>
      </c>
      <c r="X20" s="266">
        <v>19.600000000000001</v>
      </c>
      <c r="Y20" s="272">
        <v>1.51</v>
      </c>
      <c r="Z20" s="266">
        <v>19.5</v>
      </c>
      <c r="AA20" s="272">
        <v>1.5</v>
      </c>
      <c r="AB20" s="266">
        <v>17.899999999999999</v>
      </c>
      <c r="AC20" s="272">
        <v>1.43</v>
      </c>
      <c r="AD20" s="266">
        <v>16.7</v>
      </c>
      <c r="AE20" s="272">
        <v>1.36</v>
      </c>
      <c r="AF20" s="266">
        <v>15.9</v>
      </c>
      <c r="AG20" s="272">
        <v>1.33</v>
      </c>
      <c r="AH20" s="266">
        <v>15.5</v>
      </c>
      <c r="AI20" s="272">
        <v>1.31</v>
      </c>
      <c r="AJ20" s="266">
        <v>13.8</v>
      </c>
      <c r="AK20" s="272">
        <v>1.25</v>
      </c>
      <c r="AL20" s="266">
        <v>12.5</v>
      </c>
      <c r="AM20" s="272">
        <v>2</v>
      </c>
      <c r="AN20" s="266">
        <v>12.4</v>
      </c>
      <c r="AO20" s="272">
        <v>1.4</v>
      </c>
      <c r="AP20" s="266">
        <v>13.1</v>
      </c>
      <c r="AQ20" s="272">
        <v>1.3</v>
      </c>
      <c r="AR20" s="266">
        <v>13.7</v>
      </c>
      <c r="AS20" s="272">
        <v>1.3</v>
      </c>
      <c r="AT20" s="266">
        <v>15.4</v>
      </c>
      <c r="AU20" s="272">
        <v>0.89</v>
      </c>
      <c r="AV20" s="266">
        <v>15.6</v>
      </c>
      <c r="AW20" s="272">
        <v>0.95</v>
      </c>
      <c r="AX20" s="266">
        <v>16.5</v>
      </c>
      <c r="AY20" s="272">
        <v>1</v>
      </c>
      <c r="AZ20" s="266">
        <v>15.7</v>
      </c>
      <c r="BA20" s="272">
        <v>0.98</v>
      </c>
      <c r="BB20" s="266">
        <v>16.2</v>
      </c>
      <c r="BC20" s="272">
        <v>1.1499999999999999</v>
      </c>
      <c r="BD20" s="266">
        <v>16.5</v>
      </c>
      <c r="BE20" s="272">
        <v>1</v>
      </c>
      <c r="BF20" s="266">
        <v>17.3</v>
      </c>
      <c r="BG20" s="272">
        <v>2.2000000000000002</v>
      </c>
      <c r="BH20" s="266">
        <v>16.899999999999999</v>
      </c>
      <c r="BI20" s="273">
        <v>1.1000000000000001</v>
      </c>
      <c r="BJ20" s="124">
        <v>17.2</v>
      </c>
      <c r="BK20" s="274">
        <v>1.1000000000000001</v>
      </c>
      <c r="BL20" s="124">
        <v>18</v>
      </c>
      <c r="BM20" s="274">
        <v>1</v>
      </c>
      <c r="BN20" s="124">
        <v>20.5</v>
      </c>
      <c r="BO20" s="274">
        <v>1</v>
      </c>
      <c r="BP20" s="124">
        <v>18.5</v>
      </c>
      <c r="BQ20" s="275">
        <v>0.6</v>
      </c>
      <c r="BR20" s="124">
        <v>17.2</v>
      </c>
      <c r="BS20" s="275">
        <v>0.5</v>
      </c>
      <c r="BT20" s="124">
        <v>16.899999999999999</v>
      </c>
      <c r="BU20" s="275">
        <v>0.5</v>
      </c>
      <c r="BV20" s="277">
        <v>16.3</v>
      </c>
      <c r="BW20" s="275">
        <v>0.5</v>
      </c>
    </row>
    <row r="21" spans="1:75" ht="12.6">
      <c r="A21" s="24" t="s">
        <v>20</v>
      </c>
      <c r="B21" s="264">
        <v>21.4</v>
      </c>
      <c r="C21" s="272">
        <v>1.29</v>
      </c>
      <c r="D21" s="266">
        <v>21.9</v>
      </c>
      <c r="E21" s="272">
        <v>1.31</v>
      </c>
      <c r="F21" s="266">
        <v>21.5</v>
      </c>
      <c r="G21" s="272">
        <v>1.28</v>
      </c>
      <c r="H21" s="266">
        <v>20.100000000000001</v>
      </c>
      <c r="I21" s="272">
        <v>1.31</v>
      </c>
      <c r="J21" s="266">
        <v>20</v>
      </c>
      <c r="K21" s="272">
        <v>1.43</v>
      </c>
      <c r="L21" s="266">
        <v>21.5</v>
      </c>
      <c r="M21" s="272">
        <v>1.58</v>
      </c>
      <c r="N21" s="266">
        <v>23.1</v>
      </c>
      <c r="O21" s="272">
        <v>1.66</v>
      </c>
      <c r="P21" s="266">
        <v>23.7</v>
      </c>
      <c r="Q21" s="272">
        <v>1.7</v>
      </c>
      <c r="R21" s="266">
        <v>23.2</v>
      </c>
      <c r="S21" s="272">
        <v>1.69</v>
      </c>
      <c r="T21" s="266">
        <v>22</v>
      </c>
      <c r="U21" s="272">
        <v>1.66</v>
      </c>
      <c r="V21" s="266">
        <v>22.4</v>
      </c>
      <c r="W21" s="272">
        <v>1.64</v>
      </c>
      <c r="X21" s="266">
        <v>23.3</v>
      </c>
      <c r="Y21" s="272">
        <v>1.66</v>
      </c>
      <c r="Z21" s="266">
        <v>25.5</v>
      </c>
      <c r="AA21" s="272">
        <v>1.71</v>
      </c>
      <c r="AB21" s="266">
        <v>23.9</v>
      </c>
      <c r="AC21" s="272">
        <v>1.62</v>
      </c>
      <c r="AD21" s="266">
        <v>22</v>
      </c>
      <c r="AE21" s="272">
        <v>1.49</v>
      </c>
      <c r="AF21" s="266">
        <v>18.8</v>
      </c>
      <c r="AG21" s="272">
        <v>1.37</v>
      </c>
      <c r="AH21" s="266">
        <v>18.600000000000001</v>
      </c>
      <c r="AI21" s="272">
        <v>1.36</v>
      </c>
      <c r="AJ21" s="266">
        <v>18.2</v>
      </c>
      <c r="AK21" s="272">
        <v>1.35</v>
      </c>
      <c r="AL21" s="266">
        <v>18.600000000000001</v>
      </c>
      <c r="AM21" s="272">
        <v>2.2000000000000002</v>
      </c>
      <c r="AN21" s="266">
        <v>17.5</v>
      </c>
      <c r="AO21" s="272">
        <v>1.7</v>
      </c>
      <c r="AP21" s="266">
        <v>17</v>
      </c>
      <c r="AQ21" s="272">
        <v>1.6</v>
      </c>
      <c r="AR21" s="266">
        <v>16.899999999999999</v>
      </c>
      <c r="AS21" s="272">
        <v>1.6</v>
      </c>
      <c r="AT21" s="266">
        <v>17</v>
      </c>
      <c r="AU21" s="272">
        <v>0.96</v>
      </c>
      <c r="AV21" s="266">
        <v>17.399999999999999</v>
      </c>
      <c r="AW21" s="272">
        <v>0.99</v>
      </c>
      <c r="AX21" s="266">
        <v>17.399999999999999</v>
      </c>
      <c r="AY21" s="272">
        <v>1</v>
      </c>
      <c r="AZ21" s="266">
        <v>17.100000000000001</v>
      </c>
      <c r="BA21" s="272">
        <v>1</v>
      </c>
      <c r="BB21" s="266">
        <v>16.5</v>
      </c>
      <c r="BC21" s="272">
        <v>1.1499999999999999</v>
      </c>
      <c r="BD21" s="266">
        <v>16.2</v>
      </c>
      <c r="BE21" s="272">
        <v>1</v>
      </c>
      <c r="BF21" s="266">
        <v>18</v>
      </c>
      <c r="BG21" s="272">
        <v>1.7</v>
      </c>
      <c r="BH21" s="266">
        <v>18.899999999999999</v>
      </c>
      <c r="BI21" s="273">
        <v>1.2</v>
      </c>
      <c r="BJ21" s="124">
        <v>21.2</v>
      </c>
      <c r="BK21" s="274">
        <v>1.4</v>
      </c>
      <c r="BL21" s="124">
        <v>20.5</v>
      </c>
      <c r="BM21" s="274">
        <v>1.6</v>
      </c>
      <c r="BN21" s="124">
        <v>21</v>
      </c>
      <c r="BO21" s="274">
        <v>1.1000000000000001</v>
      </c>
      <c r="BP21" s="124">
        <v>20.2</v>
      </c>
      <c r="BQ21" s="275">
        <v>0.6</v>
      </c>
      <c r="BR21" s="124">
        <v>19.7</v>
      </c>
      <c r="BS21" s="275">
        <v>0.6</v>
      </c>
      <c r="BT21" s="124">
        <v>18.600000000000001</v>
      </c>
      <c r="BU21" s="275">
        <v>0.5</v>
      </c>
      <c r="BV21" s="277">
        <v>19</v>
      </c>
      <c r="BW21" s="275">
        <v>0.6</v>
      </c>
    </row>
    <row r="22" spans="1:75" ht="12.6">
      <c r="A22" s="24" t="s">
        <v>21</v>
      </c>
      <c r="B22" s="264">
        <v>10.7</v>
      </c>
      <c r="C22" s="272">
        <v>1</v>
      </c>
      <c r="D22" s="266">
        <v>10.5</v>
      </c>
      <c r="E22" s="272">
        <v>0.98</v>
      </c>
      <c r="F22" s="266">
        <v>9.6</v>
      </c>
      <c r="G22" s="272">
        <v>0.91</v>
      </c>
      <c r="H22" s="266">
        <v>8.4</v>
      </c>
      <c r="I22" s="272">
        <v>0.96</v>
      </c>
      <c r="J22" s="266">
        <v>8.5</v>
      </c>
      <c r="K22" s="272">
        <v>1.08</v>
      </c>
      <c r="L22" s="266">
        <v>8.8000000000000007</v>
      </c>
      <c r="M22" s="272">
        <v>1.1100000000000001</v>
      </c>
      <c r="N22" s="266">
        <v>9.3000000000000007</v>
      </c>
      <c r="O22" s="272">
        <v>1.1100000000000001</v>
      </c>
      <c r="P22" s="266">
        <v>9.3000000000000007</v>
      </c>
      <c r="Q22" s="272">
        <v>1.1299999999999999</v>
      </c>
      <c r="R22" s="266">
        <v>9.6</v>
      </c>
      <c r="S22" s="272">
        <v>1.19</v>
      </c>
      <c r="T22" s="266">
        <v>9.3000000000000007</v>
      </c>
      <c r="U22" s="272">
        <v>1.18</v>
      </c>
      <c r="V22" s="266">
        <v>10.3</v>
      </c>
      <c r="W22" s="272">
        <v>1.2</v>
      </c>
      <c r="X22" s="266">
        <v>10.199999999999999</v>
      </c>
      <c r="Y22" s="272">
        <v>1.21</v>
      </c>
      <c r="Z22" s="266">
        <v>10.7</v>
      </c>
      <c r="AA22" s="272">
        <v>1.21</v>
      </c>
      <c r="AB22" s="266">
        <v>10.199999999999999</v>
      </c>
      <c r="AC22" s="272">
        <v>1.18</v>
      </c>
      <c r="AD22" s="266">
        <v>10.4</v>
      </c>
      <c r="AE22" s="272">
        <v>1.18</v>
      </c>
      <c r="AF22" s="266">
        <v>9.6</v>
      </c>
      <c r="AG22" s="272">
        <v>1.1399999999999999</v>
      </c>
      <c r="AH22" s="266">
        <v>8.6</v>
      </c>
      <c r="AI22" s="272">
        <v>1.0900000000000001</v>
      </c>
      <c r="AJ22" s="266">
        <v>7.6</v>
      </c>
      <c r="AK22" s="272">
        <v>1.03</v>
      </c>
      <c r="AL22" s="266">
        <v>7.3</v>
      </c>
      <c r="AM22" s="272">
        <v>1.7</v>
      </c>
      <c r="AN22" s="266">
        <v>7.3</v>
      </c>
      <c r="AO22" s="272">
        <v>1.1000000000000001</v>
      </c>
      <c r="AP22" s="266">
        <v>7.3</v>
      </c>
      <c r="AQ22" s="272">
        <v>0.9</v>
      </c>
      <c r="AR22" s="266">
        <v>7.7</v>
      </c>
      <c r="AS22" s="272">
        <v>0.9</v>
      </c>
      <c r="AT22" s="266">
        <v>8.6</v>
      </c>
      <c r="AU22" s="272">
        <v>0.63</v>
      </c>
      <c r="AV22" s="266">
        <v>9.4</v>
      </c>
      <c r="AW22" s="272">
        <v>0.68</v>
      </c>
      <c r="AX22" s="266">
        <v>9.3000000000000007</v>
      </c>
      <c r="AY22" s="272">
        <v>0.7</v>
      </c>
      <c r="AZ22" s="266">
        <v>9</v>
      </c>
      <c r="BA22" s="272">
        <v>0.68</v>
      </c>
      <c r="BB22" s="266">
        <v>8.6</v>
      </c>
      <c r="BC22" s="272">
        <v>0.78</v>
      </c>
      <c r="BD22" s="266">
        <v>9</v>
      </c>
      <c r="BE22" s="272">
        <v>0.7</v>
      </c>
      <c r="BF22" s="266">
        <v>9.6999999999999993</v>
      </c>
      <c r="BG22" s="272">
        <v>0.8</v>
      </c>
      <c r="BH22" s="266">
        <v>9.9</v>
      </c>
      <c r="BI22" s="273">
        <v>0.5</v>
      </c>
      <c r="BJ22" s="124">
        <v>10</v>
      </c>
      <c r="BK22" s="274">
        <v>0.5</v>
      </c>
      <c r="BL22" s="124">
        <v>9.8000000000000007</v>
      </c>
      <c r="BM22" s="274">
        <v>0.5</v>
      </c>
      <c r="BN22" s="124">
        <v>10</v>
      </c>
      <c r="BO22" s="274">
        <v>0.8</v>
      </c>
      <c r="BP22" s="124">
        <v>9.6999999999999993</v>
      </c>
      <c r="BQ22" s="275">
        <v>0.3</v>
      </c>
      <c r="BR22" s="124">
        <v>9.3000000000000007</v>
      </c>
      <c r="BS22" s="275">
        <v>0.4</v>
      </c>
      <c r="BT22" s="124">
        <v>9</v>
      </c>
      <c r="BU22" s="275">
        <v>0.4</v>
      </c>
      <c r="BV22" s="277">
        <v>9</v>
      </c>
      <c r="BW22" s="275">
        <v>0.3</v>
      </c>
    </row>
    <row r="23" spans="1:75" ht="12.6">
      <c r="A23" s="24" t="s">
        <v>22</v>
      </c>
      <c r="B23" s="264">
        <v>24.2</v>
      </c>
      <c r="C23" s="272">
        <v>1.8</v>
      </c>
      <c r="D23" s="266">
        <v>25.1</v>
      </c>
      <c r="E23" s="272">
        <v>1.8</v>
      </c>
      <c r="F23" s="266">
        <v>24.9</v>
      </c>
      <c r="G23" s="272">
        <v>1.76</v>
      </c>
      <c r="H23" s="266">
        <v>25.6</v>
      </c>
      <c r="I23" s="272">
        <v>1.68</v>
      </c>
      <c r="J23" s="266">
        <v>25.4</v>
      </c>
      <c r="K23" s="272">
        <v>1.6</v>
      </c>
      <c r="L23" s="266">
        <v>25.5</v>
      </c>
      <c r="M23" s="272">
        <v>1.54</v>
      </c>
      <c r="N23" s="266">
        <v>26.2</v>
      </c>
      <c r="O23" s="272">
        <v>1.58</v>
      </c>
      <c r="P23" s="266">
        <v>24.7</v>
      </c>
      <c r="Q23" s="272">
        <v>1.56</v>
      </c>
      <c r="R23" s="266">
        <v>25</v>
      </c>
      <c r="S23" s="272">
        <v>1.53</v>
      </c>
      <c r="T23" s="266">
        <v>23.8</v>
      </c>
      <c r="U23" s="272">
        <v>1.51</v>
      </c>
      <c r="V23" s="266">
        <v>24.7</v>
      </c>
      <c r="W23" s="272">
        <v>1.52</v>
      </c>
      <c r="X23" s="266">
        <v>24.3</v>
      </c>
      <c r="Y23" s="272">
        <v>1.52</v>
      </c>
      <c r="Z23" s="266">
        <v>23.1</v>
      </c>
      <c r="AA23" s="272">
        <v>1.5</v>
      </c>
      <c r="AB23" s="266">
        <v>22.7</v>
      </c>
      <c r="AC23" s="272">
        <v>1.5</v>
      </c>
      <c r="AD23" s="266">
        <v>21.3</v>
      </c>
      <c r="AE23" s="272">
        <v>1.48</v>
      </c>
      <c r="AF23" s="266">
        <v>20.2</v>
      </c>
      <c r="AG23" s="272">
        <v>1.44</v>
      </c>
      <c r="AH23" s="266">
        <v>18.3</v>
      </c>
      <c r="AI23" s="272">
        <v>1.38</v>
      </c>
      <c r="AJ23" s="266">
        <v>16.8</v>
      </c>
      <c r="AK23" s="272">
        <v>1.34</v>
      </c>
      <c r="AL23" s="266">
        <v>15.5</v>
      </c>
      <c r="AM23" s="272">
        <v>2.1</v>
      </c>
      <c r="AN23" s="266">
        <v>16.8</v>
      </c>
      <c r="AO23" s="272">
        <v>1.8</v>
      </c>
      <c r="AP23" s="266">
        <v>17.600000000000001</v>
      </c>
      <c r="AQ23" s="272">
        <v>1.7</v>
      </c>
      <c r="AR23" s="266">
        <v>17.899999999999999</v>
      </c>
      <c r="AS23" s="272">
        <v>1.7</v>
      </c>
      <c r="AT23" s="266">
        <v>17.7</v>
      </c>
      <c r="AU23" s="272">
        <v>1</v>
      </c>
      <c r="AV23" s="266">
        <v>18.3</v>
      </c>
      <c r="AW23" s="272">
        <v>1.02</v>
      </c>
      <c r="AX23" s="266">
        <v>19.8</v>
      </c>
      <c r="AY23" s="272">
        <v>1.1000000000000001</v>
      </c>
      <c r="AZ23" s="266">
        <v>21.1</v>
      </c>
      <c r="BA23" s="272">
        <v>1.07</v>
      </c>
      <c r="BB23" s="266">
        <v>21.6</v>
      </c>
      <c r="BC23" s="272">
        <v>1.26</v>
      </c>
      <c r="BD23" s="266">
        <v>21.3</v>
      </c>
      <c r="BE23" s="272">
        <v>1.1000000000000001</v>
      </c>
      <c r="BF23" s="266">
        <v>21.3</v>
      </c>
      <c r="BG23" s="272">
        <v>1.7</v>
      </c>
      <c r="BH23" s="266">
        <v>21</v>
      </c>
      <c r="BI23" s="273">
        <v>0.9</v>
      </c>
      <c r="BJ23" s="124">
        <v>20.6</v>
      </c>
      <c r="BK23" s="274">
        <v>1.2</v>
      </c>
      <c r="BL23" s="124">
        <v>20.6</v>
      </c>
      <c r="BM23" s="274">
        <v>1.2</v>
      </c>
      <c r="BN23" s="124">
        <v>20.100000000000001</v>
      </c>
      <c r="BO23" s="274">
        <v>1.3</v>
      </c>
      <c r="BP23" s="124">
        <v>20.8</v>
      </c>
      <c r="BQ23" s="275">
        <v>0.7</v>
      </c>
      <c r="BR23" s="124">
        <v>19.8</v>
      </c>
      <c r="BS23" s="275">
        <v>0.5</v>
      </c>
      <c r="BT23" s="124">
        <v>19.7</v>
      </c>
      <c r="BU23" s="275">
        <v>0.6</v>
      </c>
      <c r="BV23" s="277">
        <v>19.600000000000001</v>
      </c>
      <c r="BW23" s="275">
        <v>0.8</v>
      </c>
    </row>
    <row r="24" spans="1:75" ht="12.6">
      <c r="A24" s="24" t="s">
        <v>23</v>
      </c>
      <c r="B24" s="264">
        <v>17.600000000000001</v>
      </c>
      <c r="C24" s="272">
        <v>1.02</v>
      </c>
      <c r="D24" s="266">
        <v>17.8</v>
      </c>
      <c r="E24" s="272">
        <v>1.03</v>
      </c>
      <c r="F24" s="266">
        <v>16.8</v>
      </c>
      <c r="G24" s="272">
        <v>0.98</v>
      </c>
      <c r="H24" s="266">
        <v>14.8</v>
      </c>
      <c r="I24" s="272">
        <v>0.86</v>
      </c>
      <c r="J24" s="266">
        <v>14.2</v>
      </c>
      <c r="K24" s="272">
        <v>0.77</v>
      </c>
      <c r="L24" s="266">
        <v>14</v>
      </c>
      <c r="M24" s="272">
        <v>0.68</v>
      </c>
      <c r="N24" s="266">
        <v>13.5</v>
      </c>
      <c r="O24" s="272">
        <v>0.68</v>
      </c>
      <c r="P24" s="266">
        <v>12.9</v>
      </c>
      <c r="Q24" s="272">
        <v>0.66</v>
      </c>
      <c r="R24" s="266">
        <v>12.6</v>
      </c>
      <c r="S24" s="272">
        <v>0.66</v>
      </c>
      <c r="T24" s="266">
        <v>13.2</v>
      </c>
      <c r="U24" s="272">
        <v>0.66</v>
      </c>
      <c r="V24" s="266">
        <v>14.5</v>
      </c>
      <c r="W24" s="272">
        <v>0.68</v>
      </c>
      <c r="X24" s="266">
        <v>14.9</v>
      </c>
      <c r="Y24" s="272">
        <v>0.68</v>
      </c>
      <c r="Z24" s="266">
        <v>14.8</v>
      </c>
      <c r="AA24" s="272">
        <v>0.68</v>
      </c>
      <c r="AB24" s="266">
        <v>13.7</v>
      </c>
      <c r="AC24" s="272">
        <v>0.75</v>
      </c>
      <c r="AD24" s="266">
        <v>13</v>
      </c>
      <c r="AE24" s="272">
        <v>0.83</v>
      </c>
      <c r="AF24" s="266">
        <v>12.1</v>
      </c>
      <c r="AG24" s="272">
        <v>0.88</v>
      </c>
      <c r="AH24" s="266">
        <v>12.5</v>
      </c>
      <c r="AI24" s="272">
        <v>0.88</v>
      </c>
      <c r="AJ24" s="266">
        <v>13</v>
      </c>
      <c r="AK24" s="272">
        <v>0.89</v>
      </c>
      <c r="AL24" s="266">
        <v>13.2</v>
      </c>
      <c r="AM24" s="272">
        <v>1.5</v>
      </c>
      <c r="AN24" s="266">
        <v>12.9</v>
      </c>
      <c r="AO24" s="272">
        <v>1.2</v>
      </c>
      <c r="AP24" s="266">
        <v>13.1</v>
      </c>
      <c r="AQ24" s="272">
        <v>1.1000000000000001</v>
      </c>
      <c r="AR24" s="266">
        <v>14.2</v>
      </c>
      <c r="AS24" s="272">
        <v>1.1000000000000001</v>
      </c>
      <c r="AT24" s="266">
        <v>14.8</v>
      </c>
      <c r="AU24" s="272">
        <v>0.66</v>
      </c>
      <c r="AV24" s="266">
        <v>14.4</v>
      </c>
      <c r="AW24" s="272">
        <v>0.68</v>
      </c>
      <c r="AX24" s="266">
        <v>13.8</v>
      </c>
      <c r="AY24" s="272">
        <v>0.7</v>
      </c>
      <c r="AZ24" s="266">
        <v>14.1</v>
      </c>
      <c r="BA24" s="272">
        <v>0.65</v>
      </c>
      <c r="BB24" s="266">
        <v>14.7</v>
      </c>
      <c r="BC24" s="272">
        <v>0.77</v>
      </c>
      <c r="BD24" s="266">
        <v>15.4</v>
      </c>
      <c r="BE24" s="272">
        <v>0.7</v>
      </c>
      <c r="BF24" s="266">
        <v>16.100000000000001</v>
      </c>
      <c r="BG24" s="272">
        <v>1.2</v>
      </c>
      <c r="BH24" s="266">
        <v>16.600000000000001</v>
      </c>
      <c r="BI24" s="273">
        <v>0.8</v>
      </c>
      <c r="BJ24" s="124">
        <v>16.7</v>
      </c>
      <c r="BK24" s="274">
        <v>1</v>
      </c>
      <c r="BL24" s="124">
        <v>17</v>
      </c>
      <c r="BM24" s="274">
        <v>1</v>
      </c>
      <c r="BN24" s="124">
        <v>15.7</v>
      </c>
      <c r="BO24" s="274">
        <v>0.9</v>
      </c>
      <c r="BP24" s="124">
        <v>15.4</v>
      </c>
      <c r="BQ24" s="275">
        <v>0.3</v>
      </c>
      <c r="BR24" s="124">
        <v>14.7</v>
      </c>
      <c r="BS24" s="275">
        <v>0.4</v>
      </c>
      <c r="BT24" s="124">
        <v>14</v>
      </c>
      <c r="BU24" s="275">
        <v>0.4</v>
      </c>
      <c r="BV24" s="277">
        <v>13.6</v>
      </c>
      <c r="BW24" s="275">
        <v>0.3</v>
      </c>
    </row>
    <row r="25" spans="1:75" ht="12.6">
      <c r="A25" s="24" t="s">
        <v>121</v>
      </c>
      <c r="B25" s="264">
        <v>14.2</v>
      </c>
      <c r="C25" s="272">
        <v>1.31</v>
      </c>
      <c r="D25" s="266">
        <v>14.9</v>
      </c>
      <c r="E25" s="272">
        <v>1.34</v>
      </c>
      <c r="F25" s="266">
        <v>14.6</v>
      </c>
      <c r="G25" s="272">
        <v>1.31</v>
      </c>
      <c r="H25" s="266">
        <v>14.9</v>
      </c>
      <c r="I25" s="272">
        <v>1.29</v>
      </c>
      <c r="J25" s="266">
        <v>14.3</v>
      </c>
      <c r="K25" s="272">
        <v>1.28</v>
      </c>
      <c r="L25" s="266">
        <v>15.8</v>
      </c>
      <c r="M25" s="272">
        <v>1.33</v>
      </c>
      <c r="N25" s="266">
        <v>16.2</v>
      </c>
      <c r="O25" s="272">
        <v>1.38</v>
      </c>
      <c r="P25" s="266">
        <v>16.3</v>
      </c>
      <c r="Q25" s="272">
        <v>1.4</v>
      </c>
      <c r="R25" s="266">
        <v>15.8</v>
      </c>
      <c r="S25" s="272">
        <v>1.38</v>
      </c>
      <c r="T25" s="266">
        <v>15.8</v>
      </c>
      <c r="U25" s="272">
        <v>1.38</v>
      </c>
      <c r="V25" s="266">
        <v>17.100000000000001</v>
      </c>
      <c r="W25" s="272">
        <v>1.41</v>
      </c>
      <c r="X25" s="266">
        <v>18.5</v>
      </c>
      <c r="Y25" s="272">
        <v>1.44</v>
      </c>
      <c r="Z25" s="266">
        <v>18.399999999999999</v>
      </c>
      <c r="AA25" s="272">
        <v>1.43</v>
      </c>
      <c r="AB25" s="266">
        <v>17.899999999999999</v>
      </c>
      <c r="AC25" s="272">
        <v>1.39</v>
      </c>
      <c r="AD25" s="266">
        <v>16.8</v>
      </c>
      <c r="AE25" s="272">
        <v>1.34</v>
      </c>
      <c r="AF25" s="266">
        <v>15.8</v>
      </c>
      <c r="AG25" s="272">
        <v>1.28</v>
      </c>
      <c r="AH25" s="266">
        <v>14.8</v>
      </c>
      <c r="AI25" s="272">
        <v>1.24</v>
      </c>
      <c r="AJ25" s="266">
        <v>13.5</v>
      </c>
      <c r="AK25" s="272">
        <v>1.2</v>
      </c>
      <c r="AL25" s="266">
        <v>14.1</v>
      </c>
      <c r="AM25" s="272">
        <v>2</v>
      </c>
      <c r="AN25" s="266">
        <v>14.3</v>
      </c>
      <c r="AO25" s="272">
        <v>1.5</v>
      </c>
      <c r="AP25" s="266">
        <v>14.7</v>
      </c>
      <c r="AQ25" s="272">
        <v>1.4</v>
      </c>
      <c r="AR25" s="266">
        <v>14</v>
      </c>
      <c r="AS25" s="272">
        <v>1.4</v>
      </c>
      <c r="AT25" s="266">
        <v>12.6</v>
      </c>
      <c r="AU25" s="272">
        <v>0.82</v>
      </c>
      <c r="AV25" s="266">
        <v>13.1</v>
      </c>
      <c r="AW25" s="272">
        <v>0.88</v>
      </c>
      <c r="AX25" s="266">
        <v>13.9</v>
      </c>
      <c r="AY25" s="272">
        <v>0.9</v>
      </c>
      <c r="AZ25" s="266">
        <v>14.7</v>
      </c>
      <c r="BA25" s="272">
        <v>0.96</v>
      </c>
      <c r="BB25" s="266">
        <v>14.3</v>
      </c>
      <c r="BC25" s="272">
        <v>1.1000000000000001</v>
      </c>
      <c r="BD25" s="266">
        <v>13.3</v>
      </c>
      <c r="BE25" s="272">
        <v>0.9</v>
      </c>
      <c r="BF25" s="266">
        <v>14.3</v>
      </c>
      <c r="BG25" s="272">
        <v>1.6</v>
      </c>
      <c r="BH25" s="266">
        <v>14.4</v>
      </c>
      <c r="BI25" s="273">
        <v>1</v>
      </c>
      <c r="BJ25" s="124">
        <v>16.100000000000001</v>
      </c>
      <c r="BK25" s="274">
        <v>0.9</v>
      </c>
      <c r="BL25" s="124">
        <v>15.3</v>
      </c>
      <c r="BM25" s="274">
        <v>0.9</v>
      </c>
      <c r="BN25" s="124">
        <v>17.600000000000001</v>
      </c>
      <c r="BO25" s="274">
        <v>1.3</v>
      </c>
      <c r="BP25" s="124">
        <v>16.3</v>
      </c>
      <c r="BQ25" s="275">
        <v>0.4</v>
      </c>
      <c r="BR25" s="124">
        <v>15.8</v>
      </c>
      <c r="BS25" s="275">
        <v>0.4</v>
      </c>
      <c r="BT25" s="124">
        <v>15.6</v>
      </c>
      <c r="BU25" s="275">
        <v>0.4</v>
      </c>
      <c r="BV25" s="277">
        <v>15.2</v>
      </c>
      <c r="BW25" s="275">
        <v>0.4</v>
      </c>
    </row>
    <row r="26" spans="1:75" ht="12.6">
      <c r="A26" s="24" t="s">
        <v>25</v>
      </c>
      <c r="B26" s="264">
        <v>18.8</v>
      </c>
      <c r="C26" s="272">
        <v>1.41</v>
      </c>
      <c r="D26" s="266">
        <v>20.2</v>
      </c>
      <c r="E26" s="272">
        <v>1.44</v>
      </c>
      <c r="F26" s="266">
        <v>19.8</v>
      </c>
      <c r="G26" s="272">
        <v>1.42</v>
      </c>
      <c r="H26" s="266">
        <v>17.7</v>
      </c>
      <c r="I26" s="272">
        <v>1.35</v>
      </c>
      <c r="J26" s="266">
        <v>16.5</v>
      </c>
      <c r="K26" s="272">
        <v>1.3</v>
      </c>
      <c r="L26" s="266">
        <v>16</v>
      </c>
      <c r="M26" s="272">
        <v>1.27</v>
      </c>
      <c r="N26" s="266">
        <v>16.100000000000001</v>
      </c>
      <c r="O26" s="272">
        <v>1.27</v>
      </c>
      <c r="P26" s="266">
        <v>16</v>
      </c>
      <c r="Q26" s="272">
        <v>1.27</v>
      </c>
      <c r="R26" s="266">
        <v>16.2</v>
      </c>
      <c r="S26" s="272">
        <v>1.28</v>
      </c>
      <c r="T26" s="266">
        <v>16.5</v>
      </c>
      <c r="U26" s="272">
        <v>1.28</v>
      </c>
      <c r="V26" s="266">
        <v>17.2</v>
      </c>
      <c r="W26" s="272">
        <v>1.28</v>
      </c>
      <c r="X26" s="266">
        <v>18</v>
      </c>
      <c r="Y26" s="272">
        <v>1.29</v>
      </c>
      <c r="Z26" s="266">
        <v>17.100000000000001</v>
      </c>
      <c r="AA26" s="272">
        <v>1.26</v>
      </c>
      <c r="AB26" s="266">
        <v>17.5</v>
      </c>
      <c r="AC26" s="272">
        <v>1.32</v>
      </c>
      <c r="AD26" s="266">
        <v>15.6</v>
      </c>
      <c r="AE26" s="272">
        <v>1.36</v>
      </c>
      <c r="AF26" s="266">
        <v>15.4</v>
      </c>
      <c r="AG26" s="272">
        <v>1.38</v>
      </c>
      <c r="AH26" s="266">
        <v>13.3</v>
      </c>
      <c r="AI26" s="272">
        <v>1.3</v>
      </c>
      <c r="AJ26" s="266">
        <v>12.8</v>
      </c>
      <c r="AK26" s="272">
        <v>1.28</v>
      </c>
      <c r="AL26" s="266">
        <v>11.9</v>
      </c>
      <c r="AM26" s="272">
        <v>2.1</v>
      </c>
      <c r="AN26" s="266">
        <v>12.7</v>
      </c>
      <c r="AO26" s="272">
        <v>1.5</v>
      </c>
      <c r="AP26" s="266">
        <v>13.5</v>
      </c>
      <c r="AQ26" s="272">
        <v>1.3</v>
      </c>
      <c r="AR26" s="266">
        <v>14</v>
      </c>
      <c r="AS26" s="272">
        <v>1.3</v>
      </c>
      <c r="AT26" s="266">
        <v>14</v>
      </c>
      <c r="AU26" s="272">
        <v>0.87</v>
      </c>
      <c r="AV26" s="266">
        <v>14.2</v>
      </c>
      <c r="AW26" s="272">
        <v>0.91</v>
      </c>
      <c r="AX26" s="266">
        <v>13.7</v>
      </c>
      <c r="AY26" s="272">
        <v>0.9</v>
      </c>
      <c r="AZ26" s="266">
        <v>13.4</v>
      </c>
      <c r="BA26" s="272">
        <v>0.9</v>
      </c>
      <c r="BB26" s="266">
        <v>12.7</v>
      </c>
      <c r="BC26" s="272">
        <v>1.02</v>
      </c>
      <c r="BD26" s="266">
        <v>13.9</v>
      </c>
      <c r="BE26" s="272">
        <v>0.9</v>
      </c>
      <c r="BF26" s="266">
        <v>14.9</v>
      </c>
      <c r="BG26" s="272">
        <v>1.3</v>
      </c>
      <c r="BH26" s="266">
        <v>16.600000000000001</v>
      </c>
      <c r="BI26" s="273">
        <v>0.8</v>
      </c>
      <c r="BJ26" s="124">
        <v>17.5</v>
      </c>
      <c r="BK26" s="274">
        <v>0.9</v>
      </c>
      <c r="BL26" s="124">
        <v>17.2</v>
      </c>
      <c r="BM26" s="274">
        <v>0.9</v>
      </c>
      <c r="BN26" s="124">
        <v>16.7</v>
      </c>
      <c r="BO26" s="274">
        <v>1</v>
      </c>
      <c r="BP26" s="124">
        <v>15.3</v>
      </c>
      <c r="BQ26" s="275">
        <v>0.5</v>
      </c>
      <c r="BR26" s="124">
        <v>15.4</v>
      </c>
      <c r="BS26" s="275">
        <v>0.4</v>
      </c>
      <c r="BT26" s="124">
        <v>15.3</v>
      </c>
      <c r="BU26" s="275">
        <v>0.5</v>
      </c>
      <c r="BV26" s="277">
        <v>13.8</v>
      </c>
      <c r="BW26" s="275">
        <v>0.5</v>
      </c>
    </row>
    <row r="27" spans="1:75" ht="12.6">
      <c r="A27" s="24" t="s">
        <v>26</v>
      </c>
      <c r="B27" s="264">
        <v>21.3</v>
      </c>
      <c r="C27" s="272">
        <v>1.26</v>
      </c>
      <c r="D27" s="266">
        <v>21.4</v>
      </c>
      <c r="E27" s="272">
        <v>1.27</v>
      </c>
      <c r="F27" s="266">
        <v>20.2</v>
      </c>
      <c r="G27" s="272">
        <v>1.23</v>
      </c>
      <c r="H27" s="266">
        <v>18.3</v>
      </c>
      <c r="I27" s="272">
        <v>1.25</v>
      </c>
      <c r="J27" s="266">
        <v>17.8</v>
      </c>
      <c r="K27" s="272">
        <v>1.33</v>
      </c>
      <c r="L27" s="266">
        <v>17.600000000000001</v>
      </c>
      <c r="M27" s="272">
        <v>1.4</v>
      </c>
      <c r="N27" s="266">
        <v>17.7</v>
      </c>
      <c r="O27" s="272">
        <v>1.4</v>
      </c>
      <c r="P27" s="266">
        <v>17.8</v>
      </c>
      <c r="Q27" s="272">
        <v>1.39</v>
      </c>
      <c r="R27" s="266">
        <v>17.8</v>
      </c>
      <c r="S27" s="272">
        <v>1.38</v>
      </c>
      <c r="T27" s="266">
        <v>17</v>
      </c>
      <c r="U27" s="272">
        <v>1.36</v>
      </c>
      <c r="V27" s="266">
        <v>16.5</v>
      </c>
      <c r="W27" s="272">
        <v>1.35</v>
      </c>
      <c r="X27" s="266">
        <v>17.399999999999999</v>
      </c>
      <c r="Y27" s="272">
        <v>1.37</v>
      </c>
      <c r="Z27" s="266">
        <v>17.100000000000001</v>
      </c>
      <c r="AA27" s="272">
        <v>1.34</v>
      </c>
      <c r="AB27" s="266">
        <v>16.600000000000001</v>
      </c>
      <c r="AC27" s="272">
        <v>1.32</v>
      </c>
      <c r="AD27" s="266">
        <v>15.3</v>
      </c>
      <c r="AE27" s="272">
        <v>1.31</v>
      </c>
      <c r="AF27" s="266">
        <v>15.2</v>
      </c>
      <c r="AG27" s="272">
        <v>1.32</v>
      </c>
      <c r="AH27" s="266">
        <v>14.5</v>
      </c>
      <c r="AI27" s="272">
        <v>1.29</v>
      </c>
      <c r="AJ27" s="266">
        <v>13.2</v>
      </c>
      <c r="AK27" s="272">
        <v>1.24</v>
      </c>
      <c r="AL27" s="266">
        <v>13.3</v>
      </c>
      <c r="AM27" s="272">
        <v>2</v>
      </c>
      <c r="AN27" s="266">
        <v>13.2</v>
      </c>
      <c r="AO27" s="272">
        <v>1.5</v>
      </c>
      <c r="AP27" s="266">
        <v>14.2</v>
      </c>
      <c r="AQ27" s="272">
        <v>1.4</v>
      </c>
      <c r="AR27" s="266">
        <v>14.3</v>
      </c>
      <c r="AS27" s="272">
        <v>1.4</v>
      </c>
      <c r="AT27" s="266">
        <v>14.9</v>
      </c>
      <c r="AU27" s="272">
        <v>0.86</v>
      </c>
      <c r="AV27" s="266">
        <v>15</v>
      </c>
      <c r="AW27" s="272">
        <v>0.84</v>
      </c>
      <c r="AX27" s="266">
        <v>15.2</v>
      </c>
      <c r="AY27" s="272">
        <v>0.8</v>
      </c>
      <c r="AZ27" s="266">
        <v>14.8</v>
      </c>
      <c r="BA27" s="272">
        <v>0.8</v>
      </c>
      <c r="BB27" s="266">
        <v>14.8</v>
      </c>
      <c r="BC27" s="272">
        <v>0.93</v>
      </c>
      <c r="BD27" s="266">
        <v>15.4</v>
      </c>
      <c r="BE27" s="272">
        <v>0.8</v>
      </c>
      <c r="BF27" s="266">
        <v>16.100000000000001</v>
      </c>
      <c r="BG27" s="272">
        <v>1.7</v>
      </c>
      <c r="BH27" s="266">
        <v>16.5</v>
      </c>
      <c r="BI27" s="273">
        <v>1.2</v>
      </c>
      <c r="BJ27" s="124">
        <v>17.2</v>
      </c>
      <c r="BK27" s="274">
        <v>1.3</v>
      </c>
      <c r="BL27" s="124">
        <v>17.7</v>
      </c>
      <c r="BM27" s="274">
        <v>1.2</v>
      </c>
      <c r="BN27" s="124">
        <v>15.8</v>
      </c>
      <c r="BO27" s="274">
        <v>0.8</v>
      </c>
      <c r="BP27" s="124">
        <v>15.8</v>
      </c>
      <c r="BQ27" s="275">
        <v>0.4</v>
      </c>
      <c r="BR27" s="124">
        <v>15</v>
      </c>
      <c r="BS27" s="275">
        <v>0.4</v>
      </c>
      <c r="BT27" s="124">
        <v>15.3</v>
      </c>
      <c r="BU27" s="275">
        <v>0.4</v>
      </c>
      <c r="BV27" s="277">
        <v>13.9</v>
      </c>
      <c r="BW27" s="275">
        <v>0.4</v>
      </c>
    </row>
    <row r="28" spans="1:75" ht="12.6">
      <c r="A28" s="24" t="s">
        <v>27</v>
      </c>
      <c r="B28" s="264">
        <v>15.6</v>
      </c>
      <c r="C28" s="272">
        <v>0.61</v>
      </c>
      <c r="D28" s="266">
        <v>15.7</v>
      </c>
      <c r="E28" s="272">
        <v>0.57999999999999996</v>
      </c>
      <c r="F28" s="266">
        <v>15.8</v>
      </c>
      <c r="G28" s="272">
        <v>0.57999999999999996</v>
      </c>
      <c r="H28" s="266">
        <v>15.7</v>
      </c>
      <c r="I28" s="272">
        <v>0.61</v>
      </c>
      <c r="J28" s="266">
        <v>16.100000000000001</v>
      </c>
      <c r="K28" s="272">
        <v>0.67</v>
      </c>
      <c r="L28" s="266">
        <v>16.8</v>
      </c>
      <c r="M28" s="272">
        <v>0.72</v>
      </c>
      <c r="N28" s="266">
        <v>17.5</v>
      </c>
      <c r="O28" s="272">
        <v>0.74</v>
      </c>
      <c r="P28" s="266">
        <v>17.5</v>
      </c>
      <c r="Q28" s="272">
        <v>0.74</v>
      </c>
      <c r="R28" s="266">
        <v>17</v>
      </c>
      <c r="S28" s="272">
        <v>0.73</v>
      </c>
      <c r="T28" s="266">
        <v>16.8</v>
      </c>
      <c r="U28" s="272">
        <v>0.72</v>
      </c>
      <c r="V28" s="266">
        <v>17.2</v>
      </c>
      <c r="W28" s="272">
        <v>0.73</v>
      </c>
      <c r="X28" s="266">
        <v>17.7</v>
      </c>
      <c r="Y28" s="272">
        <v>0.73</v>
      </c>
      <c r="Z28" s="266">
        <v>18.3</v>
      </c>
      <c r="AA28" s="272">
        <v>0.72</v>
      </c>
      <c r="AB28" s="266">
        <v>18</v>
      </c>
      <c r="AC28" s="272">
        <v>0.72</v>
      </c>
      <c r="AD28" s="266">
        <v>17.7</v>
      </c>
      <c r="AE28" s="272">
        <v>0.71</v>
      </c>
      <c r="AF28" s="266">
        <v>16.899999999999999</v>
      </c>
      <c r="AG28" s="272">
        <v>0.7</v>
      </c>
      <c r="AH28" s="266">
        <v>16.100000000000001</v>
      </c>
      <c r="AI28" s="272">
        <v>0.68</v>
      </c>
      <c r="AJ28" s="266">
        <v>15.6</v>
      </c>
      <c r="AK28" s="272">
        <v>0.67</v>
      </c>
      <c r="AL28" s="266">
        <v>14.9</v>
      </c>
      <c r="AM28" s="272">
        <v>1.1000000000000001</v>
      </c>
      <c r="AN28" s="266">
        <v>15.2</v>
      </c>
      <c r="AO28" s="272">
        <v>0.9</v>
      </c>
      <c r="AP28" s="266">
        <v>15.3</v>
      </c>
      <c r="AQ28" s="272">
        <v>0.8</v>
      </c>
      <c r="AR28" s="266">
        <v>15.8</v>
      </c>
      <c r="AS28" s="272">
        <v>0.8</v>
      </c>
      <c r="AT28" s="266">
        <v>16.399999999999999</v>
      </c>
      <c r="AU28" s="272">
        <v>0.5</v>
      </c>
      <c r="AV28" s="266">
        <v>16.5</v>
      </c>
      <c r="AW28" s="272">
        <v>0.48</v>
      </c>
      <c r="AX28" s="266">
        <v>16.399999999999999</v>
      </c>
      <c r="AY28" s="272">
        <v>0.5</v>
      </c>
      <c r="AZ28" s="266">
        <v>16.399999999999999</v>
      </c>
      <c r="BA28" s="272">
        <v>0.46</v>
      </c>
      <c r="BB28" s="266">
        <v>16.5</v>
      </c>
      <c r="BC28" s="272">
        <v>0.54</v>
      </c>
      <c r="BD28" s="266">
        <v>16.600000000000001</v>
      </c>
      <c r="BE28" s="272">
        <v>0.5</v>
      </c>
      <c r="BF28" s="266">
        <v>17.2</v>
      </c>
      <c r="BG28" s="272">
        <v>1</v>
      </c>
      <c r="BH28" s="266">
        <v>17.7</v>
      </c>
      <c r="BI28" s="273">
        <v>0.6</v>
      </c>
      <c r="BJ28" s="124">
        <v>17.600000000000001</v>
      </c>
      <c r="BK28" s="274">
        <v>0.6</v>
      </c>
      <c r="BL28" s="124">
        <v>17.100000000000001</v>
      </c>
      <c r="BM28" s="274">
        <v>0.5</v>
      </c>
      <c r="BN28" s="124">
        <v>16</v>
      </c>
      <c r="BO28" s="274">
        <v>0.5</v>
      </c>
      <c r="BP28" s="124">
        <v>15.6</v>
      </c>
      <c r="BQ28" s="275">
        <v>0.2</v>
      </c>
      <c r="BR28" s="124">
        <v>14.7</v>
      </c>
      <c r="BS28" s="275">
        <v>0.2</v>
      </c>
      <c r="BT28" s="124">
        <v>14.9</v>
      </c>
      <c r="BU28" s="275">
        <v>0.2</v>
      </c>
      <c r="BV28" s="277">
        <v>13.6</v>
      </c>
      <c r="BW28" s="275">
        <v>0.2</v>
      </c>
    </row>
    <row r="29" spans="1:75" ht="12.6">
      <c r="A29" s="24" t="s">
        <v>28</v>
      </c>
      <c r="B29" s="264">
        <v>12.4</v>
      </c>
      <c r="C29" s="272">
        <v>0.95</v>
      </c>
      <c r="D29" s="266">
        <v>12</v>
      </c>
      <c r="E29" s="272">
        <v>0.93</v>
      </c>
      <c r="F29" s="266">
        <v>11.2</v>
      </c>
      <c r="G29" s="272">
        <v>0.87</v>
      </c>
      <c r="H29" s="266">
        <v>10.3</v>
      </c>
      <c r="I29" s="272">
        <v>0.89</v>
      </c>
      <c r="J29" s="266">
        <v>9.8000000000000007</v>
      </c>
      <c r="K29" s="272">
        <v>0.96</v>
      </c>
      <c r="L29" s="266">
        <v>9.6999999999999993</v>
      </c>
      <c r="M29" s="272">
        <v>1.03</v>
      </c>
      <c r="N29" s="266">
        <v>10.1</v>
      </c>
      <c r="O29" s="272">
        <v>1.03</v>
      </c>
      <c r="P29" s="266">
        <v>10.6</v>
      </c>
      <c r="Q29" s="272">
        <v>1.05</v>
      </c>
      <c r="R29" s="266">
        <v>11</v>
      </c>
      <c r="S29" s="272">
        <v>1.05</v>
      </c>
      <c r="T29" s="266">
        <v>10.6</v>
      </c>
      <c r="U29" s="272">
        <v>1.04</v>
      </c>
      <c r="V29" s="266">
        <v>10.199999999999999</v>
      </c>
      <c r="W29" s="272">
        <v>1.01</v>
      </c>
      <c r="X29" s="266">
        <v>9.6999999999999993</v>
      </c>
      <c r="Y29" s="272">
        <v>0.99</v>
      </c>
      <c r="Z29" s="266">
        <v>10</v>
      </c>
      <c r="AA29" s="272">
        <v>0.99</v>
      </c>
      <c r="AB29" s="266">
        <v>10.199999999999999</v>
      </c>
      <c r="AC29" s="272">
        <v>1.02</v>
      </c>
      <c r="AD29" s="266">
        <v>11.1</v>
      </c>
      <c r="AE29" s="272">
        <v>1.0900000000000001</v>
      </c>
      <c r="AF29" s="266">
        <v>11.7</v>
      </c>
      <c r="AG29" s="272">
        <v>1.1399999999999999</v>
      </c>
      <c r="AH29" s="266">
        <v>11.3</v>
      </c>
      <c r="AI29" s="272">
        <v>1.1100000000000001</v>
      </c>
      <c r="AJ29" s="266">
        <v>9.8000000000000007</v>
      </c>
      <c r="AK29" s="272">
        <v>1.03</v>
      </c>
      <c r="AL29" s="266">
        <v>8.1</v>
      </c>
      <c r="AM29" s="272">
        <v>1.6</v>
      </c>
      <c r="AN29" s="266">
        <v>8</v>
      </c>
      <c r="AO29" s="272">
        <v>1.1000000000000001</v>
      </c>
      <c r="AP29" s="266">
        <v>8.6999999999999993</v>
      </c>
      <c r="AQ29" s="272">
        <v>1</v>
      </c>
      <c r="AR29" s="266">
        <v>9.3000000000000007</v>
      </c>
      <c r="AS29" s="272">
        <v>1.1000000000000001</v>
      </c>
      <c r="AT29" s="266">
        <v>9.8000000000000007</v>
      </c>
      <c r="AU29" s="272">
        <v>0.65</v>
      </c>
      <c r="AV29" s="266">
        <v>9.5</v>
      </c>
      <c r="AW29" s="272">
        <v>0.61</v>
      </c>
      <c r="AX29" s="266">
        <v>9.1</v>
      </c>
      <c r="AY29" s="272">
        <v>0.6</v>
      </c>
      <c r="AZ29" s="266">
        <v>8.8000000000000007</v>
      </c>
      <c r="BA29" s="272">
        <v>0.56999999999999995</v>
      </c>
      <c r="BB29" s="266">
        <v>8.6</v>
      </c>
      <c r="BC29" s="272">
        <v>0.66</v>
      </c>
      <c r="BD29" s="266">
        <v>9.9</v>
      </c>
      <c r="BE29" s="272">
        <v>0.6</v>
      </c>
      <c r="BF29" s="266">
        <v>10.6</v>
      </c>
      <c r="BG29" s="272">
        <v>1.5</v>
      </c>
      <c r="BH29" s="266">
        <v>10.9</v>
      </c>
      <c r="BI29" s="273">
        <v>0.7</v>
      </c>
      <c r="BJ29" s="124">
        <v>10.9</v>
      </c>
      <c r="BK29" s="274">
        <v>0.7</v>
      </c>
      <c r="BL29" s="124">
        <v>10.8</v>
      </c>
      <c r="BM29" s="274">
        <v>0.6</v>
      </c>
      <c r="BN29" s="124">
        <v>10.3</v>
      </c>
      <c r="BO29" s="274">
        <v>0.7</v>
      </c>
      <c r="BP29" s="124">
        <v>11</v>
      </c>
      <c r="BQ29" s="275">
        <v>0.3</v>
      </c>
      <c r="BR29" s="124">
        <v>10.6</v>
      </c>
      <c r="BS29" s="275">
        <v>0.3</v>
      </c>
      <c r="BT29" s="124">
        <v>10.7</v>
      </c>
      <c r="BU29" s="275">
        <v>0.3</v>
      </c>
      <c r="BV29" s="277">
        <v>9.9</v>
      </c>
      <c r="BW29" s="275">
        <v>0.3</v>
      </c>
    </row>
    <row r="30" spans="1:75" ht="12.6">
      <c r="A30" s="25" t="s">
        <v>29</v>
      </c>
      <c r="B30" s="278">
        <v>19.8</v>
      </c>
      <c r="C30" s="279">
        <v>1.85</v>
      </c>
      <c r="D30" s="280">
        <v>22</v>
      </c>
      <c r="E30" s="279">
        <v>1.96</v>
      </c>
      <c r="F30" s="280">
        <v>22.2</v>
      </c>
      <c r="G30" s="279">
        <v>1.95</v>
      </c>
      <c r="H30" s="280">
        <v>21.4</v>
      </c>
      <c r="I30" s="279">
        <v>1.78</v>
      </c>
      <c r="J30" s="280">
        <v>21.6</v>
      </c>
      <c r="K30" s="279">
        <v>1.63</v>
      </c>
      <c r="L30" s="280">
        <v>22</v>
      </c>
      <c r="M30" s="279">
        <v>1.52</v>
      </c>
      <c r="N30" s="280">
        <v>20.6</v>
      </c>
      <c r="O30" s="279">
        <v>1.51</v>
      </c>
      <c r="P30" s="280">
        <v>18.399999999999999</v>
      </c>
      <c r="Q30" s="279">
        <v>1.47</v>
      </c>
      <c r="R30" s="280">
        <v>17.3</v>
      </c>
      <c r="S30" s="279">
        <v>1.43</v>
      </c>
      <c r="T30" s="280">
        <v>17.3</v>
      </c>
      <c r="U30" s="279">
        <v>1.44</v>
      </c>
      <c r="V30" s="280">
        <v>19.5</v>
      </c>
      <c r="W30" s="279">
        <v>1.5</v>
      </c>
      <c r="X30" s="280">
        <v>20.8</v>
      </c>
      <c r="Y30" s="279">
        <v>1.55</v>
      </c>
      <c r="Z30" s="280">
        <v>21.1</v>
      </c>
      <c r="AA30" s="279">
        <v>1.56</v>
      </c>
      <c r="AB30" s="280">
        <v>19.2</v>
      </c>
      <c r="AC30" s="279">
        <v>1.46</v>
      </c>
      <c r="AD30" s="280">
        <v>18</v>
      </c>
      <c r="AE30" s="279">
        <v>1.38</v>
      </c>
      <c r="AF30" s="280">
        <v>17.2</v>
      </c>
      <c r="AG30" s="279">
        <v>1.33</v>
      </c>
      <c r="AH30" s="280">
        <v>17.600000000000001</v>
      </c>
      <c r="AI30" s="279">
        <v>1.34</v>
      </c>
      <c r="AJ30" s="280">
        <v>16.7</v>
      </c>
      <c r="AK30" s="279">
        <v>1.31</v>
      </c>
      <c r="AL30" s="280">
        <v>15.8</v>
      </c>
      <c r="AM30" s="279">
        <v>2.1</v>
      </c>
      <c r="AN30" s="280">
        <v>15.6</v>
      </c>
      <c r="AO30" s="279">
        <v>1.5</v>
      </c>
      <c r="AP30" s="280">
        <v>16</v>
      </c>
      <c r="AQ30" s="279">
        <v>1.4</v>
      </c>
      <c r="AR30" s="280">
        <v>16.899999999999999</v>
      </c>
      <c r="AS30" s="279">
        <v>1.4</v>
      </c>
      <c r="AT30" s="280">
        <v>16.100000000000001</v>
      </c>
      <c r="AU30" s="279">
        <v>0.83</v>
      </c>
      <c r="AV30" s="280">
        <v>15.6</v>
      </c>
      <c r="AW30" s="279">
        <v>0.87</v>
      </c>
      <c r="AX30" s="280">
        <v>15</v>
      </c>
      <c r="AY30" s="279">
        <v>0.9</v>
      </c>
      <c r="AZ30" s="280">
        <v>15.2</v>
      </c>
      <c r="BA30" s="279">
        <v>0.89</v>
      </c>
      <c r="BB30" s="280">
        <v>15</v>
      </c>
      <c r="BC30" s="279">
        <v>1.03</v>
      </c>
      <c r="BD30" s="280">
        <v>15</v>
      </c>
      <c r="BE30" s="279">
        <v>0.9</v>
      </c>
      <c r="BF30" s="280">
        <v>15.7</v>
      </c>
      <c r="BG30" s="279">
        <v>1.4</v>
      </c>
      <c r="BH30" s="280">
        <v>16.7</v>
      </c>
      <c r="BI30" s="281">
        <v>1</v>
      </c>
      <c r="BJ30" s="269">
        <v>17</v>
      </c>
      <c r="BK30" s="282">
        <v>1.4</v>
      </c>
      <c r="BL30" s="269">
        <v>17.2</v>
      </c>
      <c r="BM30" s="282">
        <v>1.6</v>
      </c>
      <c r="BN30" s="269">
        <v>18.3</v>
      </c>
      <c r="BO30" s="282">
        <v>1.6</v>
      </c>
      <c r="BP30" s="269">
        <v>17.899999999999999</v>
      </c>
      <c r="BQ30" s="283">
        <v>0.8</v>
      </c>
      <c r="BR30" s="269">
        <v>19.100000000000001</v>
      </c>
      <c r="BS30" s="283">
        <v>0.8</v>
      </c>
      <c r="BT30" s="269">
        <v>17.8</v>
      </c>
      <c r="BU30" s="283">
        <v>0.9</v>
      </c>
      <c r="BV30" s="277">
        <v>16</v>
      </c>
      <c r="BW30" s="275">
        <v>0.8</v>
      </c>
    </row>
    <row r="31" spans="1:75" ht="12.6">
      <c r="A31" s="26" t="s">
        <v>31</v>
      </c>
      <c r="B31" s="284">
        <v>9.6</v>
      </c>
      <c r="C31" s="285">
        <v>3.03</v>
      </c>
      <c r="D31" s="286">
        <v>10.6</v>
      </c>
      <c r="E31" s="285">
        <v>3.02</v>
      </c>
      <c r="F31" s="286">
        <v>10.8</v>
      </c>
      <c r="G31" s="285">
        <v>2.92</v>
      </c>
      <c r="H31" s="286">
        <v>10.199999999999999</v>
      </c>
      <c r="I31" s="285">
        <v>2.35</v>
      </c>
      <c r="J31" s="286">
        <v>9.8000000000000007</v>
      </c>
      <c r="K31" s="285">
        <v>1.64</v>
      </c>
      <c r="L31" s="286">
        <v>10.6</v>
      </c>
      <c r="M31" s="285">
        <v>1.1100000000000001</v>
      </c>
      <c r="N31" s="286">
        <v>11.5</v>
      </c>
      <c r="O31" s="285">
        <v>1.19</v>
      </c>
      <c r="P31" s="286">
        <v>11.1</v>
      </c>
      <c r="Q31" s="285">
        <v>1.19</v>
      </c>
      <c r="R31" s="286">
        <v>11</v>
      </c>
      <c r="S31" s="285">
        <v>1.1499999999999999</v>
      </c>
      <c r="T31" s="286">
        <v>11.2</v>
      </c>
      <c r="U31" s="285">
        <v>1.1299999999999999</v>
      </c>
      <c r="V31" s="286">
        <v>11.1</v>
      </c>
      <c r="W31" s="285">
        <v>1.1100000000000001</v>
      </c>
      <c r="X31" s="286">
        <v>10.3</v>
      </c>
      <c r="Y31" s="285">
        <v>1.05</v>
      </c>
      <c r="Z31" s="286">
        <v>9.8000000000000007</v>
      </c>
      <c r="AA31" s="285">
        <v>1</v>
      </c>
      <c r="AB31" s="286">
        <v>8.8000000000000007</v>
      </c>
      <c r="AC31" s="285">
        <v>0.98</v>
      </c>
      <c r="AD31" s="286">
        <v>8.5</v>
      </c>
      <c r="AE31" s="285">
        <v>0.97</v>
      </c>
      <c r="AF31" s="286">
        <v>8</v>
      </c>
      <c r="AG31" s="285">
        <v>0.98</v>
      </c>
      <c r="AH31" s="286">
        <v>8.8000000000000007</v>
      </c>
      <c r="AI31" s="285">
        <v>1.02</v>
      </c>
      <c r="AJ31" s="286">
        <v>8.6</v>
      </c>
      <c r="AK31" s="285">
        <v>1.01</v>
      </c>
      <c r="AL31" s="286">
        <v>8.3000000000000007</v>
      </c>
      <c r="AM31" s="285">
        <v>1.6</v>
      </c>
      <c r="AN31" s="286">
        <v>7.9</v>
      </c>
      <c r="AO31" s="285">
        <v>1.2</v>
      </c>
      <c r="AP31" s="286">
        <v>8.3000000000000007</v>
      </c>
      <c r="AQ31" s="285">
        <v>1.1000000000000001</v>
      </c>
      <c r="AR31" s="286">
        <v>9</v>
      </c>
      <c r="AS31" s="285">
        <v>1.1000000000000001</v>
      </c>
      <c r="AT31" s="286">
        <v>9.1999999999999993</v>
      </c>
      <c r="AU31" s="285">
        <v>0.71</v>
      </c>
      <c r="AV31" s="286">
        <v>9.6</v>
      </c>
      <c r="AW31" s="285">
        <v>0.78</v>
      </c>
      <c r="AX31" s="286">
        <v>9.3000000000000007</v>
      </c>
      <c r="AY31" s="285">
        <v>0.8</v>
      </c>
      <c r="AZ31" s="286">
        <v>8.8000000000000007</v>
      </c>
      <c r="BA31" s="285">
        <v>0.79</v>
      </c>
      <c r="BB31" s="286">
        <v>8.3000000000000007</v>
      </c>
      <c r="BC31" s="285">
        <v>0.89</v>
      </c>
      <c r="BD31" s="286">
        <v>9.1999999999999993</v>
      </c>
      <c r="BE31" s="285">
        <v>0.8</v>
      </c>
      <c r="BF31" s="286">
        <v>10.8</v>
      </c>
      <c r="BG31" s="285">
        <v>1.2</v>
      </c>
      <c r="BH31" s="286">
        <v>12</v>
      </c>
      <c r="BI31" s="287">
        <v>0.9</v>
      </c>
      <c r="BJ31" s="124">
        <v>11.4</v>
      </c>
      <c r="BK31" s="274">
        <v>0.9</v>
      </c>
      <c r="BL31" s="124">
        <v>10.9</v>
      </c>
      <c r="BM31" s="274">
        <v>0.9</v>
      </c>
      <c r="BN31" s="124">
        <v>10.199999999999999</v>
      </c>
      <c r="BO31" s="274">
        <v>0.8</v>
      </c>
      <c r="BP31" s="124">
        <v>9.9</v>
      </c>
      <c r="BQ31" s="275">
        <v>0.9</v>
      </c>
      <c r="BR31" s="124">
        <v>11.1</v>
      </c>
      <c r="BS31" s="275">
        <v>1</v>
      </c>
      <c r="BT31" s="124">
        <v>10.9</v>
      </c>
      <c r="BU31" s="275">
        <v>1</v>
      </c>
      <c r="BV31" s="276">
        <v>10.1</v>
      </c>
      <c r="BW31" s="275">
        <v>1.1000000000000001</v>
      </c>
    </row>
    <row r="32" spans="1:75" ht="12.6">
      <c r="A32" s="24" t="s">
        <v>32</v>
      </c>
      <c r="B32" s="264">
        <v>13</v>
      </c>
      <c r="C32" s="272">
        <v>1.31</v>
      </c>
      <c r="D32" s="266">
        <v>14.3</v>
      </c>
      <c r="E32" s="272">
        <v>1.34</v>
      </c>
      <c r="F32" s="266">
        <v>16.3</v>
      </c>
      <c r="G32" s="272">
        <v>1.37</v>
      </c>
      <c r="H32" s="266">
        <v>15</v>
      </c>
      <c r="I32" s="272">
        <v>1.32</v>
      </c>
      <c r="J32" s="266">
        <v>14.1</v>
      </c>
      <c r="K32" s="272">
        <v>1.31</v>
      </c>
      <c r="L32" s="266">
        <v>12.4</v>
      </c>
      <c r="M32" s="272">
        <v>1.3</v>
      </c>
      <c r="N32" s="266">
        <v>13.6</v>
      </c>
      <c r="O32" s="272">
        <v>1.34</v>
      </c>
      <c r="P32" s="266">
        <v>13.7</v>
      </c>
      <c r="Q32" s="272">
        <v>1.34</v>
      </c>
      <c r="R32" s="266">
        <v>14</v>
      </c>
      <c r="S32" s="272">
        <v>1.35</v>
      </c>
      <c r="T32" s="266">
        <v>14.2</v>
      </c>
      <c r="U32" s="272">
        <v>1.35</v>
      </c>
      <c r="V32" s="266">
        <v>14.8</v>
      </c>
      <c r="W32" s="272">
        <v>1.36</v>
      </c>
      <c r="X32" s="266">
        <v>15.3</v>
      </c>
      <c r="Y32" s="272">
        <v>1.35</v>
      </c>
      <c r="Z32" s="266">
        <v>15.7</v>
      </c>
      <c r="AA32" s="272">
        <v>1.33</v>
      </c>
      <c r="AB32" s="266">
        <v>15.8</v>
      </c>
      <c r="AC32" s="272">
        <v>1.31</v>
      </c>
      <c r="AD32" s="266">
        <v>17.5</v>
      </c>
      <c r="AE32" s="272">
        <v>1.31</v>
      </c>
      <c r="AF32" s="266">
        <v>17.899999999999999</v>
      </c>
      <c r="AG32" s="272">
        <v>1.31</v>
      </c>
      <c r="AH32" s="266">
        <v>18.100000000000001</v>
      </c>
      <c r="AI32" s="272">
        <v>1.29</v>
      </c>
      <c r="AJ32" s="266">
        <v>15.2</v>
      </c>
      <c r="AK32" s="272">
        <v>1.2</v>
      </c>
      <c r="AL32" s="266">
        <v>13.6</v>
      </c>
      <c r="AM32" s="272">
        <v>1.8</v>
      </c>
      <c r="AN32" s="266">
        <v>12.9</v>
      </c>
      <c r="AO32" s="272">
        <v>1.5</v>
      </c>
      <c r="AP32" s="266">
        <v>13.3</v>
      </c>
      <c r="AQ32" s="272">
        <v>1.4</v>
      </c>
      <c r="AR32" s="266">
        <v>13.9</v>
      </c>
      <c r="AS32" s="272">
        <v>1.4</v>
      </c>
      <c r="AT32" s="266">
        <v>13.8</v>
      </c>
      <c r="AU32" s="272">
        <v>0.86</v>
      </c>
      <c r="AV32" s="266">
        <v>14.4</v>
      </c>
      <c r="AW32" s="272">
        <v>0.86</v>
      </c>
      <c r="AX32" s="266">
        <v>14.7</v>
      </c>
      <c r="AY32" s="272">
        <v>0.9</v>
      </c>
      <c r="AZ32" s="266">
        <v>14.7</v>
      </c>
      <c r="BA32" s="272">
        <v>0.83</v>
      </c>
      <c r="BB32" s="266">
        <v>14.4</v>
      </c>
      <c r="BC32" s="272">
        <v>0.96</v>
      </c>
      <c r="BD32" s="266">
        <v>17.8</v>
      </c>
      <c r="BE32" s="272">
        <v>0.9</v>
      </c>
      <c r="BF32" s="266">
        <v>19.2</v>
      </c>
      <c r="BG32" s="272">
        <v>2.1</v>
      </c>
      <c r="BH32" s="266">
        <v>19.100000000000001</v>
      </c>
      <c r="BI32" s="273">
        <v>1.3</v>
      </c>
      <c r="BJ32" s="124">
        <v>18.3</v>
      </c>
      <c r="BK32" s="274">
        <v>1.3</v>
      </c>
      <c r="BL32" s="124">
        <v>18.8</v>
      </c>
      <c r="BM32" s="274">
        <v>1.2</v>
      </c>
      <c r="BN32" s="124">
        <v>18.7</v>
      </c>
      <c r="BO32" s="274">
        <v>0.9</v>
      </c>
      <c r="BP32" s="124">
        <v>16.399999999999999</v>
      </c>
      <c r="BQ32" s="275">
        <v>0.4</v>
      </c>
      <c r="BR32" s="124">
        <v>14.9</v>
      </c>
      <c r="BS32" s="275">
        <v>0.4</v>
      </c>
      <c r="BT32" s="124">
        <v>14</v>
      </c>
      <c r="BU32" s="275">
        <v>0.4</v>
      </c>
      <c r="BV32" s="277">
        <v>13.5</v>
      </c>
      <c r="BW32" s="275">
        <v>0.5</v>
      </c>
    </row>
    <row r="33" spans="1:75" ht="12.6">
      <c r="A33" s="24" t="s">
        <v>33</v>
      </c>
      <c r="B33" s="264">
        <v>12.6</v>
      </c>
      <c r="C33" s="272">
        <v>0.44</v>
      </c>
      <c r="D33" s="266">
        <v>13.8</v>
      </c>
      <c r="E33" s="272">
        <v>0.44</v>
      </c>
      <c r="F33" s="266">
        <v>13.8</v>
      </c>
      <c r="G33" s="272">
        <v>0.43</v>
      </c>
      <c r="H33" s="266">
        <v>13.6</v>
      </c>
      <c r="I33" s="272">
        <v>0.45</v>
      </c>
      <c r="J33" s="266">
        <v>12.9</v>
      </c>
      <c r="K33" s="272">
        <v>0.48</v>
      </c>
      <c r="L33" s="266">
        <v>12.7</v>
      </c>
      <c r="M33" s="272">
        <v>0.49</v>
      </c>
      <c r="N33" s="266">
        <v>12.7</v>
      </c>
      <c r="O33" s="272">
        <v>0.54</v>
      </c>
      <c r="P33" s="266">
        <v>12.8</v>
      </c>
      <c r="Q33" s="272">
        <v>0.56000000000000005</v>
      </c>
      <c r="R33" s="266">
        <v>13.3</v>
      </c>
      <c r="S33" s="272">
        <v>0.55000000000000004</v>
      </c>
      <c r="T33" s="266">
        <v>14.1</v>
      </c>
      <c r="U33" s="272">
        <v>0.51</v>
      </c>
      <c r="V33" s="266">
        <v>15.3</v>
      </c>
      <c r="W33" s="272">
        <v>0.52</v>
      </c>
      <c r="X33" s="266">
        <v>16.7</v>
      </c>
      <c r="Y33" s="272">
        <v>0.53</v>
      </c>
      <c r="Z33" s="266">
        <v>17.5</v>
      </c>
      <c r="AA33" s="272">
        <v>0.54</v>
      </c>
      <c r="AB33" s="266">
        <v>17.600000000000001</v>
      </c>
      <c r="AC33" s="272">
        <v>0.54</v>
      </c>
      <c r="AD33" s="266">
        <v>17.2</v>
      </c>
      <c r="AE33" s="272">
        <v>0.55000000000000004</v>
      </c>
      <c r="AF33" s="266">
        <v>16.7</v>
      </c>
      <c r="AG33" s="272">
        <v>0.55000000000000004</v>
      </c>
      <c r="AH33" s="266">
        <v>16.3</v>
      </c>
      <c r="AI33" s="272">
        <v>0.54</v>
      </c>
      <c r="AJ33" s="266">
        <v>15.3</v>
      </c>
      <c r="AK33" s="272">
        <v>0.53</v>
      </c>
      <c r="AL33" s="266">
        <v>14</v>
      </c>
      <c r="AM33" s="272">
        <v>0.8</v>
      </c>
      <c r="AN33" s="266">
        <v>13.1</v>
      </c>
      <c r="AO33" s="272">
        <v>0.7</v>
      </c>
      <c r="AP33" s="266">
        <v>12.8</v>
      </c>
      <c r="AQ33" s="272">
        <v>0.6</v>
      </c>
      <c r="AR33" s="266">
        <v>12.9</v>
      </c>
      <c r="AS33" s="272">
        <v>0.6</v>
      </c>
      <c r="AT33" s="266">
        <v>13.2</v>
      </c>
      <c r="AU33" s="272">
        <v>0.37</v>
      </c>
      <c r="AV33" s="266">
        <v>13.2</v>
      </c>
      <c r="AW33" s="272">
        <v>0.35</v>
      </c>
      <c r="AX33" s="266">
        <v>12.9</v>
      </c>
      <c r="AY33" s="272">
        <v>0.3</v>
      </c>
      <c r="AZ33" s="266">
        <v>12.7</v>
      </c>
      <c r="BA33" s="272">
        <v>0.33</v>
      </c>
      <c r="BB33" s="266">
        <v>12.5</v>
      </c>
      <c r="BC33" s="272">
        <v>0.38</v>
      </c>
      <c r="BD33" s="266">
        <v>14.2</v>
      </c>
      <c r="BE33" s="272">
        <v>0.3</v>
      </c>
      <c r="BF33" s="266">
        <v>15.4</v>
      </c>
      <c r="BG33" s="272">
        <v>0.6</v>
      </c>
      <c r="BH33" s="266">
        <v>16.2</v>
      </c>
      <c r="BI33" s="273">
        <v>0.4</v>
      </c>
      <c r="BJ33" s="124">
        <v>16.399999999999999</v>
      </c>
      <c r="BK33" s="274">
        <v>0.4</v>
      </c>
      <c r="BL33" s="124">
        <v>15.9</v>
      </c>
      <c r="BM33" s="274">
        <v>0.3</v>
      </c>
      <c r="BN33" s="124">
        <v>14.9</v>
      </c>
      <c r="BO33" s="274">
        <v>0.4</v>
      </c>
      <c r="BP33" s="124">
        <v>14.3</v>
      </c>
      <c r="BQ33" s="275">
        <v>0.2</v>
      </c>
      <c r="BR33" s="124">
        <v>13.3</v>
      </c>
      <c r="BS33" s="275">
        <v>0.2</v>
      </c>
      <c r="BT33" s="124">
        <v>12.8</v>
      </c>
      <c r="BU33" s="275">
        <v>0.2</v>
      </c>
      <c r="BV33" s="277">
        <v>11.8</v>
      </c>
      <c r="BW33" s="275">
        <v>0.2</v>
      </c>
    </row>
    <row r="34" spans="1:75" ht="12.6">
      <c r="A34" s="24" t="s">
        <v>34</v>
      </c>
      <c r="B34" s="264">
        <v>10.1</v>
      </c>
      <c r="C34" s="272">
        <v>1.1399999999999999</v>
      </c>
      <c r="D34" s="266">
        <v>11.5</v>
      </c>
      <c r="E34" s="272">
        <v>1.2</v>
      </c>
      <c r="F34" s="266">
        <v>11.2</v>
      </c>
      <c r="G34" s="272">
        <v>1.18</v>
      </c>
      <c r="H34" s="266">
        <v>10.4</v>
      </c>
      <c r="I34" s="272">
        <v>1.1599999999999999</v>
      </c>
      <c r="J34" s="266">
        <v>10.8</v>
      </c>
      <c r="K34" s="272">
        <v>1.22</v>
      </c>
      <c r="L34" s="266">
        <v>12</v>
      </c>
      <c r="M34" s="272">
        <v>1.32</v>
      </c>
      <c r="N34" s="266">
        <v>12.8</v>
      </c>
      <c r="O34" s="272">
        <v>1.36</v>
      </c>
      <c r="P34" s="266">
        <v>12.4</v>
      </c>
      <c r="Q34" s="272">
        <v>1.35</v>
      </c>
      <c r="R34" s="266">
        <v>12.8</v>
      </c>
      <c r="S34" s="272">
        <v>1.35</v>
      </c>
      <c r="T34" s="266">
        <v>12.1</v>
      </c>
      <c r="U34" s="272">
        <v>1.31</v>
      </c>
      <c r="V34" s="266">
        <v>11.6</v>
      </c>
      <c r="W34" s="272">
        <v>1.27</v>
      </c>
      <c r="X34" s="266">
        <v>10.4</v>
      </c>
      <c r="Y34" s="272">
        <v>1.2</v>
      </c>
      <c r="Z34" s="266">
        <v>9.9</v>
      </c>
      <c r="AA34" s="272">
        <v>1.1599999999999999</v>
      </c>
      <c r="AB34" s="266">
        <v>9.1999999999999993</v>
      </c>
      <c r="AC34" s="272">
        <v>1.0900000000000001</v>
      </c>
      <c r="AD34" s="266">
        <v>9.5</v>
      </c>
      <c r="AE34" s="272">
        <v>1.08</v>
      </c>
      <c r="AF34" s="266">
        <v>9.1999999999999993</v>
      </c>
      <c r="AG34" s="272">
        <v>1.06</v>
      </c>
      <c r="AH34" s="266">
        <v>9.3000000000000007</v>
      </c>
      <c r="AI34" s="272">
        <v>1.05</v>
      </c>
      <c r="AJ34" s="266">
        <v>8.6</v>
      </c>
      <c r="AK34" s="272">
        <v>1</v>
      </c>
      <c r="AL34" s="266">
        <v>8.5</v>
      </c>
      <c r="AM34" s="272">
        <v>1.6</v>
      </c>
      <c r="AN34" s="266">
        <v>9</v>
      </c>
      <c r="AO34" s="272">
        <v>1.1000000000000001</v>
      </c>
      <c r="AP34" s="266">
        <v>9.4</v>
      </c>
      <c r="AQ34" s="272">
        <v>1</v>
      </c>
      <c r="AR34" s="266">
        <v>9.4</v>
      </c>
      <c r="AS34" s="272">
        <v>1</v>
      </c>
      <c r="AT34" s="266">
        <v>9.8000000000000007</v>
      </c>
      <c r="AU34" s="272">
        <v>0.68</v>
      </c>
      <c r="AV34" s="266">
        <v>10.4</v>
      </c>
      <c r="AW34" s="272">
        <v>0.77</v>
      </c>
      <c r="AX34" s="266">
        <v>10.4</v>
      </c>
      <c r="AY34" s="272">
        <v>0.8</v>
      </c>
      <c r="AZ34" s="266">
        <v>10.3</v>
      </c>
      <c r="BA34" s="272">
        <v>0.81</v>
      </c>
      <c r="BB34" s="266">
        <v>9.8000000000000007</v>
      </c>
      <c r="BC34" s="272">
        <v>0.92</v>
      </c>
      <c r="BD34" s="266">
        <v>11.1</v>
      </c>
      <c r="BE34" s="272">
        <v>0.8</v>
      </c>
      <c r="BF34" s="266">
        <v>11.9</v>
      </c>
      <c r="BG34" s="272">
        <v>1.3</v>
      </c>
      <c r="BH34" s="266">
        <v>12.6</v>
      </c>
      <c r="BI34" s="273">
        <v>0.8</v>
      </c>
      <c r="BJ34" s="124">
        <v>12.5</v>
      </c>
      <c r="BK34" s="274">
        <v>0.9</v>
      </c>
      <c r="BL34" s="124">
        <v>11.9</v>
      </c>
      <c r="BM34" s="274">
        <v>0.7</v>
      </c>
      <c r="BN34" s="124">
        <v>11</v>
      </c>
      <c r="BO34" s="274">
        <v>0.8</v>
      </c>
      <c r="BP34" s="124">
        <v>11</v>
      </c>
      <c r="BQ34" s="275">
        <v>0.3</v>
      </c>
      <c r="BR34" s="124">
        <v>10.3</v>
      </c>
      <c r="BS34" s="275">
        <v>0.3</v>
      </c>
      <c r="BT34" s="124">
        <v>9.6</v>
      </c>
      <c r="BU34" s="275">
        <v>0.3</v>
      </c>
      <c r="BV34" s="277">
        <v>9.3000000000000007</v>
      </c>
      <c r="BW34" s="275">
        <v>0.4</v>
      </c>
    </row>
    <row r="35" spans="1:75" ht="12.6">
      <c r="A35" s="24" t="s">
        <v>35</v>
      </c>
      <c r="B35" s="264">
        <v>10.6</v>
      </c>
      <c r="C35" s="272">
        <v>2.06</v>
      </c>
      <c r="D35" s="266">
        <v>12.2</v>
      </c>
      <c r="E35" s="272">
        <v>2.17</v>
      </c>
      <c r="F35" s="266">
        <v>11.5</v>
      </c>
      <c r="G35" s="272">
        <v>2.08</v>
      </c>
      <c r="H35" s="266">
        <v>10.6</v>
      </c>
      <c r="I35" s="272">
        <v>1.79</v>
      </c>
      <c r="J35" s="266">
        <v>9.9</v>
      </c>
      <c r="K35" s="272">
        <v>1.46</v>
      </c>
      <c r="L35" s="266">
        <v>9.9</v>
      </c>
      <c r="M35" s="272">
        <v>1.2</v>
      </c>
      <c r="N35" s="266">
        <v>10.199999999999999</v>
      </c>
      <c r="O35" s="272">
        <v>1.18</v>
      </c>
      <c r="P35" s="266">
        <v>10.4</v>
      </c>
      <c r="Q35" s="272">
        <v>1.21</v>
      </c>
      <c r="R35" s="266">
        <v>11.1</v>
      </c>
      <c r="S35" s="272">
        <v>1.26</v>
      </c>
      <c r="T35" s="266">
        <v>10</v>
      </c>
      <c r="U35" s="272">
        <v>1.2</v>
      </c>
      <c r="V35" s="266">
        <v>10</v>
      </c>
      <c r="W35" s="272">
        <v>1.1599999999999999</v>
      </c>
      <c r="X35" s="266">
        <v>9</v>
      </c>
      <c r="Y35" s="272">
        <v>1.1200000000000001</v>
      </c>
      <c r="Z35" s="266">
        <v>9.3000000000000007</v>
      </c>
      <c r="AA35" s="272">
        <v>1.1399999999999999</v>
      </c>
      <c r="AB35" s="266">
        <v>9</v>
      </c>
      <c r="AC35" s="272">
        <v>1.1399999999999999</v>
      </c>
      <c r="AD35" s="266">
        <v>10.4</v>
      </c>
      <c r="AE35" s="272">
        <v>1.23</v>
      </c>
      <c r="AF35" s="266">
        <v>12.1</v>
      </c>
      <c r="AG35" s="272">
        <v>1.32</v>
      </c>
      <c r="AH35" s="266">
        <v>12.3</v>
      </c>
      <c r="AI35" s="272">
        <v>1.34</v>
      </c>
      <c r="AJ35" s="266">
        <v>11.9</v>
      </c>
      <c r="AK35" s="272">
        <v>1.3</v>
      </c>
      <c r="AL35" s="266">
        <v>10.5</v>
      </c>
      <c r="AM35" s="272">
        <v>2.1</v>
      </c>
      <c r="AN35" s="266">
        <v>10.4</v>
      </c>
      <c r="AO35" s="272">
        <v>1.4</v>
      </c>
      <c r="AP35" s="266">
        <v>10.6</v>
      </c>
      <c r="AQ35" s="272">
        <v>1.2</v>
      </c>
      <c r="AR35" s="266">
        <v>10.7</v>
      </c>
      <c r="AS35" s="272">
        <v>1.2</v>
      </c>
      <c r="AT35" s="266">
        <v>9.6999999999999993</v>
      </c>
      <c r="AU35" s="272">
        <v>0.72</v>
      </c>
      <c r="AV35" s="266">
        <v>8.8000000000000007</v>
      </c>
      <c r="AW35" s="272">
        <v>0.71</v>
      </c>
      <c r="AX35" s="266">
        <v>8.8000000000000007</v>
      </c>
      <c r="AY35" s="272">
        <v>0.7</v>
      </c>
      <c r="AZ35" s="266">
        <v>8.4</v>
      </c>
      <c r="BA35" s="272">
        <v>0.71</v>
      </c>
      <c r="BB35" s="266">
        <v>8.3000000000000007</v>
      </c>
      <c r="BC35" s="272">
        <v>0.82</v>
      </c>
      <c r="BD35" s="266">
        <v>10</v>
      </c>
      <c r="BE35" s="272">
        <v>0.8</v>
      </c>
      <c r="BF35" s="266">
        <v>11.5</v>
      </c>
      <c r="BG35" s="272">
        <v>1.4</v>
      </c>
      <c r="BH35" s="266">
        <v>12.3</v>
      </c>
      <c r="BI35" s="273">
        <v>0.9</v>
      </c>
      <c r="BJ35" s="124">
        <v>12.8</v>
      </c>
      <c r="BK35" s="274">
        <v>1</v>
      </c>
      <c r="BL35" s="124">
        <v>12.3</v>
      </c>
      <c r="BM35" s="274">
        <v>0.9</v>
      </c>
      <c r="BN35" s="124">
        <v>10.8</v>
      </c>
      <c r="BO35" s="274">
        <v>0.9</v>
      </c>
      <c r="BP35" s="124">
        <v>9.3000000000000007</v>
      </c>
      <c r="BQ35" s="275">
        <v>0.7</v>
      </c>
      <c r="BR35" s="124">
        <v>9.5</v>
      </c>
      <c r="BS35" s="275">
        <v>0.6</v>
      </c>
      <c r="BT35" s="124">
        <v>8.8000000000000007</v>
      </c>
      <c r="BU35" s="275">
        <v>0.6</v>
      </c>
      <c r="BV35" s="277">
        <v>9.3000000000000007</v>
      </c>
      <c r="BW35" s="275">
        <v>0.8</v>
      </c>
    </row>
    <row r="36" spans="1:75" ht="12.6">
      <c r="A36" s="24" t="s">
        <v>122</v>
      </c>
      <c r="B36" s="264">
        <v>15.9</v>
      </c>
      <c r="C36" s="272">
        <v>2.4700000000000002</v>
      </c>
      <c r="D36" s="266">
        <v>16.8</v>
      </c>
      <c r="E36" s="272">
        <v>2.48</v>
      </c>
      <c r="F36" s="266">
        <v>16.600000000000001</v>
      </c>
      <c r="G36" s="272">
        <v>2.4300000000000002</v>
      </c>
      <c r="H36" s="266">
        <v>16.7</v>
      </c>
      <c r="I36" s="272">
        <v>2.13</v>
      </c>
      <c r="J36" s="266">
        <v>17.100000000000001</v>
      </c>
      <c r="K36" s="272">
        <v>1.72</v>
      </c>
      <c r="L36" s="266">
        <v>16.5</v>
      </c>
      <c r="M36" s="272">
        <v>1.34</v>
      </c>
      <c r="N36" s="266">
        <v>15.4</v>
      </c>
      <c r="O36" s="272">
        <v>1.31</v>
      </c>
      <c r="P36" s="266">
        <v>13.4</v>
      </c>
      <c r="Q36" s="272">
        <v>1.24</v>
      </c>
      <c r="R36" s="266">
        <v>13.3</v>
      </c>
      <c r="S36" s="272">
        <v>1.22</v>
      </c>
      <c r="T36" s="266">
        <v>13.8</v>
      </c>
      <c r="U36" s="272">
        <v>1.23</v>
      </c>
      <c r="V36" s="266">
        <v>14.7</v>
      </c>
      <c r="W36" s="272">
        <v>1.25</v>
      </c>
      <c r="X36" s="266">
        <v>14.1</v>
      </c>
      <c r="Y36" s="272">
        <v>1.21</v>
      </c>
      <c r="Z36" s="266">
        <v>13.4</v>
      </c>
      <c r="AA36" s="272">
        <v>1.1599999999999999</v>
      </c>
      <c r="AB36" s="266">
        <v>13.2</v>
      </c>
      <c r="AC36" s="272">
        <v>1.17</v>
      </c>
      <c r="AD36" s="266">
        <v>12.8</v>
      </c>
      <c r="AE36" s="272">
        <v>1.18</v>
      </c>
      <c r="AF36" s="266">
        <v>13.7</v>
      </c>
      <c r="AG36" s="272">
        <v>1.2</v>
      </c>
      <c r="AH36" s="266">
        <v>13.2</v>
      </c>
      <c r="AI36" s="272">
        <v>1.18</v>
      </c>
      <c r="AJ36" s="266">
        <v>13.9</v>
      </c>
      <c r="AK36" s="272">
        <v>1.19</v>
      </c>
      <c r="AL36" s="266">
        <v>13.3</v>
      </c>
      <c r="AM36" s="272">
        <v>1.9</v>
      </c>
      <c r="AN36" s="266">
        <v>12.7</v>
      </c>
      <c r="AO36" s="272">
        <v>1.5</v>
      </c>
      <c r="AP36" s="266">
        <v>11.8</v>
      </c>
      <c r="AQ36" s="272">
        <v>1.3</v>
      </c>
      <c r="AR36" s="266">
        <v>11</v>
      </c>
      <c r="AS36" s="272">
        <v>1.3</v>
      </c>
      <c r="AT36" s="266">
        <v>10.5</v>
      </c>
      <c r="AU36" s="272">
        <v>0.79</v>
      </c>
      <c r="AV36" s="266">
        <v>10</v>
      </c>
      <c r="AW36" s="272">
        <v>0.79</v>
      </c>
      <c r="AX36" s="266">
        <v>9.8000000000000007</v>
      </c>
      <c r="AY36" s="272">
        <v>0.8</v>
      </c>
      <c r="AZ36" s="266">
        <v>9.8000000000000007</v>
      </c>
      <c r="BA36" s="272">
        <v>0.78</v>
      </c>
      <c r="BB36" s="266">
        <v>9.6999999999999993</v>
      </c>
      <c r="BC36" s="272">
        <v>0.9</v>
      </c>
      <c r="BD36" s="266">
        <v>12</v>
      </c>
      <c r="BE36" s="272">
        <v>0.8</v>
      </c>
      <c r="BF36" s="266">
        <v>13.3</v>
      </c>
      <c r="BG36" s="272">
        <v>2.6</v>
      </c>
      <c r="BH36" s="266">
        <v>14.4</v>
      </c>
      <c r="BI36" s="273">
        <v>1.5</v>
      </c>
      <c r="BJ36" s="124">
        <v>14.7</v>
      </c>
      <c r="BK36" s="274">
        <v>1.2</v>
      </c>
      <c r="BL36" s="124">
        <v>14.4</v>
      </c>
      <c r="BM36" s="274">
        <v>1.2</v>
      </c>
      <c r="BN36" s="124">
        <v>12.4</v>
      </c>
      <c r="BO36" s="274">
        <v>1</v>
      </c>
      <c r="BP36" s="124">
        <v>14.4</v>
      </c>
      <c r="BQ36" s="275">
        <v>1</v>
      </c>
      <c r="BR36" s="124">
        <v>12.8</v>
      </c>
      <c r="BS36" s="275">
        <v>0.7</v>
      </c>
      <c r="BT36" s="124">
        <v>11.8</v>
      </c>
      <c r="BU36" s="275">
        <v>0.7</v>
      </c>
      <c r="BV36" s="277">
        <v>11.2</v>
      </c>
      <c r="BW36" s="275">
        <v>0.8</v>
      </c>
    </row>
    <row r="37" spans="1:75" ht="12.6">
      <c r="A37" s="24" t="s">
        <v>37</v>
      </c>
      <c r="B37" s="264">
        <v>14.2</v>
      </c>
      <c r="C37" s="272">
        <v>2.54</v>
      </c>
      <c r="D37" s="266">
        <v>15</v>
      </c>
      <c r="E37" s="272">
        <v>2.6</v>
      </c>
      <c r="F37" s="266">
        <v>15.2</v>
      </c>
      <c r="G37" s="272">
        <v>2.57</v>
      </c>
      <c r="H37" s="266">
        <v>15</v>
      </c>
      <c r="I37" s="272">
        <v>2.14</v>
      </c>
      <c r="J37" s="266">
        <v>15.4</v>
      </c>
      <c r="K37" s="272">
        <v>1.7</v>
      </c>
      <c r="L37" s="266">
        <v>16.899999999999999</v>
      </c>
      <c r="M37" s="272">
        <v>1.35</v>
      </c>
      <c r="N37" s="266">
        <v>16.399999999999999</v>
      </c>
      <c r="O37" s="272">
        <v>1.38</v>
      </c>
      <c r="P37" s="266">
        <v>16.100000000000001</v>
      </c>
      <c r="Q37" s="272">
        <v>1.37</v>
      </c>
      <c r="R37" s="266">
        <v>15.5</v>
      </c>
      <c r="S37" s="272">
        <v>1.35</v>
      </c>
      <c r="T37" s="266">
        <v>15.8</v>
      </c>
      <c r="U37" s="272">
        <v>1.35</v>
      </c>
      <c r="V37" s="266">
        <v>15.2</v>
      </c>
      <c r="W37" s="272">
        <v>1.32</v>
      </c>
      <c r="X37" s="266">
        <v>14.7</v>
      </c>
      <c r="Y37" s="272">
        <v>1.29</v>
      </c>
      <c r="Z37" s="266">
        <v>13.4</v>
      </c>
      <c r="AA37" s="272">
        <v>1.24</v>
      </c>
      <c r="AB37" s="266">
        <v>13.9</v>
      </c>
      <c r="AC37" s="272">
        <v>1.24</v>
      </c>
      <c r="AD37" s="266">
        <v>14.6</v>
      </c>
      <c r="AE37" s="272">
        <v>1.26</v>
      </c>
      <c r="AF37" s="266">
        <v>16</v>
      </c>
      <c r="AG37" s="272">
        <v>1.29</v>
      </c>
      <c r="AH37" s="266">
        <v>16.399999999999999</v>
      </c>
      <c r="AI37" s="272">
        <v>1.29</v>
      </c>
      <c r="AJ37" s="266">
        <v>15.9</v>
      </c>
      <c r="AK37" s="272">
        <v>1.28</v>
      </c>
      <c r="AL37" s="266">
        <v>16</v>
      </c>
      <c r="AM37" s="272">
        <v>2.1</v>
      </c>
      <c r="AN37" s="266">
        <v>14.4</v>
      </c>
      <c r="AO37" s="272">
        <v>1.7</v>
      </c>
      <c r="AP37" s="266">
        <v>13.7</v>
      </c>
      <c r="AQ37" s="272">
        <v>1.5</v>
      </c>
      <c r="AR37" s="266">
        <v>14</v>
      </c>
      <c r="AS37" s="272">
        <v>1.5</v>
      </c>
      <c r="AT37" s="266">
        <v>14.3</v>
      </c>
      <c r="AU37" s="272">
        <v>0.94</v>
      </c>
      <c r="AV37" s="266">
        <v>14.4</v>
      </c>
      <c r="AW37" s="272">
        <v>0.95</v>
      </c>
      <c r="AX37" s="266">
        <v>13.8</v>
      </c>
      <c r="AY37" s="272">
        <v>0.9</v>
      </c>
      <c r="AZ37" s="266">
        <v>13.4</v>
      </c>
      <c r="BA37" s="272">
        <v>0.92</v>
      </c>
      <c r="BB37" s="266">
        <v>13.2</v>
      </c>
      <c r="BC37" s="272">
        <v>1.06</v>
      </c>
      <c r="BD37" s="266">
        <v>13.1</v>
      </c>
      <c r="BE37" s="272">
        <v>0.9</v>
      </c>
      <c r="BF37" s="266">
        <v>13.4</v>
      </c>
      <c r="BG37" s="272">
        <v>2.1</v>
      </c>
      <c r="BH37" s="266">
        <v>14.8</v>
      </c>
      <c r="BI37" s="273">
        <v>1.2</v>
      </c>
      <c r="BJ37" s="124">
        <v>14.8</v>
      </c>
      <c r="BK37" s="274">
        <v>1.3</v>
      </c>
      <c r="BL37" s="124">
        <v>14.8</v>
      </c>
      <c r="BM37" s="274">
        <v>1.2</v>
      </c>
      <c r="BN37" s="124">
        <v>11.5</v>
      </c>
      <c r="BO37" s="274">
        <v>1.1000000000000001</v>
      </c>
      <c r="BP37" s="124">
        <v>13.3</v>
      </c>
      <c r="BQ37" s="275">
        <v>0.8</v>
      </c>
      <c r="BR37" s="124">
        <v>12.5</v>
      </c>
      <c r="BS37" s="275">
        <v>0.8</v>
      </c>
      <c r="BT37" s="124">
        <v>13</v>
      </c>
      <c r="BU37" s="275">
        <v>0.8</v>
      </c>
      <c r="BV37" s="277">
        <v>12.6</v>
      </c>
      <c r="BW37" s="275">
        <v>0.8</v>
      </c>
    </row>
    <row r="38" spans="1:75" ht="12.6">
      <c r="A38" s="24" t="s">
        <v>38</v>
      </c>
      <c r="B38" s="264">
        <v>8.6999999999999993</v>
      </c>
      <c r="C38" s="272">
        <v>1.99</v>
      </c>
      <c r="D38" s="266">
        <v>9</v>
      </c>
      <c r="E38" s="272">
        <v>1.98</v>
      </c>
      <c r="F38" s="266">
        <v>8.8000000000000007</v>
      </c>
      <c r="G38" s="272">
        <v>1.95</v>
      </c>
      <c r="H38" s="266">
        <v>11</v>
      </c>
      <c r="I38" s="272">
        <v>1.85</v>
      </c>
      <c r="J38" s="266">
        <v>10.7</v>
      </c>
      <c r="K38" s="272">
        <v>1.57</v>
      </c>
      <c r="L38" s="266">
        <v>10.9</v>
      </c>
      <c r="M38" s="272">
        <v>1.29</v>
      </c>
      <c r="N38" s="266">
        <v>9.1</v>
      </c>
      <c r="O38" s="272">
        <v>1.21</v>
      </c>
      <c r="P38" s="266">
        <v>9.9</v>
      </c>
      <c r="Q38" s="272">
        <v>1.23</v>
      </c>
      <c r="R38" s="266">
        <v>9.6999999999999993</v>
      </c>
      <c r="S38" s="272">
        <v>1.19</v>
      </c>
      <c r="T38" s="266">
        <v>10.7</v>
      </c>
      <c r="U38" s="272">
        <v>1.2</v>
      </c>
      <c r="V38" s="266">
        <v>12</v>
      </c>
      <c r="W38" s="272">
        <v>1.22</v>
      </c>
      <c r="X38" s="266">
        <v>12</v>
      </c>
      <c r="Y38" s="272">
        <v>1.2</v>
      </c>
      <c r="Z38" s="266">
        <v>11.8</v>
      </c>
      <c r="AA38" s="272">
        <v>1.1399999999999999</v>
      </c>
      <c r="AB38" s="266">
        <v>10.6</v>
      </c>
      <c r="AC38" s="272">
        <v>1.1299999999999999</v>
      </c>
      <c r="AD38" s="266">
        <v>10.1</v>
      </c>
      <c r="AE38" s="272">
        <v>1.1399999999999999</v>
      </c>
      <c r="AF38" s="266">
        <v>10.1</v>
      </c>
      <c r="AG38" s="272">
        <v>1.1499999999999999</v>
      </c>
      <c r="AH38" s="266">
        <v>9.9</v>
      </c>
      <c r="AI38" s="272">
        <v>1.1200000000000001</v>
      </c>
      <c r="AJ38" s="266">
        <v>11</v>
      </c>
      <c r="AK38" s="272">
        <v>1.1399999999999999</v>
      </c>
      <c r="AL38" s="266">
        <v>10</v>
      </c>
      <c r="AM38" s="272">
        <v>1.8</v>
      </c>
      <c r="AN38" s="266">
        <v>9</v>
      </c>
      <c r="AO38" s="272">
        <v>1.2</v>
      </c>
      <c r="AP38" s="266">
        <v>8.3000000000000007</v>
      </c>
      <c r="AQ38" s="272">
        <v>1</v>
      </c>
      <c r="AR38" s="266">
        <v>9</v>
      </c>
      <c r="AS38" s="272">
        <v>1</v>
      </c>
      <c r="AT38" s="266">
        <v>10.199999999999999</v>
      </c>
      <c r="AU38" s="272">
        <v>0.73</v>
      </c>
      <c r="AV38" s="266">
        <v>10.8</v>
      </c>
      <c r="AW38" s="272">
        <v>0.81</v>
      </c>
      <c r="AX38" s="266">
        <v>10.4</v>
      </c>
      <c r="AY38" s="272">
        <v>0.8</v>
      </c>
      <c r="AZ38" s="266">
        <v>10</v>
      </c>
      <c r="BA38" s="272">
        <v>0.82</v>
      </c>
      <c r="BB38" s="266">
        <v>9.6</v>
      </c>
      <c r="BC38" s="272">
        <v>0.94</v>
      </c>
      <c r="BD38" s="266">
        <v>11.2</v>
      </c>
      <c r="BE38" s="272">
        <v>0.8</v>
      </c>
      <c r="BF38" s="266">
        <v>13.4</v>
      </c>
      <c r="BG38" s="272">
        <v>1.4</v>
      </c>
      <c r="BH38" s="266">
        <v>15</v>
      </c>
      <c r="BI38" s="273">
        <v>0.9</v>
      </c>
      <c r="BJ38" s="124">
        <v>15.9</v>
      </c>
      <c r="BK38" s="274">
        <v>0.9</v>
      </c>
      <c r="BL38" s="124">
        <v>16.2</v>
      </c>
      <c r="BM38" s="274">
        <v>0.9</v>
      </c>
      <c r="BN38" s="124">
        <v>14.8</v>
      </c>
      <c r="BO38" s="274">
        <v>1.1000000000000001</v>
      </c>
      <c r="BP38" s="124">
        <v>13.8</v>
      </c>
      <c r="BQ38" s="275">
        <v>0.6</v>
      </c>
      <c r="BR38" s="124">
        <v>13</v>
      </c>
      <c r="BS38" s="275">
        <v>0.6</v>
      </c>
      <c r="BT38" s="124">
        <v>12.9</v>
      </c>
      <c r="BU38" s="275">
        <v>0.5</v>
      </c>
      <c r="BV38" s="277">
        <v>12.5</v>
      </c>
      <c r="BW38" s="275">
        <v>0.6</v>
      </c>
    </row>
    <row r="39" spans="1:75" ht="12.6">
      <c r="A39" s="24" t="s">
        <v>39</v>
      </c>
      <c r="B39" s="264">
        <v>20.399999999999999</v>
      </c>
      <c r="C39" s="272">
        <v>2.2799999999999998</v>
      </c>
      <c r="D39" s="266">
        <v>21.7</v>
      </c>
      <c r="E39" s="272">
        <v>2.29</v>
      </c>
      <c r="F39" s="266">
        <v>22</v>
      </c>
      <c r="G39" s="272">
        <v>2.2400000000000002</v>
      </c>
      <c r="H39" s="266">
        <v>20.7</v>
      </c>
      <c r="I39" s="272">
        <v>1.97</v>
      </c>
      <c r="J39" s="266">
        <v>19.7</v>
      </c>
      <c r="K39" s="272">
        <v>1.67</v>
      </c>
      <c r="L39" s="266">
        <v>19.7</v>
      </c>
      <c r="M39" s="272">
        <v>1.47</v>
      </c>
      <c r="N39" s="266">
        <v>21.2</v>
      </c>
      <c r="O39" s="272">
        <v>1.49</v>
      </c>
      <c r="P39" s="266">
        <v>20.6</v>
      </c>
      <c r="Q39" s="272">
        <v>1.48</v>
      </c>
      <c r="R39" s="266">
        <v>21.1</v>
      </c>
      <c r="S39" s="272">
        <v>1.49</v>
      </c>
      <c r="T39" s="266">
        <v>21</v>
      </c>
      <c r="U39" s="272">
        <v>1.5</v>
      </c>
      <c r="V39" s="266">
        <v>21.7</v>
      </c>
      <c r="W39" s="272">
        <v>1.5</v>
      </c>
      <c r="X39" s="266">
        <v>20.5</v>
      </c>
      <c r="Y39" s="272">
        <v>1.46</v>
      </c>
      <c r="Z39" s="266">
        <v>20</v>
      </c>
      <c r="AA39" s="272">
        <v>1.42</v>
      </c>
      <c r="AB39" s="266">
        <v>21.3</v>
      </c>
      <c r="AC39" s="272">
        <v>1.44</v>
      </c>
      <c r="AD39" s="266">
        <v>24</v>
      </c>
      <c r="AE39" s="272">
        <v>1.49</v>
      </c>
      <c r="AF39" s="266">
        <v>24</v>
      </c>
      <c r="AG39" s="272">
        <v>1.49</v>
      </c>
      <c r="AH39" s="266">
        <v>22.4</v>
      </c>
      <c r="AI39" s="272">
        <v>1.44</v>
      </c>
      <c r="AJ39" s="266">
        <v>20.8</v>
      </c>
      <c r="AK39" s="272">
        <v>1.42</v>
      </c>
      <c r="AL39" s="266">
        <v>19.3</v>
      </c>
      <c r="AM39" s="272">
        <v>2.2999999999999998</v>
      </c>
      <c r="AN39" s="266">
        <v>18.8</v>
      </c>
      <c r="AO39" s="272">
        <v>1.9</v>
      </c>
      <c r="AP39" s="266">
        <v>17.8</v>
      </c>
      <c r="AQ39" s="272">
        <v>1.8</v>
      </c>
      <c r="AR39" s="266">
        <v>18</v>
      </c>
      <c r="AS39" s="272">
        <v>1.8</v>
      </c>
      <c r="AT39" s="266">
        <v>17.5</v>
      </c>
      <c r="AU39" s="272">
        <v>1.05</v>
      </c>
      <c r="AV39" s="266">
        <v>17.5</v>
      </c>
      <c r="AW39" s="272">
        <v>1.0900000000000001</v>
      </c>
      <c r="AX39" s="266">
        <v>17.100000000000001</v>
      </c>
      <c r="AY39" s="272">
        <v>1.1000000000000001</v>
      </c>
      <c r="AZ39" s="266">
        <v>16.3</v>
      </c>
      <c r="BA39" s="272">
        <v>1.07</v>
      </c>
      <c r="BB39" s="266">
        <v>15.5</v>
      </c>
      <c r="BC39" s="272">
        <v>1.22</v>
      </c>
      <c r="BD39" s="266">
        <v>17.5</v>
      </c>
      <c r="BE39" s="272">
        <v>1.1000000000000001</v>
      </c>
      <c r="BF39" s="266">
        <v>19.100000000000001</v>
      </c>
      <c r="BG39" s="272">
        <v>1.9</v>
      </c>
      <c r="BH39" s="266">
        <v>19.899999999999999</v>
      </c>
      <c r="BI39" s="273">
        <v>1.2</v>
      </c>
      <c r="BJ39" s="124">
        <v>20.3</v>
      </c>
      <c r="BK39" s="274">
        <v>1.2</v>
      </c>
      <c r="BL39" s="124">
        <v>21.4</v>
      </c>
      <c r="BM39" s="274">
        <v>1.3</v>
      </c>
      <c r="BN39" s="124">
        <v>21.8</v>
      </c>
      <c r="BO39" s="274">
        <v>1.5</v>
      </c>
      <c r="BP39" s="124">
        <v>19.8</v>
      </c>
      <c r="BQ39" s="275">
        <v>0.8</v>
      </c>
      <c r="BR39" s="124">
        <v>19.7</v>
      </c>
      <c r="BS39" s="275">
        <v>0.8</v>
      </c>
      <c r="BT39" s="124">
        <v>19.5</v>
      </c>
      <c r="BU39" s="275">
        <v>0.8</v>
      </c>
      <c r="BV39" s="277">
        <v>18.2</v>
      </c>
      <c r="BW39" s="275">
        <v>0.7</v>
      </c>
    </row>
    <row r="40" spans="1:75" ht="12.6">
      <c r="A40" s="24" t="s">
        <v>40</v>
      </c>
      <c r="B40" s="264">
        <v>12.4</v>
      </c>
      <c r="C40" s="272">
        <v>1.32</v>
      </c>
      <c r="D40" s="266">
        <v>13.9</v>
      </c>
      <c r="E40" s="272">
        <v>1.39</v>
      </c>
      <c r="F40" s="266">
        <v>13.9</v>
      </c>
      <c r="G40" s="272">
        <v>1.38</v>
      </c>
      <c r="H40" s="266">
        <v>13.3</v>
      </c>
      <c r="I40" s="272">
        <v>1.35</v>
      </c>
      <c r="J40" s="266">
        <v>12</v>
      </c>
      <c r="K40" s="272">
        <v>1.33</v>
      </c>
      <c r="L40" s="266">
        <v>12.7</v>
      </c>
      <c r="M40" s="272">
        <v>1.38</v>
      </c>
      <c r="N40" s="266">
        <v>12.2</v>
      </c>
      <c r="O40" s="272">
        <v>1.37</v>
      </c>
      <c r="P40" s="266">
        <v>11.9</v>
      </c>
      <c r="Q40" s="272">
        <v>1.34</v>
      </c>
      <c r="R40" s="266">
        <v>10.3</v>
      </c>
      <c r="S40" s="272">
        <v>1.25</v>
      </c>
      <c r="T40" s="266">
        <v>11.3</v>
      </c>
      <c r="U40" s="272">
        <v>1.27</v>
      </c>
      <c r="V40" s="266">
        <v>11.4</v>
      </c>
      <c r="W40" s="272">
        <v>1.29</v>
      </c>
      <c r="X40" s="266">
        <v>12.2</v>
      </c>
      <c r="Y40" s="272">
        <v>1.3</v>
      </c>
      <c r="Z40" s="266">
        <v>11.7</v>
      </c>
      <c r="AA40" s="272">
        <v>1.27</v>
      </c>
      <c r="AB40" s="266">
        <v>11.6</v>
      </c>
      <c r="AC40" s="272">
        <v>1.25</v>
      </c>
      <c r="AD40" s="266">
        <v>11.6</v>
      </c>
      <c r="AE40" s="272">
        <v>1.24</v>
      </c>
      <c r="AF40" s="266">
        <v>11.5</v>
      </c>
      <c r="AG40" s="272">
        <v>1.23</v>
      </c>
      <c r="AH40" s="266">
        <v>12.8</v>
      </c>
      <c r="AI40" s="272">
        <v>1.26</v>
      </c>
      <c r="AJ40" s="266">
        <v>13.1</v>
      </c>
      <c r="AK40" s="272">
        <v>1.28</v>
      </c>
      <c r="AL40" s="266">
        <v>12.8</v>
      </c>
      <c r="AM40" s="272">
        <v>2.1</v>
      </c>
      <c r="AN40" s="266">
        <v>11.8</v>
      </c>
      <c r="AO40" s="272">
        <v>1.4</v>
      </c>
      <c r="AP40" s="266">
        <v>11.2</v>
      </c>
      <c r="AQ40" s="272">
        <v>1.2</v>
      </c>
      <c r="AR40" s="266">
        <v>11.7</v>
      </c>
      <c r="AS40" s="272">
        <v>1.2</v>
      </c>
      <c r="AT40" s="266">
        <v>11.7</v>
      </c>
      <c r="AU40" s="272">
        <v>0.8</v>
      </c>
      <c r="AV40" s="266">
        <v>12.1</v>
      </c>
      <c r="AW40" s="272">
        <v>0.87</v>
      </c>
      <c r="AX40" s="266">
        <v>11.9</v>
      </c>
      <c r="AY40" s="272">
        <v>0.9</v>
      </c>
      <c r="AZ40" s="266">
        <v>12.2</v>
      </c>
      <c r="BA40" s="272">
        <v>0.91</v>
      </c>
      <c r="BB40" s="266">
        <v>12.3</v>
      </c>
      <c r="BC40" s="272">
        <v>1.06</v>
      </c>
      <c r="BD40" s="266">
        <v>12.2</v>
      </c>
      <c r="BE40" s="272">
        <v>0.9</v>
      </c>
      <c r="BF40" s="266">
        <v>12.7</v>
      </c>
      <c r="BG40" s="272">
        <v>1.2</v>
      </c>
      <c r="BH40" s="266">
        <v>14</v>
      </c>
      <c r="BI40" s="273">
        <v>0.8</v>
      </c>
      <c r="BJ40" s="124">
        <v>14.1</v>
      </c>
      <c r="BK40" s="274">
        <v>0.9</v>
      </c>
      <c r="BL40" s="124">
        <v>14.3</v>
      </c>
      <c r="BM40" s="274">
        <v>0.9</v>
      </c>
      <c r="BN40" s="124">
        <v>13.4</v>
      </c>
      <c r="BO40" s="274">
        <v>1</v>
      </c>
      <c r="BP40" s="124">
        <v>13.3</v>
      </c>
      <c r="BQ40" s="275">
        <v>0.4</v>
      </c>
      <c r="BR40" s="124">
        <v>13.2</v>
      </c>
      <c r="BS40" s="275">
        <v>0.5</v>
      </c>
      <c r="BT40" s="124">
        <v>12.6</v>
      </c>
      <c r="BU40" s="275">
        <v>0.5</v>
      </c>
      <c r="BV40" s="277">
        <v>11.4</v>
      </c>
      <c r="BW40" s="275">
        <v>0.4</v>
      </c>
    </row>
    <row r="41" spans="1:75" ht="12.6">
      <c r="A41" s="24" t="s">
        <v>41</v>
      </c>
      <c r="B41" s="264">
        <v>12.2</v>
      </c>
      <c r="C41" s="272">
        <v>1.73</v>
      </c>
      <c r="D41" s="266">
        <v>13.4</v>
      </c>
      <c r="E41" s="272">
        <v>1.78</v>
      </c>
      <c r="F41" s="266">
        <v>13</v>
      </c>
      <c r="G41" s="272">
        <v>1.71</v>
      </c>
      <c r="H41" s="266">
        <v>11.8</v>
      </c>
      <c r="I41" s="272">
        <v>1.5</v>
      </c>
      <c r="J41" s="266">
        <v>11.4</v>
      </c>
      <c r="K41" s="272">
        <v>1.31</v>
      </c>
      <c r="L41" s="266">
        <v>11.1</v>
      </c>
      <c r="M41" s="272">
        <v>1.1599999999999999</v>
      </c>
      <c r="N41" s="266">
        <v>10.8</v>
      </c>
      <c r="O41" s="272">
        <v>1.1399999999999999</v>
      </c>
      <c r="P41" s="266">
        <v>9.4</v>
      </c>
      <c r="Q41" s="272">
        <v>1.0900000000000001</v>
      </c>
      <c r="R41" s="266">
        <v>8.6999999999999993</v>
      </c>
      <c r="S41" s="272">
        <v>1.04</v>
      </c>
      <c r="T41" s="266">
        <v>9.8000000000000007</v>
      </c>
      <c r="U41" s="272">
        <v>1.08</v>
      </c>
      <c r="V41" s="266">
        <v>10.199999999999999</v>
      </c>
      <c r="W41" s="272">
        <v>1.1100000000000001</v>
      </c>
      <c r="X41" s="266">
        <v>11</v>
      </c>
      <c r="Y41" s="272">
        <v>1.1100000000000001</v>
      </c>
      <c r="Z41" s="266">
        <v>9.4</v>
      </c>
      <c r="AA41" s="272">
        <v>1.03</v>
      </c>
      <c r="AB41" s="266">
        <v>9</v>
      </c>
      <c r="AC41" s="272">
        <v>0.99</v>
      </c>
      <c r="AD41" s="266">
        <v>8</v>
      </c>
      <c r="AE41" s="272">
        <v>0.94</v>
      </c>
      <c r="AF41" s="266">
        <v>8.3000000000000007</v>
      </c>
      <c r="AG41" s="272">
        <v>0.94</v>
      </c>
      <c r="AH41" s="266">
        <v>8.5</v>
      </c>
      <c r="AI41" s="272">
        <v>0.95</v>
      </c>
      <c r="AJ41" s="266">
        <v>7.9</v>
      </c>
      <c r="AK41" s="272">
        <v>0.91</v>
      </c>
      <c r="AL41" s="266">
        <v>8.1</v>
      </c>
      <c r="AM41" s="272">
        <v>1.5</v>
      </c>
      <c r="AN41" s="266">
        <v>8</v>
      </c>
      <c r="AO41" s="272">
        <v>1.1000000000000001</v>
      </c>
      <c r="AP41" s="266">
        <v>9.3000000000000007</v>
      </c>
      <c r="AQ41" s="272">
        <v>1.1000000000000001</v>
      </c>
      <c r="AR41" s="266">
        <v>9.8000000000000007</v>
      </c>
      <c r="AS41" s="272">
        <v>1.2</v>
      </c>
      <c r="AT41" s="266">
        <v>9.6</v>
      </c>
      <c r="AU41" s="272">
        <v>0.71</v>
      </c>
      <c r="AV41" s="266">
        <v>9.4</v>
      </c>
      <c r="AW41" s="272">
        <v>0.72</v>
      </c>
      <c r="AX41" s="266">
        <v>9.5</v>
      </c>
      <c r="AY41" s="272">
        <v>0.7</v>
      </c>
      <c r="AZ41" s="266">
        <v>9.4</v>
      </c>
      <c r="BA41" s="272">
        <v>0.71</v>
      </c>
      <c r="BB41" s="266">
        <v>9.4</v>
      </c>
      <c r="BC41" s="272">
        <v>0.83</v>
      </c>
      <c r="BD41" s="266">
        <v>9</v>
      </c>
      <c r="BE41" s="272">
        <v>0.7</v>
      </c>
      <c r="BF41" s="266">
        <v>9.1</v>
      </c>
      <c r="BG41" s="272">
        <v>1.2</v>
      </c>
      <c r="BH41" s="266">
        <v>10.199999999999999</v>
      </c>
      <c r="BI41" s="273">
        <v>0.7</v>
      </c>
      <c r="BJ41" s="124">
        <v>10.7</v>
      </c>
      <c r="BK41" s="274">
        <v>0.8</v>
      </c>
      <c r="BL41" s="124">
        <v>10.1</v>
      </c>
      <c r="BM41" s="274">
        <v>0.8</v>
      </c>
      <c r="BN41" s="124">
        <v>10.6</v>
      </c>
      <c r="BO41" s="274">
        <v>0.9</v>
      </c>
      <c r="BP41" s="124">
        <v>10.199999999999999</v>
      </c>
      <c r="BQ41" s="275">
        <v>0.5</v>
      </c>
      <c r="BR41" s="124">
        <v>9.6999999999999993</v>
      </c>
      <c r="BS41" s="275">
        <v>0.5</v>
      </c>
      <c r="BT41" s="124">
        <v>9</v>
      </c>
      <c r="BU41" s="275">
        <v>0.5</v>
      </c>
      <c r="BV41" s="277">
        <v>8.9</v>
      </c>
      <c r="BW41" s="275">
        <v>0.5</v>
      </c>
    </row>
    <row r="42" spans="1:75" ht="12.6">
      <c r="A42" s="24" t="s">
        <v>42</v>
      </c>
      <c r="B42" s="264">
        <v>11.9</v>
      </c>
      <c r="C42" s="272">
        <v>1.02</v>
      </c>
      <c r="D42" s="266">
        <v>11.2</v>
      </c>
      <c r="E42" s="272">
        <v>1</v>
      </c>
      <c r="F42" s="266">
        <v>11.1</v>
      </c>
      <c r="G42" s="272">
        <v>0.98</v>
      </c>
      <c r="H42" s="266">
        <v>10.9</v>
      </c>
      <c r="I42" s="272">
        <v>1.06</v>
      </c>
      <c r="J42" s="266">
        <v>11.6</v>
      </c>
      <c r="K42" s="272">
        <v>1.2</v>
      </c>
      <c r="L42" s="266">
        <v>11.3</v>
      </c>
      <c r="M42" s="272">
        <v>1.25</v>
      </c>
      <c r="N42" s="266">
        <v>10.3</v>
      </c>
      <c r="O42" s="272">
        <v>1.19</v>
      </c>
      <c r="P42" s="266">
        <v>9.4</v>
      </c>
      <c r="Q42" s="272">
        <v>1.1299999999999999</v>
      </c>
      <c r="R42" s="266">
        <v>9.1</v>
      </c>
      <c r="S42" s="272">
        <v>1.1000000000000001</v>
      </c>
      <c r="T42" s="266">
        <v>9.3000000000000007</v>
      </c>
      <c r="U42" s="272">
        <v>1.1000000000000001</v>
      </c>
      <c r="V42" s="266">
        <v>9.9</v>
      </c>
      <c r="W42" s="272">
        <v>1.1100000000000001</v>
      </c>
      <c r="X42" s="266">
        <v>10.9</v>
      </c>
      <c r="Y42" s="272">
        <v>1.1499999999999999</v>
      </c>
      <c r="Z42" s="266">
        <v>11.7</v>
      </c>
      <c r="AA42" s="272">
        <v>1.17</v>
      </c>
      <c r="AB42" s="266">
        <v>12.1</v>
      </c>
      <c r="AC42" s="272">
        <v>1.21</v>
      </c>
      <c r="AD42" s="266">
        <v>12</v>
      </c>
      <c r="AE42" s="272">
        <v>1.23</v>
      </c>
      <c r="AF42" s="266">
        <v>11.2</v>
      </c>
      <c r="AG42" s="272">
        <v>1.2</v>
      </c>
      <c r="AH42" s="266">
        <v>10</v>
      </c>
      <c r="AI42" s="272">
        <v>1.1299999999999999</v>
      </c>
      <c r="AJ42" s="266">
        <v>9.1999999999999993</v>
      </c>
      <c r="AK42" s="272">
        <v>1.0900000000000001</v>
      </c>
      <c r="AL42" s="266">
        <v>9.4</v>
      </c>
      <c r="AM42" s="272">
        <v>1.8</v>
      </c>
      <c r="AN42" s="266">
        <v>10.4</v>
      </c>
      <c r="AO42" s="272">
        <v>1.3</v>
      </c>
      <c r="AP42" s="266">
        <v>10.8</v>
      </c>
      <c r="AQ42" s="272">
        <v>1.2</v>
      </c>
      <c r="AR42" s="266">
        <v>11.4</v>
      </c>
      <c r="AS42" s="272">
        <v>1.2</v>
      </c>
      <c r="AT42" s="266">
        <v>11.7</v>
      </c>
      <c r="AU42" s="272">
        <v>0.75</v>
      </c>
      <c r="AV42" s="266">
        <v>11.4</v>
      </c>
      <c r="AW42" s="272">
        <v>0.73</v>
      </c>
      <c r="AX42" s="266">
        <v>9.9</v>
      </c>
      <c r="AY42" s="272">
        <v>0.7</v>
      </c>
      <c r="AZ42" s="266">
        <v>9.4</v>
      </c>
      <c r="BA42" s="272">
        <v>0.65</v>
      </c>
      <c r="BB42" s="266">
        <v>9.1</v>
      </c>
      <c r="BC42" s="272">
        <v>0.75</v>
      </c>
      <c r="BD42" s="266">
        <v>10.7</v>
      </c>
      <c r="BE42" s="272">
        <v>0.7</v>
      </c>
      <c r="BF42" s="266">
        <v>11.2</v>
      </c>
      <c r="BG42" s="272">
        <v>1.2</v>
      </c>
      <c r="BH42" s="266">
        <v>11.9</v>
      </c>
      <c r="BI42" s="273">
        <v>0.8</v>
      </c>
      <c r="BJ42" s="124">
        <v>11.9</v>
      </c>
      <c r="BK42" s="274">
        <v>0.7</v>
      </c>
      <c r="BL42" s="124">
        <v>12</v>
      </c>
      <c r="BM42" s="274">
        <v>0.7</v>
      </c>
      <c r="BN42" s="124">
        <v>11.9</v>
      </c>
      <c r="BO42" s="274">
        <v>0.7</v>
      </c>
      <c r="BP42" s="124">
        <v>11.3</v>
      </c>
      <c r="BQ42" s="275">
        <v>0.3</v>
      </c>
      <c r="BR42" s="124">
        <v>11</v>
      </c>
      <c r="BS42" s="275">
        <v>0.3</v>
      </c>
      <c r="BT42" s="124">
        <v>10.3</v>
      </c>
      <c r="BU42" s="275">
        <v>0.3</v>
      </c>
      <c r="BV42" s="277">
        <v>9.8000000000000007</v>
      </c>
      <c r="BW42" s="275">
        <v>0.3</v>
      </c>
    </row>
    <row r="43" spans="1:75" ht="12.6">
      <c r="A43" s="25" t="s">
        <v>43</v>
      </c>
      <c r="B43" s="278">
        <v>9.9</v>
      </c>
      <c r="C43" s="279">
        <v>2.88</v>
      </c>
      <c r="D43" s="280">
        <v>10.6</v>
      </c>
      <c r="E43" s="279">
        <v>2.98</v>
      </c>
      <c r="F43" s="280">
        <v>11.3</v>
      </c>
      <c r="G43" s="279">
        <v>3.01</v>
      </c>
      <c r="H43" s="280">
        <v>11.8</v>
      </c>
      <c r="I43" s="279">
        <v>2.54</v>
      </c>
      <c r="J43" s="280">
        <v>12.4</v>
      </c>
      <c r="K43" s="279">
        <v>1.92</v>
      </c>
      <c r="L43" s="280">
        <v>12.5</v>
      </c>
      <c r="M43" s="279">
        <v>1.4</v>
      </c>
      <c r="N43" s="280">
        <v>11.6</v>
      </c>
      <c r="O43" s="279">
        <v>1.39</v>
      </c>
      <c r="P43" s="280">
        <v>10.4</v>
      </c>
      <c r="Q43" s="279">
        <v>1.36</v>
      </c>
      <c r="R43" s="280">
        <v>10.5</v>
      </c>
      <c r="S43" s="279">
        <v>1.36</v>
      </c>
      <c r="T43" s="280">
        <v>10.6</v>
      </c>
      <c r="U43" s="279">
        <v>1.37</v>
      </c>
      <c r="V43" s="280">
        <v>10.4</v>
      </c>
      <c r="W43" s="279">
        <v>1.34</v>
      </c>
      <c r="X43" s="280">
        <v>11.2</v>
      </c>
      <c r="Y43" s="279">
        <v>1.37</v>
      </c>
      <c r="Z43" s="280">
        <v>11</v>
      </c>
      <c r="AA43" s="279">
        <v>1.37</v>
      </c>
      <c r="AB43" s="280">
        <v>11.6</v>
      </c>
      <c r="AC43" s="279">
        <v>1.31</v>
      </c>
      <c r="AD43" s="280">
        <v>11.1</v>
      </c>
      <c r="AE43" s="279">
        <v>1.22</v>
      </c>
      <c r="AF43" s="280">
        <v>12.5</v>
      </c>
      <c r="AG43" s="279">
        <v>1.22</v>
      </c>
      <c r="AH43" s="280">
        <v>12</v>
      </c>
      <c r="AI43" s="279">
        <v>1.21</v>
      </c>
      <c r="AJ43" s="280">
        <v>11.9</v>
      </c>
      <c r="AK43" s="279">
        <v>1.19</v>
      </c>
      <c r="AL43" s="280">
        <v>11</v>
      </c>
      <c r="AM43" s="279">
        <v>1.9</v>
      </c>
      <c r="AN43" s="280">
        <v>10.3</v>
      </c>
      <c r="AO43" s="279">
        <v>1.4</v>
      </c>
      <c r="AP43" s="280">
        <v>9.5</v>
      </c>
      <c r="AQ43" s="279">
        <v>1.2</v>
      </c>
      <c r="AR43" s="280">
        <v>9.1</v>
      </c>
      <c r="AS43" s="279">
        <v>1.1000000000000001</v>
      </c>
      <c r="AT43" s="280">
        <v>9.6</v>
      </c>
      <c r="AU43" s="279">
        <v>0.76</v>
      </c>
      <c r="AV43" s="280">
        <v>10.1</v>
      </c>
      <c r="AW43" s="279">
        <v>0.83</v>
      </c>
      <c r="AX43" s="280">
        <v>10.199999999999999</v>
      </c>
      <c r="AY43" s="279">
        <v>0.9</v>
      </c>
      <c r="AZ43" s="280">
        <v>10.5</v>
      </c>
      <c r="BA43" s="279">
        <v>0.88</v>
      </c>
      <c r="BB43" s="280">
        <v>10.4</v>
      </c>
      <c r="BC43" s="279">
        <v>1.02</v>
      </c>
      <c r="BD43" s="280">
        <v>10.1</v>
      </c>
      <c r="BE43" s="279">
        <v>0.9</v>
      </c>
      <c r="BF43" s="280">
        <v>9.6</v>
      </c>
      <c r="BG43" s="279">
        <v>1.2</v>
      </c>
      <c r="BH43" s="280">
        <v>9.8000000000000007</v>
      </c>
      <c r="BI43" s="281">
        <v>0.7</v>
      </c>
      <c r="BJ43" s="269">
        <v>10</v>
      </c>
      <c r="BK43" s="282">
        <v>0.8</v>
      </c>
      <c r="BL43" s="269">
        <v>10.7</v>
      </c>
      <c r="BM43" s="282">
        <v>0.8</v>
      </c>
      <c r="BN43" s="269">
        <v>10.3</v>
      </c>
      <c r="BO43" s="282">
        <v>0.9</v>
      </c>
      <c r="BP43" s="269">
        <v>11.3</v>
      </c>
      <c r="BQ43" s="283">
        <v>1</v>
      </c>
      <c r="BR43" s="269">
        <v>11.3</v>
      </c>
      <c r="BS43" s="283">
        <v>1.1000000000000001</v>
      </c>
      <c r="BT43" s="269">
        <v>11.1</v>
      </c>
      <c r="BU43" s="283">
        <v>1.2</v>
      </c>
      <c r="BV43" s="277">
        <v>10.1</v>
      </c>
      <c r="BW43" s="275">
        <v>1</v>
      </c>
    </row>
    <row r="44" spans="1:75" ht="12.6">
      <c r="A44" s="24" t="s">
        <v>45</v>
      </c>
      <c r="B44" s="264">
        <v>12.4</v>
      </c>
      <c r="C44" s="272">
        <v>0.66</v>
      </c>
      <c r="D44" s="266">
        <v>13</v>
      </c>
      <c r="E44" s="272">
        <v>0.66</v>
      </c>
      <c r="F44" s="266">
        <v>14</v>
      </c>
      <c r="G44" s="272">
        <v>0.65</v>
      </c>
      <c r="H44" s="266">
        <v>14.8</v>
      </c>
      <c r="I44" s="272">
        <v>0.66</v>
      </c>
      <c r="J44" s="266">
        <v>14.5</v>
      </c>
      <c r="K44" s="272">
        <v>0.68</v>
      </c>
      <c r="L44" s="266">
        <v>14.3</v>
      </c>
      <c r="M44" s="272">
        <v>0.69</v>
      </c>
      <c r="N44" s="266">
        <v>13.4</v>
      </c>
      <c r="O44" s="272">
        <v>0.69</v>
      </c>
      <c r="P44" s="266">
        <v>13.3</v>
      </c>
      <c r="Q44" s="272">
        <v>0.69</v>
      </c>
      <c r="R44" s="266">
        <v>13</v>
      </c>
      <c r="S44" s="272">
        <v>0.68</v>
      </c>
      <c r="T44" s="266">
        <v>13.3</v>
      </c>
      <c r="U44" s="272">
        <v>0.68</v>
      </c>
      <c r="V44" s="266">
        <v>14.3</v>
      </c>
      <c r="W44" s="272">
        <v>0.7</v>
      </c>
      <c r="X44" s="266">
        <v>14.3</v>
      </c>
      <c r="Y44" s="272">
        <v>0.7</v>
      </c>
      <c r="Z44" s="266">
        <v>13.9</v>
      </c>
      <c r="AA44" s="272">
        <v>0.69</v>
      </c>
      <c r="AB44" s="266">
        <v>12.8</v>
      </c>
      <c r="AC44" s="272">
        <v>0.68</v>
      </c>
      <c r="AD44" s="266">
        <v>12.3</v>
      </c>
      <c r="AE44" s="272">
        <v>0.7</v>
      </c>
      <c r="AF44" s="266">
        <v>11.9</v>
      </c>
      <c r="AG44" s="272">
        <v>0.7</v>
      </c>
      <c r="AH44" s="266">
        <v>11.1</v>
      </c>
      <c r="AI44" s="272">
        <v>0.67</v>
      </c>
      <c r="AJ44" s="266">
        <v>10.4</v>
      </c>
      <c r="AK44" s="272">
        <v>0.65</v>
      </c>
      <c r="AL44" s="266">
        <v>10.5</v>
      </c>
      <c r="AM44" s="272">
        <v>1.1000000000000001</v>
      </c>
      <c r="AN44" s="266">
        <v>10.199999999999999</v>
      </c>
      <c r="AO44" s="272">
        <v>0.9</v>
      </c>
      <c r="AP44" s="266">
        <v>11.2</v>
      </c>
      <c r="AQ44" s="272">
        <v>0.8</v>
      </c>
      <c r="AR44" s="266">
        <v>11.8</v>
      </c>
      <c r="AS44" s="272">
        <v>0.8</v>
      </c>
      <c r="AT44" s="266">
        <v>12.5</v>
      </c>
      <c r="AU44" s="272">
        <v>0.52</v>
      </c>
      <c r="AV44" s="266">
        <v>12.1</v>
      </c>
      <c r="AW44" s="272">
        <v>0.52</v>
      </c>
      <c r="AX44" s="266">
        <v>11.5</v>
      </c>
      <c r="AY44" s="272">
        <v>0.5</v>
      </c>
      <c r="AZ44" s="266">
        <v>10.7</v>
      </c>
      <c r="BA44" s="272">
        <v>0.49</v>
      </c>
      <c r="BB44" s="266">
        <v>10.3</v>
      </c>
      <c r="BC44" s="272">
        <v>0.56000000000000005</v>
      </c>
      <c r="BD44" s="266">
        <v>11.8</v>
      </c>
      <c r="BE44" s="272">
        <v>0.5</v>
      </c>
      <c r="BF44" s="266">
        <v>13.2</v>
      </c>
      <c r="BG44" s="272">
        <v>0.9</v>
      </c>
      <c r="BH44" s="266">
        <v>13.8</v>
      </c>
      <c r="BI44" s="273">
        <v>0.5</v>
      </c>
      <c r="BJ44" s="124">
        <v>13.6</v>
      </c>
      <c r="BK44" s="274">
        <v>0.6</v>
      </c>
      <c r="BL44" s="124">
        <v>13.4</v>
      </c>
      <c r="BM44" s="274">
        <v>0.6</v>
      </c>
      <c r="BN44" s="124">
        <v>12.7</v>
      </c>
      <c r="BO44" s="274">
        <v>0.6</v>
      </c>
      <c r="BP44" s="124">
        <v>13</v>
      </c>
      <c r="BQ44" s="275">
        <v>0.3</v>
      </c>
      <c r="BR44" s="124">
        <v>12.6</v>
      </c>
      <c r="BS44" s="275">
        <v>0.3</v>
      </c>
      <c r="BT44" s="124">
        <v>12.1</v>
      </c>
      <c r="BU44" s="275">
        <v>0.3</v>
      </c>
      <c r="BV44" s="276">
        <v>11.5</v>
      </c>
      <c r="BW44" s="275">
        <v>0.3</v>
      </c>
    </row>
    <row r="45" spans="1:75" ht="12.6">
      <c r="A45" s="24" t="s">
        <v>46</v>
      </c>
      <c r="B45" s="264">
        <v>12.2</v>
      </c>
      <c r="C45" s="272">
        <v>0.93</v>
      </c>
      <c r="D45" s="266">
        <v>13.5</v>
      </c>
      <c r="E45" s="272">
        <v>0.97</v>
      </c>
      <c r="F45" s="266">
        <v>13.7</v>
      </c>
      <c r="G45" s="272">
        <v>0.97</v>
      </c>
      <c r="H45" s="266">
        <v>13.4</v>
      </c>
      <c r="I45" s="272">
        <v>1.06</v>
      </c>
      <c r="J45" s="266">
        <v>12.3</v>
      </c>
      <c r="K45" s="272">
        <v>1.19</v>
      </c>
      <c r="L45" s="266">
        <v>11.7</v>
      </c>
      <c r="M45" s="272">
        <v>1.22</v>
      </c>
      <c r="N45" s="266">
        <v>11.2</v>
      </c>
      <c r="O45" s="272">
        <v>1.17</v>
      </c>
      <c r="P45" s="266">
        <v>11.6</v>
      </c>
      <c r="Q45" s="272">
        <v>1.2</v>
      </c>
      <c r="R45" s="266">
        <v>12.3</v>
      </c>
      <c r="S45" s="272">
        <v>1.3</v>
      </c>
      <c r="T45" s="266">
        <v>14.1</v>
      </c>
      <c r="U45" s="272">
        <v>1.37</v>
      </c>
      <c r="V45" s="266">
        <v>13.5</v>
      </c>
      <c r="W45" s="272">
        <v>1.35</v>
      </c>
      <c r="X45" s="266">
        <v>13.2</v>
      </c>
      <c r="Y45" s="272">
        <v>1.32</v>
      </c>
      <c r="Z45" s="266">
        <v>12.6</v>
      </c>
      <c r="AA45" s="272">
        <v>1.28</v>
      </c>
      <c r="AB45" s="266">
        <v>11.8</v>
      </c>
      <c r="AC45" s="272">
        <v>1.23</v>
      </c>
      <c r="AD45" s="266">
        <v>10.3</v>
      </c>
      <c r="AE45" s="272">
        <v>1.1200000000000001</v>
      </c>
      <c r="AF45" s="266">
        <v>8.6</v>
      </c>
      <c r="AG45" s="272">
        <v>1.02</v>
      </c>
      <c r="AH45" s="266">
        <v>8.6</v>
      </c>
      <c r="AI45" s="272">
        <v>1.02</v>
      </c>
      <c r="AJ45" s="266">
        <v>8.3000000000000007</v>
      </c>
      <c r="AK45" s="272">
        <v>1</v>
      </c>
      <c r="AL45" s="266">
        <v>8.1999999999999993</v>
      </c>
      <c r="AM45" s="272">
        <v>1.6</v>
      </c>
      <c r="AN45" s="266">
        <v>7.9</v>
      </c>
      <c r="AO45" s="272">
        <v>1.1000000000000001</v>
      </c>
      <c r="AP45" s="266">
        <v>8.6999999999999993</v>
      </c>
      <c r="AQ45" s="272">
        <v>0.9</v>
      </c>
      <c r="AR45" s="266">
        <v>9.1999999999999993</v>
      </c>
      <c r="AS45" s="272">
        <v>1</v>
      </c>
      <c r="AT45" s="266">
        <v>10.199999999999999</v>
      </c>
      <c r="AU45" s="272">
        <v>0.64</v>
      </c>
      <c r="AV45" s="266">
        <v>11.4</v>
      </c>
      <c r="AW45" s="272">
        <v>0.69</v>
      </c>
      <c r="AX45" s="266">
        <v>11.6</v>
      </c>
      <c r="AY45" s="272">
        <v>0.7</v>
      </c>
      <c r="AZ45" s="266">
        <v>11.7</v>
      </c>
      <c r="BA45" s="272">
        <v>0.71</v>
      </c>
      <c r="BB45" s="266">
        <v>11.2</v>
      </c>
      <c r="BC45" s="272">
        <v>0.81</v>
      </c>
      <c r="BD45" s="266">
        <v>14.1</v>
      </c>
      <c r="BE45" s="272">
        <v>0.8</v>
      </c>
      <c r="BF45" s="266">
        <v>15.6</v>
      </c>
      <c r="BG45" s="272">
        <v>1.8</v>
      </c>
      <c r="BH45" s="266">
        <v>16</v>
      </c>
      <c r="BI45" s="273">
        <v>1.1000000000000001</v>
      </c>
      <c r="BJ45" s="124">
        <v>15.7</v>
      </c>
      <c r="BK45" s="274">
        <v>1</v>
      </c>
      <c r="BL45" s="124">
        <v>14.1</v>
      </c>
      <c r="BM45" s="274">
        <v>0.8</v>
      </c>
      <c r="BN45" s="124">
        <v>14.9</v>
      </c>
      <c r="BO45" s="274">
        <v>1.1000000000000001</v>
      </c>
      <c r="BP45" s="124">
        <v>14.1</v>
      </c>
      <c r="BQ45" s="275">
        <v>0.4</v>
      </c>
      <c r="BR45" s="124">
        <v>13.5</v>
      </c>
      <c r="BS45" s="275">
        <v>0.4</v>
      </c>
      <c r="BT45" s="124">
        <v>13.1</v>
      </c>
      <c r="BU45" s="275">
        <v>0.4</v>
      </c>
      <c r="BV45" s="277">
        <v>11.9</v>
      </c>
      <c r="BW45" s="275">
        <v>0.4</v>
      </c>
    </row>
    <row r="46" spans="1:75" ht="12.6">
      <c r="A46" s="24" t="s">
        <v>47</v>
      </c>
      <c r="B46" s="264">
        <v>12.2</v>
      </c>
      <c r="C46" s="272">
        <v>1.27</v>
      </c>
      <c r="D46" s="266">
        <v>14.2</v>
      </c>
      <c r="E46" s="272">
        <v>1.36</v>
      </c>
      <c r="F46" s="266">
        <v>14.7</v>
      </c>
      <c r="G46" s="272">
        <v>1.38</v>
      </c>
      <c r="H46" s="266">
        <v>16.100000000000001</v>
      </c>
      <c r="I46" s="272">
        <v>1.39</v>
      </c>
      <c r="J46" s="266">
        <v>14.8</v>
      </c>
      <c r="K46" s="272">
        <v>1.32</v>
      </c>
      <c r="L46" s="266">
        <v>14.8</v>
      </c>
      <c r="M46" s="272">
        <v>1.27</v>
      </c>
      <c r="N46" s="266">
        <v>12.2</v>
      </c>
      <c r="O46" s="272">
        <v>1.19</v>
      </c>
      <c r="P46" s="266">
        <v>11.4</v>
      </c>
      <c r="Q46" s="272">
        <v>1.1499999999999999</v>
      </c>
      <c r="R46" s="266">
        <v>10</v>
      </c>
      <c r="S46" s="272">
        <v>1.1100000000000001</v>
      </c>
      <c r="T46" s="266">
        <v>10.1</v>
      </c>
      <c r="U46" s="272">
        <v>1.1100000000000001</v>
      </c>
      <c r="V46" s="266">
        <v>10.5</v>
      </c>
      <c r="W46" s="272">
        <v>1.1299999999999999</v>
      </c>
      <c r="X46" s="266">
        <v>10.5</v>
      </c>
      <c r="Y46" s="272">
        <v>1.1299999999999999</v>
      </c>
      <c r="Z46" s="266">
        <v>10.9</v>
      </c>
      <c r="AA46" s="272">
        <v>1.1499999999999999</v>
      </c>
      <c r="AB46" s="266">
        <v>11.1</v>
      </c>
      <c r="AC46" s="272">
        <v>1.1599999999999999</v>
      </c>
      <c r="AD46" s="266">
        <v>10.8</v>
      </c>
      <c r="AE46" s="272">
        <v>1.1499999999999999</v>
      </c>
      <c r="AF46" s="266">
        <v>10.5</v>
      </c>
      <c r="AG46" s="272">
        <v>1.1299999999999999</v>
      </c>
      <c r="AH46" s="266">
        <v>9.4</v>
      </c>
      <c r="AI46" s="272">
        <v>1.0900000000000001</v>
      </c>
      <c r="AJ46" s="266">
        <v>8.6999999999999993</v>
      </c>
      <c r="AK46" s="272">
        <v>1.05</v>
      </c>
      <c r="AL46" s="266">
        <v>7.9</v>
      </c>
      <c r="AM46" s="272">
        <v>1.7</v>
      </c>
      <c r="AN46" s="266">
        <v>7.7</v>
      </c>
      <c r="AO46" s="272">
        <v>1.1000000000000001</v>
      </c>
      <c r="AP46" s="266">
        <v>8.3000000000000007</v>
      </c>
      <c r="AQ46" s="272">
        <v>1</v>
      </c>
      <c r="AR46" s="266">
        <v>8.5</v>
      </c>
      <c r="AS46" s="272">
        <v>1</v>
      </c>
      <c r="AT46" s="266">
        <v>9.6999999999999993</v>
      </c>
      <c r="AU46" s="272">
        <v>0.71</v>
      </c>
      <c r="AV46" s="266">
        <v>10.4</v>
      </c>
      <c r="AW46" s="272">
        <v>0.79</v>
      </c>
      <c r="AX46" s="266">
        <v>10.8</v>
      </c>
      <c r="AY46" s="272">
        <v>0.9</v>
      </c>
      <c r="AZ46" s="266">
        <v>10.199999999999999</v>
      </c>
      <c r="BA46" s="272">
        <v>0.82</v>
      </c>
      <c r="BB46" s="266">
        <v>9.6</v>
      </c>
      <c r="BC46" s="272">
        <v>0.93</v>
      </c>
      <c r="BD46" s="266">
        <v>9.6999999999999993</v>
      </c>
      <c r="BE46" s="272">
        <v>0.8</v>
      </c>
      <c r="BF46" s="266">
        <v>10.199999999999999</v>
      </c>
      <c r="BG46" s="272">
        <v>1.1000000000000001</v>
      </c>
      <c r="BH46" s="266">
        <v>10.5</v>
      </c>
      <c r="BI46" s="273">
        <v>0.6</v>
      </c>
      <c r="BJ46" s="124">
        <v>10.3</v>
      </c>
      <c r="BK46" s="274">
        <v>0.6</v>
      </c>
      <c r="BL46" s="124">
        <v>10.5</v>
      </c>
      <c r="BM46" s="274">
        <v>0.5</v>
      </c>
      <c r="BN46" s="124">
        <v>11.3</v>
      </c>
      <c r="BO46" s="274">
        <v>0.8</v>
      </c>
      <c r="BP46" s="124">
        <v>11.8</v>
      </c>
      <c r="BQ46" s="275">
        <v>0.4</v>
      </c>
      <c r="BR46" s="124">
        <v>10.7</v>
      </c>
      <c r="BS46" s="275">
        <v>0.4</v>
      </c>
      <c r="BT46" s="124">
        <v>11.2</v>
      </c>
      <c r="BU46" s="275">
        <v>0.5</v>
      </c>
      <c r="BV46" s="277">
        <v>11.2</v>
      </c>
      <c r="BW46" s="275">
        <v>0.5</v>
      </c>
    </row>
    <row r="47" spans="1:75" ht="12.6">
      <c r="A47" s="24" t="s">
        <v>48</v>
      </c>
      <c r="B47" s="264">
        <v>10.4</v>
      </c>
      <c r="C47" s="272">
        <v>1.32</v>
      </c>
      <c r="D47" s="266">
        <v>11.8</v>
      </c>
      <c r="E47" s="272">
        <v>1.38</v>
      </c>
      <c r="F47" s="266">
        <v>11.5</v>
      </c>
      <c r="G47" s="272">
        <v>1.36</v>
      </c>
      <c r="H47" s="266">
        <v>12.6</v>
      </c>
      <c r="I47" s="272">
        <v>1.32</v>
      </c>
      <c r="J47" s="266">
        <v>11.7</v>
      </c>
      <c r="K47" s="272">
        <v>1.23</v>
      </c>
      <c r="L47" s="266">
        <v>11.2</v>
      </c>
      <c r="M47" s="272">
        <v>1.1499999999999999</v>
      </c>
      <c r="N47" s="266">
        <v>9.4</v>
      </c>
      <c r="O47" s="272">
        <v>1.08</v>
      </c>
      <c r="P47" s="266">
        <v>9.4</v>
      </c>
      <c r="Q47" s="272">
        <v>1.08</v>
      </c>
      <c r="R47" s="266">
        <v>9.6999999999999993</v>
      </c>
      <c r="S47" s="272">
        <v>1.1000000000000001</v>
      </c>
      <c r="T47" s="266">
        <v>11.1</v>
      </c>
      <c r="U47" s="272">
        <v>1.1399999999999999</v>
      </c>
      <c r="V47" s="266">
        <v>11.2</v>
      </c>
      <c r="W47" s="272">
        <v>1.1499999999999999</v>
      </c>
      <c r="X47" s="266">
        <v>12.2</v>
      </c>
      <c r="Y47" s="272">
        <v>1.18</v>
      </c>
      <c r="Z47" s="266">
        <v>13</v>
      </c>
      <c r="AA47" s="272">
        <v>1.23</v>
      </c>
      <c r="AB47" s="266">
        <v>12.9</v>
      </c>
      <c r="AC47" s="272">
        <v>1.24</v>
      </c>
      <c r="AD47" s="266">
        <v>12.3</v>
      </c>
      <c r="AE47" s="272">
        <v>1.21</v>
      </c>
      <c r="AF47" s="266">
        <v>10.5</v>
      </c>
      <c r="AG47" s="272">
        <v>1.1499999999999999</v>
      </c>
      <c r="AH47" s="266">
        <v>10.1</v>
      </c>
      <c r="AI47" s="272">
        <v>1.1200000000000001</v>
      </c>
      <c r="AJ47" s="266">
        <v>10.5</v>
      </c>
      <c r="AK47" s="272">
        <v>1.1299999999999999</v>
      </c>
      <c r="AL47" s="266">
        <v>10.4</v>
      </c>
      <c r="AM47" s="272">
        <v>1.9</v>
      </c>
      <c r="AN47" s="266">
        <v>10.1</v>
      </c>
      <c r="AO47" s="272">
        <v>1.3</v>
      </c>
      <c r="AP47" s="266">
        <v>9.4</v>
      </c>
      <c r="AQ47" s="272">
        <v>1.1000000000000001</v>
      </c>
      <c r="AR47" s="266">
        <v>10.3</v>
      </c>
      <c r="AS47" s="272">
        <v>1.1000000000000001</v>
      </c>
      <c r="AT47" s="266">
        <v>10.7</v>
      </c>
      <c r="AU47" s="272">
        <v>0.75</v>
      </c>
      <c r="AV47" s="266">
        <v>11.6</v>
      </c>
      <c r="AW47" s="272">
        <v>0.84</v>
      </c>
      <c r="AX47" s="266">
        <v>12.2</v>
      </c>
      <c r="AY47" s="272">
        <v>0.9</v>
      </c>
      <c r="AZ47" s="266">
        <v>12.3</v>
      </c>
      <c r="BA47" s="272">
        <v>0.91</v>
      </c>
      <c r="BB47" s="266">
        <v>12.3</v>
      </c>
      <c r="BC47" s="272">
        <v>1.05</v>
      </c>
      <c r="BD47" s="266">
        <v>12.7</v>
      </c>
      <c r="BE47" s="272">
        <v>0.9</v>
      </c>
      <c r="BF47" s="266">
        <v>13.6</v>
      </c>
      <c r="BG47" s="272">
        <v>1.8</v>
      </c>
      <c r="BH47" s="266">
        <v>14.2</v>
      </c>
      <c r="BI47" s="273">
        <v>1.2</v>
      </c>
      <c r="BJ47" s="124">
        <v>14.3</v>
      </c>
      <c r="BK47" s="274">
        <v>1.1000000000000001</v>
      </c>
      <c r="BL47" s="124">
        <v>13.8</v>
      </c>
      <c r="BM47" s="274">
        <v>0.8</v>
      </c>
      <c r="BN47" s="124">
        <v>12.6</v>
      </c>
      <c r="BO47" s="274">
        <v>1</v>
      </c>
      <c r="BP47" s="124">
        <v>12.1</v>
      </c>
      <c r="BQ47" s="275">
        <v>0.5</v>
      </c>
      <c r="BR47" s="124">
        <v>11.9</v>
      </c>
      <c r="BS47" s="275">
        <v>0.5</v>
      </c>
      <c r="BT47" s="124">
        <v>12</v>
      </c>
      <c r="BU47" s="275">
        <v>0.5</v>
      </c>
      <c r="BV47" s="277">
        <v>11.4</v>
      </c>
      <c r="BW47" s="275">
        <v>0.5</v>
      </c>
    </row>
    <row r="48" spans="1:75" ht="12.6">
      <c r="A48" s="24" t="s">
        <v>49</v>
      </c>
      <c r="B48" s="264">
        <v>13.8</v>
      </c>
      <c r="C48" s="272">
        <v>0.75</v>
      </c>
      <c r="D48" s="266">
        <v>15.1</v>
      </c>
      <c r="E48" s="272">
        <v>0.78</v>
      </c>
      <c r="F48" s="266">
        <v>16.399999999999999</v>
      </c>
      <c r="G48" s="272">
        <v>0.79</v>
      </c>
      <c r="H48" s="266">
        <v>15.7</v>
      </c>
      <c r="I48" s="272">
        <v>0.76</v>
      </c>
      <c r="J48" s="266">
        <v>14.7</v>
      </c>
      <c r="K48" s="272">
        <v>0.72</v>
      </c>
      <c r="L48" s="266">
        <v>13.3</v>
      </c>
      <c r="M48" s="272">
        <v>0.68</v>
      </c>
      <c r="N48" s="266">
        <v>12.6</v>
      </c>
      <c r="O48" s="272">
        <v>0.67</v>
      </c>
      <c r="P48" s="266">
        <v>12.5</v>
      </c>
      <c r="Q48" s="272">
        <v>0.66</v>
      </c>
      <c r="R48" s="266">
        <v>13.2</v>
      </c>
      <c r="S48" s="272">
        <v>0.67</v>
      </c>
      <c r="T48" s="266">
        <v>13.9</v>
      </c>
      <c r="U48" s="272">
        <v>0.69</v>
      </c>
      <c r="V48" s="266">
        <v>14</v>
      </c>
      <c r="W48" s="272">
        <v>0.69</v>
      </c>
      <c r="X48" s="266">
        <v>14.4</v>
      </c>
      <c r="Y48" s="272">
        <v>0.7</v>
      </c>
      <c r="Z48" s="266">
        <v>14.4</v>
      </c>
      <c r="AA48" s="272">
        <v>0.7</v>
      </c>
      <c r="AB48" s="266">
        <v>13.9</v>
      </c>
      <c r="AC48" s="272">
        <v>0.72</v>
      </c>
      <c r="AD48" s="266">
        <v>12.5</v>
      </c>
      <c r="AE48" s="272">
        <v>0.73</v>
      </c>
      <c r="AF48" s="266">
        <v>11.2</v>
      </c>
      <c r="AG48" s="272">
        <v>0.73</v>
      </c>
      <c r="AH48" s="266">
        <v>10.8</v>
      </c>
      <c r="AI48" s="272">
        <v>0.71</v>
      </c>
      <c r="AJ48" s="266">
        <v>10.3</v>
      </c>
      <c r="AK48" s="272">
        <v>0.69</v>
      </c>
      <c r="AL48" s="266">
        <v>10.199999999999999</v>
      </c>
      <c r="AM48" s="272">
        <v>1.1000000000000001</v>
      </c>
      <c r="AN48" s="266">
        <v>9.6999999999999993</v>
      </c>
      <c r="AO48" s="272">
        <v>0.9</v>
      </c>
      <c r="AP48" s="266">
        <v>10.3</v>
      </c>
      <c r="AQ48" s="272">
        <v>0.8</v>
      </c>
      <c r="AR48" s="266">
        <v>10.8</v>
      </c>
      <c r="AS48" s="272">
        <v>0.9</v>
      </c>
      <c r="AT48" s="266">
        <v>12.1</v>
      </c>
      <c r="AU48" s="272">
        <v>0.56000000000000005</v>
      </c>
      <c r="AV48" s="266">
        <v>12.2</v>
      </c>
      <c r="AW48" s="272">
        <v>0.56999999999999995</v>
      </c>
      <c r="AX48" s="266">
        <v>12.9</v>
      </c>
      <c r="AY48" s="272">
        <v>0.6</v>
      </c>
      <c r="AZ48" s="266">
        <v>12</v>
      </c>
      <c r="BA48" s="272">
        <v>0.56999999999999995</v>
      </c>
      <c r="BB48" s="266">
        <v>12.1</v>
      </c>
      <c r="BC48" s="272">
        <v>0.67</v>
      </c>
      <c r="BD48" s="266">
        <v>12.6</v>
      </c>
      <c r="BE48" s="272">
        <v>0.6</v>
      </c>
      <c r="BF48" s="266">
        <v>14.2</v>
      </c>
      <c r="BG48" s="272">
        <v>1.2</v>
      </c>
      <c r="BH48" s="266">
        <v>14.9</v>
      </c>
      <c r="BI48" s="273">
        <v>0.7</v>
      </c>
      <c r="BJ48" s="124">
        <v>14.8</v>
      </c>
      <c r="BK48" s="274">
        <v>0.7</v>
      </c>
      <c r="BL48" s="124">
        <v>14.4</v>
      </c>
      <c r="BM48" s="274">
        <v>0.7</v>
      </c>
      <c r="BN48" s="124">
        <v>13.4</v>
      </c>
      <c r="BO48" s="274">
        <v>0.7</v>
      </c>
      <c r="BP48" s="124">
        <v>15</v>
      </c>
      <c r="BQ48" s="275">
        <v>0.2</v>
      </c>
      <c r="BR48" s="124">
        <v>14.2</v>
      </c>
      <c r="BS48" s="275">
        <v>0.3</v>
      </c>
      <c r="BT48" s="124">
        <v>14.1</v>
      </c>
      <c r="BU48" s="275">
        <v>0.3</v>
      </c>
      <c r="BV48" s="277">
        <v>13</v>
      </c>
      <c r="BW48" s="275">
        <v>0.3</v>
      </c>
    </row>
    <row r="49" spans="1:75" ht="12.6">
      <c r="A49" s="24" t="s">
        <v>50</v>
      </c>
      <c r="B49" s="264">
        <v>11</v>
      </c>
      <c r="C49" s="272">
        <v>1.02</v>
      </c>
      <c r="D49" s="266">
        <v>12</v>
      </c>
      <c r="E49" s="272">
        <v>1.05</v>
      </c>
      <c r="F49" s="266">
        <v>11.4</v>
      </c>
      <c r="G49" s="272">
        <v>1.01</v>
      </c>
      <c r="H49" s="266">
        <v>11</v>
      </c>
      <c r="I49" s="272">
        <v>1.07</v>
      </c>
      <c r="J49" s="266">
        <v>11</v>
      </c>
      <c r="K49" s="272">
        <v>1.19</v>
      </c>
      <c r="L49" s="266">
        <v>11.8</v>
      </c>
      <c r="M49" s="272">
        <v>1.27</v>
      </c>
      <c r="N49" s="266">
        <v>11.7</v>
      </c>
      <c r="O49" s="272">
        <v>1.25</v>
      </c>
      <c r="P49" s="266">
        <v>11.4</v>
      </c>
      <c r="Q49" s="272">
        <v>1.24</v>
      </c>
      <c r="R49" s="266">
        <v>11.6</v>
      </c>
      <c r="S49" s="272">
        <v>1.25</v>
      </c>
      <c r="T49" s="266">
        <v>12</v>
      </c>
      <c r="U49" s="272">
        <v>1.27</v>
      </c>
      <c r="V49" s="266">
        <v>12.6</v>
      </c>
      <c r="W49" s="272">
        <v>1.3</v>
      </c>
      <c r="X49" s="266">
        <v>12.5</v>
      </c>
      <c r="Y49" s="272">
        <v>1.29</v>
      </c>
      <c r="Z49" s="266">
        <v>12.1</v>
      </c>
      <c r="AA49" s="272">
        <v>1.26</v>
      </c>
      <c r="AB49" s="266">
        <v>10.8</v>
      </c>
      <c r="AC49" s="272">
        <v>1.19</v>
      </c>
      <c r="AD49" s="266">
        <v>10.199999999999999</v>
      </c>
      <c r="AE49" s="272">
        <v>1.1100000000000001</v>
      </c>
      <c r="AF49" s="266">
        <v>9.5</v>
      </c>
      <c r="AG49" s="272">
        <v>1.06</v>
      </c>
      <c r="AH49" s="266">
        <v>9.9</v>
      </c>
      <c r="AI49" s="272">
        <v>1.07</v>
      </c>
      <c r="AJ49" s="266">
        <v>9.1</v>
      </c>
      <c r="AK49" s="272">
        <v>1.03</v>
      </c>
      <c r="AL49" s="266">
        <v>7.8</v>
      </c>
      <c r="AM49" s="272">
        <v>1.6</v>
      </c>
      <c r="AN49" s="266">
        <v>6.8</v>
      </c>
      <c r="AO49" s="272">
        <v>1</v>
      </c>
      <c r="AP49" s="266">
        <v>6.5</v>
      </c>
      <c r="AQ49" s="272">
        <v>0.9</v>
      </c>
      <c r="AR49" s="266">
        <v>7.1</v>
      </c>
      <c r="AS49" s="272">
        <v>0.9</v>
      </c>
      <c r="AT49" s="266">
        <v>7</v>
      </c>
      <c r="AU49" s="272">
        <v>0.56999999999999995</v>
      </c>
      <c r="AV49" s="266">
        <v>7.5</v>
      </c>
      <c r="AW49" s="272">
        <v>0.61</v>
      </c>
      <c r="AX49" s="266">
        <v>7.7</v>
      </c>
      <c r="AY49" s="272">
        <v>0.6</v>
      </c>
      <c r="AZ49" s="266">
        <v>8.5</v>
      </c>
      <c r="BA49" s="272">
        <v>0.67</v>
      </c>
      <c r="BB49" s="266">
        <v>8.6999999999999993</v>
      </c>
      <c r="BC49" s="272">
        <v>0.8</v>
      </c>
      <c r="BD49" s="266">
        <v>10.1</v>
      </c>
      <c r="BE49" s="272">
        <v>0.7</v>
      </c>
      <c r="BF49" s="266">
        <v>10.5</v>
      </c>
      <c r="BG49" s="272">
        <v>1.2</v>
      </c>
      <c r="BH49" s="266">
        <v>10.6</v>
      </c>
      <c r="BI49" s="273">
        <v>0.7</v>
      </c>
      <c r="BJ49" s="124">
        <v>10.3</v>
      </c>
      <c r="BK49" s="274">
        <v>0.7</v>
      </c>
      <c r="BL49" s="124">
        <v>10.7</v>
      </c>
      <c r="BM49" s="274">
        <v>0.6</v>
      </c>
      <c r="BN49" s="124">
        <v>9</v>
      </c>
      <c r="BO49" s="274">
        <v>0.7</v>
      </c>
      <c r="BP49" s="124">
        <v>9.9</v>
      </c>
      <c r="BQ49" s="275">
        <v>0.3</v>
      </c>
      <c r="BR49" s="124">
        <v>9.5</v>
      </c>
      <c r="BS49" s="275">
        <v>0.3</v>
      </c>
      <c r="BT49" s="124">
        <v>9.6</v>
      </c>
      <c r="BU49" s="275">
        <v>0.3</v>
      </c>
      <c r="BV49" s="277">
        <v>9</v>
      </c>
      <c r="BW49" s="275">
        <v>0.3</v>
      </c>
    </row>
    <row r="50" spans="1:75" ht="12.6">
      <c r="A50" s="24" t="s">
        <v>51</v>
      </c>
      <c r="B50" s="264">
        <v>13.4</v>
      </c>
      <c r="C50" s="272">
        <v>1.02</v>
      </c>
      <c r="D50" s="266">
        <v>14.7</v>
      </c>
      <c r="E50" s="272">
        <v>1.04</v>
      </c>
      <c r="F50" s="266">
        <v>15.2</v>
      </c>
      <c r="G50" s="272">
        <v>1.04</v>
      </c>
      <c r="H50" s="266">
        <v>14.7</v>
      </c>
      <c r="I50" s="272">
        <v>1.1299999999999999</v>
      </c>
      <c r="J50" s="266">
        <v>13.8</v>
      </c>
      <c r="K50" s="272">
        <v>1.25</v>
      </c>
      <c r="L50" s="266">
        <v>13.7</v>
      </c>
      <c r="M50" s="272">
        <v>1.31</v>
      </c>
      <c r="N50" s="266">
        <v>13.6</v>
      </c>
      <c r="O50" s="272">
        <v>1.28</v>
      </c>
      <c r="P50" s="266">
        <v>13.1</v>
      </c>
      <c r="Q50" s="272">
        <v>1.27</v>
      </c>
      <c r="R50" s="266">
        <v>12.9</v>
      </c>
      <c r="S50" s="272">
        <v>1.31</v>
      </c>
      <c r="T50" s="266">
        <v>13.6</v>
      </c>
      <c r="U50" s="272">
        <v>1.35</v>
      </c>
      <c r="V50" s="266">
        <v>14.6</v>
      </c>
      <c r="W50" s="272">
        <v>1.4</v>
      </c>
      <c r="X50" s="266">
        <v>15.5</v>
      </c>
      <c r="Y50" s="272">
        <v>1.43</v>
      </c>
      <c r="Z50" s="266">
        <v>15.8</v>
      </c>
      <c r="AA50" s="272">
        <v>1.44</v>
      </c>
      <c r="AB50" s="266">
        <v>13.7</v>
      </c>
      <c r="AC50" s="272">
        <v>1.35</v>
      </c>
      <c r="AD50" s="266">
        <v>11.5</v>
      </c>
      <c r="AE50" s="272">
        <v>1.22</v>
      </c>
      <c r="AF50" s="266">
        <v>10.199999999999999</v>
      </c>
      <c r="AG50" s="272">
        <v>1.1499999999999999</v>
      </c>
      <c r="AH50" s="266">
        <v>10.4</v>
      </c>
      <c r="AI50" s="272">
        <v>1.1599999999999999</v>
      </c>
      <c r="AJ50" s="266">
        <v>11.1</v>
      </c>
      <c r="AK50" s="272">
        <v>1.17</v>
      </c>
      <c r="AL50" s="266">
        <v>9.6999999999999993</v>
      </c>
      <c r="AM50" s="272">
        <v>1.8</v>
      </c>
      <c r="AN50" s="266">
        <v>10.199999999999999</v>
      </c>
      <c r="AO50" s="272">
        <v>1.3</v>
      </c>
      <c r="AP50" s="266">
        <v>9.6</v>
      </c>
      <c r="AQ50" s="272">
        <v>1.1000000000000001</v>
      </c>
      <c r="AR50" s="266">
        <v>10.1</v>
      </c>
      <c r="AS50" s="272">
        <v>1.1000000000000001</v>
      </c>
      <c r="AT50" s="266">
        <v>10.9</v>
      </c>
      <c r="AU50" s="272">
        <v>0.7</v>
      </c>
      <c r="AV50" s="266">
        <v>11.5</v>
      </c>
      <c r="AW50" s="272">
        <v>0.74</v>
      </c>
      <c r="AX50" s="266">
        <v>11.7</v>
      </c>
      <c r="AY50" s="272">
        <v>0.8</v>
      </c>
      <c r="AZ50" s="266">
        <v>11.9</v>
      </c>
      <c r="BA50" s="272">
        <v>0.75</v>
      </c>
      <c r="BB50" s="266">
        <v>12.1</v>
      </c>
      <c r="BC50" s="272">
        <v>0.88</v>
      </c>
      <c r="BD50" s="266">
        <v>13.9</v>
      </c>
      <c r="BE50" s="272">
        <v>0.8</v>
      </c>
      <c r="BF50" s="266">
        <v>14.6</v>
      </c>
      <c r="BG50" s="272">
        <v>1.2</v>
      </c>
      <c r="BH50" s="266">
        <v>15.3</v>
      </c>
      <c r="BI50" s="273">
        <v>1</v>
      </c>
      <c r="BJ50" s="124">
        <v>15.2</v>
      </c>
      <c r="BK50" s="274">
        <v>1.3</v>
      </c>
      <c r="BL50" s="124">
        <v>14.8</v>
      </c>
      <c r="BM50" s="274">
        <v>1.2</v>
      </c>
      <c r="BN50" s="124">
        <v>12.6</v>
      </c>
      <c r="BO50" s="274">
        <v>1</v>
      </c>
      <c r="BP50" s="124">
        <v>14</v>
      </c>
      <c r="BQ50" s="275">
        <v>0.4</v>
      </c>
      <c r="BR50" s="124">
        <v>13.4</v>
      </c>
      <c r="BS50" s="275">
        <v>0.4</v>
      </c>
      <c r="BT50" s="124">
        <v>13.2</v>
      </c>
      <c r="BU50" s="275">
        <v>0.4</v>
      </c>
      <c r="BV50" s="277">
        <v>12.9</v>
      </c>
      <c r="BW50" s="275">
        <v>0.4</v>
      </c>
    </row>
    <row r="51" spans="1:75" ht="12.6">
      <c r="A51" s="24" t="s">
        <v>52</v>
      </c>
      <c r="B51" s="264">
        <v>13.3</v>
      </c>
      <c r="C51" s="272">
        <v>1.78</v>
      </c>
      <c r="D51" s="266">
        <v>14</v>
      </c>
      <c r="E51" s="272">
        <v>1.82</v>
      </c>
      <c r="F51" s="266">
        <v>13.9</v>
      </c>
      <c r="G51" s="272">
        <v>1.79</v>
      </c>
      <c r="H51" s="266">
        <v>14.3</v>
      </c>
      <c r="I51" s="272">
        <v>1.63</v>
      </c>
      <c r="J51" s="266">
        <v>13.7</v>
      </c>
      <c r="K51" s="272">
        <v>1.4</v>
      </c>
      <c r="L51" s="266">
        <v>13.2</v>
      </c>
      <c r="M51" s="272">
        <v>1.2</v>
      </c>
      <c r="N51" s="266">
        <v>11.8</v>
      </c>
      <c r="O51" s="272">
        <v>1.1399999999999999</v>
      </c>
      <c r="P51" s="266">
        <v>11.6</v>
      </c>
      <c r="Q51" s="272">
        <v>1.1299999999999999</v>
      </c>
      <c r="R51" s="266">
        <v>11.1</v>
      </c>
      <c r="S51" s="272">
        <v>1.1200000000000001</v>
      </c>
      <c r="T51" s="266">
        <v>10.8</v>
      </c>
      <c r="U51" s="272">
        <v>1.1000000000000001</v>
      </c>
      <c r="V51" s="266">
        <v>10.1</v>
      </c>
      <c r="W51" s="272">
        <v>1.07</v>
      </c>
      <c r="X51" s="266">
        <v>10.1</v>
      </c>
      <c r="Y51" s="272">
        <v>1.08</v>
      </c>
      <c r="Z51" s="266">
        <v>9.9</v>
      </c>
      <c r="AA51" s="272">
        <v>1.07</v>
      </c>
      <c r="AB51" s="266">
        <v>9.6</v>
      </c>
      <c r="AC51" s="272">
        <v>1.06</v>
      </c>
      <c r="AD51" s="266">
        <v>9.5</v>
      </c>
      <c r="AE51" s="272">
        <v>1.0900000000000001</v>
      </c>
      <c r="AF51" s="266">
        <v>9.9</v>
      </c>
      <c r="AG51" s="272">
        <v>1.1200000000000001</v>
      </c>
      <c r="AH51" s="266">
        <v>10.8</v>
      </c>
      <c r="AI51" s="272">
        <v>1.1499999999999999</v>
      </c>
      <c r="AJ51" s="266">
        <v>11</v>
      </c>
      <c r="AK51" s="272">
        <v>1.17</v>
      </c>
      <c r="AL51" s="266">
        <v>10.6</v>
      </c>
      <c r="AM51" s="272">
        <v>1.9</v>
      </c>
      <c r="AN51" s="266">
        <v>9.6999999999999993</v>
      </c>
      <c r="AO51" s="272">
        <v>1.3</v>
      </c>
      <c r="AP51" s="266">
        <v>9.5</v>
      </c>
      <c r="AQ51" s="272">
        <v>1.2</v>
      </c>
      <c r="AR51" s="266">
        <v>9.9</v>
      </c>
      <c r="AS51" s="272">
        <v>1.2</v>
      </c>
      <c r="AT51" s="266">
        <v>9.9</v>
      </c>
      <c r="AU51" s="272">
        <v>0.74</v>
      </c>
      <c r="AV51" s="266">
        <v>9.6</v>
      </c>
      <c r="AW51" s="272">
        <v>0.77</v>
      </c>
      <c r="AX51" s="266">
        <v>9.6999999999999993</v>
      </c>
      <c r="AY51" s="272">
        <v>0.8</v>
      </c>
      <c r="AZ51" s="266">
        <v>9.9</v>
      </c>
      <c r="BA51" s="272">
        <v>0.81</v>
      </c>
      <c r="BB51" s="266">
        <v>10.1</v>
      </c>
      <c r="BC51" s="272">
        <v>0.95</v>
      </c>
      <c r="BD51" s="266">
        <v>10.1</v>
      </c>
      <c r="BE51" s="272">
        <v>0.8</v>
      </c>
      <c r="BF51" s="266">
        <v>10.199999999999999</v>
      </c>
      <c r="BG51" s="272">
        <v>1.1000000000000001</v>
      </c>
      <c r="BH51" s="266">
        <v>10.1</v>
      </c>
      <c r="BI51" s="273">
        <v>0.8</v>
      </c>
      <c r="BJ51" s="124">
        <v>10.9</v>
      </c>
      <c r="BK51" s="274">
        <v>1</v>
      </c>
      <c r="BL51" s="124">
        <v>11.2</v>
      </c>
      <c r="BM51" s="274">
        <v>0.9</v>
      </c>
      <c r="BN51" s="124">
        <v>10.9</v>
      </c>
      <c r="BO51" s="274">
        <v>0.8</v>
      </c>
      <c r="BP51" s="124">
        <v>11.4</v>
      </c>
      <c r="BQ51" s="275">
        <v>0.6</v>
      </c>
      <c r="BR51" s="124">
        <v>10.8</v>
      </c>
      <c r="BS51" s="275">
        <v>0.6</v>
      </c>
      <c r="BT51" s="124">
        <v>11</v>
      </c>
      <c r="BU51" s="275">
        <v>0.5</v>
      </c>
      <c r="BV51" s="277">
        <v>9.9</v>
      </c>
      <c r="BW51" s="275">
        <v>0.5</v>
      </c>
    </row>
    <row r="52" spans="1:75" ht="12.6">
      <c r="A52" s="24" t="s">
        <v>53</v>
      </c>
      <c r="B52" s="264">
        <v>13.9</v>
      </c>
      <c r="C52" s="272">
        <v>2.83</v>
      </c>
      <c r="D52" s="266">
        <v>13.9</v>
      </c>
      <c r="E52" s="272">
        <v>2.79</v>
      </c>
      <c r="F52" s="266">
        <v>14.4</v>
      </c>
      <c r="G52" s="272">
        <v>2.77</v>
      </c>
      <c r="H52" s="266">
        <v>15.4</v>
      </c>
      <c r="I52" s="272">
        <v>2.38</v>
      </c>
      <c r="J52" s="266">
        <v>14.8</v>
      </c>
      <c r="K52" s="272">
        <v>1.79</v>
      </c>
      <c r="L52" s="266">
        <v>13.5</v>
      </c>
      <c r="M52" s="272">
        <v>1.18</v>
      </c>
      <c r="N52" s="266">
        <v>12.1</v>
      </c>
      <c r="O52" s="272">
        <v>1.1599999999999999</v>
      </c>
      <c r="P52" s="266">
        <v>11.8</v>
      </c>
      <c r="Q52" s="272">
        <v>1.1499999999999999</v>
      </c>
      <c r="R52" s="266">
        <v>12.5</v>
      </c>
      <c r="S52" s="272">
        <v>1.18</v>
      </c>
      <c r="T52" s="266">
        <v>13.5</v>
      </c>
      <c r="U52" s="272">
        <v>1.22</v>
      </c>
      <c r="V52" s="266">
        <v>13.4</v>
      </c>
      <c r="W52" s="272">
        <v>1.23</v>
      </c>
      <c r="X52" s="266">
        <v>12.6</v>
      </c>
      <c r="Y52" s="272">
        <v>1.19</v>
      </c>
      <c r="Z52" s="266">
        <v>11.2</v>
      </c>
      <c r="AA52" s="272">
        <v>1.1399999999999999</v>
      </c>
      <c r="AB52" s="266">
        <v>11.2</v>
      </c>
      <c r="AC52" s="272">
        <v>1.1399999999999999</v>
      </c>
      <c r="AD52" s="266">
        <v>11.1</v>
      </c>
      <c r="AE52" s="272">
        <v>1.17</v>
      </c>
      <c r="AF52" s="266">
        <v>12.2</v>
      </c>
      <c r="AG52" s="272">
        <v>1.22</v>
      </c>
      <c r="AH52" s="266">
        <v>13.2</v>
      </c>
      <c r="AI52" s="272">
        <v>1.26</v>
      </c>
      <c r="AJ52" s="266">
        <v>13.9</v>
      </c>
      <c r="AK52" s="272">
        <v>1.3</v>
      </c>
      <c r="AL52" s="266">
        <v>12.7</v>
      </c>
      <c r="AM52" s="272">
        <v>2.1</v>
      </c>
      <c r="AN52" s="266">
        <v>12.4</v>
      </c>
      <c r="AO52" s="272">
        <v>1.5</v>
      </c>
      <c r="AP52" s="266">
        <v>11.9</v>
      </c>
      <c r="AQ52" s="272">
        <v>1.2</v>
      </c>
      <c r="AR52" s="266">
        <v>11.7</v>
      </c>
      <c r="AS52" s="272">
        <v>1.2</v>
      </c>
      <c r="AT52" s="266">
        <v>10.3</v>
      </c>
      <c r="AU52" s="272">
        <v>0.74</v>
      </c>
      <c r="AV52" s="266">
        <v>10.199999999999999</v>
      </c>
      <c r="AW52" s="272">
        <v>0.78</v>
      </c>
      <c r="AX52" s="266">
        <v>10.8</v>
      </c>
      <c r="AY52" s="272">
        <v>0.8</v>
      </c>
      <c r="AZ52" s="266">
        <v>10.6</v>
      </c>
      <c r="BA52" s="272">
        <v>0.83</v>
      </c>
      <c r="BB52" s="266">
        <v>10.3</v>
      </c>
      <c r="BC52" s="272">
        <v>0.96</v>
      </c>
      <c r="BD52" s="266">
        <v>10.7</v>
      </c>
      <c r="BE52" s="272">
        <v>0.8</v>
      </c>
      <c r="BF52" s="266">
        <v>11.6</v>
      </c>
      <c r="BG52" s="272">
        <v>1.9</v>
      </c>
      <c r="BH52" s="266">
        <v>11.2</v>
      </c>
      <c r="BI52" s="273">
        <v>1</v>
      </c>
      <c r="BJ52" s="124">
        <v>11.3</v>
      </c>
      <c r="BK52" s="274">
        <v>0.7</v>
      </c>
      <c r="BL52" s="124">
        <v>10.4</v>
      </c>
      <c r="BM52" s="274">
        <v>0.8</v>
      </c>
      <c r="BN52" s="124">
        <v>11.2</v>
      </c>
      <c r="BO52" s="274">
        <v>0.9</v>
      </c>
      <c r="BP52" s="124">
        <v>10.7</v>
      </c>
      <c r="BQ52" s="275">
        <v>0.8</v>
      </c>
      <c r="BR52" s="124">
        <v>10.3</v>
      </c>
      <c r="BS52" s="275">
        <v>0.7</v>
      </c>
      <c r="BT52" s="124">
        <v>10.7</v>
      </c>
      <c r="BU52" s="275">
        <v>0.8</v>
      </c>
      <c r="BV52" s="277">
        <v>10.6</v>
      </c>
      <c r="BW52" s="275">
        <v>0.8</v>
      </c>
    </row>
    <row r="53" spans="1:75" ht="12.6">
      <c r="A53" s="24" t="s">
        <v>54</v>
      </c>
      <c r="B53" s="264">
        <v>11.5</v>
      </c>
      <c r="C53" s="272">
        <v>0.64</v>
      </c>
      <c r="D53" s="266">
        <v>12.8</v>
      </c>
      <c r="E53" s="272">
        <v>0.66</v>
      </c>
      <c r="F53" s="266">
        <v>13</v>
      </c>
      <c r="G53" s="272">
        <v>0.65</v>
      </c>
      <c r="H53" s="266">
        <v>13.1</v>
      </c>
      <c r="I53" s="272">
        <v>0.64</v>
      </c>
      <c r="J53" s="266">
        <v>12.8</v>
      </c>
      <c r="K53" s="272">
        <v>0.65</v>
      </c>
      <c r="L53" s="266">
        <v>12.6</v>
      </c>
      <c r="M53" s="272">
        <v>0.65</v>
      </c>
      <c r="N53" s="266">
        <v>12.5</v>
      </c>
      <c r="O53" s="272">
        <v>0.65</v>
      </c>
      <c r="P53" s="266">
        <v>11.9</v>
      </c>
      <c r="Q53" s="272">
        <v>0.64</v>
      </c>
      <c r="R53" s="266">
        <v>11.5</v>
      </c>
      <c r="S53" s="272">
        <v>0.62</v>
      </c>
      <c r="T53" s="266">
        <v>11.9</v>
      </c>
      <c r="U53" s="272">
        <v>0.63</v>
      </c>
      <c r="V53" s="266">
        <v>12.5</v>
      </c>
      <c r="W53" s="272">
        <v>0.65</v>
      </c>
      <c r="X53" s="266">
        <v>13</v>
      </c>
      <c r="Y53" s="272">
        <v>0.65</v>
      </c>
      <c r="Z53" s="266">
        <v>13.2</v>
      </c>
      <c r="AA53" s="272">
        <v>0.66</v>
      </c>
      <c r="AB53" s="266">
        <v>12.8</v>
      </c>
      <c r="AC53" s="272">
        <v>0.68</v>
      </c>
      <c r="AD53" s="266">
        <v>12.7</v>
      </c>
      <c r="AE53" s="272">
        <v>0.71</v>
      </c>
      <c r="AF53" s="266">
        <v>11.7</v>
      </c>
      <c r="AG53" s="272">
        <v>0.72</v>
      </c>
      <c r="AH53" s="266">
        <v>11.6</v>
      </c>
      <c r="AI53" s="272">
        <v>0.72</v>
      </c>
      <c r="AJ53" s="266">
        <v>11.4</v>
      </c>
      <c r="AK53" s="272">
        <v>0.71</v>
      </c>
      <c r="AL53" s="266">
        <v>11.1</v>
      </c>
      <c r="AM53" s="272">
        <v>1.2</v>
      </c>
      <c r="AN53" s="266">
        <v>10.8</v>
      </c>
      <c r="AO53" s="272">
        <v>0.9</v>
      </c>
      <c r="AP53" s="266">
        <v>10.1</v>
      </c>
      <c r="AQ53" s="272">
        <v>0.8</v>
      </c>
      <c r="AR53" s="266">
        <v>10.4</v>
      </c>
      <c r="AS53" s="272">
        <v>0.8</v>
      </c>
      <c r="AT53" s="266">
        <v>10.8</v>
      </c>
      <c r="AU53" s="272">
        <v>0.51</v>
      </c>
      <c r="AV53" s="266">
        <v>11.6</v>
      </c>
      <c r="AW53" s="272">
        <v>0.53</v>
      </c>
      <c r="AX53" s="266">
        <v>12</v>
      </c>
      <c r="AY53" s="272">
        <v>0.5</v>
      </c>
      <c r="AZ53" s="266">
        <v>12.4</v>
      </c>
      <c r="BA53" s="272">
        <v>0.54</v>
      </c>
      <c r="BB53" s="266">
        <v>12.5</v>
      </c>
      <c r="BC53" s="272">
        <v>0.64</v>
      </c>
      <c r="BD53" s="266">
        <v>13.3</v>
      </c>
      <c r="BE53" s="272">
        <v>0.6</v>
      </c>
      <c r="BF53" s="266">
        <v>14.1</v>
      </c>
      <c r="BG53" s="272">
        <v>1.2</v>
      </c>
      <c r="BH53" s="266">
        <v>14.6</v>
      </c>
      <c r="BI53" s="273">
        <v>0.8</v>
      </c>
      <c r="BJ53" s="124">
        <v>15.3</v>
      </c>
      <c r="BK53" s="274">
        <v>0.9</v>
      </c>
      <c r="BL53" s="124">
        <v>14.7</v>
      </c>
      <c r="BM53" s="274">
        <v>0.8</v>
      </c>
      <c r="BN53" s="124">
        <v>14.7</v>
      </c>
      <c r="BO53" s="274">
        <v>0.7</v>
      </c>
      <c r="BP53" s="124">
        <v>14.6</v>
      </c>
      <c r="BQ53" s="275">
        <v>0.3</v>
      </c>
      <c r="BR53" s="124">
        <v>14</v>
      </c>
      <c r="BS53" s="275">
        <v>0.3</v>
      </c>
      <c r="BT53" s="124">
        <v>13.9</v>
      </c>
      <c r="BU53" s="275">
        <v>0.3</v>
      </c>
      <c r="BV53" s="277">
        <v>13.1</v>
      </c>
      <c r="BW53" s="275">
        <v>0.3</v>
      </c>
    </row>
    <row r="54" spans="1:75" ht="12.6">
      <c r="A54" s="24" t="s">
        <v>55</v>
      </c>
      <c r="B54" s="264">
        <v>18.2</v>
      </c>
      <c r="C54" s="272">
        <v>3.05</v>
      </c>
      <c r="D54" s="266">
        <v>18.100000000000001</v>
      </c>
      <c r="E54" s="272">
        <v>3.01</v>
      </c>
      <c r="F54" s="266">
        <v>16.5</v>
      </c>
      <c r="G54" s="272">
        <v>2.87</v>
      </c>
      <c r="H54" s="266">
        <v>16.7</v>
      </c>
      <c r="I54" s="272">
        <v>2.41</v>
      </c>
      <c r="J54" s="266">
        <v>16.100000000000001</v>
      </c>
      <c r="K54" s="272">
        <v>1.79</v>
      </c>
      <c r="L54" s="266">
        <v>16.399999999999999</v>
      </c>
      <c r="M54" s="272">
        <v>1.23</v>
      </c>
      <c r="N54" s="266">
        <v>15.4</v>
      </c>
      <c r="O54" s="272">
        <v>1.21</v>
      </c>
      <c r="P54" s="266">
        <v>14.2</v>
      </c>
      <c r="Q54" s="272">
        <v>1.18</v>
      </c>
      <c r="R54" s="266">
        <v>13.6</v>
      </c>
      <c r="S54" s="272">
        <v>1.1599999999999999</v>
      </c>
      <c r="T54" s="266">
        <v>13.5</v>
      </c>
      <c r="U54" s="272">
        <v>1.17</v>
      </c>
      <c r="V54" s="266">
        <v>14.1</v>
      </c>
      <c r="W54" s="272">
        <v>1.19</v>
      </c>
      <c r="X54" s="266">
        <v>14.4</v>
      </c>
      <c r="Y54" s="272">
        <v>1.19</v>
      </c>
      <c r="Z54" s="266">
        <v>14.6</v>
      </c>
      <c r="AA54" s="272">
        <v>1.18</v>
      </c>
      <c r="AB54" s="266">
        <v>14.4</v>
      </c>
      <c r="AC54" s="272">
        <v>1.2</v>
      </c>
      <c r="AD54" s="266">
        <v>13.6</v>
      </c>
      <c r="AE54" s="272">
        <v>1.22</v>
      </c>
      <c r="AF54" s="266">
        <v>14.2</v>
      </c>
      <c r="AG54" s="272">
        <v>1.26</v>
      </c>
      <c r="AH54" s="266">
        <v>13</v>
      </c>
      <c r="AI54" s="272">
        <v>1.24</v>
      </c>
      <c r="AJ54" s="266">
        <v>11.7</v>
      </c>
      <c r="AK54" s="272">
        <v>1.1599999999999999</v>
      </c>
      <c r="AL54" s="266">
        <v>9.3000000000000007</v>
      </c>
      <c r="AM54" s="272">
        <v>1.7</v>
      </c>
      <c r="AN54" s="266">
        <v>9</v>
      </c>
      <c r="AO54" s="272">
        <v>1.2</v>
      </c>
      <c r="AP54" s="266">
        <v>10.199999999999999</v>
      </c>
      <c r="AQ54" s="272">
        <v>1.1000000000000001</v>
      </c>
      <c r="AR54" s="266">
        <v>10.9</v>
      </c>
      <c r="AS54" s="272">
        <v>1.1000000000000001</v>
      </c>
      <c r="AT54" s="266">
        <v>12.5</v>
      </c>
      <c r="AU54" s="272">
        <v>0.76</v>
      </c>
      <c r="AV54" s="266">
        <v>12.7</v>
      </c>
      <c r="AW54" s="272">
        <v>0.81</v>
      </c>
      <c r="AX54" s="266">
        <v>12</v>
      </c>
      <c r="AY54" s="272">
        <v>0.8</v>
      </c>
      <c r="AZ54" s="266">
        <v>10.7</v>
      </c>
      <c r="BA54" s="272">
        <v>0.77</v>
      </c>
      <c r="BB54" s="266">
        <v>10.1</v>
      </c>
      <c r="BC54" s="272">
        <v>0.87</v>
      </c>
      <c r="BD54" s="266">
        <v>12.2</v>
      </c>
      <c r="BE54" s="272">
        <v>0.8</v>
      </c>
      <c r="BF54" s="266">
        <v>13.5</v>
      </c>
      <c r="BG54" s="272">
        <v>2.4</v>
      </c>
      <c r="BH54" s="266">
        <v>14.1</v>
      </c>
      <c r="BI54" s="273">
        <v>1.6</v>
      </c>
      <c r="BJ54" s="124">
        <v>13.6</v>
      </c>
      <c r="BK54" s="274">
        <v>1.4</v>
      </c>
      <c r="BL54" s="124">
        <v>12.5</v>
      </c>
      <c r="BM54" s="274">
        <v>1.4</v>
      </c>
      <c r="BN54" s="124">
        <v>13.3</v>
      </c>
      <c r="BO54" s="274">
        <v>1.3</v>
      </c>
      <c r="BP54" s="124">
        <v>13.3</v>
      </c>
      <c r="BQ54" s="275">
        <v>0.8</v>
      </c>
      <c r="BR54" s="124">
        <v>13</v>
      </c>
      <c r="BS54" s="275">
        <v>0.8</v>
      </c>
      <c r="BT54" s="124">
        <v>13.1</v>
      </c>
      <c r="BU54" s="275">
        <v>0.8</v>
      </c>
      <c r="BV54" s="277">
        <v>11.9</v>
      </c>
      <c r="BW54" s="275">
        <v>0.9</v>
      </c>
    </row>
    <row r="55" spans="1:75" ht="12.6">
      <c r="A55" s="25" t="s">
        <v>56</v>
      </c>
      <c r="B55" s="278">
        <v>8.4</v>
      </c>
      <c r="C55" s="279">
        <v>0.83</v>
      </c>
      <c r="D55" s="280">
        <v>9.1999999999999993</v>
      </c>
      <c r="E55" s="279">
        <v>0.88</v>
      </c>
      <c r="F55" s="280">
        <v>11.8</v>
      </c>
      <c r="G55" s="279">
        <v>0.96</v>
      </c>
      <c r="H55" s="280">
        <v>12.4</v>
      </c>
      <c r="I55" s="279">
        <v>1.05</v>
      </c>
      <c r="J55" s="280">
        <v>12.4</v>
      </c>
      <c r="K55" s="279">
        <v>1.1100000000000001</v>
      </c>
      <c r="L55" s="280">
        <v>10.3</v>
      </c>
      <c r="M55" s="279">
        <v>1.0900000000000001</v>
      </c>
      <c r="N55" s="280">
        <v>9.1</v>
      </c>
      <c r="O55" s="279">
        <v>1.03</v>
      </c>
      <c r="P55" s="280">
        <v>8.4</v>
      </c>
      <c r="Q55" s="279">
        <v>1</v>
      </c>
      <c r="R55" s="280">
        <v>8.5</v>
      </c>
      <c r="S55" s="279">
        <v>1.01</v>
      </c>
      <c r="T55" s="280">
        <v>9.1999999999999993</v>
      </c>
      <c r="U55" s="279">
        <v>1.04</v>
      </c>
      <c r="V55" s="280">
        <v>10.1</v>
      </c>
      <c r="W55" s="279">
        <v>1.06</v>
      </c>
      <c r="X55" s="280">
        <v>11.2</v>
      </c>
      <c r="Y55" s="279">
        <v>1.1000000000000001</v>
      </c>
      <c r="Z55" s="280">
        <v>10.9</v>
      </c>
      <c r="AA55" s="279">
        <v>1.1000000000000001</v>
      </c>
      <c r="AB55" s="280">
        <v>10.1</v>
      </c>
      <c r="AC55" s="279">
        <v>1.06</v>
      </c>
      <c r="AD55" s="280">
        <v>8.8000000000000007</v>
      </c>
      <c r="AE55" s="279">
        <v>1.01</v>
      </c>
      <c r="AF55" s="280">
        <v>8.5</v>
      </c>
      <c r="AG55" s="279">
        <v>1.01</v>
      </c>
      <c r="AH55" s="280">
        <v>8.6</v>
      </c>
      <c r="AI55" s="279">
        <v>1.02</v>
      </c>
      <c r="AJ55" s="280">
        <v>8.5</v>
      </c>
      <c r="AK55" s="279">
        <v>1.01</v>
      </c>
      <c r="AL55" s="280">
        <v>8.8000000000000007</v>
      </c>
      <c r="AM55" s="279">
        <v>1.7</v>
      </c>
      <c r="AN55" s="280">
        <v>8.6</v>
      </c>
      <c r="AO55" s="279">
        <v>1.1000000000000001</v>
      </c>
      <c r="AP55" s="280">
        <v>8.6</v>
      </c>
      <c r="AQ55" s="279">
        <v>1</v>
      </c>
      <c r="AR55" s="280">
        <v>8.8000000000000007</v>
      </c>
      <c r="AS55" s="279">
        <v>1</v>
      </c>
      <c r="AT55" s="280">
        <v>10.199999999999999</v>
      </c>
      <c r="AU55" s="279">
        <v>0.66</v>
      </c>
      <c r="AV55" s="280">
        <v>10.8</v>
      </c>
      <c r="AW55" s="279">
        <v>0.72</v>
      </c>
      <c r="AX55" s="280">
        <v>10.9</v>
      </c>
      <c r="AY55" s="279">
        <v>0.7</v>
      </c>
      <c r="AZ55" s="280">
        <v>10.4</v>
      </c>
      <c r="BA55" s="279">
        <v>0.73</v>
      </c>
      <c r="BB55" s="280">
        <v>10.6</v>
      </c>
      <c r="BC55" s="279">
        <v>0.85</v>
      </c>
      <c r="BD55" s="280">
        <v>10.5</v>
      </c>
      <c r="BE55" s="279">
        <v>0.7</v>
      </c>
      <c r="BF55" s="280">
        <v>10.199999999999999</v>
      </c>
      <c r="BG55" s="279">
        <v>1.2</v>
      </c>
      <c r="BH55" s="280">
        <v>11.3</v>
      </c>
      <c r="BI55" s="281">
        <v>0.9</v>
      </c>
      <c r="BJ55" s="269">
        <v>11.5</v>
      </c>
      <c r="BK55" s="282">
        <v>0.7</v>
      </c>
      <c r="BL55" s="269">
        <v>11.8</v>
      </c>
      <c r="BM55" s="282">
        <v>0.7</v>
      </c>
      <c r="BN55" s="269">
        <v>11.9</v>
      </c>
      <c r="BO55" s="282">
        <v>0.8</v>
      </c>
      <c r="BP55" s="269">
        <v>11.8</v>
      </c>
      <c r="BQ55" s="283">
        <v>0.4</v>
      </c>
      <c r="BR55" s="269">
        <v>11.3</v>
      </c>
      <c r="BS55" s="283">
        <v>0.3</v>
      </c>
      <c r="BT55" s="269">
        <v>11</v>
      </c>
      <c r="BU55" s="283">
        <v>0.3</v>
      </c>
      <c r="BV55" s="277">
        <v>10.4</v>
      </c>
      <c r="BW55" s="275">
        <v>0.3</v>
      </c>
    </row>
    <row r="56" spans="1:75" ht="12.6">
      <c r="A56" s="24" t="s">
        <v>58</v>
      </c>
      <c r="B56" s="264">
        <v>8.1999999999999993</v>
      </c>
      <c r="C56" s="272">
        <v>1.02</v>
      </c>
      <c r="D56" s="266">
        <v>8.3000000000000007</v>
      </c>
      <c r="E56" s="272">
        <v>1.02</v>
      </c>
      <c r="F56" s="266">
        <v>7.9</v>
      </c>
      <c r="G56" s="272">
        <v>0.99</v>
      </c>
      <c r="H56" s="266">
        <v>7.7</v>
      </c>
      <c r="I56" s="272">
        <v>1.02</v>
      </c>
      <c r="J56" s="266">
        <v>6.8</v>
      </c>
      <c r="K56" s="272">
        <v>1.05</v>
      </c>
      <c r="L56" s="266">
        <v>6.7</v>
      </c>
      <c r="M56" s="272">
        <v>1.05</v>
      </c>
      <c r="N56" s="266">
        <v>5.5</v>
      </c>
      <c r="O56" s="272">
        <v>0.96</v>
      </c>
      <c r="P56" s="266">
        <v>4.5</v>
      </c>
      <c r="Q56" s="272">
        <v>0.86</v>
      </c>
      <c r="R56" s="266">
        <v>4.3</v>
      </c>
      <c r="S56" s="272">
        <v>0.86</v>
      </c>
      <c r="T56" s="266">
        <v>5.8</v>
      </c>
      <c r="U56" s="272">
        <v>1</v>
      </c>
      <c r="V56" s="266">
        <v>8.1</v>
      </c>
      <c r="W56" s="272">
        <v>1.17</v>
      </c>
      <c r="X56" s="266">
        <v>9</v>
      </c>
      <c r="Y56" s="272">
        <v>1.23</v>
      </c>
      <c r="Z56" s="266">
        <v>9.6999999999999993</v>
      </c>
      <c r="AA56" s="272">
        <v>1.27</v>
      </c>
      <c r="AB56" s="266">
        <v>9.6999999999999993</v>
      </c>
      <c r="AC56" s="272">
        <v>1.27</v>
      </c>
      <c r="AD56" s="266">
        <v>10.7</v>
      </c>
      <c r="AE56" s="272">
        <v>1.29</v>
      </c>
      <c r="AF56" s="266">
        <v>10</v>
      </c>
      <c r="AG56" s="272">
        <v>1.23</v>
      </c>
      <c r="AH56" s="266">
        <v>9.9</v>
      </c>
      <c r="AI56" s="272">
        <v>1.21</v>
      </c>
      <c r="AJ56" s="266">
        <v>8.4</v>
      </c>
      <c r="AK56" s="272">
        <v>1.1399999999999999</v>
      </c>
      <c r="AL56" s="266">
        <v>7.6</v>
      </c>
      <c r="AM56" s="272">
        <v>1.8</v>
      </c>
      <c r="AN56" s="266">
        <v>7.4</v>
      </c>
      <c r="AO56" s="272">
        <v>1.1000000000000001</v>
      </c>
      <c r="AP56" s="266">
        <v>7.8</v>
      </c>
      <c r="AQ56" s="272">
        <v>0.9</v>
      </c>
      <c r="AR56" s="266">
        <v>7.9</v>
      </c>
      <c r="AS56" s="272">
        <v>0.9</v>
      </c>
      <c r="AT56" s="266">
        <v>8.8000000000000007</v>
      </c>
      <c r="AU56" s="272">
        <v>0.65</v>
      </c>
      <c r="AV56" s="266">
        <v>9.1999999999999993</v>
      </c>
      <c r="AW56" s="272">
        <v>0.73</v>
      </c>
      <c r="AX56" s="266">
        <v>9.1</v>
      </c>
      <c r="AY56" s="272">
        <v>0.8</v>
      </c>
      <c r="AZ56" s="266">
        <v>8.6999999999999993</v>
      </c>
      <c r="BA56" s="272">
        <v>0.75</v>
      </c>
      <c r="BB56" s="266">
        <v>8.4</v>
      </c>
      <c r="BC56" s="272">
        <v>0.87</v>
      </c>
      <c r="BD56" s="266">
        <v>8.4</v>
      </c>
      <c r="BE56" s="272">
        <v>0.7</v>
      </c>
      <c r="BF56" s="266">
        <v>8.3000000000000007</v>
      </c>
      <c r="BG56" s="272">
        <v>0.8</v>
      </c>
      <c r="BH56" s="266">
        <v>9</v>
      </c>
      <c r="BI56" s="273">
        <v>0.6</v>
      </c>
      <c r="BJ56" s="124">
        <v>9.6999999999999993</v>
      </c>
      <c r="BK56" s="274">
        <v>0.6</v>
      </c>
      <c r="BL56" s="124">
        <v>10.6</v>
      </c>
      <c r="BM56" s="274">
        <v>0.6</v>
      </c>
      <c r="BN56" s="124">
        <v>9.5</v>
      </c>
      <c r="BO56" s="274">
        <v>0.8</v>
      </c>
      <c r="BP56" s="124">
        <v>9.8000000000000007</v>
      </c>
      <c r="BQ56" s="275">
        <v>0.4</v>
      </c>
      <c r="BR56" s="124">
        <v>9.6</v>
      </c>
      <c r="BS56" s="275">
        <v>0.5</v>
      </c>
      <c r="BT56" s="124">
        <v>10.4</v>
      </c>
      <c r="BU56" s="275">
        <v>0.4</v>
      </c>
      <c r="BV56" s="276">
        <v>10</v>
      </c>
      <c r="BW56" s="275">
        <v>0.4</v>
      </c>
    </row>
    <row r="57" spans="1:75" ht="12.6">
      <c r="A57" s="24" t="s">
        <v>59</v>
      </c>
      <c r="B57" s="264">
        <v>14.5</v>
      </c>
      <c r="C57" s="272">
        <v>2.2000000000000002</v>
      </c>
      <c r="D57" s="266">
        <v>13.8</v>
      </c>
      <c r="E57" s="272">
        <v>2.12</v>
      </c>
      <c r="F57" s="266">
        <v>12.8</v>
      </c>
      <c r="G57" s="272">
        <v>2.0099999999999998</v>
      </c>
      <c r="H57" s="266">
        <v>12.2</v>
      </c>
      <c r="I57" s="272">
        <v>1.78</v>
      </c>
      <c r="J57" s="266">
        <v>11.3</v>
      </c>
      <c r="K57" s="272">
        <v>1.51</v>
      </c>
      <c r="L57" s="266">
        <v>11</v>
      </c>
      <c r="M57" s="272">
        <v>1.24</v>
      </c>
      <c r="N57" s="266">
        <v>11.6</v>
      </c>
      <c r="O57" s="272">
        <v>1.25</v>
      </c>
      <c r="P57" s="266">
        <v>11.8</v>
      </c>
      <c r="Q57" s="272">
        <v>1.25</v>
      </c>
      <c r="R57" s="266">
        <v>12.3</v>
      </c>
      <c r="S57" s="272">
        <v>1.26</v>
      </c>
      <c r="T57" s="266">
        <v>12.5</v>
      </c>
      <c r="U57" s="272">
        <v>1.3</v>
      </c>
      <c r="V57" s="266">
        <v>13.6</v>
      </c>
      <c r="W57" s="272">
        <v>1.34</v>
      </c>
      <c r="X57" s="266">
        <v>14.3</v>
      </c>
      <c r="Y57" s="272">
        <v>1.36</v>
      </c>
      <c r="Z57" s="266">
        <v>12.8</v>
      </c>
      <c r="AA57" s="272">
        <v>1.3</v>
      </c>
      <c r="AB57" s="266">
        <v>12</v>
      </c>
      <c r="AC57" s="272">
        <v>1.27</v>
      </c>
      <c r="AD57" s="266">
        <v>10.6</v>
      </c>
      <c r="AE57" s="272">
        <v>1.25</v>
      </c>
      <c r="AF57" s="266">
        <v>10.9</v>
      </c>
      <c r="AG57" s="272">
        <v>1.28</v>
      </c>
      <c r="AH57" s="266">
        <v>10.6</v>
      </c>
      <c r="AI57" s="272">
        <v>1.25</v>
      </c>
      <c r="AJ57" s="266">
        <v>10.4</v>
      </c>
      <c r="AK57" s="272">
        <v>1.23</v>
      </c>
      <c r="AL57" s="266">
        <v>9.8000000000000007</v>
      </c>
      <c r="AM57" s="272">
        <v>2</v>
      </c>
      <c r="AN57" s="266">
        <v>10.3</v>
      </c>
      <c r="AO57" s="272">
        <v>1.3</v>
      </c>
      <c r="AP57" s="266">
        <v>11.3</v>
      </c>
      <c r="AQ57" s="272">
        <v>1.1000000000000001</v>
      </c>
      <c r="AR57" s="266">
        <v>11.8</v>
      </c>
      <c r="AS57" s="272">
        <v>1.1000000000000001</v>
      </c>
      <c r="AT57" s="266">
        <v>12.2</v>
      </c>
      <c r="AU57" s="272">
        <v>0.77</v>
      </c>
      <c r="AV57" s="266">
        <v>11.9</v>
      </c>
      <c r="AW57" s="272">
        <v>0.87</v>
      </c>
      <c r="AX57" s="266">
        <v>11.5</v>
      </c>
      <c r="AY57" s="272">
        <v>0.9</v>
      </c>
      <c r="AZ57" s="266">
        <v>11.2</v>
      </c>
      <c r="BA57" s="272">
        <v>0.91</v>
      </c>
      <c r="BB57" s="266">
        <v>10.5</v>
      </c>
      <c r="BC57" s="272">
        <v>1.04</v>
      </c>
      <c r="BD57" s="266">
        <v>11.4</v>
      </c>
      <c r="BE57" s="272">
        <v>0.9</v>
      </c>
      <c r="BF57" s="266">
        <v>12</v>
      </c>
      <c r="BG57" s="272">
        <v>1.3</v>
      </c>
      <c r="BH57" s="266">
        <v>12.5</v>
      </c>
      <c r="BI57" s="273">
        <v>0.8</v>
      </c>
      <c r="BJ57" s="277">
        <v>13</v>
      </c>
      <c r="BK57" s="274">
        <v>0.8</v>
      </c>
      <c r="BL57" s="124">
        <v>12.8</v>
      </c>
      <c r="BM57" s="274">
        <v>0.7</v>
      </c>
      <c r="BN57" s="124">
        <v>12.8</v>
      </c>
      <c r="BO57" s="274">
        <v>1</v>
      </c>
      <c r="BP57" s="124">
        <v>12.5</v>
      </c>
      <c r="BQ57" s="275">
        <v>0.8</v>
      </c>
      <c r="BR57" s="124">
        <v>11.1</v>
      </c>
      <c r="BS57" s="275">
        <v>0.6</v>
      </c>
      <c r="BT57" s="124">
        <v>11.6</v>
      </c>
      <c r="BU57" s="275">
        <v>0.6</v>
      </c>
      <c r="BV57" s="277">
        <v>10.9</v>
      </c>
      <c r="BW57" s="275">
        <v>0.7</v>
      </c>
    </row>
    <row r="58" spans="1:75" ht="12.6">
      <c r="A58" s="24" t="s">
        <v>60</v>
      </c>
      <c r="B58" s="264">
        <v>9.4</v>
      </c>
      <c r="C58" s="272">
        <v>0.8</v>
      </c>
      <c r="D58" s="266">
        <v>8.8000000000000007</v>
      </c>
      <c r="E58" s="272">
        <v>0.78</v>
      </c>
      <c r="F58" s="266">
        <v>8.8000000000000007</v>
      </c>
      <c r="G58" s="272">
        <v>0.74</v>
      </c>
      <c r="H58" s="266">
        <v>8.5</v>
      </c>
      <c r="I58" s="272">
        <v>0.68</v>
      </c>
      <c r="J58" s="266">
        <v>9</v>
      </c>
      <c r="K58" s="272">
        <v>0.63</v>
      </c>
      <c r="L58" s="266">
        <v>8.8000000000000007</v>
      </c>
      <c r="M58" s="272">
        <v>0.56999999999999995</v>
      </c>
      <c r="N58" s="266">
        <v>8.6</v>
      </c>
      <c r="O58" s="272">
        <v>0.56999999999999995</v>
      </c>
      <c r="P58" s="266">
        <v>8.5</v>
      </c>
      <c r="Q58" s="272">
        <v>0.56999999999999995</v>
      </c>
      <c r="R58" s="266">
        <v>9.3000000000000007</v>
      </c>
      <c r="S58" s="272">
        <v>0.6</v>
      </c>
      <c r="T58" s="266">
        <v>10.199999999999999</v>
      </c>
      <c r="U58" s="272">
        <v>0.62</v>
      </c>
      <c r="V58" s="266">
        <v>10.7</v>
      </c>
      <c r="W58" s="272">
        <v>0.64</v>
      </c>
      <c r="X58" s="266">
        <v>10.6</v>
      </c>
      <c r="Y58" s="272">
        <v>0.63</v>
      </c>
      <c r="Z58" s="266">
        <v>10.199999999999999</v>
      </c>
      <c r="AA58" s="272">
        <v>0.62</v>
      </c>
      <c r="AB58" s="266">
        <v>10.5</v>
      </c>
      <c r="AC58" s="272">
        <v>0.69</v>
      </c>
      <c r="AD58" s="266">
        <v>10.3</v>
      </c>
      <c r="AE58" s="272">
        <v>0.77</v>
      </c>
      <c r="AF58" s="266">
        <v>11.1</v>
      </c>
      <c r="AG58" s="272">
        <v>0.85</v>
      </c>
      <c r="AH58" s="266">
        <v>10.3</v>
      </c>
      <c r="AI58" s="272">
        <v>0.83</v>
      </c>
      <c r="AJ58" s="266">
        <v>10.9</v>
      </c>
      <c r="AK58" s="272">
        <v>0.83</v>
      </c>
      <c r="AL58" s="266">
        <v>10.199999999999999</v>
      </c>
      <c r="AM58" s="272">
        <v>1.3</v>
      </c>
      <c r="AN58" s="266">
        <v>10.199999999999999</v>
      </c>
      <c r="AO58" s="272">
        <v>1.1000000000000001</v>
      </c>
      <c r="AP58" s="266">
        <v>9.6</v>
      </c>
      <c r="AQ58" s="272">
        <v>1</v>
      </c>
      <c r="AR58" s="266">
        <v>9.6999999999999993</v>
      </c>
      <c r="AS58" s="272">
        <v>1</v>
      </c>
      <c r="AT58" s="266">
        <v>9.8000000000000007</v>
      </c>
      <c r="AU58" s="272">
        <v>0.61</v>
      </c>
      <c r="AV58" s="266">
        <v>9.9</v>
      </c>
      <c r="AW58" s="272">
        <v>0.63</v>
      </c>
      <c r="AX58" s="266">
        <v>10.5</v>
      </c>
      <c r="AY58" s="272">
        <v>0.7</v>
      </c>
      <c r="AZ58" s="266">
        <v>11.1</v>
      </c>
      <c r="BA58" s="272">
        <v>0.68</v>
      </c>
      <c r="BB58" s="266">
        <v>11.6</v>
      </c>
      <c r="BC58" s="272">
        <v>0.81</v>
      </c>
      <c r="BD58" s="266">
        <v>11.1</v>
      </c>
      <c r="BE58" s="272">
        <v>0.7</v>
      </c>
      <c r="BF58" s="266">
        <v>10.9</v>
      </c>
      <c r="BG58" s="272">
        <v>1.3</v>
      </c>
      <c r="BH58" s="266">
        <v>10.8</v>
      </c>
      <c r="BI58" s="273">
        <v>0.7</v>
      </c>
      <c r="BJ58" s="124">
        <v>10.9</v>
      </c>
      <c r="BK58" s="274">
        <v>0.7</v>
      </c>
      <c r="BL58" s="124">
        <v>11.3</v>
      </c>
      <c r="BM58" s="274">
        <v>0.6</v>
      </c>
      <c r="BN58" s="124">
        <v>12.4</v>
      </c>
      <c r="BO58" s="274">
        <v>1</v>
      </c>
      <c r="BP58" s="124">
        <v>10.4</v>
      </c>
      <c r="BQ58" s="275">
        <v>0.3</v>
      </c>
      <c r="BR58" s="124">
        <v>10.5</v>
      </c>
      <c r="BS58" s="275">
        <v>0.3</v>
      </c>
      <c r="BT58" s="124">
        <v>10</v>
      </c>
      <c r="BU58" s="275">
        <v>0.3</v>
      </c>
      <c r="BV58" s="277">
        <v>9.4</v>
      </c>
      <c r="BW58" s="275">
        <v>0.3</v>
      </c>
    </row>
    <row r="59" spans="1:75" ht="12.6">
      <c r="A59" s="24" t="s">
        <v>61</v>
      </c>
      <c r="B59" s="264">
        <v>8.1</v>
      </c>
      <c r="C59" s="272">
        <v>1.84</v>
      </c>
      <c r="D59" s="266">
        <v>8.4</v>
      </c>
      <c r="E59" s="272">
        <v>1.89</v>
      </c>
      <c r="F59" s="266">
        <v>8</v>
      </c>
      <c r="G59" s="272">
        <v>1.83</v>
      </c>
      <c r="H59" s="266">
        <v>6.7</v>
      </c>
      <c r="I59" s="272">
        <v>1.53</v>
      </c>
      <c r="J59" s="266">
        <v>5.3</v>
      </c>
      <c r="K59" s="272">
        <v>1.21</v>
      </c>
      <c r="L59" s="266">
        <v>4.7</v>
      </c>
      <c r="M59" s="272">
        <v>0.92</v>
      </c>
      <c r="N59" s="266">
        <v>5</v>
      </c>
      <c r="O59" s="272">
        <v>0.93</v>
      </c>
      <c r="P59" s="266">
        <v>6.4</v>
      </c>
      <c r="Q59" s="272">
        <v>1.05</v>
      </c>
      <c r="R59" s="266">
        <v>6.9</v>
      </c>
      <c r="S59" s="272">
        <v>1.1000000000000001</v>
      </c>
      <c r="T59" s="266">
        <v>7.1</v>
      </c>
      <c r="U59" s="272">
        <v>1.1100000000000001</v>
      </c>
      <c r="V59" s="266">
        <v>7.4</v>
      </c>
      <c r="W59" s="272">
        <v>1.1299999999999999</v>
      </c>
      <c r="X59" s="266">
        <v>8.6</v>
      </c>
      <c r="Y59" s="272">
        <v>1.21</v>
      </c>
      <c r="Z59" s="266">
        <v>8.8000000000000007</v>
      </c>
      <c r="AA59" s="272">
        <v>1.22</v>
      </c>
      <c r="AB59" s="266">
        <v>7.6</v>
      </c>
      <c r="AC59" s="272">
        <v>1.1399999999999999</v>
      </c>
      <c r="AD59" s="266">
        <v>6.5</v>
      </c>
      <c r="AE59" s="272">
        <v>1.05</v>
      </c>
      <c r="AF59" s="266">
        <v>6.9</v>
      </c>
      <c r="AG59" s="272">
        <v>1.07</v>
      </c>
      <c r="AH59" s="266">
        <v>8.4</v>
      </c>
      <c r="AI59" s="272">
        <v>1.17</v>
      </c>
      <c r="AJ59" s="266">
        <v>8.9</v>
      </c>
      <c r="AK59" s="272">
        <v>1.19</v>
      </c>
      <c r="AL59" s="266">
        <v>7.4</v>
      </c>
      <c r="AM59" s="272">
        <v>1.8</v>
      </c>
      <c r="AN59" s="266">
        <v>6.2</v>
      </c>
      <c r="AO59" s="272">
        <v>1.1000000000000001</v>
      </c>
      <c r="AP59" s="266">
        <v>5.6</v>
      </c>
      <c r="AQ59" s="272">
        <v>0.8</v>
      </c>
      <c r="AR59" s="266">
        <v>6</v>
      </c>
      <c r="AS59" s="272">
        <v>0.8</v>
      </c>
      <c r="AT59" s="266">
        <v>5.7</v>
      </c>
      <c r="AU59" s="272">
        <v>0.55000000000000004</v>
      </c>
      <c r="AV59" s="266">
        <v>5.6</v>
      </c>
      <c r="AW59" s="272">
        <v>0.59</v>
      </c>
      <c r="AX59" s="266">
        <v>5.5</v>
      </c>
      <c r="AY59" s="272">
        <v>0.6</v>
      </c>
      <c r="AZ59" s="266">
        <v>5.6</v>
      </c>
      <c r="BA59" s="272">
        <v>0.62</v>
      </c>
      <c r="BB59" s="266">
        <v>5.6</v>
      </c>
      <c r="BC59" s="272">
        <v>0.72</v>
      </c>
      <c r="BD59" s="266">
        <v>6.9</v>
      </c>
      <c r="BE59" s="272">
        <v>0.7</v>
      </c>
      <c r="BF59" s="266">
        <v>7.1</v>
      </c>
      <c r="BG59" s="272">
        <v>0.8</v>
      </c>
      <c r="BH59" s="266">
        <v>7.3</v>
      </c>
      <c r="BI59" s="273">
        <v>0.6</v>
      </c>
      <c r="BJ59" s="124">
        <v>7.4</v>
      </c>
      <c r="BK59" s="274">
        <v>0.5</v>
      </c>
      <c r="BL59" s="124">
        <v>8.3000000000000007</v>
      </c>
      <c r="BM59" s="274">
        <v>0.5</v>
      </c>
      <c r="BN59" s="124">
        <v>6.6</v>
      </c>
      <c r="BO59" s="274">
        <v>0.6</v>
      </c>
      <c r="BP59" s="124">
        <v>7.3</v>
      </c>
      <c r="BQ59" s="275">
        <v>0.6</v>
      </c>
      <c r="BR59" s="124">
        <v>7.7</v>
      </c>
      <c r="BS59" s="275">
        <v>0.6</v>
      </c>
      <c r="BT59" s="124">
        <v>7.6</v>
      </c>
      <c r="BU59" s="275">
        <v>0.5</v>
      </c>
      <c r="BV59" s="277">
        <v>7.3</v>
      </c>
      <c r="BW59" s="275">
        <v>0.6</v>
      </c>
    </row>
    <row r="60" spans="1:75" ht="11.25" customHeight="1">
      <c r="A60" s="24" t="s">
        <v>62</v>
      </c>
      <c r="B60" s="264">
        <v>10.3</v>
      </c>
      <c r="C60" s="272">
        <v>0.73</v>
      </c>
      <c r="D60" s="266">
        <v>11</v>
      </c>
      <c r="E60" s="272">
        <v>0.76</v>
      </c>
      <c r="F60" s="266">
        <v>11</v>
      </c>
      <c r="G60" s="272">
        <v>0.74</v>
      </c>
      <c r="H60" s="266">
        <v>9.6999999999999993</v>
      </c>
      <c r="I60" s="272">
        <v>0.67</v>
      </c>
      <c r="J60" s="266">
        <v>8.9</v>
      </c>
      <c r="K60" s="272">
        <v>0.69</v>
      </c>
      <c r="L60" s="266">
        <v>8.4</v>
      </c>
      <c r="M60" s="272">
        <v>0.67</v>
      </c>
      <c r="N60" s="266">
        <v>7.7</v>
      </c>
      <c r="O60" s="272">
        <v>0.63</v>
      </c>
      <c r="P60" s="266">
        <v>7.6</v>
      </c>
      <c r="Q60" s="272">
        <v>0.53</v>
      </c>
      <c r="R60" s="266">
        <v>7.9</v>
      </c>
      <c r="S60" s="272">
        <v>0.54</v>
      </c>
      <c r="T60" s="266">
        <v>9</v>
      </c>
      <c r="U60" s="272">
        <v>0.56999999999999995</v>
      </c>
      <c r="V60" s="266">
        <v>9.6999999999999993</v>
      </c>
      <c r="W60" s="272">
        <v>0.59</v>
      </c>
      <c r="X60" s="266">
        <v>10.3</v>
      </c>
      <c r="Y60" s="272">
        <v>0.6</v>
      </c>
      <c r="Z60" s="266">
        <v>10.1</v>
      </c>
      <c r="AA60" s="272">
        <v>0.6</v>
      </c>
      <c r="AB60" s="266">
        <v>9.3000000000000007</v>
      </c>
      <c r="AC60" s="272">
        <v>0.61</v>
      </c>
      <c r="AD60" s="266">
        <v>8.8000000000000007</v>
      </c>
      <c r="AE60" s="272">
        <v>0.64</v>
      </c>
      <c r="AF60" s="266">
        <v>8.8000000000000007</v>
      </c>
      <c r="AG60" s="272">
        <v>0.68</v>
      </c>
      <c r="AH60" s="266">
        <v>9</v>
      </c>
      <c r="AI60" s="272">
        <v>0.69</v>
      </c>
      <c r="AJ60" s="266">
        <v>8.5</v>
      </c>
      <c r="AK60" s="272">
        <v>0.66</v>
      </c>
      <c r="AL60" s="266">
        <v>8.1</v>
      </c>
      <c r="AM60" s="272">
        <v>1.1000000000000001</v>
      </c>
      <c r="AN60" s="266">
        <v>7.7</v>
      </c>
      <c r="AO60" s="272">
        <v>0.8</v>
      </c>
      <c r="AP60" s="266">
        <v>7.8</v>
      </c>
      <c r="AQ60" s="272">
        <v>0.8</v>
      </c>
      <c r="AR60" s="266">
        <v>8.1999999999999993</v>
      </c>
      <c r="AS60" s="272">
        <v>0.8</v>
      </c>
      <c r="AT60" s="266">
        <v>8.1999999999999993</v>
      </c>
      <c r="AU60" s="272">
        <v>0.48</v>
      </c>
      <c r="AV60" s="266">
        <v>7.8</v>
      </c>
      <c r="AW60" s="272">
        <v>0.5</v>
      </c>
      <c r="AX60" s="266">
        <v>7.9</v>
      </c>
      <c r="AY60" s="272">
        <v>0.5</v>
      </c>
      <c r="AZ60" s="266">
        <v>8.1</v>
      </c>
      <c r="BA60" s="272">
        <v>0.52</v>
      </c>
      <c r="BB60" s="266">
        <v>8.6999999999999993</v>
      </c>
      <c r="BC60" s="272">
        <v>0.63</v>
      </c>
      <c r="BD60" s="266">
        <v>9.1</v>
      </c>
      <c r="BE60" s="272">
        <v>0.6</v>
      </c>
      <c r="BF60" s="266">
        <v>9.8000000000000007</v>
      </c>
      <c r="BG60" s="272">
        <v>1.1000000000000001</v>
      </c>
      <c r="BH60" s="266">
        <v>10.6</v>
      </c>
      <c r="BI60" s="273">
        <v>0.7</v>
      </c>
      <c r="BJ60" s="124">
        <v>10.6</v>
      </c>
      <c r="BK60" s="274">
        <v>0.7</v>
      </c>
      <c r="BL60" s="124">
        <v>10.6</v>
      </c>
      <c r="BM60" s="274">
        <v>0.6</v>
      </c>
      <c r="BN60" s="124">
        <v>10.8</v>
      </c>
      <c r="BO60" s="274">
        <v>0.7</v>
      </c>
      <c r="BP60" s="124">
        <v>10.4</v>
      </c>
      <c r="BQ60" s="275">
        <v>0.3</v>
      </c>
      <c r="BR60" s="124">
        <v>10</v>
      </c>
      <c r="BS60" s="275">
        <v>0.3</v>
      </c>
      <c r="BT60" s="124">
        <v>9.5</v>
      </c>
      <c r="BU60" s="275">
        <v>0.3</v>
      </c>
      <c r="BV60" s="277">
        <v>9.1999999999999993</v>
      </c>
      <c r="BW60" s="275">
        <v>0.3</v>
      </c>
    </row>
    <row r="61" spans="1:75" ht="11.25" customHeight="1">
      <c r="A61" s="24" t="s">
        <v>63</v>
      </c>
      <c r="B61" s="264">
        <v>14.2</v>
      </c>
      <c r="C61" s="272">
        <v>0.53</v>
      </c>
      <c r="D61" s="266">
        <v>14.9</v>
      </c>
      <c r="E61" s="272">
        <v>0.56000000000000005</v>
      </c>
      <c r="F61" s="266">
        <v>15.5</v>
      </c>
      <c r="G61" s="272">
        <v>0.57999999999999996</v>
      </c>
      <c r="H61" s="266">
        <v>15.8</v>
      </c>
      <c r="I61" s="272">
        <v>0.56000000000000005</v>
      </c>
      <c r="J61" s="266">
        <v>14.9</v>
      </c>
      <c r="K61" s="272">
        <v>0.54</v>
      </c>
      <c r="L61" s="266">
        <v>14.4</v>
      </c>
      <c r="M61" s="272">
        <v>0.52</v>
      </c>
      <c r="N61" s="266">
        <v>13.6</v>
      </c>
      <c r="O61" s="272">
        <v>0.56000000000000005</v>
      </c>
      <c r="P61" s="266">
        <v>13.4</v>
      </c>
      <c r="Q61" s="272">
        <v>0.56999999999999995</v>
      </c>
      <c r="R61" s="266">
        <v>13.4</v>
      </c>
      <c r="S61" s="272">
        <v>0.55000000000000004</v>
      </c>
      <c r="T61" s="266">
        <v>14</v>
      </c>
      <c r="U61" s="272">
        <v>0.52</v>
      </c>
      <c r="V61" s="266">
        <v>15.1</v>
      </c>
      <c r="W61" s="272">
        <v>0.54</v>
      </c>
      <c r="X61" s="266">
        <v>15.8</v>
      </c>
      <c r="Y61" s="272">
        <v>0.55000000000000004</v>
      </c>
      <c r="Z61" s="266">
        <v>16.399999999999999</v>
      </c>
      <c r="AA61" s="272">
        <v>0.56000000000000005</v>
      </c>
      <c r="AB61" s="266">
        <v>16.600000000000001</v>
      </c>
      <c r="AC61" s="272">
        <v>0.57999999999999996</v>
      </c>
      <c r="AD61" s="266">
        <v>16.7</v>
      </c>
      <c r="AE61" s="272">
        <v>0.6</v>
      </c>
      <c r="AF61" s="266">
        <v>16.600000000000001</v>
      </c>
      <c r="AG61" s="272">
        <v>0.61</v>
      </c>
      <c r="AH61" s="266">
        <v>16.600000000000001</v>
      </c>
      <c r="AI61" s="272">
        <v>0.61</v>
      </c>
      <c r="AJ61" s="266">
        <v>15.7</v>
      </c>
      <c r="AK61" s="272">
        <v>0.6</v>
      </c>
      <c r="AL61" s="266">
        <v>14.7</v>
      </c>
      <c r="AM61" s="272">
        <v>1</v>
      </c>
      <c r="AN61" s="266">
        <v>14.1</v>
      </c>
      <c r="AO61" s="272">
        <v>0.8</v>
      </c>
      <c r="AP61" s="266">
        <v>14</v>
      </c>
      <c r="AQ61" s="272">
        <v>0.7</v>
      </c>
      <c r="AR61" s="266">
        <v>14.2</v>
      </c>
      <c r="AS61" s="272">
        <v>0.7</v>
      </c>
      <c r="AT61" s="266">
        <v>14.4</v>
      </c>
      <c r="AU61" s="272">
        <v>0.43</v>
      </c>
      <c r="AV61" s="266">
        <v>14.6</v>
      </c>
      <c r="AW61" s="272">
        <v>0.46</v>
      </c>
      <c r="AX61" s="266">
        <v>14.5</v>
      </c>
      <c r="AY61" s="272">
        <v>0.5</v>
      </c>
      <c r="AZ61" s="266">
        <v>14.4</v>
      </c>
      <c r="BA61" s="272">
        <v>0.46</v>
      </c>
      <c r="BB61" s="266">
        <v>14.3</v>
      </c>
      <c r="BC61" s="272">
        <v>0.54</v>
      </c>
      <c r="BD61" s="266">
        <v>14.8</v>
      </c>
      <c r="BE61" s="272">
        <v>0.5</v>
      </c>
      <c r="BF61" s="266">
        <v>15.3</v>
      </c>
      <c r="BG61" s="272">
        <v>0.9</v>
      </c>
      <c r="BH61" s="266">
        <v>15.9</v>
      </c>
      <c r="BI61" s="273">
        <v>0.6</v>
      </c>
      <c r="BJ61" s="124">
        <v>16.399999999999999</v>
      </c>
      <c r="BK61" s="274">
        <v>0.5</v>
      </c>
      <c r="BL61" s="124">
        <v>15.9</v>
      </c>
      <c r="BM61" s="274">
        <v>0.4</v>
      </c>
      <c r="BN61" s="124">
        <v>15.2</v>
      </c>
      <c r="BO61" s="274">
        <v>0.6</v>
      </c>
      <c r="BP61" s="124">
        <v>14.7</v>
      </c>
      <c r="BQ61" s="275">
        <v>0.2</v>
      </c>
      <c r="BR61" s="124">
        <v>14.1</v>
      </c>
      <c r="BS61" s="275">
        <v>0.2</v>
      </c>
      <c r="BT61" s="124">
        <v>13.6</v>
      </c>
      <c r="BU61" s="275">
        <v>0.2</v>
      </c>
      <c r="BV61" s="277">
        <v>13</v>
      </c>
      <c r="BW61" s="275">
        <v>0.2</v>
      </c>
    </row>
    <row r="62" spans="1:75" ht="11.25" customHeight="1">
      <c r="A62" s="24" t="s">
        <v>64</v>
      </c>
      <c r="B62" s="264">
        <v>11.4</v>
      </c>
      <c r="C62" s="272">
        <v>0.61</v>
      </c>
      <c r="D62" s="266">
        <v>13.3</v>
      </c>
      <c r="E62" s="272">
        <v>0.64</v>
      </c>
      <c r="F62" s="266">
        <v>14.5</v>
      </c>
      <c r="G62" s="272">
        <v>0.65</v>
      </c>
      <c r="H62" s="266">
        <v>13.6</v>
      </c>
      <c r="I62" s="272">
        <v>0.63</v>
      </c>
      <c r="J62" s="266">
        <v>11.8</v>
      </c>
      <c r="K62" s="272">
        <v>0.61</v>
      </c>
      <c r="L62" s="266">
        <v>10.3</v>
      </c>
      <c r="M62" s="272">
        <v>0.59</v>
      </c>
      <c r="N62" s="266">
        <v>10.199999999999999</v>
      </c>
      <c r="O62" s="272">
        <v>0.59</v>
      </c>
      <c r="P62" s="266">
        <v>10.4</v>
      </c>
      <c r="Q62" s="272">
        <v>0.59</v>
      </c>
      <c r="R62" s="266">
        <v>10.5</v>
      </c>
      <c r="S62" s="272">
        <v>0.59</v>
      </c>
      <c r="T62" s="266">
        <v>10.8</v>
      </c>
      <c r="U62" s="272">
        <v>0.6</v>
      </c>
      <c r="V62" s="266">
        <v>11.3</v>
      </c>
      <c r="W62" s="272">
        <v>0.61</v>
      </c>
      <c r="X62" s="266">
        <v>12</v>
      </c>
      <c r="Y62" s="272">
        <v>0.63</v>
      </c>
      <c r="Z62" s="266">
        <v>12.5</v>
      </c>
      <c r="AA62" s="272">
        <v>0.64</v>
      </c>
      <c r="AB62" s="266">
        <v>12.6</v>
      </c>
      <c r="AC62" s="272">
        <v>0.66</v>
      </c>
      <c r="AD62" s="266">
        <v>12.1</v>
      </c>
      <c r="AE62" s="272">
        <v>0.67</v>
      </c>
      <c r="AF62" s="266">
        <v>11.7</v>
      </c>
      <c r="AG62" s="272">
        <v>0.68</v>
      </c>
      <c r="AH62" s="266">
        <v>11.3</v>
      </c>
      <c r="AI62" s="272">
        <v>0.67</v>
      </c>
      <c r="AJ62" s="266">
        <v>10.6</v>
      </c>
      <c r="AK62" s="272">
        <v>0.65</v>
      </c>
      <c r="AL62" s="266">
        <v>9.9</v>
      </c>
      <c r="AM62" s="272">
        <v>1</v>
      </c>
      <c r="AN62" s="266">
        <v>9.1999999999999993</v>
      </c>
      <c r="AO62" s="272">
        <v>0.8</v>
      </c>
      <c r="AP62" s="266">
        <v>9.1999999999999993</v>
      </c>
      <c r="AQ62" s="272">
        <v>0.7</v>
      </c>
      <c r="AR62" s="266">
        <v>9.9</v>
      </c>
      <c r="AS62" s="272">
        <v>0.7</v>
      </c>
      <c r="AT62" s="266">
        <v>10.4</v>
      </c>
      <c r="AU62" s="272">
        <v>0.47</v>
      </c>
      <c r="AV62" s="266">
        <v>11</v>
      </c>
      <c r="AW62" s="272">
        <v>0.49</v>
      </c>
      <c r="AX62" s="266">
        <v>11.3</v>
      </c>
      <c r="AY62" s="272">
        <v>0.5</v>
      </c>
      <c r="AZ62" s="266">
        <v>11</v>
      </c>
      <c r="BA62" s="272">
        <v>0.49</v>
      </c>
      <c r="BB62" s="266">
        <v>10.8</v>
      </c>
      <c r="BC62" s="272">
        <v>0.56999999999999995</v>
      </c>
      <c r="BD62" s="266">
        <v>10.8</v>
      </c>
      <c r="BE62" s="272">
        <v>0.5</v>
      </c>
      <c r="BF62" s="266">
        <v>11.4</v>
      </c>
      <c r="BG62" s="272">
        <v>0.8</v>
      </c>
      <c r="BH62" s="266">
        <v>12</v>
      </c>
      <c r="BI62" s="273">
        <v>0.5</v>
      </c>
      <c r="BJ62" s="124">
        <v>12.9</v>
      </c>
      <c r="BK62" s="274">
        <v>0.6</v>
      </c>
      <c r="BL62" s="124">
        <v>13</v>
      </c>
      <c r="BM62" s="274">
        <v>0.6</v>
      </c>
      <c r="BN62" s="124">
        <v>12</v>
      </c>
      <c r="BO62" s="274">
        <v>0.6</v>
      </c>
      <c r="BP62" s="124">
        <v>12.9</v>
      </c>
      <c r="BQ62" s="275">
        <v>0.2</v>
      </c>
      <c r="BR62" s="124">
        <v>12.5</v>
      </c>
      <c r="BS62" s="275">
        <v>0.3</v>
      </c>
      <c r="BT62" s="124">
        <v>12.2</v>
      </c>
      <c r="BU62" s="275">
        <v>0.2</v>
      </c>
      <c r="BV62" s="277">
        <v>12</v>
      </c>
      <c r="BW62" s="275">
        <v>0.3</v>
      </c>
    </row>
    <row r="63" spans="1:75" ht="12.6">
      <c r="A63" s="24" t="s">
        <v>65</v>
      </c>
      <c r="B63" s="264">
        <v>11.7</v>
      </c>
      <c r="C63" s="272">
        <v>2.19</v>
      </c>
      <c r="D63" s="266">
        <v>13.1</v>
      </c>
      <c r="E63" s="272">
        <v>2.2599999999999998</v>
      </c>
      <c r="F63" s="266">
        <v>13.4</v>
      </c>
      <c r="G63" s="272">
        <v>2.2599999999999998</v>
      </c>
      <c r="H63" s="266">
        <v>12</v>
      </c>
      <c r="I63" s="272">
        <v>1.97</v>
      </c>
      <c r="J63" s="266">
        <v>10.3</v>
      </c>
      <c r="K63" s="272">
        <v>1.57</v>
      </c>
      <c r="L63" s="266">
        <v>8.6999999999999993</v>
      </c>
      <c r="M63" s="272">
        <v>1.19</v>
      </c>
      <c r="N63" s="266">
        <v>9</v>
      </c>
      <c r="O63" s="272">
        <v>1.19</v>
      </c>
      <c r="P63" s="266">
        <v>8.1999999999999993</v>
      </c>
      <c r="Q63" s="272">
        <v>1.1599999999999999</v>
      </c>
      <c r="R63" s="266">
        <v>8</v>
      </c>
      <c r="S63" s="272">
        <v>1.1399999999999999</v>
      </c>
      <c r="T63" s="266">
        <v>8.1999999999999993</v>
      </c>
      <c r="U63" s="272">
        <v>1.18</v>
      </c>
      <c r="V63" s="266">
        <v>10.1</v>
      </c>
      <c r="W63" s="272">
        <v>1.3</v>
      </c>
      <c r="X63" s="266">
        <v>11.3</v>
      </c>
      <c r="Y63" s="272">
        <v>1.37</v>
      </c>
      <c r="Z63" s="266">
        <v>11.3</v>
      </c>
      <c r="AA63" s="272">
        <v>1.35</v>
      </c>
      <c r="AB63" s="266">
        <v>10.7</v>
      </c>
      <c r="AC63" s="272">
        <v>1.31</v>
      </c>
      <c r="AD63" s="266">
        <v>10.6</v>
      </c>
      <c r="AE63" s="272">
        <v>1.3</v>
      </c>
      <c r="AF63" s="266">
        <v>11.5</v>
      </c>
      <c r="AG63" s="272">
        <v>1.33</v>
      </c>
      <c r="AH63" s="266">
        <v>11.8</v>
      </c>
      <c r="AI63" s="272">
        <v>1.35</v>
      </c>
      <c r="AJ63" s="266">
        <v>11.4</v>
      </c>
      <c r="AK63" s="272">
        <v>1.32</v>
      </c>
      <c r="AL63" s="266">
        <v>10</v>
      </c>
      <c r="AM63" s="272">
        <v>2.1</v>
      </c>
      <c r="AN63" s="266">
        <v>10</v>
      </c>
      <c r="AO63" s="272">
        <v>1.3</v>
      </c>
      <c r="AP63" s="266">
        <v>10.3</v>
      </c>
      <c r="AQ63" s="272">
        <v>1</v>
      </c>
      <c r="AR63" s="266">
        <v>10.7</v>
      </c>
      <c r="AS63" s="272">
        <v>1.1000000000000001</v>
      </c>
      <c r="AT63" s="266">
        <v>11.3</v>
      </c>
      <c r="AU63" s="272">
        <v>0.76</v>
      </c>
      <c r="AV63" s="266">
        <v>11.7</v>
      </c>
      <c r="AW63" s="272">
        <v>0.84</v>
      </c>
      <c r="AX63" s="266">
        <v>11.3</v>
      </c>
      <c r="AY63" s="272">
        <v>0.9</v>
      </c>
      <c r="AZ63" s="266">
        <v>10.7</v>
      </c>
      <c r="BA63" s="272">
        <v>0.87</v>
      </c>
      <c r="BB63" s="266">
        <v>10</v>
      </c>
      <c r="BC63" s="272">
        <v>0.99</v>
      </c>
      <c r="BD63" s="266">
        <v>11.7</v>
      </c>
      <c r="BE63" s="272">
        <v>0.9</v>
      </c>
      <c r="BF63" s="266">
        <v>13.1</v>
      </c>
      <c r="BG63" s="272">
        <v>1.2</v>
      </c>
      <c r="BH63" s="266">
        <v>13.5</v>
      </c>
      <c r="BI63" s="273">
        <v>0.7</v>
      </c>
      <c r="BJ63" s="124">
        <v>13.7</v>
      </c>
      <c r="BK63" s="274">
        <v>0.8</v>
      </c>
      <c r="BL63" s="124">
        <v>13.5</v>
      </c>
      <c r="BM63" s="274">
        <v>0.7</v>
      </c>
      <c r="BN63" s="124">
        <v>10.8</v>
      </c>
      <c r="BO63" s="274">
        <v>1</v>
      </c>
      <c r="BP63" s="124">
        <v>12.8</v>
      </c>
      <c r="BQ63" s="275">
        <v>0.9</v>
      </c>
      <c r="BR63" s="124">
        <v>11.6</v>
      </c>
      <c r="BS63" s="275">
        <v>1</v>
      </c>
      <c r="BT63" s="124">
        <v>12.9</v>
      </c>
      <c r="BU63" s="275">
        <v>0.9</v>
      </c>
      <c r="BV63" s="277">
        <v>10.8</v>
      </c>
      <c r="BW63" s="275">
        <v>1</v>
      </c>
    </row>
    <row r="64" spans="1:75" ht="12.6">
      <c r="A64" s="25" t="s">
        <v>66</v>
      </c>
      <c r="B64" s="278">
        <v>12.1</v>
      </c>
      <c r="C64" s="279">
        <v>2.97</v>
      </c>
      <c r="D64" s="280">
        <v>13.4</v>
      </c>
      <c r="E64" s="279">
        <v>3.07</v>
      </c>
      <c r="F64" s="280">
        <v>13.4</v>
      </c>
      <c r="G64" s="279">
        <v>3.06</v>
      </c>
      <c r="H64" s="280">
        <v>12.1</v>
      </c>
      <c r="I64" s="279">
        <v>2.57</v>
      </c>
      <c r="J64" s="280">
        <v>10.6</v>
      </c>
      <c r="K64" s="279">
        <v>1.88</v>
      </c>
      <c r="L64" s="280">
        <v>9.6999999999999993</v>
      </c>
      <c r="M64" s="279">
        <v>1.27</v>
      </c>
      <c r="N64" s="280">
        <v>9.5</v>
      </c>
      <c r="O64" s="279">
        <v>1.24</v>
      </c>
      <c r="P64" s="280">
        <v>8.5</v>
      </c>
      <c r="Q64" s="279">
        <v>1.18</v>
      </c>
      <c r="R64" s="280">
        <v>9</v>
      </c>
      <c r="S64" s="279">
        <v>1.21</v>
      </c>
      <c r="T64" s="280">
        <v>10.5</v>
      </c>
      <c r="U64" s="279">
        <v>1.3</v>
      </c>
      <c r="V64" s="280">
        <v>11.3</v>
      </c>
      <c r="W64" s="279">
        <v>1.33</v>
      </c>
      <c r="X64" s="280">
        <v>11</v>
      </c>
      <c r="Y64" s="279">
        <v>1.3</v>
      </c>
      <c r="Z64" s="280">
        <v>9.4</v>
      </c>
      <c r="AA64" s="279">
        <v>1.21</v>
      </c>
      <c r="AB64" s="280">
        <v>9.3000000000000007</v>
      </c>
      <c r="AC64" s="279">
        <v>1.19</v>
      </c>
      <c r="AD64" s="280">
        <v>10.199999999999999</v>
      </c>
      <c r="AE64" s="279">
        <v>1.24</v>
      </c>
      <c r="AF64" s="280">
        <v>10.7</v>
      </c>
      <c r="AG64" s="279">
        <v>1.28</v>
      </c>
      <c r="AH64" s="280">
        <v>10.6</v>
      </c>
      <c r="AI64" s="279">
        <v>1.26</v>
      </c>
      <c r="AJ64" s="280">
        <v>9.6</v>
      </c>
      <c r="AK64" s="279">
        <v>1.21</v>
      </c>
      <c r="AL64" s="280">
        <v>10.1</v>
      </c>
      <c r="AM64" s="279">
        <v>2</v>
      </c>
      <c r="AN64" s="280">
        <v>9.8000000000000007</v>
      </c>
      <c r="AO64" s="279">
        <v>1.3</v>
      </c>
      <c r="AP64" s="280">
        <v>9.9</v>
      </c>
      <c r="AQ64" s="279">
        <v>1.1000000000000001</v>
      </c>
      <c r="AR64" s="280">
        <v>9.4</v>
      </c>
      <c r="AS64" s="279">
        <v>1.1000000000000001</v>
      </c>
      <c r="AT64" s="280">
        <v>8.8000000000000007</v>
      </c>
      <c r="AU64" s="279">
        <v>0.69</v>
      </c>
      <c r="AV64" s="280">
        <v>8</v>
      </c>
      <c r="AW64" s="279">
        <v>0.73</v>
      </c>
      <c r="AX64" s="280">
        <v>7.7</v>
      </c>
      <c r="AY64" s="279">
        <v>0.8</v>
      </c>
      <c r="AZ64" s="280">
        <v>8.4</v>
      </c>
      <c r="BA64" s="279">
        <v>0.79</v>
      </c>
      <c r="BB64" s="280">
        <v>8.8000000000000007</v>
      </c>
      <c r="BC64" s="279">
        <v>0.95</v>
      </c>
      <c r="BD64" s="280">
        <v>9.4</v>
      </c>
      <c r="BE64" s="279">
        <v>0.8</v>
      </c>
      <c r="BF64" s="280">
        <v>9.6999999999999993</v>
      </c>
      <c r="BG64" s="279">
        <v>1</v>
      </c>
      <c r="BH64" s="280">
        <v>10.6</v>
      </c>
      <c r="BI64" s="281">
        <v>0.7</v>
      </c>
      <c r="BJ64" s="269">
        <v>11.2</v>
      </c>
      <c r="BK64" s="282">
        <v>0.7</v>
      </c>
      <c r="BL64" s="269">
        <v>10.5</v>
      </c>
      <c r="BM64" s="282">
        <v>0.6</v>
      </c>
      <c r="BN64" s="269">
        <v>8.9</v>
      </c>
      <c r="BO64" s="282">
        <v>0.8</v>
      </c>
      <c r="BP64" s="269">
        <v>11.9</v>
      </c>
      <c r="BQ64" s="283">
        <v>0.9</v>
      </c>
      <c r="BR64" s="269">
        <v>11.3</v>
      </c>
      <c r="BS64" s="283">
        <v>1</v>
      </c>
      <c r="BT64" s="269">
        <v>11</v>
      </c>
      <c r="BU64" s="283">
        <v>0.9</v>
      </c>
      <c r="BV64" s="277">
        <v>10.199999999999999</v>
      </c>
      <c r="BW64" s="275">
        <v>0.8</v>
      </c>
    </row>
    <row r="65" spans="1:75" ht="12.6">
      <c r="A65" s="27" t="s">
        <v>67</v>
      </c>
      <c r="B65" s="257">
        <v>19.399999999999999</v>
      </c>
      <c r="C65" s="258">
        <v>3.28</v>
      </c>
      <c r="D65" s="259">
        <v>19.5</v>
      </c>
      <c r="E65" s="258">
        <v>3.31</v>
      </c>
      <c r="F65" s="259">
        <v>20.5</v>
      </c>
      <c r="G65" s="258">
        <v>3.34</v>
      </c>
      <c r="H65" s="259">
        <v>20.8</v>
      </c>
      <c r="I65" s="258">
        <v>2.92</v>
      </c>
      <c r="J65" s="259">
        <v>17.899999999999999</v>
      </c>
      <c r="K65" s="258">
        <v>2.25</v>
      </c>
      <c r="L65" s="259">
        <v>15.9</v>
      </c>
      <c r="M65" s="258">
        <v>1.54</v>
      </c>
      <c r="N65" s="259">
        <v>14.3</v>
      </c>
      <c r="O65" s="258">
        <v>1.48</v>
      </c>
      <c r="P65" s="259">
        <v>16</v>
      </c>
      <c r="Q65" s="258">
        <v>1.58</v>
      </c>
      <c r="R65" s="259">
        <v>18.100000000000001</v>
      </c>
      <c r="S65" s="258">
        <v>1.7</v>
      </c>
      <c r="T65" s="259">
        <v>19.2</v>
      </c>
      <c r="U65" s="258">
        <v>1.81</v>
      </c>
      <c r="V65" s="259">
        <v>20</v>
      </c>
      <c r="W65" s="258">
        <v>1.82</v>
      </c>
      <c r="X65" s="259">
        <v>21.8</v>
      </c>
      <c r="Y65" s="258">
        <v>1.85</v>
      </c>
      <c r="Z65" s="259">
        <v>22.7</v>
      </c>
      <c r="AA65" s="258">
        <v>1.85</v>
      </c>
      <c r="AB65" s="259">
        <v>23.3</v>
      </c>
      <c r="AC65" s="258">
        <v>1.8</v>
      </c>
      <c r="AD65" s="259">
        <v>22.5</v>
      </c>
      <c r="AE65" s="258">
        <v>1.72</v>
      </c>
      <c r="AF65" s="259">
        <v>22.7</v>
      </c>
      <c r="AG65" s="258">
        <v>1.71</v>
      </c>
      <c r="AH65" s="259">
        <v>22.7</v>
      </c>
      <c r="AI65" s="258">
        <v>1.72</v>
      </c>
      <c r="AJ65" s="259">
        <v>19.7</v>
      </c>
      <c r="AK65" s="258">
        <v>1.65</v>
      </c>
      <c r="AL65" s="259">
        <v>17.3</v>
      </c>
      <c r="AM65" s="258">
        <v>2.6</v>
      </c>
      <c r="AN65" s="259">
        <v>16.100000000000001</v>
      </c>
      <c r="AO65" s="258">
        <v>1.8</v>
      </c>
      <c r="AP65" s="259">
        <v>16.8</v>
      </c>
      <c r="AQ65" s="258">
        <v>1.6</v>
      </c>
      <c r="AR65" s="259">
        <v>17.3</v>
      </c>
      <c r="AS65" s="258">
        <v>1.7</v>
      </c>
      <c r="AT65" s="259">
        <v>16.8</v>
      </c>
      <c r="AU65" s="258">
        <v>1.04</v>
      </c>
      <c r="AV65" s="259">
        <v>18.3</v>
      </c>
      <c r="AW65" s="258">
        <v>1.1399999999999999</v>
      </c>
      <c r="AX65" s="259">
        <v>18.8</v>
      </c>
      <c r="AY65" s="258">
        <v>1.2</v>
      </c>
      <c r="AZ65" s="259">
        <v>19.2</v>
      </c>
      <c r="BA65" s="258">
        <v>1.18</v>
      </c>
      <c r="BB65" s="259">
        <v>18.100000000000001</v>
      </c>
      <c r="BC65" s="258">
        <v>1.33</v>
      </c>
      <c r="BD65" s="259">
        <v>10.4</v>
      </c>
      <c r="BE65" s="258">
        <v>0.8</v>
      </c>
      <c r="BF65" s="259">
        <v>18.100000000000001</v>
      </c>
      <c r="BG65" s="258">
        <v>1.5</v>
      </c>
      <c r="BH65" s="259">
        <v>19.100000000000001</v>
      </c>
      <c r="BI65" s="260">
        <v>0.9</v>
      </c>
      <c r="BJ65" s="263">
        <v>19.3</v>
      </c>
      <c r="BK65" s="262">
        <v>0.9</v>
      </c>
      <c r="BL65" s="263">
        <v>19.899999999999999</v>
      </c>
      <c r="BM65" s="262">
        <v>0.9</v>
      </c>
      <c r="BN65" s="263">
        <v>19.600000000000001</v>
      </c>
      <c r="BO65" s="262">
        <v>1</v>
      </c>
      <c r="BP65" s="263">
        <v>18.600000000000001</v>
      </c>
      <c r="BQ65" s="288">
        <v>1.4</v>
      </c>
      <c r="BR65" s="263">
        <v>16.600000000000001</v>
      </c>
      <c r="BS65" s="288">
        <v>1.1000000000000001</v>
      </c>
      <c r="BT65" s="263">
        <v>16.2</v>
      </c>
      <c r="BU65" s="288">
        <v>1.3</v>
      </c>
      <c r="BV65" s="276">
        <v>13.5</v>
      </c>
      <c r="BW65" s="275">
        <v>1.3</v>
      </c>
    </row>
    <row r="66" spans="1:75">
      <c r="A66" s="124"/>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95" t="s">
        <v>123</v>
      </c>
      <c r="BQ66" s="124"/>
      <c r="BR66" s="195"/>
      <c r="BS66" s="124"/>
      <c r="BT66" s="195"/>
      <c r="BU66" s="124"/>
      <c r="BV66" s="124"/>
      <c r="BW66" s="254"/>
    </row>
    <row r="67" spans="1:75">
      <c r="A67" s="124"/>
      <c r="B67" s="8" t="s">
        <v>124</v>
      </c>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t="s">
        <v>125</v>
      </c>
      <c r="AK67" s="124"/>
      <c r="AL67" s="124" t="s">
        <v>126</v>
      </c>
      <c r="AM67" s="124"/>
      <c r="AN67" s="124" t="s">
        <v>126</v>
      </c>
      <c r="AO67" s="124"/>
      <c r="AP67" s="124" t="s">
        <v>126</v>
      </c>
      <c r="AQ67" s="124"/>
      <c r="AR67" s="124" t="s">
        <v>126</v>
      </c>
      <c r="AS67" s="124"/>
      <c r="AT67" s="124" t="s">
        <v>126</v>
      </c>
      <c r="AU67" s="124"/>
      <c r="AV67" s="124" t="s">
        <v>126</v>
      </c>
      <c r="AW67" s="124"/>
      <c r="AX67" s="124" t="s">
        <v>126</v>
      </c>
      <c r="AY67" s="124"/>
      <c r="AZ67" s="124" t="s">
        <v>126</v>
      </c>
      <c r="BA67" s="124"/>
      <c r="BB67" s="124" t="s">
        <v>126</v>
      </c>
      <c r="BC67" s="124"/>
      <c r="BD67" s="124" t="s">
        <v>126</v>
      </c>
      <c r="BE67" s="124"/>
      <c r="BF67" s="124" t="s">
        <v>126</v>
      </c>
      <c r="BG67" s="124"/>
      <c r="BH67" s="124"/>
      <c r="BI67" s="124"/>
      <c r="BJ67" s="124" t="s">
        <v>126</v>
      </c>
      <c r="BK67" s="124"/>
      <c r="BL67" s="124" t="s">
        <v>126</v>
      </c>
      <c r="BM67" s="124"/>
      <c r="BN67" s="124" t="s">
        <v>126</v>
      </c>
      <c r="BO67" s="124"/>
      <c r="BP67" s="124"/>
      <c r="BQ67" s="196" t="s">
        <v>127</v>
      </c>
      <c r="BR67" s="196" t="s">
        <v>128</v>
      </c>
      <c r="BS67" s="196"/>
      <c r="BT67" s="196"/>
      <c r="BU67" s="196"/>
      <c r="BV67" s="196" t="s">
        <v>129</v>
      </c>
      <c r="BW67" s="206"/>
    </row>
    <row r="68" spans="1:75">
      <c r="A68" s="124"/>
      <c r="B68" s="4" t="s">
        <v>130</v>
      </c>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t="s">
        <v>131</v>
      </c>
      <c r="AK68" s="124"/>
      <c r="AL68" s="124" t="s">
        <v>132</v>
      </c>
      <c r="AM68" s="124"/>
      <c r="AN68" s="124" t="s">
        <v>132</v>
      </c>
      <c r="AO68" s="124"/>
      <c r="AP68" s="124" t="s">
        <v>132</v>
      </c>
      <c r="AQ68" s="124"/>
      <c r="AR68" s="124" t="s">
        <v>133</v>
      </c>
      <c r="AS68" s="124"/>
      <c r="AT68" s="124" t="s">
        <v>133</v>
      </c>
      <c r="AU68" s="124"/>
      <c r="AV68" s="124" t="s">
        <v>133</v>
      </c>
      <c r="AW68" s="124"/>
      <c r="AX68" s="124" t="s">
        <v>133</v>
      </c>
      <c r="AY68" s="124"/>
      <c r="AZ68" s="124" t="s">
        <v>133</v>
      </c>
      <c r="BA68" s="124"/>
      <c r="BB68" s="124" t="s">
        <v>133</v>
      </c>
      <c r="BC68" s="124"/>
      <c r="BD68" s="124" t="s">
        <v>133</v>
      </c>
      <c r="BE68" s="124"/>
      <c r="BF68" s="124" t="s">
        <v>133</v>
      </c>
      <c r="BG68" s="124"/>
      <c r="BH68" s="124"/>
      <c r="BI68" s="124"/>
      <c r="BJ68" s="124" t="s">
        <v>134</v>
      </c>
      <c r="BK68" s="124"/>
      <c r="BL68" s="124" t="s">
        <v>134</v>
      </c>
      <c r="BM68" s="124"/>
      <c r="BN68" s="124" t="s">
        <v>134</v>
      </c>
      <c r="BO68" s="124"/>
      <c r="BP68" s="124"/>
      <c r="BQ68" s="124"/>
      <c r="BR68" s="124" t="s">
        <v>135</v>
      </c>
      <c r="BS68" s="124"/>
      <c r="BT68" s="124"/>
      <c r="BU68" s="124"/>
      <c r="BV68" s="124" t="s">
        <v>135</v>
      </c>
      <c r="BW68" s="254"/>
    </row>
    <row r="69" spans="1:75">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t="s">
        <v>132</v>
      </c>
      <c r="AK69" s="124"/>
      <c r="AL69" s="124" t="s">
        <v>136</v>
      </c>
      <c r="AM69" s="124"/>
      <c r="AN69" s="124" t="s">
        <v>137</v>
      </c>
      <c r="AO69" s="124"/>
      <c r="AP69" s="124" t="s">
        <v>138</v>
      </c>
      <c r="AQ69" s="124"/>
      <c r="AR69" s="124" t="s">
        <v>139</v>
      </c>
      <c r="AS69" s="124"/>
      <c r="AT69" s="124" t="s">
        <v>140</v>
      </c>
      <c r="AU69" s="124"/>
      <c r="AV69" s="124" t="s">
        <v>141</v>
      </c>
      <c r="AW69" s="124"/>
      <c r="AX69" s="124" t="s">
        <v>142</v>
      </c>
      <c r="AY69" s="124"/>
      <c r="AZ69" s="124" t="s">
        <v>143</v>
      </c>
      <c r="BA69" s="124"/>
      <c r="BB69" s="124" t="s">
        <v>144</v>
      </c>
      <c r="BC69" s="124"/>
      <c r="BD69" s="124" t="s">
        <v>145</v>
      </c>
      <c r="BE69" s="124"/>
      <c r="BF69" s="124" t="s">
        <v>146</v>
      </c>
      <c r="BG69" s="124"/>
      <c r="BH69" s="124"/>
      <c r="BI69" s="124"/>
      <c r="BJ69" s="124" t="s">
        <v>147</v>
      </c>
      <c r="BK69" s="124"/>
      <c r="BL69" s="124" t="s">
        <v>147</v>
      </c>
      <c r="BM69" s="124"/>
      <c r="BN69" s="124" t="s">
        <v>147</v>
      </c>
      <c r="BO69" s="124"/>
      <c r="BP69" s="124"/>
      <c r="BQ69" s="124"/>
      <c r="BR69" s="124" t="s">
        <v>148</v>
      </c>
      <c r="BS69" s="124"/>
      <c r="BT69" s="124"/>
      <c r="BU69" s="124"/>
      <c r="BV69" s="124" t="s">
        <v>148</v>
      </c>
      <c r="BW69" s="254"/>
    </row>
    <row r="70" spans="1:75">
      <c r="A70" s="12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t="s">
        <v>149</v>
      </c>
      <c r="AK70" s="124"/>
      <c r="AL70" s="124" t="s">
        <v>150</v>
      </c>
      <c r="AM70" s="124"/>
      <c r="AN70" s="124" t="s">
        <v>150</v>
      </c>
      <c r="AO70" s="124"/>
      <c r="AP70" s="124" t="s">
        <v>150</v>
      </c>
      <c r="AQ70" s="124"/>
      <c r="AR70" s="124" t="s">
        <v>151</v>
      </c>
      <c r="AS70" s="124"/>
      <c r="AT70" s="124" t="s">
        <v>152</v>
      </c>
      <c r="AU70" s="124"/>
      <c r="AV70" s="124" t="s">
        <v>152</v>
      </c>
      <c r="AW70" s="124"/>
      <c r="AX70" s="124" t="s">
        <v>152</v>
      </c>
      <c r="AY70" s="124"/>
      <c r="AZ70" s="124" t="s">
        <v>152</v>
      </c>
      <c r="BA70" s="124"/>
      <c r="BB70" s="124" t="s">
        <v>152</v>
      </c>
      <c r="BC70" s="124"/>
      <c r="BD70" s="124" t="s">
        <v>152</v>
      </c>
      <c r="BE70" s="124"/>
      <c r="BF70" s="124" t="s">
        <v>152</v>
      </c>
      <c r="BG70" s="124"/>
      <c r="BH70" s="124"/>
      <c r="BI70" s="124"/>
      <c r="BJ70" s="124"/>
      <c r="BK70" s="124"/>
      <c r="BL70" s="124"/>
      <c r="BM70" s="124"/>
      <c r="BN70" s="124"/>
      <c r="BO70" s="124"/>
      <c r="BP70" s="124"/>
      <c r="BQ70" s="124"/>
      <c r="BR70" s="124" t="s">
        <v>153</v>
      </c>
      <c r="BS70" s="124"/>
      <c r="BT70" s="124"/>
      <c r="BU70" s="124"/>
      <c r="BV70" s="124" t="s">
        <v>154</v>
      </c>
      <c r="BW70" s="254"/>
    </row>
    <row r="71" spans="1:75">
      <c r="A71" s="124"/>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t="s">
        <v>150</v>
      </c>
      <c r="AK71" s="124"/>
      <c r="AL71" s="124" t="s">
        <v>155</v>
      </c>
      <c r="AM71" s="124"/>
      <c r="AN71" s="124" t="s">
        <v>156</v>
      </c>
      <c r="AO71" s="124"/>
      <c r="AP71" s="124" t="s">
        <v>157</v>
      </c>
      <c r="AQ71" s="124"/>
      <c r="AR71" s="124" t="s">
        <v>158</v>
      </c>
      <c r="AS71" s="124"/>
      <c r="AT71" s="124" t="s">
        <v>159</v>
      </c>
      <c r="AU71" s="124"/>
      <c r="AV71" s="124" t="s">
        <v>160</v>
      </c>
      <c r="AW71" s="124"/>
      <c r="AX71" s="124" t="s">
        <v>161</v>
      </c>
      <c r="AY71" s="124"/>
      <c r="AZ71" s="124" t="s">
        <v>162</v>
      </c>
      <c r="BA71" s="124"/>
      <c r="BB71" s="124" t="s">
        <v>163</v>
      </c>
      <c r="BC71" s="124"/>
      <c r="BD71" s="124" t="s">
        <v>164</v>
      </c>
      <c r="BE71" s="124"/>
      <c r="BF71" s="124" t="s">
        <v>165</v>
      </c>
      <c r="BG71" s="124"/>
      <c r="BH71" s="124"/>
      <c r="BI71" s="124"/>
      <c r="BJ71" s="124" t="s">
        <v>166</v>
      </c>
      <c r="BK71" s="124"/>
      <c r="BL71" s="124" t="s">
        <v>166</v>
      </c>
      <c r="BM71" s="124"/>
      <c r="BN71" s="124" t="s">
        <v>167</v>
      </c>
      <c r="BO71" s="124"/>
      <c r="BP71" s="124"/>
      <c r="BQ71" s="124"/>
      <c r="BR71" s="124"/>
      <c r="BS71" s="124"/>
      <c r="BT71" s="124"/>
      <c r="BU71" s="124"/>
      <c r="BV71" s="124"/>
      <c r="BW71" s="254"/>
    </row>
    <row r="72" spans="1:75">
      <c r="A72" s="124"/>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t="s">
        <v>168</v>
      </c>
      <c r="AK72" s="124"/>
      <c r="AL72" s="124" t="s">
        <v>169</v>
      </c>
      <c r="AM72" s="124"/>
      <c r="AN72" s="124" t="s">
        <v>170</v>
      </c>
      <c r="AO72" s="124"/>
      <c r="AP72" s="124" t="s">
        <v>170</v>
      </c>
      <c r="AQ72" s="124"/>
      <c r="AR72" s="124" t="s">
        <v>171</v>
      </c>
      <c r="AS72" s="124"/>
      <c r="AT72" s="124" t="s">
        <v>172</v>
      </c>
      <c r="AU72" s="124"/>
      <c r="AV72" s="124" t="s">
        <v>173</v>
      </c>
      <c r="AW72" s="124"/>
      <c r="AX72" s="124" t="s">
        <v>173</v>
      </c>
      <c r="AY72" s="124"/>
      <c r="AZ72" s="124" t="s">
        <v>173</v>
      </c>
      <c r="BA72" s="124"/>
      <c r="BB72" s="124" t="s">
        <v>173</v>
      </c>
      <c r="BC72" s="124"/>
      <c r="BD72" s="124" t="s">
        <v>173</v>
      </c>
      <c r="BE72" s="124"/>
      <c r="BF72" s="124" t="s">
        <v>173</v>
      </c>
      <c r="BG72" s="124"/>
      <c r="BH72" s="124"/>
      <c r="BI72" s="124"/>
      <c r="BJ72" s="125" t="s">
        <v>173</v>
      </c>
      <c r="BK72" s="124"/>
      <c r="BL72" s="125" t="s">
        <v>173</v>
      </c>
      <c r="BM72" s="124"/>
      <c r="BN72" s="125" t="s">
        <v>173</v>
      </c>
      <c r="BO72" s="124"/>
      <c r="BP72" s="125"/>
      <c r="BQ72" s="124"/>
      <c r="BR72" s="125"/>
      <c r="BS72" s="124"/>
      <c r="BT72" s="125"/>
      <c r="BU72" s="124"/>
      <c r="BV72" s="124"/>
      <c r="BW72" s="254"/>
    </row>
    <row r="73" spans="1:75">
      <c r="A73" s="12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t="s">
        <v>174</v>
      </c>
      <c r="AK73" s="124"/>
      <c r="AL73" s="124" t="s">
        <v>175</v>
      </c>
      <c r="AM73" s="124"/>
      <c r="AN73" s="124" t="s">
        <v>175</v>
      </c>
      <c r="AO73" s="124"/>
      <c r="AP73" s="124" t="s">
        <v>176</v>
      </c>
      <c r="AQ73" s="124"/>
      <c r="AR73" s="124"/>
      <c r="AS73" s="124"/>
      <c r="AT73" s="124" t="s">
        <v>173</v>
      </c>
      <c r="AU73" s="124"/>
      <c r="AV73" s="124">
        <v>39142</v>
      </c>
      <c r="AW73" s="124"/>
      <c r="AX73" s="124">
        <v>39326</v>
      </c>
      <c r="AY73" s="124"/>
      <c r="AZ73" s="124" t="s">
        <v>177</v>
      </c>
      <c r="BA73" s="124"/>
      <c r="BB73" s="124" t="s">
        <v>178</v>
      </c>
      <c r="BC73" s="124"/>
      <c r="BD73" s="124" t="s">
        <v>179</v>
      </c>
      <c r="BE73" s="124"/>
      <c r="BF73" s="124" t="s">
        <v>180</v>
      </c>
      <c r="BG73" s="124"/>
      <c r="BH73" s="124"/>
      <c r="BI73" s="124"/>
      <c r="BJ73" s="289">
        <v>41760</v>
      </c>
      <c r="BK73" s="124"/>
      <c r="BL73" s="289">
        <v>42095</v>
      </c>
      <c r="BM73" s="124"/>
      <c r="BN73" s="289">
        <v>42795</v>
      </c>
      <c r="BO73" s="124"/>
      <c r="BP73" s="289"/>
      <c r="BQ73" s="124"/>
      <c r="BR73" s="289"/>
      <c r="BS73" s="124"/>
      <c r="BT73" s="289"/>
      <c r="BU73" s="124"/>
      <c r="BV73" s="124"/>
      <c r="BW73" s="254"/>
    </row>
    <row r="74" spans="1:75">
      <c r="A74" s="12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t="s">
        <v>173</v>
      </c>
      <c r="AK74" s="124"/>
      <c r="AL74" s="124"/>
      <c r="AM74" s="124"/>
      <c r="AN74" s="124"/>
      <c r="AO74" s="124"/>
      <c r="AP74" s="124"/>
      <c r="AQ74" s="124"/>
      <c r="AR74" s="124"/>
      <c r="AS74" s="124"/>
      <c r="AT74" s="124"/>
      <c r="AU74" s="124"/>
      <c r="AV74" s="124"/>
      <c r="AW74" s="124"/>
      <c r="AX74" s="124"/>
      <c r="AY74" s="124"/>
      <c r="AZ74" s="124"/>
      <c r="BA74" s="124"/>
      <c r="BB74" s="124"/>
      <c r="BC74" s="124"/>
      <c r="BD74" s="124"/>
      <c r="BE74" s="124"/>
      <c r="BF74" s="124"/>
      <c r="BG74" s="124"/>
      <c r="BH74" s="124"/>
      <c r="BI74" s="124"/>
      <c r="BJ74" s="124"/>
      <c r="BK74" s="124"/>
      <c r="BL74" s="124"/>
      <c r="BM74" s="124"/>
      <c r="BN74" s="124"/>
      <c r="BO74" s="124"/>
      <c r="BP74" s="124"/>
      <c r="BQ74" s="124"/>
      <c r="BR74" s="124"/>
      <c r="BS74" s="124"/>
      <c r="BT74" s="124"/>
      <c r="BU74" s="124"/>
      <c r="BV74" s="124"/>
      <c r="BW74" s="254"/>
    </row>
  </sheetData>
  <mergeCells count="37">
    <mergeCell ref="BV4:BW4"/>
    <mergeCell ref="B4:C4"/>
    <mergeCell ref="N4:O4"/>
    <mergeCell ref="L4:M4"/>
    <mergeCell ref="J4:K4"/>
    <mergeCell ref="H4:I4"/>
    <mergeCell ref="F4:G4"/>
    <mergeCell ref="D4:E4"/>
    <mergeCell ref="P4:Q4"/>
    <mergeCell ref="R4:S4"/>
    <mergeCell ref="X4:Y4"/>
    <mergeCell ref="AB4:AC4"/>
    <mergeCell ref="Z4:AA4"/>
    <mergeCell ref="V4:W4"/>
    <mergeCell ref="T4:U4"/>
    <mergeCell ref="AH4:AI4"/>
    <mergeCell ref="AD4:AE4"/>
    <mergeCell ref="BN4:BO4"/>
    <mergeCell ref="AL4:AM4"/>
    <mergeCell ref="AF4:AG4"/>
    <mergeCell ref="BL4:BM4"/>
    <mergeCell ref="AJ4:AK4"/>
    <mergeCell ref="AV4:AW4"/>
    <mergeCell ref="BB4:BC4"/>
    <mergeCell ref="AZ4:BA4"/>
    <mergeCell ref="BD4:BE4"/>
    <mergeCell ref="AX4:AY4"/>
    <mergeCell ref="AT4:AU4"/>
    <mergeCell ref="AR4:AS4"/>
    <mergeCell ref="BH4:BI4"/>
    <mergeCell ref="BJ4:BK4"/>
    <mergeCell ref="BF4:BG4"/>
    <mergeCell ref="AN4:AO4"/>
    <mergeCell ref="AP4:AQ4"/>
    <mergeCell ref="BT4:BU4"/>
    <mergeCell ref="BR4:BS4"/>
    <mergeCell ref="BP4:BQ4"/>
  </mergeCells>
  <phoneticPr fontId="0" type="noConversion"/>
  <hyperlinks>
    <hyperlink ref="AT73" r:id="rId1" xr:uid="{00000000-0004-0000-0100-000000000000}"/>
    <hyperlink ref="AV72" r:id="rId2" xr:uid="{00000000-0004-0000-0100-000001000000}"/>
    <hyperlink ref="AX72" r:id="rId3" xr:uid="{00000000-0004-0000-0100-000002000000}"/>
    <hyperlink ref="AZ72" r:id="rId4" xr:uid="{00000000-0004-0000-0100-000003000000}"/>
    <hyperlink ref="BB72" r:id="rId5" xr:uid="{00000000-0004-0000-0100-000004000000}"/>
    <hyperlink ref="BD72" r:id="rId6" xr:uid="{00000000-0004-0000-0100-000005000000}"/>
    <hyperlink ref="BF72" r:id="rId7" xr:uid="{00000000-0004-0000-0100-000006000000}"/>
    <hyperlink ref="BJ72" r:id="rId8" xr:uid="{00000000-0004-0000-0100-000007000000}"/>
    <hyperlink ref="BL72" r:id="rId9" xr:uid="{00000000-0004-0000-0100-000008000000}"/>
    <hyperlink ref="BN72" r:id="rId10" xr:uid="{00000000-0004-0000-0100-000009000000}"/>
  </hyperlinks>
  <printOptions horizontalCentered="1"/>
  <pageMargins left="0.5" right="0.5" top="0.5" bottom="0.5" header="0.5" footer="0.5"/>
  <pageSetup orientation="portrait" r:id="rId11"/>
  <headerFooter alignWithMargins="0"/>
  <colBreaks count="3" manualBreakCount="3">
    <brk id="7" max="1048575" man="1"/>
    <brk id="17" max="1048575" man="1"/>
    <brk id="2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8"/>
  </sheetPr>
  <dimension ref="A1:DQ101"/>
  <sheetViews>
    <sheetView zoomScale="70" zoomScaleNormal="70" workbookViewId="0">
      <pane xSplit="1" topLeftCell="CN1" activePane="topRight" state="frozen"/>
      <selection pane="topRight" activeCell="BN13" sqref="BN13"/>
    </sheetView>
  </sheetViews>
  <sheetFormatPr defaultColWidth="9.33203125" defaultRowHeight="12.6"/>
  <cols>
    <col min="1" max="1" width="23.5" style="16" customWidth="1"/>
    <col min="2" max="2" width="11.5" style="13" customWidth="1"/>
    <col min="3" max="3" width="9.5" style="13" customWidth="1"/>
    <col min="4" max="4" width="7.1640625" style="13" customWidth="1"/>
    <col min="5" max="5" width="7.5" style="13" customWidth="1"/>
    <col min="6" max="6" width="7.1640625" style="13" customWidth="1"/>
    <col min="7" max="7" width="7.5" style="13" customWidth="1"/>
    <col min="8" max="8" width="7.1640625" style="13" customWidth="1"/>
    <col min="9" max="9" width="7.5" style="14" customWidth="1"/>
    <col min="10" max="10" width="7.1640625" style="14" customWidth="1"/>
    <col min="11" max="11" width="9.6640625" style="14" customWidth="1"/>
    <col min="12" max="12" width="8.6640625" style="14" customWidth="1"/>
    <col min="13" max="13" width="8.83203125" style="14" customWidth="1"/>
    <col min="14" max="14" width="11.1640625" style="17" customWidth="1"/>
    <col min="15" max="15" width="6.83203125" style="13" customWidth="1"/>
    <col min="16" max="16" width="7.1640625" style="13" customWidth="1"/>
    <col min="17" max="17" width="7.1640625" style="14" customWidth="1"/>
    <col min="18" max="18" width="10.83203125" style="17" customWidth="1"/>
    <col min="19" max="19" width="8" style="14" customWidth="1"/>
    <col min="20" max="20" width="7.1640625" style="14" customWidth="1"/>
    <col min="21" max="21" width="10.83203125" style="17" customWidth="1"/>
    <col min="22" max="22" width="8" style="14" customWidth="1"/>
    <col min="23" max="23" width="9.83203125" style="14" customWidth="1"/>
    <col min="24" max="24" width="10.83203125" style="17" customWidth="1"/>
    <col min="25" max="25" width="8" style="14" customWidth="1"/>
    <col min="26" max="26" width="11.83203125" style="14" customWidth="1"/>
    <col min="27" max="27" width="10.83203125" style="17" customWidth="1"/>
    <col min="28" max="28" width="8" style="14" customWidth="1"/>
    <col min="29" max="29" width="10.5" style="14" customWidth="1"/>
    <col min="30" max="30" width="10.83203125" style="17" customWidth="1"/>
    <col min="31" max="31" width="8" style="14" customWidth="1"/>
    <col min="32" max="32" width="10.33203125" style="14" customWidth="1"/>
    <col min="33" max="33" width="10.83203125" style="17" customWidth="1"/>
    <col min="34" max="34" width="8" style="14" customWidth="1"/>
    <col min="35" max="35" width="12.6640625" style="14" customWidth="1"/>
    <col min="36" max="36" width="10.83203125" style="17" customWidth="1"/>
    <col min="37" max="37" width="8" style="14" customWidth="1"/>
    <col min="38" max="38" width="12.6640625" style="14" customWidth="1"/>
    <col min="39" max="39" width="10.83203125" style="17" customWidth="1"/>
    <col min="40" max="40" width="8" style="14" customWidth="1"/>
    <col min="41" max="41" width="12.6640625" style="14" customWidth="1"/>
    <col min="42" max="42" width="10.83203125" style="17" customWidth="1"/>
    <col min="43" max="43" width="8" style="14" customWidth="1"/>
    <col min="44" max="44" width="11.83203125" style="17" customWidth="1"/>
    <col min="45" max="45" width="12.5" style="17" customWidth="1"/>
    <col min="46" max="46" width="12.6640625" style="17" customWidth="1"/>
    <col min="47" max="47" width="11.83203125" style="17" customWidth="1"/>
    <col min="48" max="48" width="12.5" style="17" customWidth="1"/>
    <col min="49" max="49" width="12.6640625" style="17" customWidth="1"/>
    <col min="50" max="50" width="11.83203125" style="17" customWidth="1"/>
    <col min="51" max="51" width="12.5" style="17" customWidth="1"/>
    <col min="52" max="52" width="12.6640625" style="17" customWidth="1"/>
    <col min="53" max="55" width="12.6640625" style="10" customWidth="1"/>
    <col min="56" max="56" width="11.83203125" style="17" customWidth="1"/>
    <col min="57" max="57" width="12.5" style="17" customWidth="1"/>
    <col min="58" max="58" width="12.6640625" style="17" customWidth="1"/>
    <col min="59" max="59" width="11.83203125" style="17" customWidth="1"/>
    <col min="60" max="60" width="12.5" style="17" customWidth="1"/>
    <col min="61" max="64" width="12.6640625" style="17" customWidth="1"/>
    <col min="65" max="67" width="12.6640625" style="10" customWidth="1"/>
    <col min="68" max="68" width="14.5" style="14" customWidth="1"/>
    <col min="69" max="69" width="19.5" style="17" customWidth="1"/>
    <col min="70" max="70" width="17.33203125" style="14" customWidth="1"/>
    <col min="71" max="71" width="14.5" style="14" customWidth="1"/>
    <col min="72" max="72" width="20.83203125" style="13" customWidth="1"/>
    <col min="73" max="73" width="18.6640625" style="14" customWidth="1"/>
    <col min="74" max="74" width="9.33203125" style="13" customWidth="1"/>
    <col min="75" max="75" width="14.5" style="14" customWidth="1"/>
    <col min="76" max="76" width="19.5" style="17" customWidth="1"/>
    <col min="77" max="77" width="17.33203125" style="14" customWidth="1"/>
    <col min="78" max="78" width="14.5" style="14" customWidth="1"/>
    <col min="79" max="79" width="20.83203125" style="13" customWidth="1"/>
    <col min="80" max="80" width="18.6640625" style="14" customWidth="1"/>
    <col min="81" max="81" width="9.33203125" style="13" customWidth="1"/>
    <col min="82" max="82" width="14.5" style="14" customWidth="1"/>
    <col min="83" max="83" width="19.5" style="17" customWidth="1"/>
    <col min="84" max="84" width="17.33203125" style="14" customWidth="1"/>
    <col min="85" max="85" width="14.5" style="14" customWidth="1"/>
    <col min="86" max="86" width="20.83203125" style="13" customWidth="1"/>
    <col min="87" max="87" width="18.6640625" style="14" customWidth="1"/>
    <col min="88" max="88" width="9.33203125" style="13" customWidth="1"/>
    <col min="89" max="89" width="14.5" style="14" customWidth="1"/>
    <col min="90" max="90" width="19.5" style="17" customWidth="1"/>
    <col min="91" max="91" width="17.33203125" style="14" customWidth="1"/>
    <col min="92" max="92" width="14.5" style="14" customWidth="1"/>
    <col min="93" max="93" width="20.83203125" style="13" customWidth="1"/>
    <col min="94" max="94" width="18.6640625" style="14" customWidth="1"/>
    <col min="95" max="95" width="9.33203125" style="17"/>
    <col min="96" max="96" width="14.5" style="14" customWidth="1"/>
    <col min="97" max="97" width="19.5" style="17" customWidth="1"/>
    <col min="98" max="98" width="17.33203125" style="14" customWidth="1"/>
    <col min="99" max="99" width="14.5" style="14" customWidth="1"/>
    <col min="100" max="100" width="20.83203125" style="13" customWidth="1"/>
    <col min="101" max="101" width="18.6640625" style="14" customWidth="1"/>
    <col min="102" max="102" width="9.33203125" style="17"/>
    <col min="103" max="103" width="18.6640625" style="14" customWidth="1"/>
    <col min="104" max="104" width="18.6640625" style="219" customWidth="1"/>
    <col min="105" max="106" width="18.6640625" style="14" customWidth="1"/>
    <col min="107" max="107" width="18.6640625" style="219" customWidth="1"/>
    <col min="108" max="108" width="18.6640625" style="14" customWidth="1"/>
    <col min="109" max="109" width="9.33203125" style="17"/>
    <col min="110" max="110" width="18.6640625" style="14" customWidth="1"/>
    <col min="111" max="111" width="18.6640625" style="219" customWidth="1"/>
    <col min="112" max="113" width="18.6640625" style="14" customWidth="1"/>
    <col min="114" max="114" width="18.6640625" style="219" customWidth="1"/>
    <col min="115" max="115" width="18.6640625" style="14" customWidth="1"/>
    <col min="116" max="117" width="13.83203125" style="13" bestFit="1" customWidth="1"/>
    <col min="118" max="118" width="15" style="13" bestFit="1" customWidth="1"/>
    <col min="119" max="119" width="11.1640625" style="190" bestFit="1" customWidth="1"/>
    <col min="120" max="120" width="12.33203125" style="190" bestFit="1" customWidth="1"/>
    <col min="121" max="121" width="19.6640625" style="191" customWidth="1"/>
    <col min="122" max="16384" width="9.33203125" style="13"/>
  </cols>
  <sheetData>
    <row r="1" spans="1:121">
      <c r="A1" s="290"/>
      <c r="B1" s="5"/>
      <c r="C1" s="291"/>
      <c r="D1" s="5"/>
      <c r="E1" s="5"/>
      <c r="F1" s="5"/>
      <c r="G1" s="5"/>
      <c r="H1" s="5"/>
      <c r="I1" s="292"/>
      <c r="J1" s="292"/>
      <c r="K1" s="292"/>
      <c r="L1" s="292"/>
      <c r="M1" s="292"/>
      <c r="N1" s="10"/>
      <c r="O1" s="5"/>
      <c r="P1" s="5"/>
      <c r="Q1" s="293" t="s">
        <v>181</v>
      </c>
      <c r="R1" s="165"/>
      <c r="S1" s="199"/>
      <c r="T1" s="293"/>
      <c r="U1" s="165"/>
      <c r="V1" s="199"/>
      <c r="W1" s="293"/>
      <c r="X1" s="165"/>
      <c r="Y1" s="199"/>
      <c r="Z1" s="293"/>
      <c r="AA1" s="165"/>
      <c r="AB1" s="199"/>
      <c r="AC1" s="293"/>
      <c r="AD1" s="165"/>
      <c r="AE1" s="199"/>
      <c r="AF1" s="293"/>
      <c r="AG1" s="165"/>
      <c r="AH1" s="199"/>
      <c r="AI1" s="293"/>
      <c r="AJ1" s="165"/>
      <c r="AK1" s="199"/>
      <c r="AL1" s="293"/>
      <c r="AM1" s="165"/>
      <c r="AN1" s="199"/>
      <c r="AO1" s="293"/>
      <c r="AP1" s="165"/>
      <c r="AQ1" s="199"/>
      <c r="AR1" s="294"/>
      <c r="AS1" s="165"/>
      <c r="AT1" s="295"/>
      <c r="AU1" s="294"/>
      <c r="AV1" s="165"/>
      <c r="AW1" s="295"/>
      <c r="AX1" s="294"/>
      <c r="AY1" s="165"/>
      <c r="AZ1" s="295"/>
      <c r="BA1" s="165"/>
      <c r="BB1" s="130"/>
      <c r="BC1" s="165"/>
      <c r="BD1" s="294"/>
      <c r="BE1" s="165"/>
      <c r="BF1" s="295"/>
      <c r="BG1" s="294"/>
      <c r="BH1" s="165"/>
      <c r="BI1" s="295"/>
      <c r="BJ1" s="165"/>
      <c r="BK1" s="165"/>
      <c r="BL1" s="165"/>
      <c r="BM1" s="165"/>
      <c r="BN1" s="165"/>
      <c r="BO1" s="165"/>
      <c r="BP1" s="115">
        <v>2013</v>
      </c>
      <c r="BQ1" s="211"/>
      <c r="BR1" s="296"/>
      <c r="BS1" s="115">
        <v>2008</v>
      </c>
      <c r="BT1" s="211"/>
      <c r="BU1" s="296"/>
      <c r="BV1" s="5"/>
      <c r="BW1" s="115">
        <v>2014</v>
      </c>
      <c r="BX1" s="211"/>
      <c r="BY1" s="296"/>
      <c r="BZ1" s="115">
        <v>2009</v>
      </c>
      <c r="CA1" s="211"/>
      <c r="CB1" s="296"/>
      <c r="CC1" s="5"/>
      <c r="CD1" s="115">
        <v>2015</v>
      </c>
      <c r="CE1" s="211"/>
      <c r="CF1" s="296"/>
      <c r="CG1" s="115">
        <v>2010</v>
      </c>
      <c r="CH1" s="211"/>
      <c r="CI1" s="296"/>
      <c r="CJ1" s="5"/>
      <c r="CK1" s="115">
        <v>2016</v>
      </c>
      <c r="CL1" s="211"/>
      <c r="CM1" s="296"/>
      <c r="CN1" s="115">
        <v>2011</v>
      </c>
      <c r="CO1" s="211"/>
      <c r="CP1" s="296"/>
      <c r="CQ1" s="10"/>
      <c r="CR1" s="115">
        <v>2017</v>
      </c>
      <c r="CS1" s="211"/>
      <c r="CT1" s="296"/>
      <c r="CU1" s="115">
        <v>2012</v>
      </c>
      <c r="CV1" s="211"/>
      <c r="CW1" s="296"/>
      <c r="CX1" s="10"/>
      <c r="CY1" s="115">
        <v>2018</v>
      </c>
      <c r="CZ1" s="297"/>
      <c r="DA1" s="296"/>
      <c r="DB1" s="115">
        <v>2013</v>
      </c>
      <c r="DC1" s="297"/>
      <c r="DD1" s="296"/>
      <c r="DE1" s="10"/>
      <c r="DF1" s="115">
        <v>2019</v>
      </c>
      <c r="DG1" s="297"/>
      <c r="DH1" s="296"/>
      <c r="DI1" s="298">
        <v>2014</v>
      </c>
      <c r="DJ1" s="299"/>
      <c r="DK1" s="300"/>
      <c r="DL1" s="5"/>
      <c r="DM1" s="5"/>
      <c r="DN1" s="5"/>
      <c r="DO1" s="191"/>
      <c r="DP1" s="191"/>
    </row>
    <row r="2" spans="1:121" ht="99.95">
      <c r="A2" s="290"/>
      <c r="B2" s="301" t="s">
        <v>182</v>
      </c>
      <c r="C2" s="302" t="s">
        <v>183</v>
      </c>
      <c r="D2" s="5"/>
      <c r="E2" s="5"/>
      <c r="F2" s="5"/>
      <c r="G2" s="5"/>
      <c r="H2" s="5"/>
      <c r="I2" s="292"/>
      <c r="J2" s="292"/>
      <c r="K2" s="292"/>
      <c r="L2" s="292"/>
      <c r="M2" s="292"/>
      <c r="N2" s="303" t="s">
        <v>182</v>
      </c>
      <c r="O2" s="302" t="s">
        <v>184</v>
      </c>
      <c r="P2" s="5"/>
      <c r="Q2" s="304">
        <v>2003</v>
      </c>
      <c r="R2" s="305"/>
      <c r="S2" s="305"/>
      <c r="T2" s="304">
        <v>2004</v>
      </c>
      <c r="U2" s="305"/>
      <c r="V2" s="305"/>
      <c r="W2" s="304">
        <v>2005</v>
      </c>
      <c r="X2" s="305"/>
      <c r="Y2" s="305"/>
      <c r="Z2" s="304">
        <v>2006</v>
      </c>
      <c r="AA2" s="305"/>
      <c r="AB2" s="305"/>
      <c r="AC2" s="304">
        <v>2007</v>
      </c>
      <c r="AD2" s="305"/>
      <c r="AE2" s="305"/>
      <c r="AF2" s="304">
        <v>2008</v>
      </c>
      <c r="AG2" s="305"/>
      <c r="AH2" s="305"/>
      <c r="AI2" s="304">
        <v>2009</v>
      </c>
      <c r="AJ2" s="305"/>
      <c r="AK2" s="305"/>
      <c r="AL2" s="304">
        <v>2010</v>
      </c>
      <c r="AM2" s="305"/>
      <c r="AN2" s="305"/>
      <c r="AO2" s="304">
        <v>2011</v>
      </c>
      <c r="AP2" s="305"/>
      <c r="AQ2" s="296"/>
      <c r="AR2" s="306"/>
      <c r="AS2" s="226">
        <v>2012</v>
      </c>
      <c r="AT2" s="307"/>
      <c r="AU2" s="306"/>
      <c r="AV2" s="226">
        <v>2013</v>
      </c>
      <c r="AW2" s="307"/>
      <c r="AX2" s="306"/>
      <c r="AY2" s="226">
        <v>2014</v>
      </c>
      <c r="AZ2" s="307"/>
      <c r="BA2" s="194"/>
      <c r="BB2" s="194">
        <v>2015</v>
      </c>
      <c r="BC2" s="194"/>
      <c r="BD2" s="306"/>
      <c r="BE2" s="226">
        <v>2016</v>
      </c>
      <c r="BF2" s="307"/>
      <c r="BG2" s="306"/>
      <c r="BH2" s="226">
        <v>2017</v>
      </c>
      <c r="BI2" s="307"/>
      <c r="BJ2" s="194"/>
      <c r="BK2" s="194">
        <v>2018</v>
      </c>
      <c r="BL2" s="194"/>
      <c r="BM2" s="207"/>
      <c r="BN2" s="207">
        <v>2019</v>
      </c>
      <c r="BO2" s="207"/>
      <c r="BP2" s="79" t="s">
        <v>185</v>
      </c>
      <c r="BQ2" s="116" t="s">
        <v>186</v>
      </c>
      <c r="BR2" s="212" t="s">
        <v>187</v>
      </c>
      <c r="BS2" s="79" t="s">
        <v>185</v>
      </c>
      <c r="BT2" s="116" t="s">
        <v>188</v>
      </c>
      <c r="BU2" s="212" t="s">
        <v>187</v>
      </c>
      <c r="BV2" s="5"/>
      <c r="BW2" s="79" t="s">
        <v>185</v>
      </c>
      <c r="BX2" s="116" t="s">
        <v>189</v>
      </c>
      <c r="BY2" s="212" t="s">
        <v>187</v>
      </c>
      <c r="BZ2" s="79" t="s">
        <v>185</v>
      </c>
      <c r="CA2" s="116" t="s">
        <v>190</v>
      </c>
      <c r="CB2" s="212" t="s">
        <v>187</v>
      </c>
      <c r="CC2" s="5"/>
      <c r="CD2" s="79" t="s">
        <v>185</v>
      </c>
      <c r="CE2" s="116" t="s">
        <v>191</v>
      </c>
      <c r="CF2" s="212" t="s">
        <v>187</v>
      </c>
      <c r="CG2" s="79" t="s">
        <v>185</v>
      </c>
      <c r="CH2" s="116" t="s">
        <v>192</v>
      </c>
      <c r="CI2" s="212" t="s">
        <v>187</v>
      </c>
      <c r="CJ2" s="5"/>
      <c r="CK2" s="79" t="s">
        <v>185</v>
      </c>
      <c r="CL2" s="116" t="s">
        <v>193</v>
      </c>
      <c r="CM2" s="212" t="s">
        <v>187</v>
      </c>
      <c r="CN2" s="79" t="s">
        <v>185</v>
      </c>
      <c r="CO2" s="116" t="s">
        <v>192</v>
      </c>
      <c r="CP2" s="212" t="s">
        <v>187</v>
      </c>
      <c r="CQ2" s="10"/>
      <c r="CR2" s="79" t="s">
        <v>185</v>
      </c>
      <c r="CS2" s="116" t="s">
        <v>194</v>
      </c>
      <c r="CT2" s="212" t="s">
        <v>187</v>
      </c>
      <c r="CU2" s="79" t="s">
        <v>185</v>
      </c>
      <c r="CV2" s="116" t="s">
        <v>195</v>
      </c>
      <c r="CW2" s="212" t="s">
        <v>187</v>
      </c>
      <c r="CX2" s="10"/>
      <c r="CY2" s="79" t="s">
        <v>185</v>
      </c>
      <c r="CZ2" s="215" t="s">
        <v>196</v>
      </c>
      <c r="DA2" s="212" t="s">
        <v>187</v>
      </c>
      <c r="DB2" s="79" t="s">
        <v>185</v>
      </c>
      <c r="DC2" s="215" t="s">
        <v>196</v>
      </c>
      <c r="DD2" s="212" t="s">
        <v>187</v>
      </c>
      <c r="DE2" s="10"/>
      <c r="DF2" s="79" t="s">
        <v>185</v>
      </c>
      <c r="DG2" s="215" t="s">
        <v>197</v>
      </c>
      <c r="DH2" s="212" t="s">
        <v>187</v>
      </c>
      <c r="DI2" s="79" t="s">
        <v>185</v>
      </c>
      <c r="DJ2" s="215" t="s">
        <v>189</v>
      </c>
      <c r="DK2" s="212" t="s">
        <v>187</v>
      </c>
      <c r="DL2" s="5"/>
      <c r="DM2" s="5"/>
      <c r="DN2" s="212" t="s">
        <v>187</v>
      </c>
      <c r="DO2" s="191"/>
      <c r="DP2" s="191"/>
    </row>
    <row r="3" spans="1:121" ht="24.95">
      <c r="A3" s="308"/>
      <c r="B3" s="165">
        <v>1990</v>
      </c>
      <c r="C3" s="306">
        <v>1990</v>
      </c>
      <c r="D3" s="226">
        <v>1991</v>
      </c>
      <c r="E3" s="226">
        <v>1992</v>
      </c>
      <c r="F3" s="226">
        <v>1993</v>
      </c>
      <c r="G3" s="226">
        <v>1994</v>
      </c>
      <c r="H3" s="226">
        <v>1995</v>
      </c>
      <c r="I3" s="226">
        <v>1996</v>
      </c>
      <c r="J3" s="226">
        <v>1997</v>
      </c>
      <c r="K3" s="226">
        <v>1998</v>
      </c>
      <c r="L3" s="226">
        <v>1999</v>
      </c>
      <c r="M3" s="27">
        <v>2000</v>
      </c>
      <c r="N3" s="309">
        <v>2000</v>
      </c>
      <c r="O3" s="306">
        <v>2001</v>
      </c>
      <c r="P3" s="226">
        <v>2002</v>
      </c>
      <c r="Q3" s="306" t="s">
        <v>198</v>
      </c>
      <c r="R3" s="226" t="s">
        <v>199</v>
      </c>
      <c r="S3" s="226" t="s">
        <v>200</v>
      </c>
      <c r="T3" s="306" t="s">
        <v>198</v>
      </c>
      <c r="U3" s="226" t="s">
        <v>199</v>
      </c>
      <c r="V3" s="226" t="s">
        <v>200</v>
      </c>
      <c r="W3" s="306" t="s">
        <v>198</v>
      </c>
      <c r="X3" s="226" t="s">
        <v>199</v>
      </c>
      <c r="Y3" s="226" t="s">
        <v>200</v>
      </c>
      <c r="Z3" s="306" t="s">
        <v>198</v>
      </c>
      <c r="AA3" s="226" t="s">
        <v>199</v>
      </c>
      <c r="AB3" s="226" t="s">
        <v>200</v>
      </c>
      <c r="AC3" s="306" t="s">
        <v>198</v>
      </c>
      <c r="AD3" s="226" t="s">
        <v>199</v>
      </c>
      <c r="AE3" s="226" t="s">
        <v>200</v>
      </c>
      <c r="AF3" s="306" t="s">
        <v>198</v>
      </c>
      <c r="AG3" s="226" t="s">
        <v>199</v>
      </c>
      <c r="AH3" s="226" t="s">
        <v>200</v>
      </c>
      <c r="AI3" s="306" t="s">
        <v>198</v>
      </c>
      <c r="AJ3" s="226" t="s">
        <v>199</v>
      </c>
      <c r="AK3" s="226" t="s">
        <v>200</v>
      </c>
      <c r="AL3" s="306" t="s">
        <v>198</v>
      </c>
      <c r="AM3" s="226" t="s">
        <v>199</v>
      </c>
      <c r="AN3" s="226" t="s">
        <v>200</v>
      </c>
      <c r="AO3" s="306" t="s">
        <v>198</v>
      </c>
      <c r="AP3" s="226" t="s">
        <v>199</v>
      </c>
      <c r="AQ3" s="226" t="s">
        <v>200</v>
      </c>
      <c r="AR3" s="126" t="s">
        <v>198</v>
      </c>
      <c r="AS3" s="10" t="s">
        <v>201</v>
      </c>
      <c r="AT3" s="10" t="s">
        <v>200</v>
      </c>
      <c r="AU3" s="126" t="s">
        <v>198</v>
      </c>
      <c r="AV3" s="10" t="s">
        <v>201</v>
      </c>
      <c r="AW3" s="10" t="s">
        <v>200</v>
      </c>
      <c r="AX3" s="126" t="s">
        <v>198</v>
      </c>
      <c r="AY3" s="10" t="s">
        <v>201</v>
      </c>
      <c r="AZ3" s="170" t="s">
        <v>200</v>
      </c>
      <c r="BA3" s="10" t="s">
        <v>198</v>
      </c>
      <c r="BB3" s="10" t="s">
        <v>201</v>
      </c>
      <c r="BC3" s="10" t="s">
        <v>200</v>
      </c>
      <c r="BD3" s="10" t="s">
        <v>198</v>
      </c>
      <c r="BE3" s="10" t="s">
        <v>201</v>
      </c>
      <c r="BF3" s="10" t="s">
        <v>200</v>
      </c>
      <c r="BG3" s="10" t="s">
        <v>198</v>
      </c>
      <c r="BH3" s="10" t="s">
        <v>201</v>
      </c>
      <c r="BI3" s="10" t="s">
        <v>200</v>
      </c>
      <c r="BJ3" s="10" t="s">
        <v>198</v>
      </c>
      <c r="BK3" s="10" t="s">
        <v>201</v>
      </c>
      <c r="BL3" s="10" t="s">
        <v>200</v>
      </c>
      <c r="BM3" s="10" t="s">
        <v>198</v>
      </c>
      <c r="BN3" s="10" t="s">
        <v>201</v>
      </c>
      <c r="BO3" s="10" t="s">
        <v>200</v>
      </c>
      <c r="BP3" s="306" t="s">
        <v>202</v>
      </c>
      <c r="BQ3" s="116" t="s">
        <v>203</v>
      </c>
      <c r="BR3" s="307">
        <v>2013</v>
      </c>
      <c r="BS3" s="306" t="s">
        <v>202</v>
      </c>
      <c r="BT3" s="116" t="s">
        <v>203</v>
      </c>
      <c r="BU3" s="307">
        <v>2008</v>
      </c>
      <c r="BV3" s="5"/>
      <c r="BW3" s="306" t="s">
        <v>202</v>
      </c>
      <c r="BX3" s="116" t="s">
        <v>204</v>
      </c>
      <c r="BY3" s="307">
        <v>2014</v>
      </c>
      <c r="BZ3" s="306" t="s">
        <v>202</v>
      </c>
      <c r="CA3" s="116" t="s">
        <v>204</v>
      </c>
      <c r="CB3" s="307">
        <v>2009</v>
      </c>
      <c r="CC3" s="5"/>
      <c r="CD3" s="235" t="s">
        <v>202</v>
      </c>
      <c r="CE3" s="182" t="s">
        <v>205</v>
      </c>
      <c r="CF3" s="310">
        <v>2015</v>
      </c>
      <c r="CG3" s="235" t="s">
        <v>202</v>
      </c>
      <c r="CH3" s="116" t="s">
        <v>205</v>
      </c>
      <c r="CI3" s="307">
        <v>2010</v>
      </c>
      <c r="CJ3" s="5"/>
      <c r="CK3" s="235" t="s">
        <v>202</v>
      </c>
      <c r="CL3" s="182" t="s">
        <v>206</v>
      </c>
      <c r="CM3" s="310">
        <v>2016</v>
      </c>
      <c r="CN3" s="235" t="s">
        <v>202</v>
      </c>
      <c r="CO3" s="116" t="s">
        <v>206</v>
      </c>
      <c r="CP3" s="307">
        <v>2011</v>
      </c>
      <c r="CQ3"/>
      <c r="CR3" s="235" t="s">
        <v>202</v>
      </c>
      <c r="CS3" s="182" t="s">
        <v>207</v>
      </c>
      <c r="CT3" s="310">
        <v>2017</v>
      </c>
      <c r="CU3" s="235" t="s">
        <v>202</v>
      </c>
      <c r="CV3" s="116" t="s">
        <v>207</v>
      </c>
      <c r="CW3" s="307">
        <v>2012</v>
      </c>
      <c r="CX3"/>
      <c r="CY3" s="235" t="s">
        <v>202</v>
      </c>
      <c r="CZ3" s="216" t="s">
        <v>208</v>
      </c>
      <c r="DA3" s="307">
        <v>2018</v>
      </c>
      <c r="DB3" s="235" t="s">
        <v>202</v>
      </c>
      <c r="DC3" s="216" t="s">
        <v>208</v>
      </c>
      <c r="DD3" s="307">
        <v>2013</v>
      </c>
      <c r="DE3"/>
      <c r="DF3" s="235" t="s">
        <v>202</v>
      </c>
      <c r="DG3" s="216" t="s">
        <v>208</v>
      </c>
      <c r="DH3" s="310">
        <v>2019</v>
      </c>
      <c r="DI3" s="235" t="s">
        <v>202</v>
      </c>
      <c r="DJ3" s="216" t="s">
        <v>208</v>
      </c>
      <c r="DK3" s="307">
        <v>2014</v>
      </c>
      <c r="DL3" s="5" t="s">
        <v>209</v>
      </c>
      <c r="DM3" s="5" t="s">
        <v>210</v>
      </c>
      <c r="DN3" s="5" t="s">
        <v>211</v>
      </c>
      <c r="DO3" s="191" t="s">
        <v>212</v>
      </c>
      <c r="DP3" s="191" t="s">
        <v>213</v>
      </c>
      <c r="DQ3" s="191" t="s">
        <v>214</v>
      </c>
    </row>
    <row r="4" spans="1:121" s="17" customFormat="1">
      <c r="A4" s="36" t="s">
        <v>11</v>
      </c>
      <c r="B4" s="31">
        <v>18.3</v>
      </c>
      <c r="C4" s="32">
        <v>20</v>
      </c>
      <c r="D4" s="31">
        <v>20.75</v>
      </c>
      <c r="E4" s="30">
        <v>21.5</v>
      </c>
      <c r="F4" s="31">
        <v>22.25</v>
      </c>
      <c r="G4" s="30">
        <v>23</v>
      </c>
      <c r="H4" s="31">
        <v>22</v>
      </c>
      <c r="I4" s="30">
        <v>21</v>
      </c>
      <c r="J4" s="31">
        <v>21</v>
      </c>
      <c r="K4" s="30">
        <v>20</v>
      </c>
      <c r="L4" s="30">
        <v>19</v>
      </c>
      <c r="M4" s="31">
        <v>17</v>
      </c>
      <c r="N4" s="96">
        <v>16.600000000000001</v>
      </c>
      <c r="O4" s="32">
        <v>17</v>
      </c>
      <c r="P4" s="31">
        <v>18</v>
      </c>
      <c r="Q4" s="33">
        <v>17.399999999999999</v>
      </c>
      <c r="R4" s="34">
        <v>17.7</v>
      </c>
      <c r="S4" s="30">
        <v>18</v>
      </c>
      <c r="T4" s="33">
        <v>18.399999999999999</v>
      </c>
      <c r="U4" s="34">
        <v>18.100000000000001</v>
      </c>
      <c r="V4" s="30">
        <v>18.7</v>
      </c>
      <c r="W4" s="33">
        <v>18.3</v>
      </c>
      <c r="X4" s="34">
        <v>18.5</v>
      </c>
      <c r="Y4" s="30">
        <v>18.7</v>
      </c>
      <c r="Z4" s="33">
        <v>18.100000000000001</v>
      </c>
      <c r="AA4" s="34">
        <v>18.3</v>
      </c>
      <c r="AB4" s="30">
        <v>18.5</v>
      </c>
      <c r="AC4" s="33">
        <v>17.8</v>
      </c>
      <c r="AD4" s="34">
        <v>18</v>
      </c>
      <c r="AE4" s="30">
        <v>18.2</v>
      </c>
      <c r="AF4" s="33">
        <v>18</v>
      </c>
      <c r="AG4" s="34">
        <v>18.2</v>
      </c>
      <c r="AH4" s="30">
        <v>18.399999999999999</v>
      </c>
      <c r="AI4" s="33">
        <v>19.100000000000001</v>
      </c>
      <c r="AJ4" s="34">
        <v>20</v>
      </c>
      <c r="AK4" s="30">
        <v>20.9</v>
      </c>
      <c r="AL4" s="33">
        <v>21.400000000000002</v>
      </c>
      <c r="AM4" s="34">
        <v>21.6</v>
      </c>
      <c r="AN4" s="30">
        <v>21.8</v>
      </c>
      <c r="AO4" s="33">
        <v>22.3</v>
      </c>
      <c r="AP4" s="34">
        <v>22.5</v>
      </c>
      <c r="AQ4" s="30">
        <v>22.7</v>
      </c>
      <c r="AR4" s="129">
        <v>22.400000000000002</v>
      </c>
      <c r="AS4" s="130" t="s">
        <v>215</v>
      </c>
      <c r="AT4" s="137">
        <v>22.8</v>
      </c>
      <c r="AU4" s="157">
        <f>+AV4-0.2</f>
        <v>22</v>
      </c>
      <c r="AV4" s="130">
        <v>22.2</v>
      </c>
      <c r="AW4" s="158">
        <f>+AV4+0.2</f>
        <v>22.4</v>
      </c>
      <c r="AX4" s="157">
        <v>21.5</v>
      </c>
      <c r="AY4" s="130">
        <v>21.7</v>
      </c>
      <c r="AZ4" s="158">
        <v>21.9</v>
      </c>
      <c r="BA4" s="164">
        <v>20.5</v>
      </c>
      <c r="BB4" s="164">
        <v>20.7</v>
      </c>
      <c r="BC4" s="164">
        <v>20.9</v>
      </c>
      <c r="BD4" s="157">
        <v>19.3</v>
      </c>
      <c r="BE4" s="130">
        <v>19.5</v>
      </c>
      <c r="BF4" s="158">
        <v>19.7</v>
      </c>
      <c r="BG4" s="157">
        <v>18.2</v>
      </c>
      <c r="BH4" s="130">
        <v>18.399999999999999</v>
      </c>
      <c r="BI4" s="158">
        <v>18.599999999999998</v>
      </c>
      <c r="BJ4" s="203">
        <v>17.8</v>
      </c>
      <c r="BK4" s="203">
        <v>18</v>
      </c>
      <c r="BL4" s="203">
        <v>18.2</v>
      </c>
      <c r="BM4" s="204">
        <f>BN4-BL4</f>
        <v>-1.3999999999999986</v>
      </c>
      <c r="BN4" s="165">
        <v>16.8</v>
      </c>
      <c r="BO4" s="204">
        <f>BN4+BL4</f>
        <v>35</v>
      </c>
      <c r="BP4" s="156">
        <f>+AV4/100</f>
        <v>0.222</v>
      </c>
      <c r="BQ4" s="118">
        <f>+'[1]Under 5'!AM4+'[1]5 through 17'!AM4</f>
        <v>73585872</v>
      </c>
      <c r="BR4" s="80">
        <f>'Children in Poverty'!BQ4*BP4</f>
        <v>16336063.584000001</v>
      </c>
      <c r="BS4" s="40">
        <f>+AG4/100</f>
        <v>0.182</v>
      </c>
      <c r="BT4" s="118">
        <f>+'[1]Under 5'!AH4+'[1]5 through 17'!AH4</f>
        <v>74104602</v>
      </c>
      <c r="BU4" s="145">
        <f>'Children in Poverty'!BT4*BS4</f>
        <v>13487037.563999999</v>
      </c>
      <c r="BV4" s="10"/>
      <c r="BW4" s="156">
        <f>AY4/100</f>
        <v>0.217</v>
      </c>
      <c r="BX4" s="168">
        <f>+'[1]Under 5'!AN4+'[1]5 through 17'!AN4</f>
        <v>73583618</v>
      </c>
      <c r="BY4" s="145">
        <f>'Children in Poverty'!BX4*BW4</f>
        <v>15967645.106000001</v>
      </c>
      <c r="BZ4" s="40">
        <f>AJ4/100</f>
        <v>0.2</v>
      </c>
      <c r="CA4" s="118">
        <f>+'[1]Under 5'!AI4+'[1]5 through 17'!AI4</f>
        <v>74134167</v>
      </c>
      <c r="CB4" s="145">
        <f>'Children in Poverty'!CA4*BZ4</f>
        <v>14826833.4</v>
      </c>
      <c r="CC4" s="10"/>
      <c r="CD4" s="40">
        <f>+BB4/100</f>
        <v>0.20699999999999999</v>
      </c>
      <c r="CE4" s="118">
        <f>+'[1]Under 5'!AO4+'[1]5 through 17'!AO4</f>
        <v>73645111</v>
      </c>
      <c r="CF4" s="145">
        <f>'Children in Poverty'!CE4*CD4</f>
        <v>15244537.977</v>
      </c>
      <c r="CG4" s="180">
        <f>+AM4/100</f>
        <v>0.21600000000000003</v>
      </c>
      <c r="CH4" s="168">
        <f>+'[1]Under 5'!AJ4+'[1]5 through 17'!AJ4</f>
        <v>74119113</v>
      </c>
      <c r="CI4" s="169">
        <f>'Children in Poverty'!CG4*CH4</f>
        <v>16009728.408000002</v>
      </c>
      <c r="CJ4" s="10"/>
      <c r="CK4" s="40">
        <f>+BE4/100</f>
        <v>0.19500000000000001</v>
      </c>
      <c r="CL4" s="118">
        <f>+'[1]Under 5'!AP4+'[1]5 through 17'!AP4</f>
        <v>73642285</v>
      </c>
      <c r="CM4" s="145">
        <f>'Children in Poverty'!CL4*CK4</f>
        <v>14360245.575000001</v>
      </c>
      <c r="CN4" s="180">
        <f>+AP4/100</f>
        <v>0.22500000000000001</v>
      </c>
      <c r="CO4" s="168">
        <f>+'[1]Under 5'!AK4+'[1]5 through 17'!AK4</f>
        <v>73902222</v>
      </c>
      <c r="CP4" s="169">
        <f>'Children in Poverty'!CO4*CN4</f>
        <v>16627999.950000001</v>
      </c>
      <c r="CQ4"/>
      <c r="CR4" s="40">
        <f>+BH4/100</f>
        <v>0.184</v>
      </c>
      <c r="CS4" s="118">
        <f>+'[1]Under 5'!AQ4+'[1]5 through 17'!AQ4</f>
        <v>73655378</v>
      </c>
      <c r="CT4" s="145">
        <f>'Children in Poverty'!CS4*CR4</f>
        <v>13552589.551999999</v>
      </c>
      <c r="CU4" s="180">
        <f>+AS4/100</f>
        <v>0.22600000000000001</v>
      </c>
      <c r="CV4" s="168">
        <f>+'[1]Under 5'!AL4+'[1]5 through 17'!AL4</f>
        <v>73708179</v>
      </c>
      <c r="CW4" s="169">
        <f>'Children in Poverty'!CV4*CU4</f>
        <v>16658048.454</v>
      </c>
      <c r="CX4"/>
      <c r="CY4" s="156">
        <f>+BK4/100</f>
        <v>0.18</v>
      </c>
      <c r="CZ4" s="222">
        <f>+'[2]Under 5'!$AR$4+'[2]5 through 17'!$AR$4</f>
        <v>73317922</v>
      </c>
      <c r="DA4" s="169">
        <f>'Children in Poverty'!CZ4*CY4</f>
        <v>13197225.959999999</v>
      </c>
      <c r="DB4" s="156">
        <f>+AV4/100</f>
        <v>0.222</v>
      </c>
      <c r="DC4" s="222">
        <f>+'[2]Under 5'!$AM$4+'[2]5 through 17'!$AM$4</f>
        <v>73585872</v>
      </c>
      <c r="DD4" s="169">
        <f>'Children in Poverty'!DC4*DB4</f>
        <v>16336063.584000001</v>
      </c>
      <c r="DE4"/>
      <c r="DF4" s="156">
        <f>+BN4/100</f>
        <v>0.16800000000000001</v>
      </c>
      <c r="DG4" s="222">
        <f>+'[2]Under 5'!$AS$4+'[2]5 through 17'!$AS$4</f>
        <v>73037927</v>
      </c>
      <c r="DH4" s="169">
        <f>'Children in Poverty'!DG4*DF4</f>
        <v>12270371.736000001</v>
      </c>
      <c r="DI4" s="156">
        <f>+AY4/100</f>
        <v>0.217</v>
      </c>
      <c r="DJ4" s="222">
        <f>+'[2]Under 5'!$AN$4+'[2]5 through 17'!$AN$4</f>
        <v>73583618</v>
      </c>
      <c r="DK4" s="169">
        <f>'Children in Poverty'!DJ4*DI4</f>
        <v>15967645.106000001</v>
      </c>
      <c r="DL4" s="311">
        <f>BR4-BU4</f>
        <v>2849026.0200000014</v>
      </c>
      <c r="DM4" s="311">
        <f>BY4-CB4</f>
        <v>1140811.7060000002</v>
      </c>
      <c r="DN4" s="311">
        <f>CF4-CI4</f>
        <v>-765190.43100000173</v>
      </c>
      <c r="DO4" s="236">
        <f>CF4-BY4</f>
        <v>-723107.12900000066</v>
      </c>
      <c r="DP4" s="236">
        <f>BY4-BR4</f>
        <v>-368418.47800000012</v>
      </c>
      <c r="DQ4" s="236">
        <f t="shared" ref="DQ4:DQ35" si="0">DK4-DH4</f>
        <v>3697273.3699999992</v>
      </c>
    </row>
    <row r="5" spans="1:121" s="17" customFormat="1">
      <c r="A5" s="37" t="s">
        <v>216</v>
      </c>
      <c r="B5" s="89">
        <f>MEDIAN(B13:B28)</f>
        <v>21.35</v>
      </c>
      <c r="C5" s="97">
        <f t="shared" ref="C5:AK5" si="1">MEDIAN(C13:C28)</f>
        <v>22.5</v>
      </c>
      <c r="D5" s="89">
        <f t="shared" si="1"/>
        <v>23.25</v>
      </c>
      <c r="E5" s="89">
        <f t="shared" si="1"/>
        <v>24</v>
      </c>
      <c r="F5" s="89">
        <f t="shared" si="1"/>
        <v>24.75</v>
      </c>
      <c r="G5" s="89">
        <f t="shared" si="1"/>
        <v>25.5</v>
      </c>
      <c r="H5" s="89">
        <f t="shared" si="1"/>
        <v>25</v>
      </c>
      <c r="I5" s="89">
        <f t="shared" si="1"/>
        <v>25.5</v>
      </c>
      <c r="J5" s="89">
        <f t="shared" si="1"/>
        <v>24</v>
      </c>
      <c r="K5" s="89">
        <f t="shared" si="1"/>
        <v>23</v>
      </c>
      <c r="L5" s="89">
        <f t="shared" si="1"/>
        <v>22</v>
      </c>
      <c r="M5" s="89">
        <f t="shared" si="1"/>
        <v>19.5</v>
      </c>
      <c r="N5" s="97">
        <f t="shared" si="1"/>
        <v>19.200000000000003</v>
      </c>
      <c r="O5" s="97">
        <f t="shared" si="1"/>
        <v>20</v>
      </c>
      <c r="P5" s="89">
        <f t="shared" si="1"/>
        <v>21</v>
      </c>
      <c r="Q5" s="97">
        <f t="shared" si="1"/>
        <v>19.100000000000001</v>
      </c>
      <c r="R5" s="89">
        <f t="shared" si="1"/>
        <v>21.1</v>
      </c>
      <c r="S5" s="89">
        <f t="shared" si="1"/>
        <v>22.6</v>
      </c>
      <c r="T5" s="97">
        <f t="shared" si="1"/>
        <v>22.35</v>
      </c>
      <c r="U5" s="89">
        <f t="shared" si="1"/>
        <v>20.3</v>
      </c>
      <c r="V5" s="89">
        <f t="shared" si="1"/>
        <v>23.95</v>
      </c>
      <c r="W5" s="97">
        <f t="shared" si="1"/>
        <v>21.549999999999997</v>
      </c>
      <c r="X5" s="89">
        <f t="shared" si="1"/>
        <v>22.6</v>
      </c>
      <c r="Y5" s="89">
        <f t="shared" si="1"/>
        <v>23.65</v>
      </c>
      <c r="Z5" s="97">
        <f t="shared" si="1"/>
        <v>21.8</v>
      </c>
      <c r="AA5" s="89">
        <f t="shared" si="1"/>
        <v>22.75</v>
      </c>
      <c r="AB5" s="89">
        <f t="shared" si="1"/>
        <v>23.700000000000003</v>
      </c>
      <c r="AC5" s="97">
        <f t="shared" si="1"/>
        <v>21.45</v>
      </c>
      <c r="AD5" s="89">
        <f t="shared" si="1"/>
        <v>22.65</v>
      </c>
      <c r="AE5" s="89">
        <f t="shared" si="1"/>
        <v>23.55</v>
      </c>
      <c r="AF5" s="97">
        <f t="shared" si="1"/>
        <v>20.75</v>
      </c>
      <c r="AG5" s="89">
        <f t="shared" si="1"/>
        <v>21.75</v>
      </c>
      <c r="AH5" s="89">
        <f t="shared" si="1"/>
        <v>22.8</v>
      </c>
      <c r="AI5" s="97">
        <f t="shared" si="1"/>
        <v>22.85</v>
      </c>
      <c r="AJ5" s="89">
        <f t="shared" si="1"/>
        <v>23.75</v>
      </c>
      <c r="AK5" s="89">
        <f t="shared" si="1"/>
        <v>24.65</v>
      </c>
      <c r="AL5" s="97">
        <f t="shared" ref="AL5:AN5" si="2">MEDIAN(AL13:AL28)</f>
        <v>24.45</v>
      </c>
      <c r="AM5" s="89">
        <f t="shared" si="2"/>
        <v>25.6</v>
      </c>
      <c r="AN5" s="89">
        <f t="shared" si="2"/>
        <v>26.4</v>
      </c>
      <c r="AO5" s="97">
        <f t="shared" ref="AO5:AT5" si="3">MEDIAN(AO13:AO28)</f>
        <v>25.4</v>
      </c>
      <c r="AP5" s="89">
        <f t="shared" si="3"/>
        <v>26.3</v>
      </c>
      <c r="AQ5" s="89">
        <f t="shared" si="3"/>
        <v>27.200000000000003</v>
      </c>
      <c r="AR5" s="101">
        <f t="shared" si="3"/>
        <v>25.4</v>
      </c>
      <c r="AS5" s="89">
        <f t="shared" si="3"/>
        <v>25.9</v>
      </c>
      <c r="AT5" s="89">
        <f t="shared" si="3"/>
        <v>26.65</v>
      </c>
      <c r="AU5" s="101">
        <f t="shared" ref="AU5:AW5" si="4">MEDIAN(AU13:AU28)</f>
        <v>24.9</v>
      </c>
      <c r="AV5" s="89">
        <f t="shared" si="4"/>
        <v>25.9</v>
      </c>
      <c r="AW5" s="89">
        <f t="shared" si="4"/>
        <v>26.9</v>
      </c>
      <c r="AX5" s="101">
        <f t="shared" ref="AX5:AZ5" si="5">MEDIAN(AX13:AX28)</f>
        <v>24.700000000000003</v>
      </c>
      <c r="AY5" s="89">
        <f t="shared" si="5"/>
        <v>25.450000000000003</v>
      </c>
      <c r="AZ5" s="171">
        <f t="shared" si="5"/>
        <v>26.65</v>
      </c>
      <c r="BA5" s="89">
        <f t="shared" ref="BA5:BC5" si="6">MEDIAN(BA13:BA28)</f>
        <v>23.1</v>
      </c>
      <c r="BB5" s="89">
        <f t="shared" si="6"/>
        <v>24.1</v>
      </c>
      <c r="BC5" s="89">
        <f t="shared" si="6"/>
        <v>25.1</v>
      </c>
      <c r="BD5" s="101">
        <f t="shared" ref="BD5:BF5" si="7">MEDIAN(BD13:BD28)</f>
        <v>22</v>
      </c>
      <c r="BE5" s="89">
        <f t="shared" si="7"/>
        <v>22.9</v>
      </c>
      <c r="BF5" s="171">
        <f t="shared" si="7"/>
        <v>23.75</v>
      </c>
      <c r="BG5" s="101">
        <f t="shared" ref="BG5:BI5" si="8">MEDIAN(BG13:BG28)</f>
        <v>20.5</v>
      </c>
      <c r="BH5" s="89">
        <f t="shared" si="8"/>
        <v>21.35</v>
      </c>
      <c r="BI5" s="171">
        <f t="shared" si="8"/>
        <v>22.25</v>
      </c>
      <c r="BJ5" s="101">
        <f t="shared" ref="BJ5:BL5" si="9">MEDIAN(BJ13:BJ28)</f>
        <v>21.05</v>
      </c>
      <c r="BK5" s="89">
        <f t="shared" si="9"/>
        <v>22</v>
      </c>
      <c r="BL5" s="171">
        <f t="shared" si="9"/>
        <v>22.95</v>
      </c>
      <c r="BM5" s="101">
        <f t="shared" ref="BM5:BO5" si="10">MEDIAN(BM13:BM28)</f>
        <v>18.7</v>
      </c>
      <c r="BN5" s="89">
        <f t="shared" si="10"/>
        <v>19.7</v>
      </c>
      <c r="BO5" s="171">
        <f t="shared" si="10"/>
        <v>20.75</v>
      </c>
      <c r="BP5" s="41">
        <f>+AV5/100</f>
        <v>0.25900000000000001</v>
      </c>
      <c r="BQ5" s="119">
        <f>+'[1]Under 5'!AM5+'[1]5 through 17'!AM5</f>
        <v>27842409</v>
      </c>
      <c r="BR5" s="81">
        <f>'Children in Poverty'!BQ5*BP5</f>
        <v>7211183.9309999999</v>
      </c>
      <c r="BS5" s="41">
        <f>+AG5/100</f>
        <v>0.2175</v>
      </c>
      <c r="BT5" s="119">
        <f>+'[1]Under 5'!AH5+'[1]5 through 17'!AH5</f>
        <v>27436100</v>
      </c>
      <c r="BU5" s="146">
        <f>'Children in Poverty'!BT5*BS5</f>
        <v>5967351.75</v>
      </c>
      <c r="BV5" s="10"/>
      <c r="BW5" s="41">
        <f>AY5/100</f>
        <v>0.2545</v>
      </c>
      <c r="BX5" s="168">
        <f>+'[1]Under 5'!AN5+'[1]5 through 17'!AN5</f>
        <v>27958021</v>
      </c>
      <c r="BY5" s="146">
        <f>'Children in Poverty'!BX5*BW5</f>
        <v>7115316.3444999997</v>
      </c>
      <c r="BZ5" s="41">
        <f>AJ5/100</f>
        <v>0.23749999999999999</v>
      </c>
      <c r="CA5" s="119">
        <f>+'[1]Under 5'!AI5+'[1]5 through 17'!AI5</f>
        <v>27584517</v>
      </c>
      <c r="CB5" s="146">
        <f>'Children in Poverty'!CA5*BZ5</f>
        <v>6551322.7874999996</v>
      </c>
      <c r="CC5" s="10"/>
      <c r="CD5" s="42">
        <f>+BB5/100</f>
        <v>0.24100000000000002</v>
      </c>
      <c r="CE5" s="119">
        <f>+'[1]Under 5'!AO5+'[1]5 through 17'!AO5</f>
        <v>28126914</v>
      </c>
      <c r="CF5" s="148">
        <f>'Children in Poverty'!CE5*CD5</f>
        <v>6778586.2740000002</v>
      </c>
      <c r="CG5" s="180">
        <f>+AM5/100</f>
        <v>0.25600000000000001</v>
      </c>
      <c r="CH5" s="168">
        <f>+'[1]Under 5'!AJ5+'[1]5 through 17'!AJ5</f>
        <v>27696815</v>
      </c>
      <c r="CI5" s="146">
        <f>'Children in Poverty'!CG5*CH5</f>
        <v>7090384.6400000006</v>
      </c>
      <c r="CJ5" s="10"/>
      <c r="CK5" s="42">
        <f>+BE5/100</f>
        <v>0.22899999999999998</v>
      </c>
      <c r="CL5" s="119">
        <f>+'[1]Under 5'!AP5+'[1]5 through 17'!AP5</f>
        <v>28258542</v>
      </c>
      <c r="CM5" s="148">
        <f>'Children in Poverty'!CL5*CK5</f>
        <v>6471206.1179999998</v>
      </c>
      <c r="CN5" s="180">
        <f>+AP5/100</f>
        <v>0.26300000000000001</v>
      </c>
      <c r="CO5" s="168">
        <f>+'[1]Under 5'!AK5+'[1]5 through 17'!AK5</f>
        <v>27730540</v>
      </c>
      <c r="CP5" s="146">
        <f>'Children in Poverty'!CO5*CN5</f>
        <v>7293132.0200000005</v>
      </c>
      <c r="CQ5"/>
      <c r="CR5" s="42">
        <f>+BH5/100</f>
        <v>0.21350000000000002</v>
      </c>
      <c r="CS5" s="119">
        <f>+'[1]Under 5'!AQ5+'[1]5 through 17'!AQ5</f>
        <v>28380933</v>
      </c>
      <c r="CT5" s="148">
        <f>'Children in Poverty'!CS5*CR5</f>
        <v>6059329.1955000004</v>
      </c>
      <c r="CU5" s="180">
        <f>+AS5/100</f>
        <v>0.25900000000000001</v>
      </c>
      <c r="CV5" s="168">
        <f>+'[1]Under 5'!AL5+'[1]5 through 17'!AL5</f>
        <v>27779281</v>
      </c>
      <c r="CW5" s="146">
        <f>'Children in Poverty'!CV5*CU5</f>
        <v>7194833.7790000001</v>
      </c>
      <c r="CX5"/>
      <c r="CY5" s="181">
        <f>+BK5/100</f>
        <v>0.22</v>
      </c>
      <c r="CZ5" s="217">
        <f>+'[2]Under 5'!$AR5+'[2]5 through 17'!$AR5</f>
        <v>28354603</v>
      </c>
      <c r="DA5" s="146">
        <f>'Children in Poverty'!CZ5*CY5</f>
        <v>6238012.6600000001</v>
      </c>
      <c r="DB5" s="181">
        <f>+AV5/100</f>
        <v>0.25900000000000001</v>
      </c>
      <c r="DC5" s="217">
        <f>+'[2]Under 5'!$AM5+'[2]5 through 17'!$AM5</f>
        <v>27842409</v>
      </c>
      <c r="DD5" s="146">
        <f>'Children in Poverty'!DC5*DB5</f>
        <v>7211183.9309999999</v>
      </c>
      <c r="DE5"/>
      <c r="DF5" s="181">
        <f>+BN5/100</f>
        <v>0.19699999999999998</v>
      </c>
      <c r="DG5" s="217">
        <f>+'[2]Under 5'!$AS5+'[2]5 through 17'!$AS5</f>
        <v>28343262</v>
      </c>
      <c r="DH5" s="146">
        <f>'Children in Poverty'!DG5*DF5</f>
        <v>5583622.6139999991</v>
      </c>
      <c r="DI5" s="181">
        <f>+AY5/100</f>
        <v>0.2545</v>
      </c>
      <c r="DJ5" s="217">
        <f>+'[2]Under 5'!$AN5+'[2]5 through 17'!$AN5</f>
        <v>27958021</v>
      </c>
      <c r="DK5" s="146">
        <f>'Children in Poverty'!DJ5*DI5</f>
        <v>7115316.3444999997</v>
      </c>
      <c r="DL5" s="311">
        <f t="shared" ref="DL5:DL63" si="11">BR5-BU5</f>
        <v>1243832.1809999999</v>
      </c>
      <c r="DM5" s="311">
        <f>BY5-CB5</f>
        <v>563993.55700000003</v>
      </c>
      <c r="DN5" s="311">
        <f t="shared" ref="DN5:DN63" si="12">CF5-CI5</f>
        <v>-311798.36600000039</v>
      </c>
      <c r="DO5" s="236">
        <f>CF5-BY5</f>
        <v>-336730.07049999945</v>
      </c>
      <c r="DP5" s="236">
        <f>BY5-BR5</f>
        <v>-95867.586500000209</v>
      </c>
      <c r="DQ5" s="236">
        <f t="shared" si="0"/>
        <v>1531693.7305000005</v>
      </c>
    </row>
    <row r="6" spans="1:121">
      <c r="A6" s="37" t="s">
        <v>117</v>
      </c>
      <c r="B6" s="92"/>
      <c r="C6" s="98"/>
      <c r="D6" s="92"/>
      <c r="E6" s="20"/>
      <c r="F6" s="92"/>
      <c r="G6" s="20"/>
      <c r="H6" s="92"/>
      <c r="I6" s="20"/>
      <c r="J6" s="92"/>
      <c r="K6" s="20"/>
      <c r="L6" s="20"/>
      <c r="M6" s="92"/>
      <c r="N6" s="99"/>
      <c r="O6" s="98"/>
      <c r="P6" s="92"/>
      <c r="Q6" s="100"/>
      <c r="R6" s="20"/>
      <c r="S6" s="20"/>
      <c r="T6" s="100"/>
      <c r="U6" s="20"/>
      <c r="V6" s="20"/>
      <c r="W6" s="100"/>
      <c r="X6" s="20"/>
      <c r="Y6" s="20"/>
      <c r="Z6" s="100"/>
      <c r="AA6" s="20"/>
      <c r="AB6" s="20"/>
      <c r="AC6" s="100"/>
      <c r="AD6" s="20"/>
      <c r="AE6" s="20"/>
      <c r="AF6" s="100"/>
      <c r="AG6" s="20"/>
      <c r="AH6" s="20"/>
      <c r="AI6" s="100"/>
      <c r="AJ6" s="20"/>
      <c r="AK6" s="20"/>
      <c r="AL6" s="100"/>
      <c r="AM6" s="20"/>
      <c r="AN6" s="20"/>
      <c r="AO6" s="100"/>
      <c r="AP6" s="20"/>
      <c r="AQ6" s="20"/>
      <c r="AR6" s="127"/>
      <c r="AS6" s="128"/>
      <c r="AT6" s="128"/>
      <c r="AU6" s="127"/>
      <c r="AV6" s="128"/>
      <c r="AW6" s="128"/>
      <c r="AX6" s="127"/>
      <c r="AY6" s="128"/>
      <c r="AZ6" s="172"/>
      <c r="BA6" s="128"/>
      <c r="BB6" s="128"/>
      <c r="BC6" s="128"/>
      <c r="BD6" s="127"/>
      <c r="BE6" s="128"/>
      <c r="BF6" s="172"/>
      <c r="BG6" s="127"/>
      <c r="BH6" s="128"/>
      <c r="BI6" s="172"/>
      <c r="BJ6" s="127"/>
      <c r="BK6" s="128"/>
      <c r="BL6" s="172"/>
      <c r="BM6" s="127"/>
      <c r="BN6" s="128"/>
      <c r="BO6" s="172"/>
      <c r="BP6" s="42"/>
      <c r="BQ6" s="120"/>
      <c r="BR6" s="82"/>
      <c r="BS6" s="42"/>
      <c r="BT6" s="120"/>
      <c r="BU6" s="147"/>
      <c r="BV6" s="5"/>
      <c r="BW6" s="42"/>
      <c r="BX6" s="120"/>
      <c r="BY6" s="82"/>
      <c r="BZ6" s="42"/>
      <c r="CA6" s="120"/>
      <c r="CB6" s="147"/>
      <c r="CC6" s="5"/>
      <c r="CD6" s="42"/>
      <c r="CE6" s="120"/>
      <c r="CF6" s="148"/>
      <c r="CG6" s="181"/>
      <c r="CH6" s="121"/>
      <c r="CI6" s="147"/>
      <c r="CJ6" s="5"/>
      <c r="CK6" s="42"/>
      <c r="CL6" s="120"/>
      <c r="CM6" s="148"/>
      <c r="CN6" s="181"/>
      <c r="CO6" s="121"/>
      <c r="CP6" s="147"/>
      <c r="CQ6"/>
      <c r="CR6" s="42"/>
      <c r="CS6" s="120"/>
      <c r="CT6" s="148"/>
      <c r="CU6" s="181"/>
      <c r="CV6" s="121"/>
      <c r="CW6" s="147"/>
      <c r="CX6"/>
      <c r="CY6" s="181"/>
      <c r="CZ6" s="217"/>
      <c r="DA6" s="147"/>
      <c r="DB6" s="181"/>
      <c r="DC6" s="217"/>
      <c r="DD6" s="147"/>
      <c r="DE6"/>
      <c r="DF6" s="181"/>
      <c r="DG6" s="217"/>
      <c r="DH6" s="147"/>
      <c r="DI6" s="181"/>
      <c r="DJ6" s="217"/>
      <c r="DK6" s="147"/>
      <c r="DL6" s="311"/>
      <c r="DM6" s="311"/>
      <c r="DN6" s="311"/>
      <c r="DO6" s="236"/>
      <c r="DP6" s="236"/>
      <c r="DQ6" s="236">
        <f t="shared" si="0"/>
        <v>0</v>
      </c>
    </row>
    <row r="7" spans="1:121">
      <c r="A7" s="35" t="s">
        <v>217</v>
      </c>
      <c r="B7" s="90">
        <f t="shared" ref="B7:AN7" si="13">MEDIAN(B29:B41)</f>
        <v>15.3</v>
      </c>
      <c r="C7" s="101">
        <f t="shared" si="13"/>
        <v>18</v>
      </c>
      <c r="D7" s="90">
        <f t="shared" si="13"/>
        <v>17.75</v>
      </c>
      <c r="E7" s="89">
        <f t="shared" si="13"/>
        <v>17.5</v>
      </c>
      <c r="F7" s="90">
        <f t="shared" si="13"/>
        <v>17</v>
      </c>
      <c r="G7" s="89">
        <f t="shared" si="13"/>
        <v>17</v>
      </c>
      <c r="H7" s="90">
        <f t="shared" si="13"/>
        <v>16</v>
      </c>
      <c r="I7" s="89">
        <f t="shared" si="13"/>
        <v>16</v>
      </c>
      <c r="J7" s="90">
        <f t="shared" si="13"/>
        <v>17</v>
      </c>
      <c r="K7" s="89">
        <f t="shared" si="13"/>
        <v>16</v>
      </c>
      <c r="L7" s="89">
        <f t="shared" si="13"/>
        <v>15</v>
      </c>
      <c r="M7" s="90">
        <f t="shared" si="13"/>
        <v>15</v>
      </c>
      <c r="N7" s="102">
        <f t="shared" si="13"/>
        <v>14.3</v>
      </c>
      <c r="O7" s="101">
        <f t="shared" si="13"/>
        <v>15</v>
      </c>
      <c r="P7" s="90">
        <f t="shared" si="13"/>
        <v>16</v>
      </c>
      <c r="Q7" s="103">
        <f t="shared" si="13"/>
        <v>13.4</v>
      </c>
      <c r="R7" s="89">
        <f t="shared" si="13"/>
        <v>15.3</v>
      </c>
      <c r="S7" s="89">
        <f t="shared" si="13"/>
        <v>17.5</v>
      </c>
      <c r="T7" s="103">
        <f t="shared" si="13"/>
        <v>18.8</v>
      </c>
      <c r="U7" s="89">
        <f t="shared" si="13"/>
        <v>15.8</v>
      </c>
      <c r="V7" s="89">
        <f t="shared" si="13"/>
        <v>19.7</v>
      </c>
      <c r="W7" s="103">
        <f t="shared" si="13"/>
        <v>14.3</v>
      </c>
      <c r="X7" s="89">
        <f t="shared" si="13"/>
        <v>15.1</v>
      </c>
      <c r="Y7" s="89">
        <f t="shared" si="13"/>
        <v>16.5</v>
      </c>
      <c r="Z7" s="103">
        <f t="shared" si="13"/>
        <v>14.7</v>
      </c>
      <c r="AA7" s="89">
        <f t="shared" si="13"/>
        <v>15.4</v>
      </c>
      <c r="AB7" s="89">
        <f t="shared" si="13"/>
        <v>16.5</v>
      </c>
      <c r="AC7" s="103">
        <f t="shared" si="13"/>
        <v>14.4</v>
      </c>
      <c r="AD7" s="89">
        <f t="shared" si="13"/>
        <v>15.9</v>
      </c>
      <c r="AE7" s="89">
        <f t="shared" si="13"/>
        <v>17.2</v>
      </c>
      <c r="AF7" s="103">
        <f t="shared" si="13"/>
        <v>14.1</v>
      </c>
      <c r="AG7" s="89">
        <f t="shared" si="13"/>
        <v>15.1</v>
      </c>
      <c r="AH7" s="89">
        <f t="shared" si="13"/>
        <v>16.399999999999999</v>
      </c>
      <c r="AI7" s="103">
        <f t="shared" si="13"/>
        <v>16.700000000000003</v>
      </c>
      <c r="AJ7" s="89">
        <f t="shared" si="13"/>
        <v>17.600000000000001</v>
      </c>
      <c r="AK7" s="89">
        <f t="shared" si="13"/>
        <v>18.5</v>
      </c>
      <c r="AL7" s="103">
        <f t="shared" si="13"/>
        <v>17.7</v>
      </c>
      <c r="AM7" s="89">
        <f t="shared" si="13"/>
        <v>19</v>
      </c>
      <c r="AN7" s="89">
        <f t="shared" si="13"/>
        <v>20.3</v>
      </c>
      <c r="AO7" s="103">
        <f t="shared" ref="AO7:AT7" si="14">MEDIAN(AO29:AO41)</f>
        <v>17.899999999999999</v>
      </c>
      <c r="AP7" s="89">
        <f t="shared" si="14"/>
        <v>19.7</v>
      </c>
      <c r="AQ7" s="89">
        <f t="shared" si="14"/>
        <v>21.5</v>
      </c>
      <c r="AR7" s="101">
        <f t="shared" si="14"/>
        <v>18.400000000000002</v>
      </c>
      <c r="AS7" s="89">
        <f t="shared" si="14"/>
        <v>20.3</v>
      </c>
      <c r="AT7" s="89">
        <f t="shared" si="14"/>
        <v>22.2</v>
      </c>
      <c r="AU7" s="101">
        <f t="shared" ref="AU7:AW7" si="15">MEDIAN(AU29:AU41)</f>
        <v>17.700000000000003</v>
      </c>
      <c r="AV7" s="89">
        <f t="shared" si="15"/>
        <v>19.100000000000001</v>
      </c>
      <c r="AW7" s="89">
        <f t="shared" si="15"/>
        <v>20.5</v>
      </c>
      <c r="AX7" s="101">
        <f t="shared" ref="AX7:AZ7" si="16">MEDIAN(AX29:AX41)</f>
        <v>16.8</v>
      </c>
      <c r="AY7" s="89">
        <f t="shared" si="16"/>
        <v>18.5</v>
      </c>
      <c r="AZ7" s="171">
        <f t="shared" si="16"/>
        <v>20.2</v>
      </c>
      <c r="BA7" s="89">
        <f t="shared" ref="BA7:BC7" si="17">MEDIAN(BA29:BA41)</f>
        <v>16.3</v>
      </c>
      <c r="BB7" s="89">
        <f t="shared" si="17"/>
        <v>17.8</v>
      </c>
      <c r="BC7" s="89">
        <f t="shared" si="17"/>
        <v>19.3</v>
      </c>
      <c r="BD7" s="101">
        <f t="shared" ref="BD7:BF7" si="18">MEDIAN(BD29:BD41)</f>
        <v>13.299999999999999</v>
      </c>
      <c r="BE7" s="89">
        <f t="shared" si="18"/>
        <v>15.1</v>
      </c>
      <c r="BF7" s="171">
        <f t="shared" si="18"/>
        <v>16.899999999999999</v>
      </c>
      <c r="BG7" s="101">
        <f t="shared" ref="BG7:BI7" si="19">MEDIAN(BG29:BG41)</f>
        <v>13.5</v>
      </c>
      <c r="BH7" s="89">
        <f t="shared" si="19"/>
        <v>14.9</v>
      </c>
      <c r="BI7" s="171">
        <f t="shared" si="19"/>
        <v>17</v>
      </c>
      <c r="BJ7" s="101">
        <f t="shared" ref="BJ7:BL7" si="20">MEDIAN(BJ29:BJ41)</f>
        <v>12.700000000000001</v>
      </c>
      <c r="BK7" s="89">
        <f t="shared" si="20"/>
        <v>14.3</v>
      </c>
      <c r="BL7" s="171">
        <f t="shared" si="20"/>
        <v>16.2</v>
      </c>
      <c r="BM7" s="101">
        <f t="shared" ref="BM7:BO7" si="21">MEDIAN(BM29:BM41)</f>
        <v>11.6</v>
      </c>
      <c r="BN7" s="89">
        <f t="shared" si="21"/>
        <v>13.1</v>
      </c>
      <c r="BO7" s="171">
        <f t="shared" si="21"/>
        <v>14.799999999999999</v>
      </c>
      <c r="BP7" s="44">
        <f>+AV7/100</f>
        <v>0.191</v>
      </c>
      <c r="BQ7" s="119">
        <f>+'[1]Under 5'!AM23+'[1]5 through 17'!AM23</f>
        <v>17833597</v>
      </c>
      <c r="BR7" s="81">
        <f>'Children in Poverty'!BQ7*BP7</f>
        <v>3406217.0270000002</v>
      </c>
      <c r="BS7" s="44">
        <f>+AG7/100</f>
        <v>0.151</v>
      </c>
      <c r="BT7" s="119">
        <f>+'[1]Under 5'!AF23+'[1]5 through 17'!AF23</f>
        <v>17672096</v>
      </c>
      <c r="BU7" s="146">
        <f>'Children in Poverty'!BT7*BS7</f>
        <v>2668486.4959999998</v>
      </c>
      <c r="BV7" s="5"/>
      <c r="BW7" s="44">
        <f>AY7/100</f>
        <v>0.185</v>
      </c>
      <c r="BX7" s="121">
        <f>+'[1]Under 5'!AN23+'[1]5 through 17'!AN23</f>
        <v>17840662</v>
      </c>
      <c r="BY7" s="146">
        <f>'Children in Poverty'!BX7*BW7</f>
        <v>3300522.4699999997</v>
      </c>
      <c r="BZ7" s="44">
        <f>AJ7/100</f>
        <v>0.17600000000000002</v>
      </c>
      <c r="CA7" s="119">
        <f>+'[1]Under 5'!AI23+'[1]5 through 17'!AI23</f>
        <v>17888159</v>
      </c>
      <c r="CB7" s="146">
        <f>'Children in Poverty'!CA7*BZ7</f>
        <v>3148315.9840000002</v>
      </c>
      <c r="CC7" s="5"/>
      <c r="CD7" s="42">
        <f t="shared" ref="CD7:CD63" si="22">+BB7/100</f>
        <v>0.17800000000000002</v>
      </c>
      <c r="CE7" s="119">
        <f>+'[1]Under 5'!AO23+'[1]5 through 17'!AO23</f>
        <v>17849348</v>
      </c>
      <c r="CF7" s="148">
        <f>'Children in Poverty'!CE7*CD7</f>
        <v>3177183.9440000001</v>
      </c>
      <c r="CG7" s="181">
        <f t="shared" ref="CG7:CG63" si="23">+AM7/100</f>
        <v>0.19</v>
      </c>
      <c r="CH7" s="121">
        <f>+'[1]Under 5'!AJ23+'[1]5 through 17'!AJ23</f>
        <v>17920121</v>
      </c>
      <c r="CI7" s="146">
        <f>'Children in Poverty'!CG7*CH7</f>
        <v>3404822.99</v>
      </c>
      <c r="CJ7" s="5"/>
      <c r="CK7" s="42">
        <f>+BE7/100</f>
        <v>0.151</v>
      </c>
      <c r="CL7" s="119">
        <f>+'[1]Under 5'!AP23+'[1]5 through 17'!AP23</f>
        <v>17872843</v>
      </c>
      <c r="CM7" s="148">
        <f>'Children in Poverty'!CL7*CK7</f>
        <v>2698799.2930000001</v>
      </c>
      <c r="CN7" s="181">
        <f>+AP7/100</f>
        <v>0.19699999999999998</v>
      </c>
      <c r="CO7" s="121">
        <f>+'[1]Under 5'!AK23+'[1]5 through 17'!AK23</f>
        <v>17883837</v>
      </c>
      <c r="CP7" s="146">
        <f>'Children in Poverty'!CO7*CN7</f>
        <v>3523115.8889999995</v>
      </c>
      <c r="CQ7"/>
      <c r="CR7" s="42">
        <f>+BH7/100</f>
        <v>0.14899999999999999</v>
      </c>
      <c r="CS7" s="119">
        <f>+'[1]Under 5'!AQ23+'[1]5 through 17'!AQ23</f>
        <v>17874982</v>
      </c>
      <c r="CT7" s="148">
        <f>'Children in Poverty'!CS7*CR7</f>
        <v>2663372.318</v>
      </c>
      <c r="CU7" s="181">
        <f>+AS7/100</f>
        <v>0.20300000000000001</v>
      </c>
      <c r="CV7" s="121">
        <f>+'[1]Under 5'!AL23+'[1]5 through 17'!AL23</f>
        <v>17848679</v>
      </c>
      <c r="CW7" s="146">
        <f>'Children in Poverty'!CV7*CU7</f>
        <v>3623281.8370000003</v>
      </c>
      <c r="CX7"/>
      <c r="CY7" s="181">
        <f>+BK7/100</f>
        <v>0.14300000000000002</v>
      </c>
      <c r="CZ7" s="217">
        <f>+'[2]Under 5'!$AR23+'[2]5 through 17'!$AR23</f>
        <v>17793404</v>
      </c>
      <c r="DA7" s="146">
        <f>'Children in Poverty'!CZ7*CY7</f>
        <v>2544456.7720000003</v>
      </c>
      <c r="DB7" s="181">
        <f>+AV7/100</f>
        <v>0.191</v>
      </c>
      <c r="DC7" s="217">
        <f>+'[2]Under 5'!$AM23+'[2]5 through 17'!$AM23</f>
        <v>17833597</v>
      </c>
      <c r="DD7" s="146">
        <f>'Children in Poverty'!DC7*DB7</f>
        <v>3406217.0270000002</v>
      </c>
      <c r="DE7"/>
      <c r="DF7" s="181">
        <f>+BN7/100</f>
        <v>0.13100000000000001</v>
      </c>
      <c r="DG7" s="217">
        <f>+'[2]Under 5'!$AS23+'[2]5 through 17'!$AS23</f>
        <v>17713846</v>
      </c>
      <c r="DH7" s="146">
        <f>'Children in Poverty'!DG7*DF7</f>
        <v>2320513.8259999999</v>
      </c>
      <c r="DI7" s="181">
        <f>+AY7/100</f>
        <v>0.185</v>
      </c>
      <c r="DJ7" s="217">
        <f>+'[2]Under 5'!$AN23+'[2]5 through 17'!$AN23</f>
        <v>17840662</v>
      </c>
      <c r="DK7" s="146">
        <f>'Children in Poverty'!DJ7*DI7</f>
        <v>3300522.4699999997</v>
      </c>
      <c r="DL7" s="311">
        <f t="shared" si="11"/>
        <v>737730.53100000042</v>
      </c>
      <c r="DM7" s="311">
        <f t="shared" ref="DM7:DM63" si="24">BY7-CB7</f>
        <v>152206.48599999957</v>
      </c>
      <c r="DN7" s="311">
        <f t="shared" si="12"/>
        <v>-227639.04600000009</v>
      </c>
      <c r="DO7" s="236">
        <f>CF7-BY7</f>
        <v>-123338.52599999961</v>
      </c>
      <c r="DP7" s="236">
        <f>BY7-BR7</f>
        <v>-105694.5570000005</v>
      </c>
      <c r="DQ7" s="236">
        <f t="shared" si="0"/>
        <v>980008.64399999985</v>
      </c>
    </row>
    <row r="8" spans="1:121">
      <c r="A8" s="37" t="s">
        <v>117</v>
      </c>
      <c r="B8" s="20"/>
      <c r="C8" s="98"/>
      <c r="D8" s="20"/>
      <c r="E8" s="20"/>
      <c r="F8" s="20"/>
      <c r="G8" s="20"/>
      <c r="H8" s="20"/>
      <c r="I8" s="20"/>
      <c r="J8" s="20"/>
      <c r="K8" s="20"/>
      <c r="L8" s="20"/>
      <c r="M8" s="20"/>
      <c r="N8" s="104"/>
      <c r="O8" s="98"/>
      <c r="P8" s="20"/>
      <c r="Q8" s="98"/>
      <c r="R8" s="20"/>
      <c r="S8" s="20"/>
      <c r="T8" s="98"/>
      <c r="U8" s="20"/>
      <c r="V8" s="20"/>
      <c r="W8" s="98"/>
      <c r="X8" s="20"/>
      <c r="Y8" s="20"/>
      <c r="Z8" s="98"/>
      <c r="AA8" s="20"/>
      <c r="AB8" s="20"/>
      <c r="AC8" s="98"/>
      <c r="AD8" s="20"/>
      <c r="AE8" s="20"/>
      <c r="AF8" s="98"/>
      <c r="AG8" s="20"/>
      <c r="AH8" s="20"/>
      <c r="AI8" s="98"/>
      <c r="AJ8" s="20"/>
      <c r="AK8" s="20"/>
      <c r="AL8" s="98"/>
      <c r="AM8" s="20"/>
      <c r="AN8" s="20"/>
      <c r="AO8" s="98"/>
      <c r="AP8" s="20"/>
      <c r="AQ8" s="20"/>
      <c r="AR8" s="127"/>
      <c r="AS8" s="128"/>
      <c r="AT8" s="128"/>
      <c r="AU8" s="127"/>
      <c r="AV8" s="128"/>
      <c r="AW8" s="128"/>
      <c r="AX8" s="127"/>
      <c r="AY8" s="128"/>
      <c r="AZ8" s="172"/>
      <c r="BA8" s="128"/>
      <c r="BB8" s="128"/>
      <c r="BC8" s="128"/>
      <c r="BD8" s="127"/>
      <c r="BE8" s="128"/>
      <c r="BF8" s="172"/>
      <c r="BG8" s="127"/>
      <c r="BH8" s="128"/>
      <c r="BI8" s="172"/>
      <c r="BJ8" s="127"/>
      <c r="BK8" s="128"/>
      <c r="BL8" s="172"/>
      <c r="BM8" s="127"/>
      <c r="BN8" s="128"/>
      <c r="BO8" s="172"/>
      <c r="BP8" s="44"/>
      <c r="BQ8" s="121"/>
      <c r="BR8" s="83"/>
      <c r="BS8" s="44"/>
      <c r="BT8" s="121"/>
      <c r="BU8" s="148"/>
      <c r="BV8" s="5"/>
      <c r="BW8" s="44"/>
      <c r="BX8" s="121"/>
      <c r="BY8" s="83"/>
      <c r="BZ8" s="44"/>
      <c r="CA8" s="121"/>
      <c r="CB8" s="148"/>
      <c r="CC8" s="5"/>
      <c r="CD8" s="42"/>
      <c r="CE8" s="121"/>
      <c r="CF8" s="148"/>
      <c r="CG8" s="181"/>
      <c r="CH8" s="121"/>
      <c r="CI8" s="148"/>
      <c r="CJ8" s="5"/>
      <c r="CK8" s="42"/>
      <c r="CL8" s="121"/>
      <c r="CM8" s="148"/>
      <c r="CN8" s="181"/>
      <c r="CO8" s="121"/>
      <c r="CP8" s="148"/>
      <c r="CQ8"/>
      <c r="CR8" s="42"/>
      <c r="CS8" s="121"/>
      <c r="CT8" s="148"/>
      <c r="CU8" s="181"/>
      <c r="CV8" s="121"/>
      <c r="CW8" s="148"/>
      <c r="CX8"/>
      <c r="CY8" s="181"/>
      <c r="CZ8" s="217"/>
      <c r="DA8" s="148"/>
      <c r="DB8" s="181"/>
      <c r="DC8" s="217"/>
      <c r="DD8" s="148"/>
      <c r="DE8"/>
      <c r="DF8" s="181"/>
      <c r="DG8" s="217"/>
      <c r="DH8" s="148"/>
      <c r="DI8" s="181"/>
      <c r="DJ8" s="217"/>
      <c r="DK8" s="148"/>
      <c r="DL8" s="311"/>
      <c r="DM8" s="311"/>
      <c r="DN8" s="311"/>
      <c r="DO8" s="236"/>
      <c r="DP8" s="236"/>
      <c r="DQ8" s="236">
        <f t="shared" si="0"/>
        <v>0</v>
      </c>
    </row>
    <row r="9" spans="1:121">
      <c r="A9" s="37" t="s">
        <v>218</v>
      </c>
      <c r="B9" s="90">
        <f t="shared" ref="B9:AN9" si="25">MEDIAN(B42:B53)</f>
        <v>15.95</v>
      </c>
      <c r="C9" s="103">
        <f t="shared" si="25"/>
        <v>17</v>
      </c>
      <c r="D9" s="90">
        <f t="shared" si="25"/>
        <v>16.875</v>
      </c>
      <c r="E9" s="90">
        <f t="shared" si="25"/>
        <v>16.75</v>
      </c>
      <c r="F9" s="90">
        <f t="shared" si="25"/>
        <v>16.625</v>
      </c>
      <c r="G9" s="90">
        <f t="shared" si="25"/>
        <v>17</v>
      </c>
      <c r="H9" s="90">
        <f t="shared" si="25"/>
        <v>16</v>
      </c>
      <c r="I9" s="90">
        <f t="shared" si="25"/>
        <v>15.5</v>
      </c>
      <c r="J9" s="90">
        <f t="shared" si="25"/>
        <v>14.5</v>
      </c>
      <c r="K9" s="90">
        <f t="shared" si="25"/>
        <v>15.5</v>
      </c>
      <c r="L9" s="90">
        <f t="shared" si="25"/>
        <v>14.5</v>
      </c>
      <c r="M9" s="90">
        <f t="shared" si="25"/>
        <v>14</v>
      </c>
      <c r="N9" s="102">
        <f t="shared" si="25"/>
        <v>13.100000000000001</v>
      </c>
      <c r="O9" s="103">
        <f t="shared" si="25"/>
        <v>14</v>
      </c>
      <c r="P9" s="90">
        <f t="shared" si="25"/>
        <v>14.5</v>
      </c>
      <c r="Q9" s="103">
        <f t="shared" si="25"/>
        <v>12.100000000000001</v>
      </c>
      <c r="R9" s="90">
        <f t="shared" si="25"/>
        <v>14</v>
      </c>
      <c r="S9" s="90">
        <f t="shared" si="25"/>
        <v>16.100000000000001</v>
      </c>
      <c r="T9" s="103">
        <f t="shared" si="25"/>
        <v>14.8</v>
      </c>
      <c r="U9" s="90">
        <f t="shared" si="25"/>
        <v>12.45</v>
      </c>
      <c r="V9" s="90">
        <f t="shared" si="25"/>
        <v>17.100000000000001</v>
      </c>
      <c r="W9" s="103">
        <f t="shared" si="25"/>
        <v>14.8</v>
      </c>
      <c r="X9" s="90">
        <f t="shared" si="25"/>
        <v>15.75</v>
      </c>
      <c r="Y9" s="90">
        <f t="shared" si="25"/>
        <v>16.700000000000003</v>
      </c>
      <c r="Z9" s="103">
        <f t="shared" si="25"/>
        <v>14.7</v>
      </c>
      <c r="AA9" s="90">
        <f t="shared" si="25"/>
        <v>16.2</v>
      </c>
      <c r="AB9" s="90">
        <f t="shared" si="25"/>
        <v>17.2</v>
      </c>
      <c r="AC9" s="103">
        <f t="shared" si="25"/>
        <v>14.55</v>
      </c>
      <c r="AD9" s="90">
        <f t="shared" si="25"/>
        <v>15.75</v>
      </c>
      <c r="AE9" s="90">
        <f t="shared" si="25"/>
        <v>16.55</v>
      </c>
      <c r="AF9" s="103">
        <f t="shared" si="25"/>
        <v>14.5</v>
      </c>
      <c r="AG9" s="90">
        <f t="shared" si="25"/>
        <v>16.149999999999999</v>
      </c>
      <c r="AH9" s="90">
        <f t="shared" si="25"/>
        <v>17.399999999999999</v>
      </c>
      <c r="AI9" s="103">
        <f t="shared" si="25"/>
        <v>17.150000000000002</v>
      </c>
      <c r="AJ9" s="90">
        <f t="shared" si="25"/>
        <v>18.05</v>
      </c>
      <c r="AK9" s="90">
        <f t="shared" si="25"/>
        <v>18.95</v>
      </c>
      <c r="AL9" s="103">
        <f t="shared" si="25"/>
        <v>17.7</v>
      </c>
      <c r="AM9" s="90">
        <f t="shared" si="25"/>
        <v>18.75</v>
      </c>
      <c r="AN9" s="90">
        <f t="shared" si="25"/>
        <v>19.899999999999999</v>
      </c>
      <c r="AO9" s="103">
        <f t="shared" ref="AO9:AT9" si="26">MEDIAN(AO42:AO53)</f>
        <v>17.549999999999997</v>
      </c>
      <c r="AP9" s="90">
        <f t="shared" si="26"/>
        <v>18.5</v>
      </c>
      <c r="AQ9" s="90">
        <f t="shared" si="26"/>
        <v>19.950000000000003</v>
      </c>
      <c r="AR9" s="103">
        <f t="shared" si="26"/>
        <v>17.75</v>
      </c>
      <c r="AS9" s="89">
        <f>MEDIAN(AS42:AS53)</f>
        <v>18.600000000000001</v>
      </c>
      <c r="AT9" s="90">
        <f t="shared" si="26"/>
        <v>19.549999999999997</v>
      </c>
      <c r="AU9" s="103">
        <f t="shared" ref="AU9" si="27">MEDIAN(AU42:AU53)</f>
        <v>18.049999999999997</v>
      </c>
      <c r="AV9" s="89">
        <f>MEDIAN(AV42:AV53)</f>
        <v>18.649999999999999</v>
      </c>
      <c r="AW9" s="90">
        <f t="shared" ref="AW9:BB9" si="28">MEDIAN(AW42:AW53)</f>
        <v>18.049999999999997</v>
      </c>
      <c r="AX9" s="103">
        <f t="shared" si="28"/>
        <v>17.2</v>
      </c>
      <c r="AY9" s="89">
        <f>MEDIAN(AY42:AY53)</f>
        <v>18.2</v>
      </c>
      <c r="AZ9" s="173">
        <f t="shared" ref="AZ9" si="29">MEDIAN(AZ42:AZ53)</f>
        <v>19.299999999999997</v>
      </c>
      <c r="BA9" s="90">
        <f t="shared" si="28"/>
        <v>16.25</v>
      </c>
      <c r="BB9" s="89">
        <f t="shared" si="28"/>
        <v>17.649999999999999</v>
      </c>
      <c r="BC9" s="90">
        <f t="shared" ref="BC9:BE9" si="30">MEDIAN(BC42:BC53)</f>
        <v>19.049999999999997</v>
      </c>
      <c r="BD9" s="103">
        <f t="shared" si="30"/>
        <v>15</v>
      </c>
      <c r="BE9" s="89">
        <f t="shared" si="30"/>
        <v>16.299999999999997</v>
      </c>
      <c r="BF9" s="173">
        <f t="shared" ref="BF9:BH9" si="31">MEDIAN(BF42:BF53)</f>
        <v>17.45</v>
      </c>
      <c r="BG9" s="103">
        <f t="shared" si="31"/>
        <v>14.350000000000001</v>
      </c>
      <c r="BH9" s="89">
        <f t="shared" si="31"/>
        <v>15.700000000000001</v>
      </c>
      <c r="BI9" s="173">
        <f t="shared" ref="BI9:BK9" si="32">MEDIAN(BI42:BI53)</f>
        <v>16.850000000000001</v>
      </c>
      <c r="BJ9" s="103">
        <f t="shared" si="32"/>
        <v>14.399999999999999</v>
      </c>
      <c r="BK9" s="89">
        <f t="shared" si="32"/>
        <v>15.55</v>
      </c>
      <c r="BL9" s="173">
        <f t="shared" ref="BL9" si="33">MEDIAN(BL42:BL53)</f>
        <v>16.399999999999999</v>
      </c>
      <c r="BM9" s="103">
        <f t="shared" ref="BM9:BO9" si="34">MEDIAN(BM42:BM53)</f>
        <v>13.35</v>
      </c>
      <c r="BN9" s="89">
        <f t="shared" si="34"/>
        <v>14.85</v>
      </c>
      <c r="BO9" s="173">
        <f t="shared" si="34"/>
        <v>15.849999999999998</v>
      </c>
      <c r="BP9" s="44">
        <f>+AV9/100</f>
        <v>0.1865</v>
      </c>
      <c r="BQ9" s="121">
        <f>+'[1]Under 5'!AM38+'[1]5 through 17'!AM38</f>
        <v>15772056</v>
      </c>
      <c r="BR9" s="83">
        <f>'Children in Poverty'!BQ9*BP9</f>
        <v>2941488.4440000001</v>
      </c>
      <c r="BS9" s="44">
        <f>+AG9/100</f>
        <v>0.16149999999999998</v>
      </c>
      <c r="BT9" s="121">
        <f>+'[1]Under 5'!AH38+'[1]5 through 17'!AH38</f>
        <v>16242779</v>
      </c>
      <c r="BU9" s="148">
        <f>'Children in Poverty'!BT9*BS9</f>
        <v>2623208.8084999998</v>
      </c>
      <c r="BV9" s="5"/>
      <c r="BW9" s="44">
        <f>AY9/100</f>
        <v>0.182</v>
      </c>
      <c r="BX9" s="121">
        <f>+'[1]Under 5'!AN38+'[1]5 through 17'!AN38</f>
        <v>15701296</v>
      </c>
      <c r="BY9" s="146">
        <f>'Children in Poverty'!BX9*BW9</f>
        <v>2857635.872</v>
      </c>
      <c r="BZ9" s="44">
        <f>AJ9/100</f>
        <v>0.18049999999999999</v>
      </c>
      <c r="CA9" s="121">
        <f>+'[1]Under 5'!AI38+'[1]5 through 17'!AI38</f>
        <v>16169741</v>
      </c>
      <c r="CB9" s="148">
        <f>'Children in Poverty'!CA9*BZ9</f>
        <v>2918638.2505000001</v>
      </c>
      <c r="CC9" s="5"/>
      <c r="CD9" s="42">
        <f t="shared" si="22"/>
        <v>0.17649999999999999</v>
      </c>
      <c r="CE9" s="121">
        <f>+'[1]Under 5'!AO38+'[1]5 through 17'!AO38</f>
        <v>15648339</v>
      </c>
      <c r="CF9" s="148">
        <f>'Children in Poverty'!CE9*CD9</f>
        <v>2761931.8334999997</v>
      </c>
      <c r="CG9" s="181">
        <f t="shared" si="23"/>
        <v>0.1875</v>
      </c>
      <c r="CH9" s="121">
        <f>+'[1]Under 5'!AJ38+'[1]5 through 17'!AJ38</f>
        <v>16094905</v>
      </c>
      <c r="CI9" s="148">
        <f>'Children in Poverty'!CG9*CH9</f>
        <v>3017794.6875</v>
      </c>
      <c r="CJ9" s="5"/>
      <c r="CK9" s="42">
        <f>+BE9/100</f>
        <v>0.16299999999999998</v>
      </c>
      <c r="CL9" s="121">
        <f>+'[1]Under 5'!AP38+'[1]5 through 17'!AP38</f>
        <v>15576284</v>
      </c>
      <c r="CM9" s="148">
        <f>'Children in Poverty'!CL9*CK9</f>
        <v>2538934.2919999994</v>
      </c>
      <c r="CN9" s="181">
        <f>+AP9/100</f>
        <v>0.185</v>
      </c>
      <c r="CO9" s="121">
        <f>+'[1]Under 5'!AK38+'[1]5 through 17'!AK38</f>
        <v>15970733</v>
      </c>
      <c r="CP9" s="148">
        <f>'Children in Poverty'!CO9*CN9</f>
        <v>2954585.605</v>
      </c>
      <c r="CQ9"/>
      <c r="CR9" s="42">
        <f>+BH9/100</f>
        <v>0.157</v>
      </c>
      <c r="CS9" s="121">
        <f>+'[1]Under 5'!AQ38+'[1]5 through 17'!AQ38</f>
        <v>15527596</v>
      </c>
      <c r="CT9" s="148">
        <f>'Children in Poverty'!CS9*CR9</f>
        <v>2437832.5720000002</v>
      </c>
      <c r="CU9" s="181">
        <f>+AS9/100</f>
        <v>0.18600000000000003</v>
      </c>
      <c r="CV9" s="121">
        <f>+'[1]Under 5'!AL38+'[1]5 through 17'!AL38</f>
        <v>15858686</v>
      </c>
      <c r="CW9" s="148">
        <f>'Children in Poverty'!CV9*CU9</f>
        <v>2949715.5960000004</v>
      </c>
      <c r="CX9"/>
      <c r="CY9" s="181">
        <f>+BK9/100</f>
        <v>0.1555</v>
      </c>
      <c r="CZ9" s="217">
        <f>+'[2]Under 5'!$AR38+'[2]5 through 17'!$AR38</f>
        <v>15440875</v>
      </c>
      <c r="DA9" s="148">
        <f>'Children in Poverty'!CZ9*CY9</f>
        <v>2401056.0625</v>
      </c>
      <c r="DB9" s="181">
        <f>+AV9/100</f>
        <v>0.1865</v>
      </c>
      <c r="DC9" s="217">
        <f>+'[2]Under 5'!$AM38+'[2]5 through 17'!$AM38</f>
        <v>15772056</v>
      </c>
      <c r="DD9" s="148">
        <f>'Children in Poverty'!DC9*DB9</f>
        <v>2941488.4440000001</v>
      </c>
      <c r="DE9"/>
      <c r="DF9" s="181">
        <f>+BN9/100</f>
        <v>0.14849999999999999</v>
      </c>
      <c r="DG9" s="217">
        <f>+'[2]Under 5'!$AS38+'[2]5 through 17'!$AS38</f>
        <v>15348360</v>
      </c>
      <c r="DH9" s="148">
        <f>'Children in Poverty'!DG9*DF9</f>
        <v>2279231.46</v>
      </c>
      <c r="DI9" s="181">
        <f>+AY9/100</f>
        <v>0.182</v>
      </c>
      <c r="DJ9" s="217">
        <f>+'[2]Under 5'!$AN38+'[2]5 through 17'!$AN38</f>
        <v>15701296</v>
      </c>
      <c r="DK9" s="148">
        <f>'Children in Poverty'!DJ9*DI9</f>
        <v>2857635.872</v>
      </c>
      <c r="DL9" s="311">
        <f t="shared" si="11"/>
        <v>318279.63550000032</v>
      </c>
      <c r="DM9" s="311">
        <f t="shared" si="24"/>
        <v>-61002.378500000108</v>
      </c>
      <c r="DN9" s="311">
        <f t="shared" si="12"/>
        <v>-255862.85400000028</v>
      </c>
      <c r="DO9" s="236">
        <f>CF9-BY9</f>
        <v>-95704.038500000257</v>
      </c>
      <c r="DP9" s="236">
        <f>BY9-BR9</f>
        <v>-83852.57200000016</v>
      </c>
      <c r="DQ9" s="236">
        <f t="shared" si="0"/>
        <v>578404.41200000001</v>
      </c>
    </row>
    <row r="10" spans="1:121">
      <c r="A10" s="37" t="s">
        <v>117</v>
      </c>
      <c r="B10" s="20"/>
      <c r="C10" s="98"/>
      <c r="D10" s="20"/>
      <c r="E10" s="20"/>
      <c r="F10" s="20"/>
      <c r="G10" s="20"/>
      <c r="H10" s="20"/>
      <c r="I10" s="20"/>
      <c r="J10" s="20"/>
      <c r="K10" s="20"/>
      <c r="L10" s="20"/>
      <c r="M10" s="20"/>
      <c r="N10" s="104"/>
      <c r="O10" s="98"/>
      <c r="P10" s="20"/>
      <c r="Q10" s="98"/>
      <c r="R10" s="20"/>
      <c r="S10" s="20"/>
      <c r="T10" s="98"/>
      <c r="U10" s="20"/>
      <c r="V10" s="20"/>
      <c r="W10" s="98"/>
      <c r="X10" s="20"/>
      <c r="Y10" s="20"/>
      <c r="Z10" s="98"/>
      <c r="AA10" s="20"/>
      <c r="AB10" s="20"/>
      <c r="AC10" s="98"/>
      <c r="AD10" s="20"/>
      <c r="AE10" s="20"/>
      <c r="AF10" s="98"/>
      <c r="AG10" s="20"/>
      <c r="AH10" s="20"/>
      <c r="AI10" s="98"/>
      <c r="AJ10" s="20"/>
      <c r="AK10" s="20"/>
      <c r="AL10" s="98"/>
      <c r="AM10" s="20"/>
      <c r="AN10" s="20"/>
      <c r="AO10" s="98"/>
      <c r="AP10" s="20"/>
      <c r="AQ10" s="20"/>
      <c r="AR10" s="127"/>
      <c r="AS10" s="128"/>
      <c r="AT10" s="128"/>
      <c r="AU10" s="127"/>
      <c r="AV10" s="128"/>
      <c r="AW10" s="128"/>
      <c r="AX10" s="127"/>
      <c r="AY10" s="128"/>
      <c r="AZ10" s="172"/>
      <c r="BA10" s="128"/>
      <c r="BB10" s="128"/>
      <c r="BC10" s="128"/>
      <c r="BD10" s="127"/>
      <c r="BE10" s="128"/>
      <c r="BF10" s="172"/>
      <c r="BG10" s="127"/>
      <c r="BH10" s="128"/>
      <c r="BI10" s="172"/>
      <c r="BJ10" s="127"/>
      <c r="BK10" s="128"/>
      <c r="BL10" s="172"/>
      <c r="BM10" s="127"/>
      <c r="BN10" s="128"/>
      <c r="BO10" s="172"/>
      <c r="BP10" s="44"/>
      <c r="BQ10" s="121"/>
      <c r="BR10" s="83"/>
      <c r="BS10" s="44"/>
      <c r="BT10" s="121"/>
      <c r="BU10" s="148"/>
      <c r="BV10" s="5"/>
      <c r="BW10" s="44"/>
      <c r="BX10" s="121"/>
      <c r="BY10" s="83"/>
      <c r="BZ10" s="44"/>
      <c r="CA10" s="121"/>
      <c r="CB10" s="148"/>
      <c r="CC10" s="5"/>
      <c r="CD10" s="42"/>
      <c r="CE10" s="121"/>
      <c r="CF10" s="148"/>
      <c r="CG10" s="181"/>
      <c r="CH10" s="121"/>
      <c r="CI10" s="148"/>
      <c r="CJ10" s="5"/>
      <c r="CK10" s="42"/>
      <c r="CL10" s="121"/>
      <c r="CM10" s="148"/>
      <c r="CN10" s="181"/>
      <c r="CO10" s="121"/>
      <c r="CP10" s="148"/>
      <c r="CQ10"/>
      <c r="CR10" s="42"/>
      <c r="CS10" s="121"/>
      <c r="CT10" s="148"/>
      <c r="CU10" s="181"/>
      <c r="CV10" s="121"/>
      <c r="CW10" s="148"/>
      <c r="CX10"/>
      <c r="CY10" s="181"/>
      <c r="CZ10" s="217"/>
      <c r="DA10" s="148"/>
      <c r="DB10" s="181"/>
      <c r="DC10" s="217"/>
      <c r="DD10" s="148"/>
      <c r="DE10"/>
      <c r="DF10" s="181"/>
      <c r="DG10" s="217"/>
      <c r="DH10" s="148"/>
      <c r="DI10" s="181"/>
      <c r="DJ10" s="217"/>
      <c r="DK10" s="148"/>
      <c r="DL10" s="311"/>
      <c r="DM10" s="311"/>
      <c r="DN10" s="311"/>
      <c r="DO10" s="236"/>
      <c r="DP10" s="236"/>
      <c r="DQ10" s="236">
        <f t="shared" si="0"/>
        <v>0</v>
      </c>
    </row>
    <row r="11" spans="1:121">
      <c r="A11" s="37" t="s">
        <v>219</v>
      </c>
      <c r="B11" s="90">
        <f t="shared" ref="B11:AN11" si="35">MEDIAN(B54:B62)</f>
        <v>13.2</v>
      </c>
      <c r="C11" s="103">
        <f t="shared" si="35"/>
        <v>15</v>
      </c>
      <c r="D11" s="90">
        <f t="shared" si="35"/>
        <v>15.5</v>
      </c>
      <c r="E11" s="90">
        <f t="shared" si="35"/>
        <v>16.5</v>
      </c>
      <c r="F11" s="90">
        <f t="shared" si="35"/>
        <v>17.75</v>
      </c>
      <c r="G11" s="90">
        <f t="shared" si="35"/>
        <v>19</v>
      </c>
      <c r="H11" s="90">
        <f t="shared" si="35"/>
        <v>17</v>
      </c>
      <c r="I11" s="90">
        <f t="shared" si="35"/>
        <v>15</v>
      </c>
      <c r="J11" s="90">
        <f t="shared" si="35"/>
        <v>15</v>
      </c>
      <c r="K11" s="90">
        <f t="shared" si="35"/>
        <v>15</v>
      </c>
      <c r="L11" s="90">
        <f t="shared" si="35"/>
        <v>14</v>
      </c>
      <c r="M11" s="90">
        <f t="shared" si="35"/>
        <v>13</v>
      </c>
      <c r="N11" s="102">
        <f t="shared" si="35"/>
        <v>12</v>
      </c>
      <c r="O11" s="103">
        <f t="shared" si="35"/>
        <v>12</v>
      </c>
      <c r="P11" s="90">
        <f t="shared" si="35"/>
        <v>12</v>
      </c>
      <c r="Q11" s="103">
        <f t="shared" si="35"/>
        <v>11.1</v>
      </c>
      <c r="R11" s="90">
        <f t="shared" si="35"/>
        <v>12.3</v>
      </c>
      <c r="S11" s="90">
        <f t="shared" si="35"/>
        <v>13.8</v>
      </c>
      <c r="T11" s="103">
        <f t="shared" si="35"/>
        <v>12.5</v>
      </c>
      <c r="U11" s="90">
        <f t="shared" si="35"/>
        <v>11.3</v>
      </c>
      <c r="V11" s="90">
        <f t="shared" si="35"/>
        <v>13.7</v>
      </c>
      <c r="W11" s="103">
        <f t="shared" si="35"/>
        <v>12.9</v>
      </c>
      <c r="X11" s="90">
        <f t="shared" si="35"/>
        <v>15.4</v>
      </c>
      <c r="Y11" s="90">
        <f t="shared" si="35"/>
        <v>17.2</v>
      </c>
      <c r="Z11" s="103">
        <f t="shared" si="35"/>
        <v>11.8</v>
      </c>
      <c r="AA11" s="90">
        <f t="shared" si="35"/>
        <v>13.2</v>
      </c>
      <c r="AB11" s="90">
        <f t="shared" si="35"/>
        <v>15</v>
      </c>
      <c r="AC11" s="103">
        <f t="shared" si="35"/>
        <v>12.2</v>
      </c>
      <c r="AD11" s="90">
        <f t="shared" si="35"/>
        <v>12.9</v>
      </c>
      <c r="AE11" s="90">
        <f t="shared" si="35"/>
        <v>14.2</v>
      </c>
      <c r="AF11" s="103">
        <f t="shared" si="35"/>
        <v>11.9</v>
      </c>
      <c r="AG11" s="90">
        <f t="shared" si="35"/>
        <v>13.2</v>
      </c>
      <c r="AH11" s="90">
        <f t="shared" si="35"/>
        <v>15.399999999999999</v>
      </c>
      <c r="AI11" s="103">
        <f t="shared" si="35"/>
        <v>12.6</v>
      </c>
      <c r="AJ11" s="90">
        <f t="shared" si="35"/>
        <v>13.5</v>
      </c>
      <c r="AK11" s="90">
        <f t="shared" si="35"/>
        <v>14.4</v>
      </c>
      <c r="AL11" s="103">
        <f t="shared" si="35"/>
        <v>14.6</v>
      </c>
      <c r="AM11" s="90">
        <f t="shared" si="35"/>
        <v>16.7</v>
      </c>
      <c r="AN11" s="90">
        <f t="shared" si="35"/>
        <v>18.8</v>
      </c>
      <c r="AO11" s="103">
        <f t="shared" ref="AO11:AT11" si="36">MEDIAN(AO54:AO62)</f>
        <v>14.399999999999999</v>
      </c>
      <c r="AP11" s="90">
        <f t="shared" si="36"/>
        <v>15.2</v>
      </c>
      <c r="AQ11" s="90">
        <f t="shared" si="36"/>
        <v>16.8</v>
      </c>
      <c r="AR11" s="103">
        <f t="shared" si="36"/>
        <v>14.8</v>
      </c>
      <c r="AS11" s="90">
        <f t="shared" si="36"/>
        <v>15.6</v>
      </c>
      <c r="AT11" s="90">
        <f t="shared" si="36"/>
        <v>17.7</v>
      </c>
      <c r="AU11" s="103">
        <f t="shared" ref="AU11:AW11" si="37">MEDIAN(AU54:AU62)</f>
        <v>15.799999999999999</v>
      </c>
      <c r="AV11" s="90">
        <f t="shared" si="37"/>
        <v>16.7</v>
      </c>
      <c r="AW11" s="90">
        <f t="shared" si="37"/>
        <v>17.599999999999998</v>
      </c>
      <c r="AX11" s="103">
        <f t="shared" ref="AX11:AZ11" si="38">MEDIAN(AX54:AX62)</f>
        <v>15.3</v>
      </c>
      <c r="AY11" s="90">
        <f t="shared" si="38"/>
        <v>15.9</v>
      </c>
      <c r="AZ11" s="173">
        <f t="shared" si="38"/>
        <v>17.900000000000002</v>
      </c>
      <c r="BA11" s="90">
        <f t="shared" ref="BA11:BC11" si="39">MEDIAN(BA54:BA62)</f>
        <v>14.9</v>
      </c>
      <c r="BB11" s="90">
        <f t="shared" si="39"/>
        <v>15.6</v>
      </c>
      <c r="BC11" s="90">
        <f t="shared" si="39"/>
        <v>16.3</v>
      </c>
      <c r="BD11" s="103">
        <f t="shared" ref="BD11:BF11" si="40">MEDIAN(BD54:BD62)</f>
        <v>13.799999999999999</v>
      </c>
      <c r="BE11" s="90">
        <f t="shared" si="40"/>
        <v>14.8</v>
      </c>
      <c r="BF11" s="173">
        <f t="shared" si="40"/>
        <v>17.400000000000002</v>
      </c>
      <c r="BG11" s="103">
        <f t="shared" ref="BG11:BI11" si="41">MEDIAN(BG54:BG62)</f>
        <v>12.7</v>
      </c>
      <c r="BH11" s="90">
        <f t="shared" si="41"/>
        <v>13.8</v>
      </c>
      <c r="BI11" s="173">
        <f t="shared" si="41"/>
        <v>14.7</v>
      </c>
      <c r="BJ11" s="103">
        <f t="shared" ref="BJ11:BL11" si="42">MEDIAN(BJ54:BJ62)</f>
        <v>13</v>
      </c>
      <c r="BK11" s="90">
        <f t="shared" si="42"/>
        <v>14.1</v>
      </c>
      <c r="BL11" s="173">
        <f t="shared" si="42"/>
        <v>15.1</v>
      </c>
      <c r="BM11" s="103">
        <f t="shared" ref="BM11:BO11" si="43">MEDIAN(BM54:BM62)</f>
        <v>11.600000000000001</v>
      </c>
      <c r="BN11" s="90">
        <f t="shared" si="43"/>
        <v>13.8</v>
      </c>
      <c r="BO11" s="173">
        <f t="shared" si="43"/>
        <v>15.1</v>
      </c>
      <c r="BP11" s="44">
        <f>+AV11/100</f>
        <v>0.16699999999999998</v>
      </c>
      <c r="BQ11" s="121">
        <f>+'[1]Under 5'!AM52+'[1]5 through 17'!AM52</f>
        <v>12026336</v>
      </c>
      <c r="BR11" s="83">
        <f>'Children in Poverty'!BQ11*BP11</f>
        <v>2008398.1119999997</v>
      </c>
      <c r="BS11" s="44">
        <f>+AG11/100</f>
        <v>0.13200000000000001</v>
      </c>
      <c r="BT11" s="121">
        <f>+'[1]Under 5'!AH52+'[1]5 through 17'!AH52</f>
        <v>12473914</v>
      </c>
      <c r="BU11" s="148">
        <f>'Children in Poverty'!BT11*BS11</f>
        <v>1646556.648</v>
      </c>
      <c r="BV11" s="5"/>
      <c r="BW11" s="44">
        <f>AY11/100</f>
        <v>0.159</v>
      </c>
      <c r="BX11" s="121">
        <f>+'[1]Under 5'!AN52+'[1]5 through 17'!AN52</f>
        <v>11968334</v>
      </c>
      <c r="BY11" s="146">
        <f>'Children in Poverty'!BX11*BW11</f>
        <v>1902965.1060000001</v>
      </c>
      <c r="BZ11" s="44">
        <f>AJ11/100</f>
        <v>0.13500000000000001</v>
      </c>
      <c r="CA11" s="121">
        <f>+'[1]Under 5'!AI52+'[1]5 through 17'!AI52</f>
        <v>12389514</v>
      </c>
      <c r="CB11" s="148">
        <f>'Children in Poverty'!CA11*BZ11</f>
        <v>1672584.3900000001</v>
      </c>
      <c r="CC11" s="5"/>
      <c r="CD11" s="42">
        <f t="shared" si="22"/>
        <v>0.156</v>
      </c>
      <c r="CE11" s="121">
        <f>+'[1]Under 5'!AO52+'[1]5 through 17'!AO52</f>
        <v>11902403</v>
      </c>
      <c r="CF11" s="148">
        <f>'Children in Poverty'!CE11*CD11</f>
        <v>1856774.868</v>
      </c>
      <c r="CG11" s="181">
        <f t="shared" si="23"/>
        <v>0.16699999999999998</v>
      </c>
      <c r="CH11" s="121">
        <f>+'[1]Under 5'!AJ52+'[1]5 through 17'!AJ52</f>
        <v>12305963</v>
      </c>
      <c r="CI11" s="148">
        <f>'Children in Poverty'!CG11*CH11</f>
        <v>2055095.8209999998</v>
      </c>
      <c r="CJ11" s="5"/>
      <c r="CK11" s="42">
        <f>+BE11/100</f>
        <v>0.14800000000000002</v>
      </c>
      <c r="CL11" s="121">
        <f>+'[1]Under 5'!AP52+'[1]5 through 17'!AP52</f>
        <v>11813723</v>
      </c>
      <c r="CM11" s="148">
        <f>'Children in Poverty'!CL11*CK11</f>
        <v>1748431.0040000002</v>
      </c>
      <c r="CN11" s="181">
        <f>+AP11/100</f>
        <v>0.152</v>
      </c>
      <c r="CO11" s="121">
        <f>+'[1]Under 5'!AK52+'[1]5 through 17'!AK52</f>
        <v>12213206</v>
      </c>
      <c r="CP11" s="148">
        <f>'Children in Poverty'!CO11*CN11</f>
        <v>1856407.3119999999</v>
      </c>
      <c r="CQ11"/>
      <c r="CR11" s="42">
        <f>+BH11/100</f>
        <v>0.13800000000000001</v>
      </c>
      <c r="CS11" s="121">
        <f>+'[1]Under 5'!AQ52+'[1]5 through 17'!AQ52</f>
        <v>11747375</v>
      </c>
      <c r="CT11" s="148">
        <f>'Children in Poverty'!CS11*CR11</f>
        <v>1621137.7500000002</v>
      </c>
      <c r="CU11" s="181">
        <f>+AS11/100</f>
        <v>0.156</v>
      </c>
      <c r="CV11" s="121">
        <f>+'[1]Under 5'!AL52+'[1]5 through 17'!AL52</f>
        <v>12113891</v>
      </c>
      <c r="CW11" s="148">
        <f>'Children in Poverty'!CV11*CU11</f>
        <v>1889766.996</v>
      </c>
      <c r="CX11"/>
      <c r="CY11" s="181">
        <f>+BK11/100</f>
        <v>0.14099999999999999</v>
      </c>
      <c r="CZ11" s="217">
        <f>+'[2]Under 5'!$AR52+'[2]5 through 17'!$AR52</f>
        <v>11602392</v>
      </c>
      <c r="DA11" s="148">
        <f>'Children in Poverty'!CZ11*CY11</f>
        <v>1635937.2719999999</v>
      </c>
      <c r="DB11" s="181">
        <f>+AV11/100</f>
        <v>0.16699999999999998</v>
      </c>
      <c r="DC11" s="217">
        <f>+'[2]Under 5'!$AM52+'[2]5 through 17'!$AM52</f>
        <v>12026336</v>
      </c>
      <c r="DD11" s="148">
        <f>'Children in Poverty'!DC11*DB11</f>
        <v>2008398.1119999997</v>
      </c>
      <c r="DE11"/>
      <c r="DF11" s="181">
        <f>+BN11/100</f>
        <v>0.13800000000000001</v>
      </c>
      <c r="DG11" s="217">
        <f>+'[2]Under 5'!$AS52+'[2]5 through 17'!$AS52</f>
        <v>11504291</v>
      </c>
      <c r="DH11" s="148">
        <f>'Children in Poverty'!DG11*DF11</f>
        <v>1587592.1580000001</v>
      </c>
      <c r="DI11" s="181">
        <f>+AY11/100</f>
        <v>0.159</v>
      </c>
      <c r="DJ11" s="217">
        <f>+'[2]Under 5'!$AN52+'[2]5 through 17'!$AN52</f>
        <v>11968334</v>
      </c>
      <c r="DK11" s="148">
        <f>'Children in Poverty'!DJ11*DI11</f>
        <v>1902965.1060000001</v>
      </c>
      <c r="DL11" s="311">
        <f t="shared" si="11"/>
        <v>361841.46399999969</v>
      </c>
      <c r="DM11" s="311">
        <f t="shared" si="24"/>
        <v>230380.71600000001</v>
      </c>
      <c r="DN11" s="311">
        <f t="shared" si="12"/>
        <v>-198320.95299999975</v>
      </c>
      <c r="DO11" s="236">
        <f>CF11-BY11</f>
        <v>-46190.238000000129</v>
      </c>
      <c r="DP11" s="236">
        <f>BY11-BR11</f>
        <v>-105433.00599999959</v>
      </c>
      <c r="DQ11" s="236">
        <f t="shared" si="0"/>
        <v>315372.94800000009</v>
      </c>
    </row>
    <row r="12" spans="1:121">
      <c r="A12" s="73" t="s">
        <v>117</v>
      </c>
      <c r="B12" s="91"/>
      <c r="C12" s="105"/>
      <c r="D12" s="91"/>
      <c r="E12" s="91"/>
      <c r="F12" s="91"/>
      <c r="G12" s="91"/>
      <c r="H12" s="91"/>
      <c r="I12" s="91"/>
      <c r="J12" s="91"/>
      <c r="K12" s="91"/>
      <c r="L12" s="91"/>
      <c r="M12" s="91"/>
      <c r="N12" s="106"/>
      <c r="O12" s="105"/>
      <c r="P12" s="91"/>
      <c r="Q12" s="105"/>
      <c r="R12" s="91"/>
      <c r="S12" s="91"/>
      <c r="T12" s="105"/>
      <c r="U12" s="91"/>
      <c r="V12" s="91"/>
      <c r="W12" s="105"/>
      <c r="X12" s="91"/>
      <c r="Y12" s="91"/>
      <c r="Z12" s="105"/>
      <c r="AA12" s="91"/>
      <c r="AB12" s="91"/>
      <c r="AC12" s="105"/>
      <c r="AD12" s="91"/>
      <c r="AE12" s="91"/>
      <c r="AF12" s="105"/>
      <c r="AG12" s="91"/>
      <c r="AH12" s="91"/>
      <c r="AI12" s="105"/>
      <c r="AJ12" s="91"/>
      <c r="AK12" s="91"/>
      <c r="AL12" s="105"/>
      <c r="AM12" s="91"/>
      <c r="AN12" s="91"/>
      <c r="AO12" s="105"/>
      <c r="AP12" s="91"/>
      <c r="AQ12" s="91"/>
      <c r="AR12" s="129"/>
      <c r="AS12" s="130"/>
      <c r="AT12" s="130"/>
      <c r="AU12" s="129"/>
      <c r="AV12" s="130"/>
      <c r="AW12" s="130"/>
      <c r="AX12" s="129"/>
      <c r="AY12" s="130"/>
      <c r="AZ12" s="137"/>
      <c r="BA12" s="130"/>
      <c r="BB12" s="130"/>
      <c r="BC12" s="130"/>
      <c r="BD12" s="129"/>
      <c r="BE12" s="130"/>
      <c r="BF12" s="137"/>
      <c r="BG12" s="129"/>
      <c r="BH12" s="130"/>
      <c r="BI12" s="137"/>
      <c r="BJ12" s="130"/>
      <c r="BK12" s="130"/>
      <c r="BL12" s="130"/>
      <c r="BM12" s="130"/>
      <c r="BN12" s="130"/>
      <c r="BO12" s="130"/>
      <c r="BP12" s="74"/>
      <c r="BQ12" s="122"/>
      <c r="BR12" s="84"/>
      <c r="BS12" s="74"/>
      <c r="BT12" s="122"/>
      <c r="BU12" s="149"/>
      <c r="BV12" s="5"/>
      <c r="BW12" s="74"/>
      <c r="BX12" s="122"/>
      <c r="BY12" s="84"/>
      <c r="BZ12" s="74"/>
      <c r="CA12" s="122"/>
      <c r="CB12" s="149"/>
      <c r="CC12" s="5"/>
      <c r="CD12" s="42"/>
      <c r="CE12" s="121"/>
      <c r="CF12" s="148"/>
      <c r="CG12" s="181"/>
      <c r="CH12" s="122"/>
      <c r="CI12" s="149"/>
      <c r="CJ12" s="5"/>
      <c r="CK12" s="42"/>
      <c r="CL12" s="121"/>
      <c r="CM12" s="148"/>
      <c r="CN12" s="181"/>
      <c r="CO12" s="122"/>
      <c r="CP12" s="149"/>
      <c r="CQ12"/>
      <c r="CR12" s="42"/>
      <c r="CS12" s="121"/>
      <c r="CT12" s="148"/>
      <c r="CU12" s="181"/>
      <c r="CV12" s="122"/>
      <c r="CW12" s="149"/>
      <c r="CX12"/>
      <c r="CY12" s="221"/>
      <c r="CZ12" s="222"/>
      <c r="DA12" s="149"/>
      <c r="DB12" s="221"/>
      <c r="DC12" s="222"/>
      <c r="DD12" s="149"/>
      <c r="DE12"/>
      <c r="DF12" s="221"/>
      <c r="DG12" s="222"/>
      <c r="DH12" s="149"/>
      <c r="DI12" s="221"/>
      <c r="DJ12" s="222"/>
      <c r="DK12" s="149"/>
      <c r="DL12" s="311"/>
      <c r="DM12" s="311"/>
      <c r="DN12" s="311"/>
      <c r="DO12" s="236"/>
      <c r="DP12" s="236"/>
      <c r="DQ12" s="236">
        <f t="shared" si="0"/>
        <v>0</v>
      </c>
    </row>
    <row r="13" spans="1:121">
      <c r="A13" s="35" t="s">
        <v>14</v>
      </c>
      <c r="B13" s="92">
        <v>24.2</v>
      </c>
      <c r="C13" s="100">
        <v>24</v>
      </c>
      <c r="D13" s="92">
        <v>24.5</v>
      </c>
      <c r="E13" s="92">
        <v>25</v>
      </c>
      <c r="F13" s="92">
        <v>25.5</v>
      </c>
      <c r="G13" s="92">
        <v>26</v>
      </c>
      <c r="H13" s="92">
        <v>26</v>
      </c>
      <c r="I13" s="92">
        <v>26</v>
      </c>
      <c r="J13" s="92">
        <v>25</v>
      </c>
      <c r="K13" s="92">
        <v>24</v>
      </c>
      <c r="L13" s="92">
        <v>23</v>
      </c>
      <c r="M13" s="92">
        <v>21</v>
      </c>
      <c r="N13" s="99">
        <v>21.5</v>
      </c>
      <c r="O13" s="100">
        <v>23</v>
      </c>
      <c r="P13" s="92">
        <v>24</v>
      </c>
      <c r="Q13" s="100">
        <v>21.9</v>
      </c>
      <c r="R13" s="92">
        <v>23.5</v>
      </c>
      <c r="S13" s="92">
        <v>25.1</v>
      </c>
      <c r="T13" s="100">
        <v>23.3</v>
      </c>
      <c r="U13" s="92">
        <v>21.7</v>
      </c>
      <c r="V13" s="92">
        <v>24.9</v>
      </c>
      <c r="W13" s="100">
        <v>23.8</v>
      </c>
      <c r="X13" s="92">
        <v>24.8</v>
      </c>
      <c r="Y13" s="92">
        <v>25.8</v>
      </c>
      <c r="Z13" s="100">
        <v>22</v>
      </c>
      <c r="AA13" s="92">
        <v>23</v>
      </c>
      <c r="AB13" s="92">
        <v>24</v>
      </c>
      <c r="AC13" s="100">
        <v>23.3</v>
      </c>
      <c r="AD13" s="92">
        <v>24.3</v>
      </c>
      <c r="AE13" s="92">
        <v>25.3</v>
      </c>
      <c r="AF13" s="100">
        <v>20.599999999999998</v>
      </c>
      <c r="AG13" s="92">
        <v>21.7</v>
      </c>
      <c r="AH13" s="92">
        <v>22.8</v>
      </c>
      <c r="AI13" s="100">
        <v>23.8</v>
      </c>
      <c r="AJ13" s="92">
        <v>24.7</v>
      </c>
      <c r="AK13" s="92">
        <v>25.599999999999998</v>
      </c>
      <c r="AL13" s="100">
        <v>26.599999999999998</v>
      </c>
      <c r="AM13" s="92">
        <v>27.7</v>
      </c>
      <c r="AN13" s="92">
        <v>28.8</v>
      </c>
      <c r="AO13" s="100">
        <v>26.6</v>
      </c>
      <c r="AP13" s="92">
        <v>27.6</v>
      </c>
      <c r="AQ13" s="92">
        <v>28.6</v>
      </c>
      <c r="AR13" s="131">
        <v>26.7</v>
      </c>
      <c r="AS13" s="138">
        <v>27.5</v>
      </c>
      <c r="AT13" s="132">
        <v>28.3</v>
      </c>
      <c r="AU13" s="155">
        <f>+AV13-1</f>
        <v>26.2</v>
      </c>
      <c r="AV13" s="138">
        <v>27.2</v>
      </c>
      <c r="AW13" s="159">
        <f>+AV13+1</f>
        <v>28.2</v>
      </c>
      <c r="AX13" s="155">
        <v>26.6</v>
      </c>
      <c r="AY13" s="138">
        <v>27.700000000000003</v>
      </c>
      <c r="AZ13" s="174">
        <v>28.800000000000004</v>
      </c>
      <c r="BA13" s="132">
        <v>25.6</v>
      </c>
      <c r="BB13" s="132">
        <v>26.6</v>
      </c>
      <c r="BC13" s="132">
        <v>27.6</v>
      </c>
      <c r="BD13" s="155">
        <v>23.4</v>
      </c>
      <c r="BE13" s="138">
        <v>24.5</v>
      </c>
      <c r="BF13" s="174">
        <v>25.6</v>
      </c>
      <c r="BG13" s="155">
        <v>23.400000000000002</v>
      </c>
      <c r="BH13" s="138">
        <v>24.6</v>
      </c>
      <c r="BI13" s="174">
        <v>25.8</v>
      </c>
      <c r="BJ13" s="159">
        <v>22.900000000000002</v>
      </c>
      <c r="BK13" s="159">
        <v>23.8</v>
      </c>
      <c r="BL13" s="159">
        <v>24.7</v>
      </c>
      <c r="BM13" s="159">
        <v>20.299999999999997</v>
      </c>
      <c r="BN13" s="132">
        <v>21.4</v>
      </c>
      <c r="BO13" s="159">
        <v>22.5</v>
      </c>
      <c r="BP13" s="42">
        <f t="shared" ref="BP13:BP44" si="44">+AV13/100</f>
        <v>0.27200000000000002</v>
      </c>
      <c r="BQ13" s="119">
        <f>+'[1]Under 5'!AM7+'[1]5 through 17'!AM7</f>
        <v>1111481</v>
      </c>
      <c r="BR13" s="81">
        <f>'Children in Poverty'!BQ13*BP13</f>
        <v>302322.83199999999</v>
      </c>
      <c r="BS13" s="42">
        <f t="shared" ref="BS13:BS44" si="45">+AG13/100</f>
        <v>0.217</v>
      </c>
      <c r="BT13" s="119">
        <f>+'[1]Under 5'!AH7+'[1]5 through 17'!AH7</f>
        <v>1136093</v>
      </c>
      <c r="BU13" s="146">
        <f>'Children in Poverty'!BT13*BS13</f>
        <v>246532.18100000001</v>
      </c>
      <c r="BV13" s="5"/>
      <c r="BW13" s="42">
        <f>AY13/100</f>
        <v>0.27700000000000002</v>
      </c>
      <c r="BX13" s="121">
        <f>+'[1]Under 5'!AN7+'[1]5 through 17'!AN7</f>
        <v>1107571</v>
      </c>
      <c r="BY13" s="146">
        <f>'Children in Poverty'!BX13*BW13</f>
        <v>306797.16700000002</v>
      </c>
      <c r="BZ13" s="42">
        <f>AJ13/100</f>
        <v>0.247</v>
      </c>
      <c r="CA13" s="119">
        <f>+'[1]Under 5'!AI7+'[1]5 through 17'!AI7</f>
        <v>1135039</v>
      </c>
      <c r="CB13" s="146">
        <f>'Children in Poverty'!CA13*BZ13</f>
        <v>280354.63299999997</v>
      </c>
      <c r="CC13" s="5"/>
      <c r="CD13" s="41">
        <f t="shared" si="22"/>
        <v>0.26600000000000001</v>
      </c>
      <c r="CE13" s="167">
        <f>+'[1]Under 5'!AO7+'[1]5 through 17'!AO7</f>
        <v>1103496</v>
      </c>
      <c r="CF13" s="183">
        <f>'Children in Poverty'!CE13*CD13</f>
        <v>293529.93599999999</v>
      </c>
      <c r="CG13" s="180">
        <f t="shared" si="23"/>
        <v>0.27699999999999997</v>
      </c>
      <c r="CH13" s="119">
        <f>+'[1]Under 5'!AJ7+'[1]5 through 17'!AJ7</f>
        <v>1130523</v>
      </c>
      <c r="CI13" s="146">
        <f>'Children in Poverty'!CG13*CH13</f>
        <v>313154.87099999998</v>
      </c>
      <c r="CJ13" s="5"/>
      <c r="CK13" s="41">
        <f t="shared" ref="CK13:CK44" si="46">+BE13/100</f>
        <v>0.245</v>
      </c>
      <c r="CL13" s="167">
        <f>+'[1]Under 5'!AP7+'[1]5 through 17'!AP7</f>
        <v>1096823</v>
      </c>
      <c r="CM13" s="183">
        <f>'Children in Poverty'!CL13*CK13</f>
        <v>268721.63500000001</v>
      </c>
      <c r="CN13" s="180">
        <f t="shared" ref="CN13:CN44" si="47">+AP13/100</f>
        <v>0.27600000000000002</v>
      </c>
      <c r="CO13" s="119">
        <f>+'[1]Under 5'!AK7+'[1]5 through 17'!AK7</f>
        <v>1125763</v>
      </c>
      <c r="CP13" s="146">
        <f>'Children in Poverty'!CO13*CN13</f>
        <v>310710.58800000005</v>
      </c>
      <c r="CQ13"/>
      <c r="CR13" s="41">
        <f t="shared" ref="CR13:CR44" si="48">+BH13/100</f>
        <v>0.24600000000000002</v>
      </c>
      <c r="CS13" s="167">
        <f>+'[1]Under 5'!AQ7+'[1]5 through 17'!AQ7</f>
        <v>1095473</v>
      </c>
      <c r="CT13" s="183">
        <f>'Children in Poverty'!CS13*CR13</f>
        <v>269486.35800000001</v>
      </c>
      <c r="CU13" s="180">
        <f t="shared" ref="CU13:CU44" si="49">+AS13/100</f>
        <v>0.27500000000000002</v>
      </c>
      <c r="CV13" s="119">
        <f>+'[1]Under 5'!AL7+'[1]5 through 17'!AL7</f>
        <v>1117489</v>
      </c>
      <c r="CW13" s="146">
        <f>'Children in Poverty'!CV13*CU13</f>
        <v>307309.47500000003</v>
      </c>
      <c r="CX13"/>
      <c r="CY13" s="181">
        <f t="shared" ref="CY13:CY44" si="50">+BK13/100</f>
        <v>0.23800000000000002</v>
      </c>
      <c r="CZ13" s="217">
        <f>+'[2]Under 5'!$AR7+'[2]5 through 17'!$AR7</f>
        <v>1091834</v>
      </c>
      <c r="DA13" s="146">
        <f>'Children in Poverty'!CZ13*CY13</f>
        <v>259856.49200000003</v>
      </c>
      <c r="DB13" s="181">
        <f t="shared" ref="DB13:DB44" si="51">+AV13/100</f>
        <v>0.27200000000000002</v>
      </c>
      <c r="DC13" s="217">
        <f>+'[2]Under 5'!$AM7+'[2]5 through 17'!$AM7</f>
        <v>1111481</v>
      </c>
      <c r="DD13" s="146">
        <f>'Children in Poverty'!DC13*DB13</f>
        <v>302322.83199999999</v>
      </c>
      <c r="DE13"/>
      <c r="DF13" s="181">
        <f t="shared" ref="DF13:DF44" si="52">+BN13/100</f>
        <v>0.214</v>
      </c>
      <c r="DG13" s="217">
        <f>+'[2]Under 5'!$AS7+'[2]5 through 17'!$AS7</f>
        <v>1088286</v>
      </c>
      <c r="DH13" s="146">
        <f>'Children in Poverty'!DG13*DF13</f>
        <v>232893.204</v>
      </c>
      <c r="DI13" s="181">
        <f t="shared" ref="DI13:DI44" si="53">+AY13/100</f>
        <v>0.27700000000000002</v>
      </c>
      <c r="DJ13" s="217">
        <f>+'[2]Under 5'!$AN7+'[2]5 through 17'!$AN7</f>
        <v>1107571</v>
      </c>
      <c r="DK13" s="146">
        <f>'Children in Poverty'!DJ13*DI13</f>
        <v>306797.16700000002</v>
      </c>
      <c r="DL13" s="311">
        <f t="shared" si="11"/>
        <v>55790.650999999983</v>
      </c>
      <c r="DM13" s="311">
        <f t="shared" si="24"/>
        <v>26442.534000000043</v>
      </c>
      <c r="DN13" s="311">
        <f t="shared" si="12"/>
        <v>-19624.934999999998</v>
      </c>
      <c r="DO13" s="236">
        <f t="shared" ref="DO13:DO44" si="54">CF13-BY13</f>
        <v>-13267.231000000029</v>
      </c>
      <c r="DP13" s="236">
        <f t="shared" ref="DP13:DP44" si="55">BY13-BR13</f>
        <v>4474.335000000021</v>
      </c>
      <c r="DQ13" s="236">
        <f t="shared" si="0"/>
        <v>73903.963000000018</v>
      </c>
    </row>
    <row r="14" spans="1:121">
      <c r="A14" s="35" t="s">
        <v>15</v>
      </c>
      <c r="B14" s="92">
        <v>25.3</v>
      </c>
      <c r="C14" s="100">
        <v>24</v>
      </c>
      <c r="D14" s="92">
        <v>24.5</v>
      </c>
      <c r="E14" s="92">
        <v>25</v>
      </c>
      <c r="F14" s="92">
        <v>25.5</v>
      </c>
      <c r="G14" s="92">
        <v>26</v>
      </c>
      <c r="H14" s="92">
        <v>26.5</v>
      </c>
      <c r="I14" s="92">
        <v>27</v>
      </c>
      <c r="J14" s="92">
        <v>26</v>
      </c>
      <c r="K14" s="92">
        <v>25</v>
      </c>
      <c r="L14" s="92">
        <v>24</v>
      </c>
      <c r="M14" s="92">
        <v>25</v>
      </c>
      <c r="N14" s="99">
        <v>21.8</v>
      </c>
      <c r="O14" s="100">
        <v>21</v>
      </c>
      <c r="P14" s="92">
        <v>22</v>
      </c>
      <c r="Q14" s="100">
        <v>21.8</v>
      </c>
      <c r="R14" s="92">
        <v>23.9</v>
      </c>
      <c r="S14" s="92">
        <v>26</v>
      </c>
      <c r="T14" s="100">
        <v>25.9</v>
      </c>
      <c r="U14" s="92">
        <v>23.2</v>
      </c>
      <c r="V14" s="92">
        <v>28.6</v>
      </c>
      <c r="W14" s="100">
        <v>23.7</v>
      </c>
      <c r="X14" s="92">
        <v>24.9</v>
      </c>
      <c r="Y14" s="92">
        <v>26.1</v>
      </c>
      <c r="Z14" s="100">
        <v>23</v>
      </c>
      <c r="AA14" s="92">
        <v>24.3</v>
      </c>
      <c r="AB14" s="92">
        <v>25.6</v>
      </c>
      <c r="AC14" s="100">
        <v>24.6</v>
      </c>
      <c r="AD14" s="92">
        <v>25.8</v>
      </c>
      <c r="AE14" s="92">
        <v>27</v>
      </c>
      <c r="AF14" s="100">
        <v>23.599999999999998</v>
      </c>
      <c r="AG14" s="92">
        <v>24.9</v>
      </c>
      <c r="AH14" s="92">
        <v>26.2</v>
      </c>
      <c r="AI14" s="100">
        <v>26.3</v>
      </c>
      <c r="AJ14" s="92">
        <v>27.2</v>
      </c>
      <c r="AK14" s="92">
        <v>28.099999999999998</v>
      </c>
      <c r="AL14" s="100">
        <v>26.3</v>
      </c>
      <c r="AM14" s="92">
        <v>27.6</v>
      </c>
      <c r="AN14" s="92">
        <v>28.900000000000002</v>
      </c>
      <c r="AO14" s="100">
        <v>26.8</v>
      </c>
      <c r="AP14" s="92">
        <v>28.1</v>
      </c>
      <c r="AQ14" s="92">
        <v>29.400000000000002</v>
      </c>
      <c r="AR14" s="131">
        <v>27.3</v>
      </c>
      <c r="AS14" s="138">
        <v>28.5</v>
      </c>
      <c r="AT14" s="132">
        <v>29.7</v>
      </c>
      <c r="AU14" s="155">
        <f t="shared" ref="AU14:AU28" si="56">+AV14-1</f>
        <v>28</v>
      </c>
      <c r="AV14" s="138">
        <v>29</v>
      </c>
      <c r="AW14" s="159">
        <f t="shared" ref="AW14:AW28" si="57">+AV14+1</f>
        <v>30</v>
      </c>
      <c r="AX14" s="155">
        <v>25.3</v>
      </c>
      <c r="AY14" s="138">
        <v>26.400000000000002</v>
      </c>
      <c r="AZ14" s="174">
        <v>27.500000000000004</v>
      </c>
      <c r="BA14" s="132">
        <v>25.800000000000004</v>
      </c>
      <c r="BB14" s="132">
        <v>27.200000000000003</v>
      </c>
      <c r="BC14" s="132">
        <v>28.6</v>
      </c>
      <c r="BD14" s="155">
        <v>22.5</v>
      </c>
      <c r="BE14" s="138">
        <v>23.8</v>
      </c>
      <c r="BF14" s="174">
        <v>25.1</v>
      </c>
      <c r="BG14" s="155">
        <v>21.2</v>
      </c>
      <c r="BH14" s="138">
        <v>22.5</v>
      </c>
      <c r="BI14" s="174">
        <v>23.8</v>
      </c>
      <c r="BJ14" s="159">
        <v>23.2</v>
      </c>
      <c r="BK14" s="159">
        <v>24.7</v>
      </c>
      <c r="BL14" s="159">
        <v>26.2</v>
      </c>
      <c r="BM14" s="159">
        <v>20.8</v>
      </c>
      <c r="BN14" s="132">
        <v>22.1</v>
      </c>
      <c r="BO14" s="159">
        <v>23.400000000000002</v>
      </c>
      <c r="BP14" s="42">
        <f t="shared" si="44"/>
        <v>0.28999999999999998</v>
      </c>
      <c r="BQ14" s="119">
        <f>+'[1]Under 5'!AM8+'[1]5 through 17'!AM8</f>
        <v>709866</v>
      </c>
      <c r="BR14" s="81">
        <f>'Children in Poverty'!BQ14*BP14</f>
        <v>205861.13999999998</v>
      </c>
      <c r="BS14" s="42">
        <f t="shared" si="45"/>
        <v>0.249</v>
      </c>
      <c r="BT14" s="119">
        <f>+'[1]Under 5'!AH8+'[1]5 through 17'!AH8</f>
        <v>706506</v>
      </c>
      <c r="BU14" s="146">
        <f>'Children in Poverty'!BT14*BS14</f>
        <v>175919.99400000001</v>
      </c>
      <c r="BV14" s="5"/>
      <c r="BW14" s="42">
        <f>AY14/100</f>
        <v>0.26400000000000001</v>
      </c>
      <c r="BX14" s="121">
        <f>+'[1]Under 5'!AN8+'[1]5 through 17'!AN8</f>
        <v>707019</v>
      </c>
      <c r="BY14" s="146">
        <f>'Children in Poverty'!BX14*BW14</f>
        <v>186653.016</v>
      </c>
      <c r="BZ14" s="42">
        <f>AJ14/100</f>
        <v>0.27200000000000002</v>
      </c>
      <c r="CA14" s="119">
        <f>+'[1]Under 5'!AI8+'[1]5 through 17'!AI8</f>
        <v>708401</v>
      </c>
      <c r="CB14" s="146">
        <f>'Children in Poverty'!CA14*BZ14</f>
        <v>192685.07200000001</v>
      </c>
      <c r="CC14" s="5"/>
      <c r="CD14" s="42">
        <f t="shared" si="22"/>
        <v>0.27200000000000002</v>
      </c>
      <c r="CE14" s="119">
        <f>+'[1]Under 5'!AO8+'[1]5 through 17'!AO8</f>
        <v>705300</v>
      </c>
      <c r="CF14" s="148">
        <f>'Children in Poverty'!CE14*CD14</f>
        <v>191841.6</v>
      </c>
      <c r="CG14" s="181">
        <f t="shared" si="23"/>
        <v>0.27600000000000002</v>
      </c>
      <c r="CH14" s="119">
        <f>+'[1]Under 5'!AJ8+'[1]5 through 17'!AJ8</f>
        <v>711947</v>
      </c>
      <c r="CI14" s="146">
        <f>'Children in Poverty'!CG14*CH14</f>
        <v>196497.372</v>
      </c>
      <c r="CJ14" s="5"/>
      <c r="CK14" s="42">
        <f t="shared" si="46"/>
        <v>0.23800000000000002</v>
      </c>
      <c r="CL14" s="119">
        <f>+'[1]Under 5'!AP8+'[1]5 through 17'!AP8</f>
        <v>705053</v>
      </c>
      <c r="CM14" s="148">
        <f>'Children in Poverty'!CL14*CK14</f>
        <v>167802.614</v>
      </c>
      <c r="CN14" s="181">
        <f t="shared" si="47"/>
        <v>0.28100000000000003</v>
      </c>
      <c r="CO14" s="119">
        <f>+'[1]Under 5'!AK8+'[1]5 through 17'!AK8</f>
        <v>710576</v>
      </c>
      <c r="CP14" s="146">
        <f>'Children in Poverty'!CO14*CN14</f>
        <v>199671.85600000003</v>
      </c>
      <c r="CQ14"/>
      <c r="CR14" s="42">
        <f t="shared" si="48"/>
        <v>0.22500000000000001</v>
      </c>
      <c r="CS14" s="119">
        <f>+'[1]Under 5'!AQ8+'[1]5 through 17'!AQ8</f>
        <v>705540</v>
      </c>
      <c r="CT14" s="148">
        <f>'Children in Poverty'!CS14*CR14</f>
        <v>158746.5</v>
      </c>
      <c r="CU14" s="181">
        <f t="shared" si="49"/>
        <v>0.28499999999999998</v>
      </c>
      <c r="CV14" s="119">
        <f>+'[1]Under 5'!AL8+'[1]5 through 17'!AL8</f>
        <v>710471</v>
      </c>
      <c r="CW14" s="146">
        <f>'Children in Poverty'!CV14*CU14</f>
        <v>202484.23499999999</v>
      </c>
      <c r="CX14"/>
      <c r="CY14" s="181">
        <f t="shared" si="50"/>
        <v>0.247</v>
      </c>
      <c r="CZ14" s="217">
        <f>+'[2]Under 5'!$AR8+'[2]5 through 17'!$AR8</f>
        <v>702704</v>
      </c>
      <c r="DA14" s="146">
        <f>'Children in Poverty'!CZ14*CY14</f>
        <v>173567.88800000001</v>
      </c>
      <c r="DB14" s="181">
        <f t="shared" si="51"/>
        <v>0.28999999999999998</v>
      </c>
      <c r="DC14" s="217">
        <f>+'[2]Under 5'!$AM8+'[2]5 through 17'!$AM8</f>
        <v>709866</v>
      </c>
      <c r="DD14" s="146">
        <f>'Children in Poverty'!DC14*DB14</f>
        <v>205861.13999999998</v>
      </c>
      <c r="DE14"/>
      <c r="DF14" s="181">
        <f t="shared" si="52"/>
        <v>0.221</v>
      </c>
      <c r="DG14" s="217">
        <f>+'[2]Under 5'!$AS8+'[2]5 through 17'!$AS8</f>
        <v>700155</v>
      </c>
      <c r="DH14" s="146">
        <f>'Children in Poverty'!DG14*DF14</f>
        <v>154734.255</v>
      </c>
      <c r="DI14" s="181">
        <f t="shared" si="53"/>
        <v>0.26400000000000001</v>
      </c>
      <c r="DJ14" s="217">
        <f>+'[2]Under 5'!$AN8+'[2]5 through 17'!$AN8</f>
        <v>707019</v>
      </c>
      <c r="DK14" s="146">
        <f>'Children in Poverty'!DJ14*DI14</f>
        <v>186653.016</v>
      </c>
      <c r="DL14" s="311">
        <f t="shared" si="11"/>
        <v>29941.145999999979</v>
      </c>
      <c r="DM14" s="311">
        <f t="shared" si="24"/>
        <v>-6032.0560000000114</v>
      </c>
      <c r="DN14" s="311">
        <f t="shared" si="12"/>
        <v>-4655.7719999999972</v>
      </c>
      <c r="DO14" s="236">
        <f t="shared" si="54"/>
        <v>5188.5840000000026</v>
      </c>
      <c r="DP14" s="236">
        <f t="shared" si="55"/>
        <v>-19208.123999999982</v>
      </c>
      <c r="DQ14" s="236">
        <f t="shared" si="0"/>
        <v>31918.760999999999</v>
      </c>
    </row>
    <row r="15" spans="1:121">
      <c r="A15" s="35" t="s">
        <v>16</v>
      </c>
      <c r="B15" s="92">
        <v>12</v>
      </c>
      <c r="C15" s="100">
        <v>14</v>
      </c>
      <c r="D15" s="92">
        <v>14.75</v>
      </c>
      <c r="E15" s="92">
        <v>15.5</v>
      </c>
      <c r="F15" s="92">
        <v>16.25</v>
      </c>
      <c r="G15" s="92">
        <v>17</v>
      </c>
      <c r="H15" s="92">
        <v>16</v>
      </c>
      <c r="I15" s="92">
        <v>15</v>
      </c>
      <c r="J15" s="92">
        <v>15</v>
      </c>
      <c r="K15" s="92">
        <v>15</v>
      </c>
      <c r="L15" s="92">
        <v>15</v>
      </c>
      <c r="M15" s="92">
        <v>12</v>
      </c>
      <c r="N15" s="99">
        <v>12.3</v>
      </c>
      <c r="O15" s="100">
        <v>14</v>
      </c>
      <c r="P15" s="92">
        <v>11</v>
      </c>
      <c r="Q15" s="100">
        <v>10</v>
      </c>
      <c r="R15" s="92">
        <v>12.5</v>
      </c>
      <c r="S15" s="92">
        <v>14.9</v>
      </c>
      <c r="T15" s="100">
        <v>13.8</v>
      </c>
      <c r="U15" s="92">
        <v>11.5</v>
      </c>
      <c r="V15" s="92">
        <v>16.100000000000001</v>
      </c>
      <c r="W15" s="100">
        <v>12.8</v>
      </c>
      <c r="X15" s="92">
        <v>14.5</v>
      </c>
      <c r="Y15" s="92">
        <v>16.2</v>
      </c>
      <c r="Z15" s="100">
        <v>13.3</v>
      </c>
      <c r="AA15" s="92">
        <v>15.8</v>
      </c>
      <c r="AB15" s="92">
        <v>18.3</v>
      </c>
      <c r="AC15" s="100">
        <v>12.7</v>
      </c>
      <c r="AD15" s="92">
        <v>14.7</v>
      </c>
      <c r="AE15" s="92">
        <v>16.7</v>
      </c>
      <c r="AF15" s="100">
        <v>11.799999999999999</v>
      </c>
      <c r="AG15" s="92">
        <v>13.6</v>
      </c>
      <c r="AH15" s="92">
        <v>15.4</v>
      </c>
      <c r="AI15" s="100">
        <v>15.6</v>
      </c>
      <c r="AJ15" s="92">
        <v>16.5</v>
      </c>
      <c r="AK15" s="92">
        <v>17.399999999999999</v>
      </c>
      <c r="AL15" s="100">
        <v>16</v>
      </c>
      <c r="AM15" s="92">
        <v>18.100000000000001</v>
      </c>
      <c r="AN15" s="92">
        <v>20.200000000000003</v>
      </c>
      <c r="AO15" s="100">
        <v>15.3</v>
      </c>
      <c r="AP15" s="92">
        <v>17.5</v>
      </c>
      <c r="AQ15" s="92">
        <v>19.7</v>
      </c>
      <c r="AR15" s="131">
        <v>15.299999999999999</v>
      </c>
      <c r="AS15" s="138">
        <v>17.399999999999999</v>
      </c>
      <c r="AT15" s="132">
        <v>19.5</v>
      </c>
      <c r="AU15" s="155">
        <f t="shared" si="56"/>
        <v>17</v>
      </c>
      <c r="AV15" s="138">
        <v>18</v>
      </c>
      <c r="AW15" s="159">
        <f t="shared" si="57"/>
        <v>19</v>
      </c>
      <c r="AX15" s="155">
        <v>15.5</v>
      </c>
      <c r="AY15" s="138">
        <v>17.7</v>
      </c>
      <c r="AZ15" s="174">
        <v>19.899999999999999</v>
      </c>
      <c r="BA15" s="132">
        <v>16.700000000000003</v>
      </c>
      <c r="BB15" s="132">
        <v>19.400000000000002</v>
      </c>
      <c r="BC15" s="132">
        <v>22.1</v>
      </c>
      <c r="BD15" s="155">
        <v>14.899999999999999</v>
      </c>
      <c r="BE15" s="138">
        <v>17.399999999999999</v>
      </c>
      <c r="BF15" s="174">
        <v>19.899999999999999</v>
      </c>
      <c r="BG15" s="155">
        <v>16</v>
      </c>
      <c r="BH15" s="138">
        <v>18.5</v>
      </c>
      <c r="BI15" s="174">
        <v>21</v>
      </c>
      <c r="BJ15" s="159">
        <v>16.099999999999998</v>
      </c>
      <c r="BK15" s="159">
        <v>18.7</v>
      </c>
      <c r="BL15" s="159">
        <v>21.3</v>
      </c>
      <c r="BM15" s="159">
        <v>13.499999999999998</v>
      </c>
      <c r="BN15" s="132">
        <v>16.399999999999999</v>
      </c>
      <c r="BO15" s="159">
        <v>19.299999999999997</v>
      </c>
      <c r="BP15" s="42">
        <f t="shared" si="44"/>
        <v>0.18</v>
      </c>
      <c r="BQ15" s="119">
        <f>+'[1]Under 5'!AM9+'[1]5 through 17'!AM9</f>
        <v>203558</v>
      </c>
      <c r="BR15" s="81">
        <f>'Children in Poverty'!BQ15*BP15</f>
        <v>36640.439999999995</v>
      </c>
      <c r="BS15" s="42">
        <f t="shared" si="45"/>
        <v>0.13600000000000001</v>
      </c>
      <c r="BT15" s="119">
        <f>+'[1]Under 5'!AH9+'[1]5 through 17'!AH9</f>
        <v>205946</v>
      </c>
      <c r="BU15" s="146">
        <f>'Children in Poverty'!BT15*BS15</f>
        <v>28008.656000000003</v>
      </c>
      <c r="BV15" s="5"/>
      <c r="BW15" s="42">
        <f t="shared" ref="BW15:BW27" si="58">AY15/100</f>
        <v>0.17699999999999999</v>
      </c>
      <c r="BX15" s="121">
        <f>+'[1]Under 5'!AN9+'[1]5 through 17'!AN9</f>
        <v>204247</v>
      </c>
      <c r="BY15" s="146">
        <f>'Children in Poverty'!BX15*BW15</f>
        <v>36151.718999999997</v>
      </c>
      <c r="BZ15" s="42">
        <f t="shared" ref="BZ15:BZ27" si="59">AJ15/100</f>
        <v>0.16500000000000001</v>
      </c>
      <c r="CA15" s="119">
        <f>+'[1]Under 5'!AI9+'[1]5 through 17'!AI9</f>
        <v>206106</v>
      </c>
      <c r="CB15" s="146">
        <f>'Children in Poverty'!CA15*BZ15</f>
        <v>34007.490000000005</v>
      </c>
      <c r="CC15" s="5"/>
      <c r="CD15" s="42">
        <f t="shared" si="22"/>
        <v>0.19400000000000003</v>
      </c>
      <c r="CE15" s="119">
        <f>+'[1]Under 5'!AO9+'[1]5 through 17'!AO9</f>
        <v>204386</v>
      </c>
      <c r="CF15" s="148">
        <f>'Children in Poverty'!CE15*CD15</f>
        <v>39650.884000000005</v>
      </c>
      <c r="CG15" s="181">
        <f t="shared" si="23"/>
        <v>0.18100000000000002</v>
      </c>
      <c r="CH15" s="119">
        <f>+'[1]Under 5'!AJ9+'[1]5 through 17'!AJ9</f>
        <v>205478</v>
      </c>
      <c r="CI15" s="146">
        <f>'Children in Poverty'!CG15*CH15</f>
        <v>37191.518000000004</v>
      </c>
      <c r="CJ15" s="5"/>
      <c r="CK15" s="42">
        <f t="shared" si="46"/>
        <v>0.17399999999999999</v>
      </c>
      <c r="CL15" s="119">
        <f>+'[1]Under 5'!AP9+'[1]5 through 17'!AP9</f>
        <v>204274</v>
      </c>
      <c r="CM15" s="148">
        <f>'Children in Poverty'!CL15*CK15</f>
        <v>35543.675999999999</v>
      </c>
      <c r="CN15" s="181">
        <f t="shared" si="47"/>
        <v>0.17499999999999999</v>
      </c>
      <c r="CO15" s="119">
        <f>+'[1]Under 5'!AK9+'[1]5 through 17'!AK9</f>
        <v>204801</v>
      </c>
      <c r="CP15" s="146">
        <f>'Children in Poverty'!CO15*CN15</f>
        <v>35840.174999999996</v>
      </c>
      <c r="CQ15"/>
      <c r="CR15" s="42">
        <f t="shared" si="48"/>
        <v>0.185</v>
      </c>
      <c r="CS15" s="119">
        <f>+'[1]Under 5'!AQ9+'[1]5 through 17'!AQ9</f>
        <v>204484</v>
      </c>
      <c r="CT15" s="148">
        <f>'Children in Poverty'!CS15*CR15</f>
        <v>37829.54</v>
      </c>
      <c r="CU15" s="181">
        <f t="shared" si="49"/>
        <v>0.17399999999999999</v>
      </c>
      <c r="CV15" s="119">
        <f>+'[1]Under 5'!AL9+'[1]5 through 17'!AL9</f>
        <v>204586</v>
      </c>
      <c r="CW15" s="146">
        <f>'Children in Poverty'!CV15*CU15</f>
        <v>35597.964</v>
      </c>
      <c r="CX15"/>
      <c r="CY15" s="181">
        <f t="shared" si="50"/>
        <v>0.187</v>
      </c>
      <c r="CZ15" s="217">
        <f>+'[2]Under 5'!$AR9+'[2]5 through 17'!$AR9</f>
        <v>203712</v>
      </c>
      <c r="DA15" s="146">
        <f>'Children in Poverty'!CZ15*CY15</f>
        <v>38094.144</v>
      </c>
      <c r="DB15" s="181">
        <f t="shared" si="51"/>
        <v>0.18</v>
      </c>
      <c r="DC15" s="217">
        <f>+'[2]Under 5'!$AM9+'[2]5 through 17'!$AM9</f>
        <v>203558</v>
      </c>
      <c r="DD15" s="146">
        <f>'Children in Poverty'!DC15*DB15</f>
        <v>36640.439999999995</v>
      </c>
      <c r="DE15"/>
      <c r="DF15" s="181">
        <f t="shared" si="52"/>
        <v>0.16399999999999998</v>
      </c>
      <c r="DG15" s="217">
        <f>+'[2]Under 5'!$AS9+'[2]5 through 17'!$AS9</f>
        <v>203572</v>
      </c>
      <c r="DH15" s="146">
        <f>'Children in Poverty'!DG15*DF15</f>
        <v>33385.807999999997</v>
      </c>
      <c r="DI15" s="181">
        <f t="shared" si="53"/>
        <v>0.17699999999999999</v>
      </c>
      <c r="DJ15" s="217">
        <f>+'[2]Under 5'!$AN9+'[2]5 through 17'!$AN9</f>
        <v>204247</v>
      </c>
      <c r="DK15" s="146">
        <f>'Children in Poverty'!DJ15*DI15</f>
        <v>36151.718999999997</v>
      </c>
      <c r="DL15" s="311">
        <f t="shared" si="11"/>
        <v>8631.7839999999924</v>
      </c>
      <c r="DM15" s="311">
        <f t="shared" si="24"/>
        <v>2144.2289999999921</v>
      </c>
      <c r="DN15" s="311">
        <f t="shared" si="12"/>
        <v>2459.3660000000018</v>
      </c>
      <c r="DO15" s="236">
        <f t="shared" si="54"/>
        <v>3499.1650000000081</v>
      </c>
      <c r="DP15" s="236">
        <f t="shared" si="55"/>
        <v>-488.72099999999773</v>
      </c>
      <c r="DQ15" s="236">
        <f t="shared" si="0"/>
        <v>2765.9110000000001</v>
      </c>
    </row>
    <row r="16" spans="1:121">
      <c r="A16" s="35" t="s">
        <v>17</v>
      </c>
      <c r="B16" s="92">
        <v>18.7</v>
      </c>
      <c r="C16" s="100">
        <v>21</v>
      </c>
      <c r="D16" s="92">
        <v>22</v>
      </c>
      <c r="E16" s="92">
        <v>23</v>
      </c>
      <c r="F16" s="92">
        <v>24</v>
      </c>
      <c r="G16" s="92">
        <v>25</v>
      </c>
      <c r="H16" s="92">
        <v>24.5</v>
      </c>
      <c r="I16" s="92">
        <v>24</v>
      </c>
      <c r="J16" s="92">
        <v>22</v>
      </c>
      <c r="K16" s="92">
        <v>22</v>
      </c>
      <c r="L16" s="92">
        <v>22</v>
      </c>
      <c r="M16" s="92">
        <v>19</v>
      </c>
      <c r="N16" s="99">
        <v>17.600000000000001</v>
      </c>
      <c r="O16" s="100">
        <v>17</v>
      </c>
      <c r="P16" s="92">
        <v>19</v>
      </c>
      <c r="Q16" s="100">
        <v>18</v>
      </c>
      <c r="R16" s="92">
        <v>19</v>
      </c>
      <c r="S16" s="92">
        <v>20</v>
      </c>
      <c r="T16" s="100">
        <v>17.7</v>
      </c>
      <c r="U16" s="92">
        <v>16.600000000000001</v>
      </c>
      <c r="V16" s="92">
        <v>18.8</v>
      </c>
      <c r="W16" s="100">
        <v>17.3</v>
      </c>
      <c r="X16" s="92">
        <v>17.899999999999999</v>
      </c>
      <c r="Y16" s="92">
        <v>18.5</v>
      </c>
      <c r="Z16" s="100">
        <v>17</v>
      </c>
      <c r="AA16" s="92">
        <v>17.5</v>
      </c>
      <c r="AB16" s="92">
        <v>18</v>
      </c>
      <c r="AC16" s="100">
        <v>16.600000000000001</v>
      </c>
      <c r="AD16" s="92">
        <v>17.100000000000001</v>
      </c>
      <c r="AE16" s="92">
        <v>17.600000000000001</v>
      </c>
      <c r="AF16" s="100">
        <v>17.8</v>
      </c>
      <c r="AG16" s="92">
        <v>18.3</v>
      </c>
      <c r="AH16" s="92">
        <v>18.8</v>
      </c>
      <c r="AI16" s="100">
        <v>20.400000000000002</v>
      </c>
      <c r="AJ16" s="92">
        <v>21.3</v>
      </c>
      <c r="AK16" s="92">
        <v>22.2</v>
      </c>
      <c r="AL16" s="100">
        <v>22.9</v>
      </c>
      <c r="AM16" s="92">
        <v>23.5</v>
      </c>
      <c r="AN16" s="92">
        <v>24.1</v>
      </c>
      <c r="AO16" s="100">
        <v>24.2</v>
      </c>
      <c r="AP16" s="92">
        <v>24.9</v>
      </c>
      <c r="AQ16" s="92">
        <v>25.599999999999998</v>
      </c>
      <c r="AR16" s="131">
        <v>24.799999999999997</v>
      </c>
      <c r="AS16" s="138">
        <v>25.4</v>
      </c>
      <c r="AT16" s="132">
        <v>26</v>
      </c>
      <c r="AU16" s="155">
        <f t="shared" si="56"/>
        <v>23.5</v>
      </c>
      <c r="AV16" s="138">
        <v>24.5</v>
      </c>
      <c r="AW16" s="159">
        <f t="shared" si="57"/>
        <v>25.5</v>
      </c>
      <c r="AX16" s="155">
        <v>23.099999999999998</v>
      </c>
      <c r="AY16" s="138">
        <v>23.799999999999997</v>
      </c>
      <c r="AZ16" s="174">
        <v>24.499999999999996</v>
      </c>
      <c r="BA16" s="132">
        <v>22.5</v>
      </c>
      <c r="BB16" s="132">
        <v>23.1</v>
      </c>
      <c r="BC16" s="132">
        <v>23.700000000000003</v>
      </c>
      <c r="BD16" s="155">
        <v>20.399999999999999</v>
      </c>
      <c r="BE16" s="138">
        <v>21</v>
      </c>
      <c r="BF16" s="174">
        <v>21.6</v>
      </c>
      <c r="BG16" s="155">
        <v>19.7</v>
      </c>
      <c r="BH16" s="138">
        <v>20.3</v>
      </c>
      <c r="BI16" s="174">
        <v>20.900000000000002</v>
      </c>
      <c r="BJ16" s="159">
        <v>19.099999999999998</v>
      </c>
      <c r="BK16" s="159">
        <v>19.7</v>
      </c>
      <c r="BL16" s="159">
        <v>20.3</v>
      </c>
      <c r="BM16" s="159">
        <v>17</v>
      </c>
      <c r="BN16" s="132">
        <v>17.7</v>
      </c>
      <c r="BO16" s="159">
        <v>18.399999999999999</v>
      </c>
      <c r="BP16" s="42">
        <f t="shared" si="44"/>
        <v>0.245</v>
      </c>
      <c r="BQ16" s="119">
        <f>+'[1]Under 5'!AM10+'[1]5 through 17'!AM10</f>
        <v>4026674</v>
      </c>
      <c r="BR16" s="81">
        <f>'Children in Poverty'!BQ16*BP16</f>
        <v>986535.13</v>
      </c>
      <c r="BS16" s="42">
        <f t="shared" si="45"/>
        <v>0.183</v>
      </c>
      <c r="BT16" s="119">
        <f>+'[1]Under 5'!AH10+'[1]5 through 17'!AH10</f>
        <v>4017192</v>
      </c>
      <c r="BU16" s="146">
        <f>'Children in Poverty'!BT16*BS16</f>
        <v>735146.13599999994</v>
      </c>
      <c r="BV16" s="5"/>
      <c r="BW16" s="42">
        <f t="shared" si="58"/>
        <v>0.23799999999999996</v>
      </c>
      <c r="BX16" s="121">
        <f>+'[1]Under 5'!AN10+'[1]5 through 17'!AN10</f>
        <v>4053584</v>
      </c>
      <c r="BY16" s="146">
        <f>'Children in Poverty'!BX16*BW16</f>
        <v>964752.99199999985</v>
      </c>
      <c r="BZ16" s="42">
        <f t="shared" si="59"/>
        <v>0.21299999999999999</v>
      </c>
      <c r="CA16" s="119">
        <f>+'[1]Under 5'!AI10+'[1]5 through 17'!AI10</f>
        <v>3997562</v>
      </c>
      <c r="CB16" s="146">
        <f>'Children in Poverty'!CA16*BZ16</f>
        <v>851480.70600000001</v>
      </c>
      <c r="CC16" s="5"/>
      <c r="CD16" s="42">
        <f t="shared" si="22"/>
        <v>0.23100000000000001</v>
      </c>
      <c r="CE16" s="119">
        <f>+'[1]Under 5'!AO10+'[1]5 through 17'!AO10</f>
        <v>4105129</v>
      </c>
      <c r="CF16" s="148">
        <f>'Children in Poverty'!CE16*CD16</f>
        <v>948284.799</v>
      </c>
      <c r="CG16" s="181">
        <f t="shared" si="23"/>
        <v>0.23499999999999999</v>
      </c>
      <c r="CH16" s="119">
        <f>+'[1]Under 5'!AJ10+'[1]5 through 17'!AJ10</f>
        <v>3999532</v>
      </c>
      <c r="CI16" s="146">
        <f>'Children in Poverty'!CG16*CH16</f>
        <v>939890.0199999999</v>
      </c>
      <c r="CJ16" s="5"/>
      <c r="CK16" s="42">
        <f t="shared" si="46"/>
        <v>0.21</v>
      </c>
      <c r="CL16" s="119">
        <f>+'[1]Under 5'!AP10+'[1]5 through 17'!AP10</f>
        <v>4146712</v>
      </c>
      <c r="CM16" s="148">
        <f>'Children in Poverty'!CL16*CK16</f>
        <v>870809.52</v>
      </c>
      <c r="CN16" s="181">
        <f t="shared" si="47"/>
        <v>0.249</v>
      </c>
      <c r="CO16" s="119">
        <f>+'[1]Under 5'!AK10+'[1]5 through 17'!AK10</f>
        <v>4002550</v>
      </c>
      <c r="CP16" s="146">
        <f>'Children in Poverty'!CO16*CN16</f>
        <v>996634.95</v>
      </c>
      <c r="CQ16"/>
      <c r="CR16" s="42">
        <f t="shared" si="48"/>
        <v>0.20300000000000001</v>
      </c>
      <c r="CS16" s="119">
        <f>+'[1]Under 5'!AQ10+'[1]5 through 17'!AQ10</f>
        <v>4201983</v>
      </c>
      <c r="CT16" s="148">
        <f>'Children in Poverty'!CS16*CR16</f>
        <v>853002.54900000012</v>
      </c>
      <c r="CU16" s="181">
        <f t="shared" si="49"/>
        <v>0.254</v>
      </c>
      <c r="CV16" s="119">
        <f>+'[1]Under 5'!AL10+'[1]5 through 17'!AL10</f>
        <v>4012421</v>
      </c>
      <c r="CW16" s="146">
        <f>'Children in Poverty'!CV16*CU16</f>
        <v>1019154.934</v>
      </c>
      <c r="CX16"/>
      <c r="CY16" s="181">
        <f t="shared" si="50"/>
        <v>0.19699999999999998</v>
      </c>
      <c r="CZ16" s="217">
        <f>+'[2]Under 5'!$AR10+'[2]5 through 17'!$AR10</f>
        <v>4221995</v>
      </c>
      <c r="DA16" s="146">
        <f>'Children in Poverty'!CZ16*CY16</f>
        <v>831733.0149999999</v>
      </c>
      <c r="DB16" s="181">
        <f t="shared" si="51"/>
        <v>0.245</v>
      </c>
      <c r="DC16" s="217">
        <f>+'[2]Under 5'!$AM10+'[2]5 through 17'!$AM10</f>
        <v>4026674</v>
      </c>
      <c r="DD16" s="146">
        <f>'Children in Poverty'!DC16*DB16</f>
        <v>986535.13</v>
      </c>
      <c r="DE16"/>
      <c r="DF16" s="181">
        <f t="shared" si="52"/>
        <v>0.17699999999999999</v>
      </c>
      <c r="DG16" s="217">
        <f>+'[2]Under 5'!$AS10+'[2]5 through 17'!$AS10</f>
        <v>4229919</v>
      </c>
      <c r="DH16" s="146">
        <f>'Children in Poverty'!DG16*DF16</f>
        <v>748695.66299999994</v>
      </c>
      <c r="DI16" s="181">
        <f t="shared" si="53"/>
        <v>0.23799999999999996</v>
      </c>
      <c r="DJ16" s="217">
        <f>+'[2]Under 5'!$AN10+'[2]5 through 17'!$AN10</f>
        <v>4053584</v>
      </c>
      <c r="DK16" s="146">
        <f>'Children in Poverty'!DJ16*DI16</f>
        <v>964752.99199999985</v>
      </c>
      <c r="DL16" s="311">
        <f t="shared" si="11"/>
        <v>251388.99400000006</v>
      </c>
      <c r="DM16" s="311">
        <f t="shared" si="24"/>
        <v>113272.28599999985</v>
      </c>
      <c r="DN16" s="311">
        <f t="shared" si="12"/>
        <v>8394.7790000000969</v>
      </c>
      <c r="DO16" s="236">
        <f t="shared" si="54"/>
        <v>-16468.192999999854</v>
      </c>
      <c r="DP16" s="236">
        <f t="shared" si="55"/>
        <v>-21782.138000000152</v>
      </c>
      <c r="DQ16" s="236">
        <f t="shared" si="0"/>
        <v>216057.32899999991</v>
      </c>
    </row>
    <row r="17" spans="1:121">
      <c r="A17" s="35" t="s">
        <v>18</v>
      </c>
      <c r="B17" s="92">
        <v>20.100000000000001</v>
      </c>
      <c r="C17" s="100">
        <v>21</v>
      </c>
      <c r="D17" s="92">
        <v>22</v>
      </c>
      <c r="E17" s="92">
        <v>23</v>
      </c>
      <c r="F17" s="92">
        <v>24</v>
      </c>
      <c r="G17" s="92">
        <v>25</v>
      </c>
      <c r="H17" s="92">
        <v>24.5</v>
      </c>
      <c r="I17" s="92">
        <v>24</v>
      </c>
      <c r="J17" s="92">
        <v>23</v>
      </c>
      <c r="K17" s="92">
        <v>23</v>
      </c>
      <c r="L17" s="92">
        <v>22</v>
      </c>
      <c r="M17" s="92">
        <v>18</v>
      </c>
      <c r="N17" s="99">
        <v>17.100000000000001</v>
      </c>
      <c r="O17" s="100">
        <v>16</v>
      </c>
      <c r="P17" s="92">
        <v>18</v>
      </c>
      <c r="Q17" s="100">
        <v>17</v>
      </c>
      <c r="R17" s="92">
        <v>18.7</v>
      </c>
      <c r="S17" s="92">
        <v>20.399999999999999</v>
      </c>
      <c r="T17" s="100">
        <v>21.3</v>
      </c>
      <c r="U17" s="92">
        <v>20</v>
      </c>
      <c r="V17" s="92">
        <v>22.6</v>
      </c>
      <c r="W17" s="100">
        <v>19.399999999999999</v>
      </c>
      <c r="X17" s="92">
        <v>20.2</v>
      </c>
      <c r="Y17" s="92">
        <v>21</v>
      </c>
      <c r="Z17" s="100">
        <v>19.600000000000001</v>
      </c>
      <c r="AA17" s="92">
        <v>20.2</v>
      </c>
      <c r="AB17" s="92">
        <v>20.8</v>
      </c>
      <c r="AC17" s="100">
        <v>19</v>
      </c>
      <c r="AD17" s="92">
        <v>19.7</v>
      </c>
      <c r="AE17" s="92">
        <v>20.399999999999999</v>
      </c>
      <c r="AF17" s="100">
        <v>19.400000000000002</v>
      </c>
      <c r="AG17" s="92">
        <v>20.100000000000001</v>
      </c>
      <c r="AH17" s="92">
        <v>20.8</v>
      </c>
      <c r="AI17" s="100">
        <v>21.400000000000002</v>
      </c>
      <c r="AJ17" s="92">
        <v>22.3</v>
      </c>
      <c r="AK17" s="92">
        <v>23.2</v>
      </c>
      <c r="AL17" s="100">
        <v>24.1</v>
      </c>
      <c r="AM17" s="92">
        <v>24.8</v>
      </c>
      <c r="AN17" s="92">
        <v>25.5</v>
      </c>
      <c r="AO17" s="100">
        <v>25.5</v>
      </c>
      <c r="AP17" s="92">
        <v>26.3</v>
      </c>
      <c r="AQ17" s="92">
        <v>27.1</v>
      </c>
      <c r="AR17" s="131">
        <v>26.3</v>
      </c>
      <c r="AS17" s="138">
        <v>27.2</v>
      </c>
      <c r="AT17" s="132">
        <v>28.099999999999998</v>
      </c>
      <c r="AU17" s="155">
        <f t="shared" si="56"/>
        <v>25.5</v>
      </c>
      <c r="AV17" s="138">
        <v>26.5</v>
      </c>
      <c r="AW17" s="159">
        <f t="shared" si="57"/>
        <v>27.5</v>
      </c>
      <c r="AX17" s="155">
        <v>25.5</v>
      </c>
      <c r="AY17" s="138">
        <v>26.3</v>
      </c>
      <c r="AZ17" s="174">
        <v>27.1</v>
      </c>
      <c r="BA17" s="132">
        <v>23.7</v>
      </c>
      <c r="BB17" s="132">
        <v>24.5</v>
      </c>
      <c r="BC17" s="132">
        <v>25.3</v>
      </c>
      <c r="BD17" s="155">
        <v>22.099999999999998</v>
      </c>
      <c r="BE17" s="138">
        <v>22.9</v>
      </c>
      <c r="BF17" s="174">
        <v>23.7</v>
      </c>
      <c r="BG17" s="155">
        <v>20</v>
      </c>
      <c r="BH17" s="138">
        <v>21</v>
      </c>
      <c r="BI17" s="174">
        <v>22</v>
      </c>
      <c r="BJ17" s="159">
        <v>19.8</v>
      </c>
      <c r="BK17" s="159">
        <v>20.5</v>
      </c>
      <c r="BL17" s="159">
        <v>21.2</v>
      </c>
      <c r="BM17" s="159">
        <v>17.8</v>
      </c>
      <c r="BN17" s="132">
        <v>18.7</v>
      </c>
      <c r="BO17" s="159">
        <v>19.599999999999998</v>
      </c>
      <c r="BP17" s="42">
        <f t="shared" si="44"/>
        <v>0.26500000000000001</v>
      </c>
      <c r="BQ17" s="119">
        <f>+'[1]Under 5'!AM11+'[1]5 through 17'!AM11</f>
        <v>2489709</v>
      </c>
      <c r="BR17" s="81">
        <f>'Children in Poverty'!BQ17*BP17</f>
        <v>659772.88500000001</v>
      </c>
      <c r="BS17" s="42">
        <f t="shared" si="45"/>
        <v>0.20100000000000001</v>
      </c>
      <c r="BT17" s="119">
        <f>+'[1]Under 5'!AH11+'[1]5 through 17'!AH11</f>
        <v>2476961</v>
      </c>
      <c r="BU17" s="146">
        <f>'Children in Poverty'!BT17*BS17</f>
        <v>497869.16100000002</v>
      </c>
      <c r="BV17" s="5"/>
      <c r="BW17" s="42">
        <f t="shared" si="58"/>
        <v>0.26300000000000001</v>
      </c>
      <c r="BX17" s="121">
        <f>+'[1]Under 5'!AN11+'[1]5 through 17'!AN11</f>
        <v>2493282</v>
      </c>
      <c r="BY17" s="146">
        <f>'Children in Poverty'!BX17*BW17</f>
        <v>655733.16600000008</v>
      </c>
      <c r="BZ17" s="42">
        <f t="shared" si="59"/>
        <v>0.223</v>
      </c>
      <c r="CA17" s="119">
        <f>+'[1]Under 5'!AI11+'[1]5 through 17'!AI11</f>
        <v>2485696</v>
      </c>
      <c r="CB17" s="146">
        <f>'Children in Poverty'!CA17*BZ17</f>
        <v>554310.20799999998</v>
      </c>
      <c r="CC17" s="5"/>
      <c r="CD17" s="42">
        <f t="shared" si="22"/>
        <v>0.245</v>
      </c>
      <c r="CE17" s="119">
        <f>+'[1]Under 5'!AO11+'[1]5 through 17'!AO11</f>
        <v>2504172</v>
      </c>
      <c r="CF17" s="148">
        <f>'Children in Poverty'!CE17*CD17</f>
        <v>613522.14</v>
      </c>
      <c r="CG17" s="181">
        <f t="shared" si="23"/>
        <v>0.248</v>
      </c>
      <c r="CH17" s="119">
        <f>+'[1]Under 5'!AJ11+'[1]5 through 17'!AJ11</f>
        <v>2490884</v>
      </c>
      <c r="CI17" s="146">
        <f>'Children in Poverty'!CG17*CH17</f>
        <v>617739.23199999996</v>
      </c>
      <c r="CJ17" s="5"/>
      <c r="CK17" s="42">
        <f t="shared" si="46"/>
        <v>0.22899999999999998</v>
      </c>
      <c r="CL17" s="119">
        <f>+'[1]Under 5'!AP11+'[1]5 through 17'!AP11</f>
        <v>2511544</v>
      </c>
      <c r="CM17" s="148">
        <f>'Children in Poverty'!CL17*CK17</f>
        <v>575143.576</v>
      </c>
      <c r="CN17" s="181">
        <f t="shared" si="47"/>
        <v>0.26300000000000001</v>
      </c>
      <c r="CO17" s="119">
        <f>+'[1]Under 5'!AK11+'[1]5 through 17'!AK11</f>
        <v>2488898</v>
      </c>
      <c r="CP17" s="146">
        <f>'Children in Poverty'!CO17*CN17</f>
        <v>654580.174</v>
      </c>
      <c r="CQ17"/>
      <c r="CR17" s="42">
        <f t="shared" si="48"/>
        <v>0.21</v>
      </c>
      <c r="CS17" s="119">
        <f>+'[1]Under 5'!AQ11+'[1]5 through 17'!AQ11</f>
        <v>2514698</v>
      </c>
      <c r="CT17" s="148">
        <f>'Children in Poverty'!CS17*CR17</f>
        <v>528086.57999999996</v>
      </c>
      <c r="CU17" s="181">
        <f t="shared" si="49"/>
        <v>0.27200000000000002</v>
      </c>
      <c r="CV17" s="119">
        <f>+'[1]Under 5'!AL11+'[1]5 through 17'!AL11</f>
        <v>2487831</v>
      </c>
      <c r="CW17" s="146">
        <f>'Children in Poverty'!CV17*CU17</f>
        <v>676690.03200000001</v>
      </c>
      <c r="CX17"/>
      <c r="CY17" s="181">
        <f t="shared" si="50"/>
        <v>0.20499999999999999</v>
      </c>
      <c r="CZ17" s="217">
        <f>+'[2]Under 5'!$AR11+'[2]5 through 17'!$AR11</f>
        <v>2506660</v>
      </c>
      <c r="DA17" s="146">
        <f>'Children in Poverty'!CZ17*CY17</f>
        <v>513865.3</v>
      </c>
      <c r="DB17" s="181">
        <f t="shared" si="51"/>
        <v>0.26500000000000001</v>
      </c>
      <c r="DC17" s="217">
        <f>+'[2]Under 5'!$AM11+'[2]5 through 17'!$AM11</f>
        <v>2489709</v>
      </c>
      <c r="DD17" s="146">
        <f>'Children in Poverty'!DC17*DB17</f>
        <v>659772.88500000001</v>
      </c>
      <c r="DE17"/>
      <c r="DF17" s="181">
        <f t="shared" si="52"/>
        <v>0.187</v>
      </c>
      <c r="DG17" s="217">
        <f>+'[2]Under 5'!$AS11+'[2]5 through 17'!$AS11</f>
        <v>2503664</v>
      </c>
      <c r="DH17" s="146">
        <f>'Children in Poverty'!DG17*DF17</f>
        <v>468185.16800000001</v>
      </c>
      <c r="DI17" s="181">
        <f t="shared" si="53"/>
        <v>0.26300000000000001</v>
      </c>
      <c r="DJ17" s="217">
        <f>+'[2]Under 5'!$AN11+'[2]5 through 17'!$AN11</f>
        <v>2493282</v>
      </c>
      <c r="DK17" s="146">
        <f>'Children in Poverty'!DJ17*DI17</f>
        <v>655733.16600000008</v>
      </c>
      <c r="DL17" s="311">
        <f t="shared" si="11"/>
        <v>161903.72399999999</v>
      </c>
      <c r="DM17" s="311">
        <f t="shared" si="24"/>
        <v>101422.9580000001</v>
      </c>
      <c r="DN17" s="311">
        <f t="shared" si="12"/>
        <v>-4217.091999999946</v>
      </c>
      <c r="DO17" s="236">
        <f t="shared" si="54"/>
        <v>-42211.026000000071</v>
      </c>
      <c r="DP17" s="236">
        <f t="shared" si="55"/>
        <v>-4039.7189999999246</v>
      </c>
      <c r="DQ17" s="236">
        <f t="shared" si="0"/>
        <v>187547.99800000008</v>
      </c>
    </row>
    <row r="18" spans="1:121">
      <c r="A18" s="35" t="s">
        <v>19</v>
      </c>
      <c r="B18" s="92">
        <v>24.8</v>
      </c>
      <c r="C18" s="100">
        <v>25</v>
      </c>
      <c r="D18" s="92">
        <v>25.75</v>
      </c>
      <c r="E18" s="92">
        <v>26.5</v>
      </c>
      <c r="F18" s="92">
        <v>27.25</v>
      </c>
      <c r="G18" s="92">
        <v>28</v>
      </c>
      <c r="H18" s="92">
        <v>27</v>
      </c>
      <c r="I18" s="92">
        <v>26</v>
      </c>
      <c r="J18" s="92">
        <v>26</v>
      </c>
      <c r="K18" s="92">
        <v>23</v>
      </c>
      <c r="L18" s="92">
        <v>21</v>
      </c>
      <c r="M18" s="92">
        <v>22</v>
      </c>
      <c r="N18" s="99">
        <v>20.8</v>
      </c>
      <c r="O18" s="100">
        <v>19</v>
      </c>
      <c r="P18" s="92">
        <v>21</v>
      </c>
      <c r="Q18" s="100">
        <v>21.7</v>
      </c>
      <c r="R18" s="92">
        <v>23.9</v>
      </c>
      <c r="S18" s="92">
        <v>26.2</v>
      </c>
      <c r="T18" s="100">
        <v>25</v>
      </c>
      <c r="U18" s="92">
        <v>22.4</v>
      </c>
      <c r="V18" s="92">
        <v>27.6</v>
      </c>
      <c r="W18" s="100">
        <v>21.4</v>
      </c>
      <c r="X18" s="92">
        <v>22.5</v>
      </c>
      <c r="Y18" s="92">
        <v>23.6</v>
      </c>
      <c r="Z18" s="100">
        <v>21.8</v>
      </c>
      <c r="AA18" s="92">
        <v>22.8</v>
      </c>
      <c r="AB18" s="92">
        <v>23.8</v>
      </c>
      <c r="AC18" s="100">
        <v>22.8</v>
      </c>
      <c r="AD18" s="92">
        <v>23.9</v>
      </c>
      <c r="AE18" s="92">
        <v>25</v>
      </c>
      <c r="AF18" s="100">
        <v>22.5</v>
      </c>
      <c r="AG18" s="92">
        <v>23.5</v>
      </c>
      <c r="AH18" s="92">
        <v>24.5</v>
      </c>
      <c r="AI18" s="100">
        <v>24.700000000000003</v>
      </c>
      <c r="AJ18" s="92">
        <v>25.6</v>
      </c>
      <c r="AK18" s="92">
        <v>26.5</v>
      </c>
      <c r="AL18" s="100">
        <v>25.2</v>
      </c>
      <c r="AM18" s="92">
        <v>26.3</v>
      </c>
      <c r="AN18" s="92">
        <v>27.400000000000002</v>
      </c>
      <c r="AO18" s="100">
        <v>26.2</v>
      </c>
      <c r="AP18" s="92">
        <v>27.4</v>
      </c>
      <c r="AQ18" s="92">
        <v>28.599999999999998</v>
      </c>
      <c r="AR18" s="131">
        <v>25.4</v>
      </c>
      <c r="AS18" s="138">
        <v>26.5</v>
      </c>
      <c r="AT18" s="132">
        <v>27.6</v>
      </c>
      <c r="AU18" s="155">
        <f t="shared" si="56"/>
        <v>24.3</v>
      </c>
      <c r="AV18" s="138">
        <v>25.3</v>
      </c>
      <c r="AW18" s="159">
        <f t="shared" si="57"/>
        <v>26.3</v>
      </c>
      <c r="AX18" s="155">
        <v>25.200000000000003</v>
      </c>
      <c r="AY18" s="138">
        <v>26.200000000000003</v>
      </c>
      <c r="AZ18" s="174">
        <v>27.200000000000003</v>
      </c>
      <c r="BA18" s="132">
        <v>24.8</v>
      </c>
      <c r="BB18" s="132">
        <v>25.900000000000002</v>
      </c>
      <c r="BC18" s="132">
        <v>27.000000000000004</v>
      </c>
      <c r="BD18" s="155">
        <v>23.8</v>
      </c>
      <c r="BE18" s="138">
        <v>25</v>
      </c>
      <c r="BF18" s="174">
        <v>26.2</v>
      </c>
      <c r="BG18" s="155">
        <v>21.299999999999997</v>
      </c>
      <c r="BH18" s="138">
        <v>22.4</v>
      </c>
      <c r="BI18" s="174">
        <v>23.5</v>
      </c>
      <c r="BJ18" s="159">
        <v>21.8</v>
      </c>
      <c r="BK18" s="159">
        <v>23</v>
      </c>
      <c r="BL18" s="159">
        <v>24.2</v>
      </c>
      <c r="BM18" s="159">
        <v>20.5</v>
      </c>
      <c r="BN18" s="132">
        <v>21.7</v>
      </c>
      <c r="BO18" s="159">
        <v>22.9</v>
      </c>
      <c r="BP18" s="42">
        <f t="shared" si="44"/>
        <v>0.253</v>
      </c>
      <c r="BQ18" s="119">
        <f>+'[1]Under 5'!AM12+'[1]5 through 17'!AM12</f>
        <v>1014004</v>
      </c>
      <c r="BR18" s="81">
        <f>'Children in Poverty'!BQ18*BP18</f>
        <v>256543.01200000002</v>
      </c>
      <c r="BS18" s="42">
        <f t="shared" si="45"/>
        <v>0.23499999999999999</v>
      </c>
      <c r="BT18" s="119">
        <f>+'[1]Under 5'!AH12+'[1]5 through 17'!AH12</f>
        <v>1020960</v>
      </c>
      <c r="BU18" s="146">
        <f>'Children in Poverty'!BT18*BS18</f>
        <v>239925.59999999998</v>
      </c>
      <c r="BV18" s="5"/>
      <c r="BW18" s="42">
        <f t="shared" si="58"/>
        <v>0.26200000000000001</v>
      </c>
      <c r="BX18" s="121">
        <f>+'[1]Under 5'!AN12+'[1]5 through 17'!AN12</f>
        <v>1012614</v>
      </c>
      <c r="BY18" s="146">
        <f>'Children in Poverty'!BX18*BW18</f>
        <v>265304.86800000002</v>
      </c>
      <c r="BZ18" s="42">
        <f t="shared" si="59"/>
        <v>0.25600000000000001</v>
      </c>
      <c r="CA18" s="119">
        <f>+'[1]Under 5'!AI12+'[1]5 through 17'!AI12</f>
        <v>1022060</v>
      </c>
      <c r="CB18" s="146">
        <f>'Children in Poverty'!CA18*BZ18</f>
        <v>261647.36000000002</v>
      </c>
      <c r="CC18" s="5"/>
      <c r="CD18" s="42">
        <f t="shared" si="22"/>
        <v>0.25900000000000001</v>
      </c>
      <c r="CE18" s="119">
        <f>+'[1]Under 5'!AO12+'[1]5 through 17'!AO12</f>
        <v>1011667</v>
      </c>
      <c r="CF18" s="148">
        <f>'Children in Poverty'!CE18*CD18</f>
        <v>262021.753</v>
      </c>
      <c r="CG18" s="181">
        <f t="shared" si="23"/>
        <v>0.26300000000000001</v>
      </c>
      <c r="CH18" s="119">
        <f>+'[1]Under 5'!AJ12+'[1]5 through 17'!AJ12</f>
        <v>1023679</v>
      </c>
      <c r="CI18" s="146">
        <f>'Children in Poverty'!CG18*CH18</f>
        <v>269227.57699999999</v>
      </c>
      <c r="CJ18" s="5"/>
      <c r="CK18" s="42">
        <f t="shared" si="46"/>
        <v>0.25</v>
      </c>
      <c r="CL18" s="119">
        <f>+'[1]Under 5'!AP12+'[1]5 through 17'!AP12</f>
        <v>1010629</v>
      </c>
      <c r="CM18" s="148">
        <f>'Children in Poverty'!CL18*CK18</f>
        <v>252657.25</v>
      </c>
      <c r="CN18" s="181">
        <f t="shared" si="47"/>
        <v>0.27399999999999997</v>
      </c>
      <c r="CO18" s="119">
        <f>+'[1]Under 5'!AK12+'[1]5 through 17'!AK12</f>
        <v>1021926</v>
      </c>
      <c r="CP18" s="146">
        <f>'Children in Poverty'!CO18*CN18</f>
        <v>280007.72399999999</v>
      </c>
      <c r="CQ18"/>
      <c r="CR18" s="42">
        <f t="shared" si="48"/>
        <v>0.22399999999999998</v>
      </c>
      <c r="CS18" s="119">
        <f>+'[1]Under 5'!AQ12+'[1]5 through 17'!AQ12</f>
        <v>1010539</v>
      </c>
      <c r="CT18" s="148">
        <f>'Children in Poverty'!CS18*CR18</f>
        <v>226360.73599999998</v>
      </c>
      <c r="CU18" s="181">
        <f t="shared" si="49"/>
        <v>0.26500000000000001</v>
      </c>
      <c r="CV18" s="119">
        <f>+'[1]Under 5'!AL12+'[1]5 through 17'!AL12</f>
        <v>1017350</v>
      </c>
      <c r="CW18" s="146">
        <f>'Children in Poverty'!CV18*CU18</f>
        <v>269597.75</v>
      </c>
      <c r="CX18"/>
      <c r="CY18" s="181">
        <f t="shared" si="50"/>
        <v>0.23</v>
      </c>
      <c r="CZ18" s="217">
        <f>+'[2]Under 5'!$AR12+'[2]5 through 17'!$AR12</f>
        <v>1007203</v>
      </c>
      <c r="DA18" s="146">
        <f>'Children in Poverty'!CZ18*CY18</f>
        <v>231656.69</v>
      </c>
      <c r="DB18" s="181">
        <f t="shared" si="51"/>
        <v>0.253</v>
      </c>
      <c r="DC18" s="217">
        <f>+'[2]Under 5'!$AM12+'[2]5 through 17'!$AM12</f>
        <v>1014004</v>
      </c>
      <c r="DD18" s="146">
        <f>'Children in Poverty'!DC18*DB18</f>
        <v>256543.01200000002</v>
      </c>
      <c r="DE18"/>
      <c r="DF18" s="181">
        <f t="shared" si="52"/>
        <v>0.217</v>
      </c>
      <c r="DG18" s="217">
        <f>+'[2]Under 5'!$AS12+'[2]5 through 17'!$AS12</f>
        <v>1002871</v>
      </c>
      <c r="DH18" s="146">
        <f>'Children in Poverty'!DG18*DF18</f>
        <v>217623.00700000001</v>
      </c>
      <c r="DI18" s="181">
        <f t="shared" si="53"/>
        <v>0.26200000000000001</v>
      </c>
      <c r="DJ18" s="217">
        <f>+'[2]Under 5'!$AN12+'[2]5 through 17'!$AN12</f>
        <v>1012614</v>
      </c>
      <c r="DK18" s="146">
        <f>'Children in Poverty'!DJ18*DI18</f>
        <v>265304.86800000002</v>
      </c>
      <c r="DL18" s="311">
        <f t="shared" si="11"/>
        <v>16617.41200000004</v>
      </c>
      <c r="DM18" s="311">
        <f t="shared" si="24"/>
        <v>3657.5080000000016</v>
      </c>
      <c r="DN18" s="311">
        <f t="shared" si="12"/>
        <v>-7205.8239999999932</v>
      </c>
      <c r="DO18" s="236">
        <f t="shared" si="54"/>
        <v>-3283.1150000000198</v>
      </c>
      <c r="DP18" s="236">
        <f t="shared" si="55"/>
        <v>8761.8559999999998</v>
      </c>
      <c r="DQ18" s="236">
        <f t="shared" si="0"/>
        <v>47681.861000000004</v>
      </c>
    </row>
    <row r="19" spans="1:121">
      <c r="A19" s="35" t="s">
        <v>20</v>
      </c>
      <c r="B19" s="92">
        <v>31.4</v>
      </c>
      <c r="C19" s="100">
        <v>32</v>
      </c>
      <c r="D19" s="92">
        <v>32.25</v>
      </c>
      <c r="E19" s="92">
        <v>32.5</v>
      </c>
      <c r="F19" s="92">
        <v>32.75</v>
      </c>
      <c r="G19" s="92">
        <v>33</v>
      </c>
      <c r="H19" s="92">
        <v>32</v>
      </c>
      <c r="I19" s="92">
        <v>31</v>
      </c>
      <c r="J19" s="92">
        <v>30</v>
      </c>
      <c r="K19" s="92">
        <v>26</v>
      </c>
      <c r="L19" s="92">
        <v>26</v>
      </c>
      <c r="M19" s="92">
        <v>27</v>
      </c>
      <c r="N19" s="99">
        <v>26.6</v>
      </c>
      <c r="O19" s="100">
        <v>27</v>
      </c>
      <c r="P19" s="92">
        <v>27</v>
      </c>
      <c r="Q19" s="100">
        <v>27.8</v>
      </c>
      <c r="R19" s="92">
        <v>29.8</v>
      </c>
      <c r="S19" s="92">
        <v>31.9</v>
      </c>
      <c r="T19" s="100">
        <v>30</v>
      </c>
      <c r="U19" s="92">
        <v>27.8</v>
      </c>
      <c r="V19" s="92">
        <v>32.200000000000003</v>
      </c>
      <c r="W19" s="100">
        <v>27.1</v>
      </c>
      <c r="X19" s="92">
        <v>28.4</v>
      </c>
      <c r="Y19" s="92">
        <v>29.7</v>
      </c>
      <c r="Z19" s="100">
        <v>26.5</v>
      </c>
      <c r="AA19" s="92">
        <v>27.8</v>
      </c>
      <c r="AB19" s="92">
        <v>29.1</v>
      </c>
      <c r="AC19" s="100">
        <v>25.8</v>
      </c>
      <c r="AD19" s="92">
        <v>26.8</v>
      </c>
      <c r="AE19" s="92">
        <v>27.8</v>
      </c>
      <c r="AF19" s="100">
        <v>23.7</v>
      </c>
      <c r="AG19" s="92">
        <v>24.7</v>
      </c>
      <c r="AH19" s="92">
        <v>25.7</v>
      </c>
      <c r="AI19" s="100">
        <v>23.3</v>
      </c>
      <c r="AJ19" s="92">
        <v>24.2</v>
      </c>
      <c r="AK19" s="92">
        <v>25.099999999999998</v>
      </c>
      <c r="AL19" s="100">
        <v>26.3</v>
      </c>
      <c r="AM19" s="92">
        <v>27.3</v>
      </c>
      <c r="AN19" s="92">
        <v>28.3</v>
      </c>
      <c r="AO19" s="100">
        <v>27.900000000000002</v>
      </c>
      <c r="AP19" s="92">
        <v>28.8</v>
      </c>
      <c r="AQ19" s="92">
        <v>29.7</v>
      </c>
      <c r="AR19" s="131">
        <v>26.900000000000002</v>
      </c>
      <c r="AS19" s="138">
        <v>28.1</v>
      </c>
      <c r="AT19" s="132">
        <v>29.3</v>
      </c>
      <c r="AU19" s="155">
        <f t="shared" si="56"/>
        <v>26.7</v>
      </c>
      <c r="AV19" s="138">
        <v>27.7</v>
      </c>
      <c r="AW19" s="159">
        <f t="shared" si="57"/>
        <v>28.7</v>
      </c>
      <c r="AX19" s="155">
        <v>26.8</v>
      </c>
      <c r="AY19" s="138">
        <v>27.900000000000002</v>
      </c>
      <c r="AZ19" s="174">
        <v>29.000000000000004</v>
      </c>
      <c r="BA19" s="132">
        <v>27.2</v>
      </c>
      <c r="BB19" s="132">
        <v>28.4</v>
      </c>
      <c r="BC19" s="132">
        <v>29.599999999999998</v>
      </c>
      <c r="BD19" s="155">
        <v>27.3</v>
      </c>
      <c r="BE19" s="138">
        <v>28.6</v>
      </c>
      <c r="BF19" s="174">
        <v>29.900000000000002</v>
      </c>
      <c r="BG19" s="155">
        <v>26.8</v>
      </c>
      <c r="BH19" s="138">
        <v>28</v>
      </c>
      <c r="BI19" s="174">
        <v>29.2</v>
      </c>
      <c r="BJ19" s="159">
        <v>25</v>
      </c>
      <c r="BK19" s="159">
        <v>26.2</v>
      </c>
      <c r="BL19" s="159">
        <v>27.4</v>
      </c>
      <c r="BM19" s="159">
        <v>25.6</v>
      </c>
      <c r="BN19" s="132">
        <v>27</v>
      </c>
      <c r="BO19" s="159">
        <v>28.4</v>
      </c>
      <c r="BP19" s="42">
        <f t="shared" si="44"/>
        <v>0.27699999999999997</v>
      </c>
      <c r="BQ19" s="119">
        <f>+'[1]Under 5'!AM13+'[1]5 through 17'!AM13</f>
        <v>1112957</v>
      </c>
      <c r="BR19" s="81">
        <f>'Children in Poverty'!BQ19*BP19</f>
        <v>308289.08899999998</v>
      </c>
      <c r="BS19" s="42">
        <f t="shared" si="45"/>
        <v>0.247</v>
      </c>
      <c r="BT19" s="119">
        <f>+'[1]Under 5'!AH13+'[1]5 through 17'!AH13</f>
        <v>1109963</v>
      </c>
      <c r="BU19" s="146">
        <f>'Children in Poverty'!BT19*BS19</f>
        <v>274160.86099999998</v>
      </c>
      <c r="BV19" s="5"/>
      <c r="BW19" s="42">
        <f t="shared" si="58"/>
        <v>0.27900000000000003</v>
      </c>
      <c r="BX19" s="121">
        <f>+'[1]Under 5'!AN13+'[1]5 through 17'!AN13</f>
        <v>1113493</v>
      </c>
      <c r="BY19" s="146">
        <f>'Children in Poverty'!BX19*BW19</f>
        <v>310664.54700000002</v>
      </c>
      <c r="BZ19" s="42">
        <f t="shared" si="59"/>
        <v>0.24199999999999999</v>
      </c>
      <c r="CA19" s="119">
        <f>+'[1]Under 5'!AI13+'[1]5 through 17'!AI13</f>
        <v>1116056</v>
      </c>
      <c r="CB19" s="146">
        <f>'Children in Poverty'!CA19*BZ19</f>
        <v>270085.55199999997</v>
      </c>
      <c r="CC19" s="5"/>
      <c r="CD19" s="42">
        <f t="shared" si="22"/>
        <v>0.28399999999999997</v>
      </c>
      <c r="CE19" s="119">
        <f>+'[1]Under 5'!AO13+'[1]5 through 17'!AO13</f>
        <v>1114813</v>
      </c>
      <c r="CF19" s="148">
        <f>'Children in Poverty'!CE19*CD19</f>
        <v>316606.89199999999</v>
      </c>
      <c r="CG19" s="181">
        <f t="shared" si="23"/>
        <v>0.27300000000000002</v>
      </c>
      <c r="CH19" s="119">
        <f>+'[1]Under 5'!AJ13+'[1]5 through 17'!AJ13</f>
        <v>1118576</v>
      </c>
      <c r="CI19" s="146">
        <f>'Children in Poverty'!CG19*CH19</f>
        <v>305371.24800000002</v>
      </c>
      <c r="CJ19" s="5"/>
      <c r="CK19" s="42">
        <f t="shared" si="46"/>
        <v>0.28600000000000003</v>
      </c>
      <c r="CL19" s="119">
        <f>+'[1]Under 5'!AP13+'[1]5 through 17'!AP13</f>
        <v>1113949</v>
      </c>
      <c r="CM19" s="148">
        <f>'Children in Poverty'!CL19*CK19</f>
        <v>318589.41400000005</v>
      </c>
      <c r="CN19" s="181">
        <f t="shared" si="47"/>
        <v>0.28800000000000003</v>
      </c>
      <c r="CO19" s="119">
        <f>+'[1]Under 5'!AK13+'[1]5 through 17'!AK13</f>
        <v>1116579</v>
      </c>
      <c r="CP19" s="146">
        <f>'Children in Poverty'!CO19*CN19</f>
        <v>321574.75200000004</v>
      </c>
      <c r="CQ19"/>
      <c r="CR19" s="42">
        <f t="shared" si="48"/>
        <v>0.28000000000000003</v>
      </c>
      <c r="CS19" s="119">
        <f>+'[1]Under 5'!AQ13+'[1]5 through 17'!AQ13</f>
        <v>1108403</v>
      </c>
      <c r="CT19" s="148">
        <f>'Children in Poverty'!CS19*CR19</f>
        <v>310352.84000000003</v>
      </c>
      <c r="CU19" s="181">
        <f t="shared" si="49"/>
        <v>0.28100000000000003</v>
      </c>
      <c r="CV19" s="119">
        <f>+'[1]Under 5'!AL13+'[1]5 through 17'!AL13</f>
        <v>1114620</v>
      </c>
      <c r="CW19" s="146">
        <f>'Children in Poverty'!CV19*CU19</f>
        <v>313208.22000000003</v>
      </c>
      <c r="CX19"/>
      <c r="CY19" s="181">
        <f t="shared" si="50"/>
        <v>0.26200000000000001</v>
      </c>
      <c r="CZ19" s="217">
        <f>+'[2]Under 5'!$AR13+'[2]5 through 17'!$AR13</f>
        <v>1096754</v>
      </c>
      <c r="DA19" s="146">
        <f>'Children in Poverty'!CZ19*CY19</f>
        <v>287349.54800000001</v>
      </c>
      <c r="DB19" s="181">
        <f t="shared" si="51"/>
        <v>0.27699999999999997</v>
      </c>
      <c r="DC19" s="217">
        <f>+'[2]Under 5'!$AM13+'[2]5 through 17'!$AM13</f>
        <v>1112957</v>
      </c>
      <c r="DD19" s="146">
        <f>'Children in Poverty'!DC19*DB19</f>
        <v>308289.08899999998</v>
      </c>
      <c r="DE19"/>
      <c r="DF19" s="181">
        <f t="shared" si="52"/>
        <v>0.27</v>
      </c>
      <c r="DG19" s="217">
        <f>+'[2]Under 5'!$AS13+'[2]5 through 17'!$AS13</f>
        <v>1087630</v>
      </c>
      <c r="DH19" s="146">
        <f>'Children in Poverty'!DG19*DF19</f>
        <v>293660.10000000003</v>
      </c>
      <c r="DI19" s="181">
        <f t="shared" si="53"/>
        <v>0.27900000000000003</v>
      </c>
      <c r="DJ19" s="217">
        <f>+'[2]Under 5'!$AN13+'[2]5 through 17'!$AN13</f>
        <v>1113493</v>
      </c>
      <c r="DK19" s="146">
        <f>'Children in Poverty'!DJ19*DI19</f>
        <v>310664.54700000002</v>
      </c>
      <c r="DL19" s="311">
        <f t="shared" si="11"/>
        <v>34128.228000000003</v>
      </c>
      <c r="DM19" s="311">
        <f t="shared" si="24"/>
        <v>40578.995000000054</v>
      </c>
      <c r="DN19" s="311">
        <f t="shared" si="12"/>
        <v>11235.643999999971</v>
      </c>
      <c r="DO19" s="236">
        <f t="shared" si="54"/>
        <v>5942.3449999999721</v>
      </c>
      <c r="DP19" s="236">
        <f t="shared" si="55"/>
        <v>2375.4580000000424</v>
      </c>
      <c r="DQ19" s="236">
        <f t="shared" si="0"/>
        <v>17004.446999999986</v>
      </c>
    </row>
    <row r="20" spans="1:121">
      <c r="A20" s="35" t="s">
        <v>21</v>
      </c>
      <c r="B20" s="92">
        <v>11.3</v>
      </c>
      <c r="C20" s="100">
        <v>14</v>
      </c>
      <c r="D20" s="92">
        <v>14.25</v>
      </c>
      <c r="E20" s="92">
        <v>14.5</v>
      </c>
      <c r="F20" s="92">
        <v>14.75</v>
      </c>
      <c r="G20" s="92">
        <v>15</v>
      </c>
      <c r="H20" s="92">
        <v>14</v>
      </c>
      <c r="I20" s="92">
        <v>13</v>
      </c>
      <c r="J20" s="92">
        <v>14</v>
      </c>
      <c r="K20" s="92">
        <v>15</v>
      </c>
      <c r="L20" s="92">
        <v>13</v>
      </c>
      <c r="M20" s="92">
        <v>13</v>
      </c>
      <c r="N20" s="99">
        <v>10.7</v>
      </c>
      <c r="O20" s="100">
        <v>11</v>
      </c>
      <c r="P20" s="92">
        <v>11</v>
      </c>
      <c r="Q20" s="100">
        <v>8.8000000000000007</v>
      </c>
      <c r="R20" s="92">
        <v>10.4</v>
      </c>
      <c r="S20" s="92">
        <v>11.9</v>
      </c>
      <c r="T20" s="100">
        <v>11.4</v>
      </c>
      <c r="U20" s="92">
        <v>10.1</v>
      </c>
      <c r="V20" s="92">
        <v>12.7</v>
      </c>
      <c r="W20" s="100">
        <v>9.9</v>
      </c>
      <c r="X20" s="92">
        <v>10.8</v>
      </c>
      <c r="Y20" s="92">
        <v>11.7</v>
      </c>
      <c r="Z20" s="100">
        <v>9</v>
      </c>
      <c r="AA20" s="92">
        <v>9.6999999999999993</v>
      </c>
      <c r="AB20" s="92">
        <v>10.4</v>
      </c>
      <c r="AC20" s="100">
        <v>9.6999999999999993</v>
      </c>
      <c r="AD20" s="92">
        <v>10.5</v>
      </c>
      <c r="AE20" s="92">
        <v>11.3</v>
      </c>
      <c r="AF20" s="100">
        <v>9.5</v>
      </c>
      <c r="AG20" s="92">
        <v>10.199999999999999</v>
      </c>
      <c r="AH20" s="92">
        <v>10.899999999999999</v>
      </c>
      <c r="AI20" s="100">
        <v>10.7</v>
      </c>
      <c r="AJ20" s="92">
        <v>11.6</v>
      </c>
      <c r="AK20" s="92">
        <v>12.5</v>
      </c>
      <c r="AL20" s="100">
        <v>12.2</v>
      </c>
      <c r="AM20" s="92">
        <v>13</v>
      </c>
      <c r="AN20" s="92">
        <v>13.8</v>
      </c>
      <c r="AO20" s="100">
        <v>12.7</v>
      </c>
      <c r="AP20" s="92">
        <v>13.5</v>
      </c>
      <c r="AQ20" s="92">
        <v>14.3</v>
      </c>
      <c r="AR20" s="131">
        <v>13.100000000000001</v>
      </c>
      <c r="AS20" s="138">
        <v>13.8</v>
      </c>
      <c r="AT20" s="132">
        <v>14.5</v>
      </c>
      <c r="AU20" s="155">
        <f t="shared" si="56"/>
        <v>12.6</v>
      </c>
      <c r="AV20" s="138">
        <v>13.6</v>
      </c>
      <c r="AW20" s="159">
        <f t="shared" si="57"/>
        <v>14.6</v>
      </c>
      <c r="AX20" s="155">
        <v>12.2</v>
      </c>
      <c r="AY20" s="138">
        <v>13</v>
      </c>
      <c r="AZ20" s="174">
        <v>13.8</v>
      </c>
      <c r="BA20" s="132">
        <v>12.4</v>
      </c>
      <c r="BB20" s="132">
        <v>13.200000000000001</v>
      </c>
      <c r="BC20" s="132">
        <v>14.000000000000002</v>
      </c>
      <c r="BD20" s="155">
        <v>12.1</v>
      </c>
      <c r="BE20" s="138">
        <v>12.7</v>
      </c>
      <c r="BF20" s="174">
        <v>13.299999999999999</v>
      </c>
      <c r="BG20" s="155">
        <v>11.2</v>
      </c>
      <c r="BH20" s="138">
        <v>12</v>
      </c>
      <c r="BI20" s="174">
        <v>12.8</v>
      </c>
      <c r="BJ20" s="159">
        <v>10.7</v>
      </c>
      <c r="BK20" s="159">
        <v>11.6</v>
      </c>
      <c r="BL20" s="159">
        <v>12.5</v>
      </c>
      <c r="BM20" s="159">
        <v>11.1</v>
      </c>
      <c r="BN20" s="132">
        <v>12</v>
      </c>
      <c r="BO20" s="159">
        <v>12.9</v>
      </c>
      <c r="BP20" s="42">
        <f t="shared" si="44"/>
        <v>0.13600000000000001</v>
      </c>
      <c r="BQ20" s="119">
        <f>+'[1]Under 5'!AM14+'[1]5 through 17'!AM14</f>
        <v>1344522</v>
      </c>
      <c r="BR20" s="81">
        <f>'Children in Poverty'!BQ20*BP20</f>
        <v>182854.99200000003</v>
      </c>
      <c r="BS20" s="42">
        <f t="shared" si="45"/>
        <v>0.10199999999999999</v>
      </c>
      <c r="BT20" s="119">
        <f>+'[1]Under 5'!AH14+'[1]5 through 17'!AH14</f>
        <v>1359000</v>
      </c>
      <c r="BU20" s="146">
        <f>'Children in Poverty'!BT20*BS20</f>
        <v>138618</v>
      </c>
      <c r="BV20" s="5"/>
      <c r="BW20" s="42">
        <f t="shared" si="58"/>
        <v>0.13</v>
      </c>
      <c r="BX20" s="121">
        <f>+'[1]Under 5'!AN14+'[1]5 through 17'!AN14</f>
        <v>1350544</v>
      </c>
      <c r="BY20" s="146">
        <f>'Children in Poverty'!BX20*BW20</f>
        <v>175570.72</v>
      </c>
      <c r="BZ20" s="42">
        <f t="shared" si="59"/>
        <v>0.11599999999999999</v>
      </c>
      <c r="CA20" s="119">
        <f>+'[1]Under 5'!AI14+'[1]5 through 17'!AI14</f>
        <v>1353767</v>
      </c>
      <c r="CB20" s="146">
        <f>'Children in Poverty'!CA20*BZ20</f>
        <v>157036.97199999998</v>
      </c>
      <c r="CC20" s="5"/>
      <c r="CD20" s="42">
        <f t="shared" si="22"/>
        <v>0.13200000000000001</v>
      </c>
      <c r="CE20" s="119">
        <f>+'[1]Under 5'!AO14+'[1]5 through 17'!AO14</f>
        <v>1348226</v>
      </c>
      <c r="CF20" s="148">
        <f>'Children in Poverty'!CE20*CD20</f>
        <v>177965.83199999999</v>
      </c>
      <c r="CG20" s="181">
        <f t="shared" si="23"/>
        <v>0.13</v>
      </c>
      <c r="CH20" s="119">
        <f>+'[1]Under 5'!AJ14+'[1]5 through 17'!AJ14</f>
        <v>1351983</v>
      </c>
      <c r="CI20" s="146">
        <f>'Children in Poverty'!CG20*CH20</f>
        <v>175757.79</v>
      </c>
      <c r="CJ20" s="5"/>
      <c r="CK20" s="42">
        <f t="shared" si="46"/>
        <v>0.127</v>
      </c>
      <c r="CL20" s="119">
        <f>+'[1]Under 5'!AP14+'[1]5 through 17'!AP14</f>
        <v>1348728</v>
      </c>
      <c r="CM20" s="148">
        <f>'Children in Poverty'!CL20*CK20</f>
        <v>171288.45600000001</v>
      </c>
      <c r="CN20" s="181">
        <f t="shared" si="47"/>
        <v>0.13500000000000001</v>
      </c>
      <c r="CO20" s="119">
        <f>+'[1]Under 5'!AK14+'[1]5 through 17'!AK14</f>
        <v>1348766</v>
      </c>
      <c r="CP20" s="146">
        <f>'Children in Poverty'!CO20*CN20</f>
        <v>182083.41</v>
      </c>
      <c r="CQ20"/>
      <c r="CR20" s="42">
        <f t="shared" si="48"/>
        <v>0.12</v>
      </c>
      <c r="CS20" s="119">
        <f>+'[1]Under 5'!AQ14+'[1]5 through 17'!AQ14</f>
        <v>1347506</v>
      </c>
      <c r="CT20" s="148">
        <f>'Children in Poverty'!CS20*CR20</f>
        <v>161700.72</v>
      </c>
      <c r="CU20" s="181">
        <f t="shared" si="49"/>
        <v>0.13800000000000001</v>
      </c>
      <c r="CV20" s="119">
        <f>+'[1]Under 5'!AL14+'[1]5 through 17'!AL14</f>
        <v>1346235</v>
      </c>
      <c r="CW20" s="146">
        <f>'Children in Poverty'!CV20*CU20</f>
        <v>185780.43000000002</v>
      </c>
      <c r="CX20"/>
      <c r="CY20" s="181">
        <f t="shared" si="50"/>
        <v>0.11599999999999999</v>
      </c>
      <c r="CZ20" s="217">
        <f>+'[2]Under 5'!$AR14+'[2]5 through 17'!$AR14</f>
        <v>1339438</v>
      </c>
      <c r="DA20" s="146">
        <f>'Children in Poverty'!CZ20*CY20</f>
        <v>155374.80799999999</v>
      </c>
      <c r="DB20" s="181">
        <f t="shared" si="51"/>
        <v>0.13600000000000001</v>
      </c>
      <c r="DC20" s="217">
        <f>+'[2]Under 5'!$AM14+'[2]5 through 17'!$AM14</f>
        <v>1344522</v>
      </c>
      <c r="DD20" s="146">
        <f>'Children in Poverty'!DC20*DB20</f>
        <v>182854.99200000003</v>
      </c>
      <c r="DE20"/>
      <c r="DF20" s="181">
        <f t="shared" si="52"/>
        <v>0.12</v>
      </c>
      <c r="DG20" s="217">
        <f>+'[2]Under 5'!$AS14+'[2]5 through 17'!$AS14</f>
        <v>1334687</v>
      </c>
      <c r="DH20" s="146">
        <f>'Children in Poverty'!DG20*DF20</f>
        <v>160162.44</v>
      </c>
      <c r="DI20" s="181">
        <f t="shared" si="53"/>
        <v>0.13</v>
      </c>
      <c r="DJ20" s="217">
        <f>+'[2]Under 5'!$AN14+'[2]5 through 17'!$AN14</f>
        <v>1350544</v>
      </c>
      <c r="DK20" s="146">
        <f>'Children in Poverty'!DJ20*DI20</f>
        <v>175570.72</v>
      </c>
      <c r="DL20" s="311">
        <f t="shared" si="11"/>
        <v>44236.992000000027</v>
      </c>
      <c r="DM20" s="311">
        <f t="shared" si="24"/>
        <v>18533.748000000021</v>
      </c>
      <c r="DN20" s="311">
        <f t="shared" si="12"/>
        <v>2208.0419999999867</v>
      </c>
      <c r="DO20" s="236">
        <f t="shared" si="54"/>
        <v>2395.1119999999937</v>
      </c>
      <c r="DP20" s="236">
        <f t="shared" si="55"/>
        <v>-7284.2720000000263</v>
      </c>
      <c r="DQ20" s="236">
        <f t="shared" si="0"/>
        <v>15408.279999999999</v>
      </c>
    </row>
    <row r="21" spans="1:121">
      <c r="A21" s="35" t="s">
        <v>22</v>
      </c>
      <c r="B21" s="92">
        <v>33.6</v>
      </c>
      <c r="C21" s="100">
        <v>34</v>
      </c>
      <c r="D21" s="92">
        <v>34</v>
      </c>
      <c r="E21" s="92">
        <v>34</v>
      </c>
      <c r="F21" s="92">
        <v>34</v>
      </c>
      <c r="G21" s="92">
        <v>34</v>
      </c>
      <c r="H21" s="92">
        <v>32.5</v>
      </c>
      <c r="I21" s="92">
        <v>31</v>
      </c>
      <c r="J21" s="92">
        <v>30</v>
      </c>
      <c r="K21" s="92">
        <v>25</v>
      </c>
      <c r="L21" s="92">
        <v>24</v>
      </c>
      <c r="M21" s="92">
        <v>26</v>
      </c>
      <c r="N21" s="99">
        <v>27</v>
      </c>
      <c r="O21" s="100">
        <v>26</v>
      </c>
      <c r="P21" s="92">
        <v>29</v>
      </c>
      <c r="Q21" s="100">
        <v>26.9</v>
      </c>
      <c r="R21" s="92">
        <v>28.6</v>
      </c>
      <c r="S21" s="92">
        <v>30.4</v>
      </c>
      <c r="T21" s="100">
        <v>31</v>
      </c>
      <c r="U21" s="92">
        <v>28.9</v>
      </c>
      <c r="V21" s="92">
        <v>33.1</v>
      </c>
      <c r="W21" s="100">
        <v>29.6</v>
      </c>
      <c r="X21" s="92">
        <v>30.9</v>
      </c>
      <c r="Y21" s="92">
        <v>32.200000000000003</v>
      </c>
      <c r="Z21" s="100">
        <v>27.9</v>
      </c>
      <c r="AA21" s="92">
        <v>29.5</v>
      </c>
      <c r="AB21" s="92">
        <v>31.1</v>
      </c>
      <c r="AC21" s="100">
        <v>28.1</v>
      </c>
      <c r="AD21" s="92">
        <v>29.3</v>
      </c>
      <c r="AE21" s="92">
        <v>30.5</v>
      </c>
      <c r="AF21" s="100">
        <v>28.799999999999997</v>
      </c>
      <c r="AG21" s="92">
        <v>30.4</v>
      </c>
      <c r="AH21" s="92">
        <v>32</v>
      </c>
      <c r="AI21" s="100">
        <v>30.1</v>
      </c>
      <c r="AJ21" s="92">
        <v>31</v>
      </c>
      <c r="AK21" s="92">
        <v>31.9</v>
      </c>
      <c r="AL21" s="100">
        <v>31</v>
      </c>
      <c r="AM21" s="92">
        <v>32.5</v>
      </c>
      <c r="AN21" s="92">
        <v>34</v>
      </c>
      <c r="AO21" s="100">
        <v>30.6</v>
      </c>
      <c r="AP21" s="92">
        <v>31.8</v>
      </c>
      <c r="AQ21" s="92">
        <v>33</v>
      </c>
      <c r="AR21" s="131">
        <v>33</v>
      </c>
      <c r="AS21" s="138">
        <v>34.700000000000003</v>
      </c>
      <c r="AT21" s="132">
        <v>36.400000000000006</v>
      </c>
      <c r="AU21" s="155">
        <f t="shared" si="56"/>
        <v>33</v>
      </c>
      <c r="AV21" s="138">
        <v>34</v>
      </c>
      <c r="AW21" s="159">
        <f t="shared" si="57"/>
        <v>35</v>
      </c>
      <c r="AX21" s="155">
        <v>28</v>
      </c>
      <c r="AY21" s="138">
        <v>29.4</v>
      </c>
      <c r="AZ21" s="174">
        <v>30.799999999999997</v>
      </c>
      <c r="BA21" s="132">
        <v>29.8</v>
      </c>
      <c r="BB21" s="132">
        <v>31.3</v>
      </c>
      <c r="BC21" s="132">
        <v>32.799999999999997</v>
      </c>
      <c r="BD21" s="155">
        <v>28.099999999999998</v>
      </c>
      <c r="BE21" s="138">
        <v>29.7</v>
      </c>
      <c r="BF21" s="174">
        <v>31.3</v>
      </c>
      <c r="BG21" s="155">
        <v>25.7</v>
      </c>
      <c r="BH21" s="138">
        <v>26.9</v>
      </c>
      <c r="BI21" s="174">
        <v>28.099999999999998</v>
      </c>
      <c r="BJ21" s="159">
        <v>26.5</v>
      </c>
      <c r="BK21" s="159">
        <v>27.8</v>
      </c>
      <c r="BL21" s="159">
        <v>29.1</v>
      </c>
      <c r="BM21" s="159">
        <v>26.3</v>
      </c>
      <c r="BN21" s="132">
        <v>28.1</v>
      </c>
      <c r="BO21" s="159">
        <v>29.900000000000002</v>
      </c>
      <c r="BP21" s="42">
        <f t="shared" si="44"/>
        <v>0.34</v>
      </c>
      <c r="BQ21" s="119">
        <f>+'[1]Under 5'!AM15+'[1]5 through 17'!AM15</f>
        <v>737432</v>
      </c>
      <c r="BR21" s="81">
        <f>'Children in Poverty'!BQ21*BP21</f>
        <v>250726.88</v>
      </c>
      <c r="BS21" s="42">
        <f t="shared" si="45"/>
        <v>0.30399999999999999</v>
      </c>
      <c r="BT21" s="119">
        <f>+'[1]Under 5'!AH15+'[1]5 through 17'!AH15</f>
        <v>761312</v>
      </c>
      <c r="BU21" s="146">
        <f>'Children in Poverty'!BT21*BS21</f>
        <v>231438.848</v>
      </c>
      <c r="BV21" s="5"/>
      <c r="BW21" s="42">
        <f t="shared" si="58"/>
        <v>0.29399999999999998</v>
      </c>
      <c r="BX21" s="121">
        <f>+'[1]Under 5'!AN15+'[1]5 through 17'!AN15</f>
        <v>731269</v>
      </c>
      <c r="BY21" s="146">
        <f>'Children in Poverty'!BX21*BW21</f>
        <v>214993.08599999998</v>
      </c>
      <c r="BZ21" s="42">
        <f t="shared" si="59"/>
        <v>0.31</v>
      </c>
      <c r="CA21" s="119">
        <f>+'[1]Under 5'!AI15+'[1]5 through 17'!AI15</f>
        <v>760555</v>
      </c>
      <c r="CB21" s="146">
        <f>'Children in Poverty'!CA21*BZ21</f>
        <v>235772.05</v>
      </c>
      <c r="CC21" s="5"/>
      <c r="CD21" s="42">
        <f t="shared" si="22"/>
        <v>0.313</v>
      </c>
      <c r="CE21" s="119">
        <f>+'[1]Under 5'!AO15+'[1]5 through 17'!AO15</f>
        <v>726848</v>
      </c>
      <c r="CF21" s="148">
        <f>'Children in Poverty'!CE21*CD21</f>
        <v>227503.424</v>
      </c>
      <c r="CG21" s="181">
        <f t="shared" si="23"/>
        <v>0.32500000000000001</v>
      </c>
      <c r="CH21" s="119">
        <f>+'[1]Under 5'!AJ15+'[1]5 through 17'!AJ15</f>
        <v>754111</v>
      </c>
      <c r="CI21" s="146">
        <f>'Children in Poverty'!CG21*CH21</f>
        <v>245086.07500000001</v>
      </c>
      <c r="CJ21" s="5"/>
      <c r="CK21" s="42">
        <f t="shared" si="46"/>
        <v>0.29699999999999999</v>
      </c>
      <c r="CL21" s="119">
        <f>+'[1]Under 5'!AP15+'[1]5 through 17'!AP15</f>
        <v>721288</v>
      </c>
      <c r="CM21" s="148">
        <f>'Children in Poverty'!CL21*CK21</f>
        <v>214222.53599999999</v>
      </c>
      <c r="CN21" s="181">
        <f t="shared" si="47"/>
        <v>0.318</v>
      </c>
      <c r="CO21" s="119">
        <f>+'[1]Under 5'!AK15+'[1]5 through 17'!AK15</f>
        <v>747742</v>
      </c>
      <c r="CP21" s="146">
        <f>'Children in Poverty'!CO21*CN21</f>
        <v>237781.95600000001</v>
      </c>
      <c r="CQ21"/>
      <c r="CR21" s="42">
        <f t="shared" si="48"/>
        <v>0.26899999999999996</v>
      </c>
      <c r="CS21" s="119">
        <f>+'[1]Under 5'!AQ15+'[1]5 through 17'!AQ15</f>
        <v>713567</v>
      </c>
      <c r="CT21" s="148">
        <f>'Children in Poverty'!CS21*CR21</f>
        <v>191949.52299999999</v>
      </c>
      <c r="CU21" s="181">
        <f t="shared" si="49"/>
        <v>0.34700000000000003</v>
      </c>
      <c r="CV21" s="119">
        <f>+'[1]Under 5'!AL15+'[1]5 through 17'!AL15</f>
        <v>742941</v>
      </c>
      <c r="CW21" s="146">
        <f>'Children in Poverty'!CV21*CU21</f>
        <v>257800.52700000003</v>
      </c>
      <c r="CX21"/>
      <c r="CY21" s="181">
        <f t="shared" si="50"/>
        <v>0.27800000000000002</v>
      </c>
      <c r="CZ21" s="217">
        <f>+'[2]Under 5'!$AR15+'[2]5 through 17'!$AR15</f>
        <v>706660</v>
      </c>
      <c r="DA21" s="146">
        <f>'Children in Poverty'!CZ21*CY21</f>
        <v>196451.48</v>
      </c>
      <c r="DB21" s="181">
        <f t="shared" si="51"/>
        <v>0.34</v>
      </c>
      <c r="DC21" s="217">
        <f>+'[2]Under 5'!$AM15+'[2]5 through 17'!$AM15</f>
        <v>737432</v>
      </c>
      <c r="DD21" s="146">
        <f>'Children in Poverty'!DC21*DB21</f>
        <v>250726.88</v>
      </c>
      <c r="DE21"/>
      <c r="DF21" s="181">
        <f t="shared" si="52"/>
        <v>0.28100000000000003</v>
      </c>
      <c r="DG21" s="217">
        <f>+'[2]Under 5'!$AS15+'[2]5 through 17'!$AS15</f>
        <v>698580</v>
      </c>
      <c r="DH21" s="146">
        <f>'Children in Poverty'!DG21*DF21</f>
        <v>196300.98</v>
      </c>
      <c r="DI21" s="181">
        <f t="shared" si="53"/>
        <v>0.29399999999999998</v>
      </c>
      <c r="DJ21" s="217">
        <f>+'[2]Under 5'!$AN15+'[2]5 through 17'!$AN15</f>
        <v>731269</v>
      </c>
      <c r="DK21" s="146">
        <f>'Children in Poverty'!DJ21*DI21</f>
        <v>214993.08599999998</v>
      </c>
      <c r="DL21" s="311">
        <f t="shared" si="11"/>
        <v>19288.032000000007</v>
      </c>
      <c r="DM21" s="311">
        <f t="shared" si="24"/>
        <v>-20778.964000000007</v>
      </c>
      <c r="DN21" s="311">
        <f t="shared" si="12"/>
        <v>-17582.651000000013</v>
      </c>
      <c r="DO21" s="236">
        <f t="shared" si="54"/>
        <v>12510.338000000018</v>
      </c>
      <c r="DP21" s="236">
        <f t="shared" si="55"/>
        <v>-35733.794000000024</v>
      </c>
      <c r="DQ21" s="236">
        <f t="shared" si="0"/>
        <v>18692.105999999971</v>
      </c>
    </row>
    <row r="22" spans="1:121">
      <c r="A22" s="35" t="s">
        <v>23</v>
      </c>
      <c r="B22" s="92">
        <v>17.2</v>
      </c>
      <c r="C22" s="100">
        <v>18</v>
      </c>
      <c r="D22" s="92">
        <v>18.5</v>
      </c>
      <c r="E22" s="92">
        <v>19</v>
      </c>
      <c r="F22" s="92">
        <v>19.5</v>
      </c>
      <c r="G22" s="92">
        <v>20</v>
      </c>
      <c r="H22" s="92">
        <v>20</v>
      </c>
      <c r="I22" s="92">
        <v>20</v>
      </c>
      <c r="J22" s="92">
        <v>19</v>
      </c>
      <c r="K22" s="92">
        <v>19</v>
      </c>
      <c r="L22" s="92">
        <v>19</v>
      </c>
      <c r="M22" s="92">
        <v>19</v>
      </c>
      <c r="N22" s="99">
        <v>16.100000000000001</v>
      </c>
      <c r="O22" s="100">
        <v>20</v>
      </c>
      <c r="P22" s="92">
        <v>21</v>
      </c>
      <c r="Q22" s="100">
        <v>17.7</v>
      </c>
      <c r="R22" s="92">
        <v>18.8</v>
      </c>
      <c r="S22" s="92">
        <v>19.899999999999999</v>
      </c>
      <c r="T22" s="100">
        <v>21.9</v>
      </c>
      <c r="U22" s="92">
        <v>19.8</v>
      </c>
      <c r="V22" s="92">
        <v>24</v>
      </c>
      <c r="W22" s="100">
        <v>20.399999999999999</v>
      </c>
      <c r="X22" s="92">
        <v>21.3</v>
      </c>
      <c r="Y22" s="92">
        <v>22.2</v>
      </c>
      <c r="Z22" s="100">
        <v>19.399999999999999</v>
      </c>
      <c r="AA22" s="92">
        <v>20.2</v>
      </c>
      <c r="AB22" s="92">
        <v>21</v>
      </c>
      <c r="AC22" s="100">
        <v>18.8</v>
      </c>
      <c r="AD22" s="92">
        <v>19.5</v>
      </c>
      <c r="AE22" s="92">
        <v>20.2</v>
      </c>
      <c r="AF22" s="100">
        <v>19.099999999999998</v>
      </c>
      <c r="AG22" s="92">
        <v>19.899999999999999</v>
      </c>
      <c r="AH22" s="92">
        <v>20.7</v>
      </c>
      <c r="AI22" s="100">
        <v>21.6</v>
      </c>
      <c r="AJ22" s="92">
        <v>22.5</v>
      </c>
      <c r="AK22" s="92">
        <v>23.4</v>
      </c>
      <c r="AL22" s="100">
        <v>24.2</v>
      </c>
      <c r="AM22" s="92">
        <v>24.9</v>
      </c>
      <c r="AN22" s="92">
        <v>25.599999999999998</v>
      </c>
      <c r="AO22" s="100">
        <v>24.8</v>
      </c>
      <c r="AP22" s="92">
        <v>25.6</v>
      </c>
      <c r="AQ22" s="92">
        <v>26.400000000000002</v>
      </c>
      <c r="AR22" s="131">
        <v>25.4</v>
      </c>
      <c r="AS22" s="138">
        <v>26</v>
      </c>
      <c r="AT22" s="132">
        <v>26.6</v>
      </c>
      <c r="AU22" s="155">
        <f t="shared" si="56"/>
        <v>24.2</v>
      </c>
      <c r="AV22" s="138">
        <v>25.2</v>
      </c>
      <c r="AW22" s="159">
        <f t="shared" si="57"/>
        <v>26.2</v>
      </c>
      <c r="AX22" s="155">
        <v>23.5</v>
      </c>
      <c r="AY22" s="138">
        <v>24.3</v>
      </c>
      <c r="AZ22" s="174">
        <v>25.1</v>
      </c>
      <c r="BA22" s="132">
        <v>22.8</v>
      </c>
      <c r="BB22" s="132">
        <v>23.5</v>
      </c>
      <c r="BC22" s="132">
        <v>24.2</v>
      </c>
      <c r="BD22" s="155">
        <v>20.9</v>
      </c>
      <c r="BE22" s="138">
        <v>21.7</v>
      </c>
      <c r="BF22" s="174">
        <v>22.5</v>
      </c>
      <c r="BG22" s="155">
        <v>20.399999999999999</v>
      </c>
      <c r="BH22" s="138">
        <v>21.2</v>
      </c>
      <c r="BI22" s="174">
        <v>22</v>
      </c>
      <c r="BJ22" s="159">
        <v>19.5</v>
      </c>
      <c r="BK22" s="159">
        <v>20.2</v>
      </c>
      <c r="BL22" s="159">
        <v>20.9</v>
      </c>
      <c r="BM22" s="159">
        <v>18.7</v>
      </c>
      <c r="BN22" s="132">
        <v>19.5</v>
      </c>
      <c r="BO22" s="159">
        <v>20.3</v>
      </c>
      <c r="BP22" s="42">
        <f t="shared" si="44"/>
        <v>0.252</v>
      </c>
      <c r="BQ22" s="119">
        <f>+'[1]Under 5'!AM16+'[1]5 through 17'!AM16</f>
        <v>2285605</v>
      </c>
      <c r="BR22" s="81">
        <f>'Children in Poverty'!BQ22*BP22</f>
        <v>575972.46</v>
      </c>
      <c r="BS22" s="42">
        <f t="shared" si="45"/>
        <v>0.19899999999999998</v>
      </c>
      <c r="BT22" s="119">
        <f>+'[1]Under 5'!AH16+'[1]5 through 17'!AH16</f>
        <v>2252837</v>
      </c>
      <c r="BU22" s="146">
        <f>'Children in Poverty'!BT22*BS22</f>
        <v>448314.56299999997</v>
      </c>
      <c r="BV22" s="5"/>
      <c r="BW22" s="42">
        <f t="shared" si="58"/>
        <v>0.24299999999999999</v>
      </c>
      <c r="BX22" s="121">
        <f>+'[1]Under 5'!AN16+'[1]5 through 17'!AN16</f>
        <v>2287549</v>
      </c>
      <c r="BY22" s="146">
        <f>'Children in Poverty'!BX22*BW22</f>
        <v>555874.40700000001</v>
      </c>
      <c r="BZ22" s="42">
        <f t="shared" si="59"/>
        <v>0.22500000000000001</v>
      </c>
      <c r="CA22" s="119">
        <f>+'[1]Under 5'!AI16+'[1]5 through 17'!AI16</f>
        <v>2273282</v>
      </c>
      <c r="CB22" s="146">
        <f>'Children in Poverty'!CA22*BZ22</f>
        <v>511488.45</v>
      </c>
      <c r="CC22" s="5"/>
      <c r="CD22" s="42">
        <f t="shared" si="22"/>
        <v>0.23499999999999999</v>
      </c>
      <c r="CE22" s="119">
        <f>+'[1]Under 5'!AO16+'[1]5 through 17'!AO16</f>
        <v>2290568</v>
      </c>
      <c r="CF22" s="148">
        <f>'Children in Poverty'!CE22*CD22</f>
        <v>538283.48</v>
      </c>
      <c r="CG22" s="181">
        <f t="shared" si="23"/>
        <v>0.249</v>
      </c>
      <c r="CH22" s="119">
        <f>+'[1]Under 5'!AJ16+'[1]5 through 17'!AJ16</f>
        <v>2282288</v>
      </c>
      <c r="CI22" s="146">
        <f>'Children in Poverty'!CG22*CH22</f>
        <v>568289.71199999994</v>
      </c>
      <c r="CJ22" s="5"/>
      <c r="CK22" s="42">
        <f t="shared" si="46"/>
        <v>0.217</v>
      </c>
      <c r="CL22" s="119">
        <f>+'[1]Under 5'!AP16+'[1]5 through 17'!AP16</f>
        <v>2298720</v>
      </c>
      <c r="CM22" s="148">
        <f>'Children in Poverty'!CL22*CK22</f>
        <v>498822.24</v>
      </c>
      <c r="CN22" s="181">
        <f t="shared" si="47"/>
        <v>0.25600000000000001</v>
      </c>
      <c r="CO22" s="119">
        <f>+'[1]Under 5'!AK16+'[1]5 through 17'!AK16</f>
        <v>2284238</v>
      </c>
      <c r="CP22" s="146">
        <f>'Children in Poverty'!CO22*CN22</f>
        <v>584764.92799999996</v>
      </c>
      <c r="CQ22"/>
      <c r="CR22" s="42">
        <f t="shared" si="48"/>
        <v>0.21199999999999999</v>
      </c>
      <c r="CS22" s="119">
        <f>+'[1]Under 5'!AQ16+'[1]5 through 17'!AQ16</f>
        <v>2302346</v>
      </c>
      <c r="CT22" s="148">
        <f>'Children in Poverty'!CS22*CR22</f>
        <v>488097.35200000001</v>
      </c>
      <c r="CU22" s="181">
        <f t="shared" si="49"/>
        <v>0.26</v>
      </c>
      <c r="CV22" s="119">
        <f>+'[1]Under 5'!AL16+'[1]5 through 17'!AL16</f>
        <v>2284122</v>
      </c>
      <c r="CW22" s="146">
        <f>'Children in Poverty'!CV22*CU22</f>
        <v>593871.72</v>
      </c>
      <c r="CX22"/>
      <c r="CY22" s="181">
        <f t="shared" si="50"/>
        <v>0.20199999999999999</v>
      </c>
      <c r="CZ22" s="217">
        <f>+'[2]Under 5'!$AR16+'[2]5 through 17'!$AR16</f>
        <v>2301788</v>
      </c>
      <c r="DA22" s="146">
        <f>'Children in Poverty'!CZ22*CY22</f>
        <v>464961.17599999998</v>
      </c>
      <c r="DB22" s="181">
        <f t="shared" si="51"/>
        <v>0.252</v>
      </c>
      <c r="DC22" s="217">
        <f>+'[2]Under 5'!$AM16+'[2]5 through 17'!$AM16</f>
        <v>2285605</v>
      </c>
      <c r="DD22" s="146">
        <f>'Children in Poverty'!DC22*DB22</f>
        <v>575972.46</v>
      </c>
      <c r="DE22"/>
      <c r="DF22" s="181">
        <f t="shared" si="52"/>
        <v>0.19500000000000001</v>
      </c>
      <c r="DG22" s="217">
        <f>+'[2]Under 5'!$AS16+'[2]5 through 17'!$AS16</f>
        <v>2300691</v>
      </c>
      <c r="DH22" s="146">
        <f>'Children in Poverty'!DG22*DF22</f>
        <v>448634.745</v>
      </c>
      <c r="DI22" s="181">
        <f t="shared" si="53"/>
        <v>0.24299999999999999</v>
      </c>
      <c r="DJ22" s="217">
        <f>+'[2]Under 5'!$AN16+'[2]5 through 17'!$AN16</f>
        <v>2287549</v>
      </c>
      <c r="DK22" s="146">
        <f>'Children in Poverty'!DJ22*DI22</f>
        <v>555874.40700000001</v>
      </c>
      <c r="DL22" s="311">
        <f t="shared" si="11"/>
        <v>127657.897</v>
      </c>
      <c r="DM22" s="311">
        <f t="shared" si="24"/>
        <v>44385.956999999995</v>
      </c>
      <c r="DN22" s="311">
        <f t="shared" si="12"/>
        <v>-30006.23199999996</v>
      </c>
      <c r="DO22" s="236">
        <f t="shared" si="54"/>
        <v>-17590.927000000025</v>
      </c>
      <c r="DP22" s="236">
        <f t="shared" si="55"/>
        <v>-20098.052999999956</v>
      </c>
      <c r="DQ22" s="236">
        <f t="shared" si="0"/>
        <v>107239.66200000001</v>
      </c>
    </row>
    <row r="23" spans="1:121">
      <c r="A23" s="35" t="s">
        <v>24</v>
      </c>
      <c r="B23" s="92">
        <v>21.7</v>
      </c>
      <c r="C23" s="100">
        <v>23</v>
      </c>
      <c r="D23" s="92">
        <v>23.5</v>
      </c>
      <c r="E23" s="92">
        <v>24</v>
      </c>
      <c r="F23" s="92">
        <v>24.5</v>
      </c>
      <c r="G23" s="92">
        <v>25</v>
      </c>
      <c r="H23" s="92">
        <v>25.5</v>
      </c>
      <c r="I23" s="92">
        <v>26</v>
      </c>
      <c r="J23" s="92">
        <v>25</v>
      </c>
      <c r="K23" s="92">
        <v>24</v>
      </c>
      <c r="L23" s="92">
        <v>23</v>
      </c>
      <c r="M23" s="92">
        <v>19</v>
      </c>
      <c r="N23" s="99">
        <v>19.600000000000001</v>
      </c>
      <c r="O23" s="100">
        <v>20</v>
      </c>
      <c r="P23" s="92">
        <v>22</v>
      </c>
      <c r="Q23" s="100">
        <v>19.899999999999999</v>
      </c>
      <c r="R23" s="92">
        <v>22.3</v>
      </c>
      <c r="S23" s="92">
        <v>24.7</v>
      </c>
      <c r="T23" s="100">
        <v>20.7</v>
      </c>
      <c r="U23" s="92">
        <v>18.2</v>
      </c>
      <c r="V23" s="92">
        <v>23.2</v>
      </c>
      <c r="W23" s="100">
        <v>21.8</v>
      </c>
      <c r="X23" s="92">
        <v>23</v>
      </c>
      <c r="Y23" s="92">
        <v>24.2</v>
      </c>
      <c r="Z23" s="100">
        <v>23.2</v>
      </c>
      <c r="AA23" s="92">
        <v>24.3</v>
      </c>
      <c r="AB23" s="92">
        <v>25.4</v>
      </c>
      <c r="AC23" s="100">
        <v>21.5</v>
      </c>
      <c r="AD23" s="92">
        <v>22.5</v>
      </c>
      <c r="AE23" s="92">
        <v>23.5</v>
      </c>
      <c r="AF23" s="100">
        <v>21.400000000000002</v>
      </c>
      <c r="AG23" s="92">
        <v>22.6</v>
      </c>
      <c r="AH23" s="92">
        <v>23.8</v>
      </c>
      <c r="AI23" s="100">
        <v>21.3</v>
      </c>
      <c r="AJ23" s="92">
        <v>22.2</v>
      </c>
      <c r="AK23" s="92">
        <v>23.099999999999998</v>
      </c>
      <c r="AL23" s="100">
        <v>23.599999999999998</v>
      </c>
      <c r="AM23" s="92">
        <v>24.7</v>
      </c>
      <c r="AN23" s="92">
        <v>25.8</v>
      </c>
      <c r="AO23" s="100">
        <v>22.4</v>
      </c>
      <c r="AP23" s="92">
        <v>23.4</v>
      </c>
      <c r="AQ23" s="92">
        <v>24.4</v>
      </c>
      <c r="AR23" s="131">
        <v>23.3</v>
      </c>
      <c r="AS23" s="138">
        <v>24.1</v>
      </c>
      <c r="AT23" s="132">
        <v>24.900000000000002</v>
      </c>
      <c r="AU23" s="155">
        <f t="shared" si="56"/>
        <v>23</v>
      </c>
      <c r="AV23" s="138">
        <v>24</v>
      </c>
      <c r="AW23" s="159">
        <f t="shared" si="57"/>
        <v>25</v>
      </c>
      <c r="AX23" s="155">
        <v>21.6</v>
      </c>
      <c r="AY23" s="138">
        <v>22.400000000000002</v>
      </c>
      <c r="AZ23" s="174">
        <v>23.200000000000003</v>
      </c>
      <c r="BA23" s="132">
        <v>21.2</v>
      </c>
      <c r="BB23" s="132">
        <v>22.2</v>
      </c>
      <c r="BC23" s="132">
        <v>23.2</v>
      </c>
      <c r="BD23" s="155">
        <v>22</v>
      </c>
      <c r="BE23" s="138">
        <v>22.9</v>
      </c>
      <c r="BF23" s="174">
        <v>23.799999999999997</v>
      </c>
      <c r="BG23" s="155">
        <v>20.6</v>
      </c>
      <c r="BH23" s="138">
        <v>21.5</v>
      </c>
      <c r="BI23" s="174">
        <v>22.4</v>
      </c>
      <c r="BJ23" s="159">
        <v>20.8</v>
      </c>
      <c r="BK23" s="159">
        <v>21.7</v>
      </c>
      <c r="BL23" s="159">
        <v>22.599999999999998</v>
      </c>
      <c r="BM23" s="159">
        <v>19</v>
      </c>
      <c r="BN23" s="132">
        <v>19.899999999999999</v>
      </c>
      <c r="BO23" s="159">
        <v>20.799999999999997</v>
      </c>
      <c r="BP23" s="42">
        <f t="shared" si="44"/>
        <v>0.24</v>
      </c>
      <c r="BQ23" s="119">
        <f>+'[1]Under 5'!AM17+'[1]5 through 17'!AM17</f>
        <v>947027</v>
      </c>
      <c r="BR23" s="81">
        <f>'Children in Poverty'!BQ23*BP23</f>
        <v>227286.47999999998</v>
      </c>
      <c r="BS23" s="42">
        <f t="shared" si="45"/>
        <v>0.22600000000000001</v>
      </c>
      <c r="BT23" s="119">
        <f>+'[1]Under 5'!AH17+'[1]5 through 17'!AH17</f>
        <v>911099</v>
      </c>
      <c r="BU23" s="146">
        <f>'Children in Poverty'!BT23*BS23</f>
        <v>205908.37400000001</v>
      </c>
      <c r="BV23" s="5"/>
      <c r="BW23" s="42">
        <f t="shared" si="58"/>
        <v>0.22400000000000003</v>
      </c>
      <c r="BX23" s="121">
        <f>+'[1]Under 5'!AN17+'[1]5 through 17'!AN17</f>
        <v>952699</v>
      </c>
      <c r="BY23" s="146">
        <f>'Children in Poverty'!BX23*BW23</f>
        <v>213404.57600000003</v>
      </c>
      <c r="BZ23" s="42">
        <f t="shared" si="59"/>
        <v>0.222</v>
      </c>
      <c r="CA23" s="119">
        <f>+'[1]Under 5'!AI17+'[1]5 through 17'!AI17</f>
        <v>922668</v>
      </c>
      <c r="CB23" s="146">
        <f>'Children in Poverty'!CA23*BZ23</f>
        <v>204832.296</v>
      </c>
      <c r="CC23" s="5"/>
      <c r="CD23" s="42">
        <f t="shared" si="22"/>
        <v>0.222</v>
      </c>
      <c r="CE23" s="119">
        <f>+'[1]Under 5'!AO17+'[1]5 through 17'!AO17</f>
        <v>961321</v>
      </c>
      <c r="CF23" s="148">
        <f>'Children in Poverty'!CE23*CD23</f>
        <v>213413.26200000002</v>
      </c>
      <c r="CG23" s="181">
        <f t="shared" si="23"/>
        <v>0.247</v>
      </c>
      <c r="CH23" s="119">
        <f>+'[1]Under 5'!AJ17+'[1]5 through 17'!AJ17</f>
        <v>931483</v>
      </c>
      <c r="CI23" s="146">
        <f>'Children in Poverty'!CG23*CH23</f>
        <v>230076.30100000001</v>
      </c>
      <c r="CJ23" s="5"/>
      <c r="CK23" s="42">
        <f t="shared" si="46"/>
        <v>0.22899999999999998</v>
      </c>
      <c r="CL23" s="119">
        <f>+'[1]Under 5'!AP17+'[1]5 through 17'!AP17</f>
        <v>961628</v>
      </c>
      <c r="CM23" s="148">
        <f>'Children in Poverty'!CL23*CK23</f>
        <v>220212.81199999998</v>
      </c>
      <c r="CN23" s="181">
        <f t="shared" si="47"/>
        <v>0.23399999999999999</v>
      </c>
      <c r="CO23" s="119">
        <f>+'[1]Under 5'!AK17+'[1]5 through 17'!AK17</f>
        <v>935714</v>
      </c>
      <c r="CP23" s="146">
        <f>'Children in Poverty'!CO23*CN23</f>
        <v>218957.076</v>
      </c>
      <c r="CQ23"/>
      <c r="CR23" s="42">
        <f t="shared" si="48"/>
        <v>0.215</v>
      </c>
      <c r="CS23" s="119">
        <f>+'[1]Under 5'!AQ17+'[1]5 through 17'!AQ17</f>
        <v>959285</v>
      </c>
      <c r="CT23" s="148">
        <f>'Children in Poverty'!CS23*CR23</f>
        <v>206246.27499999999</v>
      </c>
      <c r="CU23" s="181">
        <f t="shared" si="49"/>
        <v>0.24100000000000002</v>
      </c>
      <c r="CV23" s="119">
        <f>+'[1]Under 5'!AL17+'[1]5 through 17'!AL17</f>
        <v>939911</v>
      </c>
      <c r="CW23" s="146">
        <f>'Children in Poverty'!CV23*CU23</f>
        <v>226518.55100000001</v>
      </c>
      <c r="CX23"/>
      <c r="CY23" s="181">
        <f t="shared" si="50"/>
        <v>0.217</v>
      </c>
      <c r="CZ23" s="217">
        <f>+'[2]Under 5'!$AR17+'[2]5 through 17'!$AR17</f>
        <v>954512</v>
      </c>
      <c r="DA23" s="146">
        <f>'Children in Poverty'!CZ23*CY23</f>
        <v>207129.10399999999</v>
      </c>
      <c r="DB23" s="181">
        <f t="shared" si="51"/>
        <v>0.24</v>
      </c>
      <c r="DC23" s="217">
        <f>+'[2]Under 5'!$AM17+'[2]5 through 17'!$AM17</f>
        <v>947027</v>
      </c>
      <c r="DD23" s="146">
        <f>'Children in Poverty'!DC23*DB23</f>
        <v>227286.47999999998</v>
      </c>
      <c r="DE23"/>
      <c r="DF23" s="181">
        <f t="shared" si="52"/>
        <v>0.19899999999999998</v>
      </c>
      <c r="DG23" s="217">
        <f>+'[2]Under 5'!$AS17+'[2]5 through 17'!$AS17</f>
        <v>952187</v>
      </c>
      <c r="DH23" s="146">
        <f>'Children in Poverty'!DG23*DF23</f>
        <v>189485.21299999999</v>
      </c>
      <c r="DI23" s="181">
        <f t="shared" si="53"/>
        <v>0.22400000000000003</v>
      </c>
      <c r="DJ23" s="217">
        <f>+'[2]Under 5'!$AN17+'[2]5 through 17'!$AN17</f>
        <v>952699</v>
      </c>
      <c r="DK23" s="146">
        <f>'Children in Poverty'!DJ23*DI23</f>
        <v>213404.57600000003</v>
      </c>
      <c r="DL23" s="311">
        <f t="shared" si="11"/>
        <v>21378.105999999971</v>
      </c>
      <c r="DM23" s="311">
        <f t="shared" si="24"/>
        <v>8572.2800000000279</v>
      </c>
      <c r="DN23" s="311">
        <f t="shared" si="12"/>
        <v>-16663.03899999999</v>
      </c>
      <c r="DO23" s="236">
        <f t="shared" si="54"/>
        <v>8.6859999999869615</v>
      </c>
      <c r="DP23" s="236">
        <f t="shared" si="55"/>
        <v>-13881.903999999951</v>
      </c>
      <c r="DQ23" s="236">
        <f t="shared" si="0"/>
        <v>23919.363000000041</v>
      </c>
    </row>
    <row r="24" spans="1:121">
      <c r="A24" s="35" t="s">
        <v>25</v>
      </c>
      <c r="B24" s="92">
        <v>21</v>
      </c>
      <c r="C24" s="100">
        <v>21</v>
      </c>
      <c r="D24" s="92">
        <v>21.75</v>
      </c>
      <c r="E24" s="92">
        <v>22.5</v>
      </c>
      <c r="F24" s="92">
        <v>23.25</v>
      </c>
      <c r="G24" s="92">
        <v>24</v>
      </c>
      <c r="H24" s="92">
        <v>24.5</v>
      </c>
      <c r="I24" s="92">
        <v>25</v>
      </c>
      <c r="J24" s="92">
        <v>23</v>
      </c>
      <c r="K24" s="92">
        <v>23</v>
      </c>
      <c r="L24" s="92">
        <v>22</v>
      </c>
      <c r="M24" s="92">
        <v>19</v>
      </c>
      <c r="N24" s="99">
        <v>18.8</v>
      </c>
      <c r="O24" s="100">
        <v>20</v>
      </c>
      <c r="P24" s="92">
        <v>20</v>
      </c>
      <c r="Q24" s="100">
        <v>17.2</v>
      </c>
      <c r="R24" s="92">
        <v>18.7</v>
      </c>
      <c r="S24" s="92">
        <v>20.3</v>
      </c>
      <c r="T24" s="100">
        <v>22.8</v>
      </c>
      <c r="U24" s="92">
        <v>20.6</v>
      </c>
      <c r="V24" s="92">
        <v>25</v>
      </c>
      <c r="W24" s="100">
        <v>21.7</v>
      </c>
      <c r="X24" s="92">
        <v>22.7</v>
      </c>
      <c r="Y24" s="92">
        <v>23.7</v>
      </c>
      <c r="Z24" s="100">
        <v>21.2</v>
      </c>
      <c r="AA24" s="92">
        <v>22.1</v>
      </c>
      <c r="AB24" s="92">
        <v>23</v>
      </c>
      <c r="AC24" s="100">
        <v>20</v>
      </c>
      <c r="AD24" s="92">
        <v>20.9</v>
      </c>
      <c r="AE24" s="92">
        <v>21.8</v>
      </c>
      <c r="AF24" s="100">
        <v>20.7</v>
      </c>
      <c r="AG24" s="92">
        <v>21.7</v>
      </c>
      <c r="AH24" s="92">
        <v>22.7</v>
      </c>
      <c r="AI24" s="100">
        <v>23.5</v>
      </c>
      <c r="AJ24" s="92">
        <v>24.4</v>
      </c>
      <c r="AK24" s="92">
        <v>25.299999999999997</v>
      </c>
      <c r="AL24" s="100">
        <v>24.900000000000002</v>
      </c>
      <c r="AM24" s="92">
        <v>26.1</v>
      </c>
      <c r="AN24" s="92">
        <v>27.3</v>
      </c>
      <c r="AO24" s="100">
        <v>26.6</v>
      </c>
      <c r="AP24" s="92">
        <v>27.8</v>
      </c>
      <c r="AQ24" s="92">
        <v>29</v>
      </c>
      <c r="AR24" s="131">
        <v>25.799999999999997</v>
      </c>
      <c r="AS24" s="138">
        <v>26.9</v>
      </c>
      <c r="AT24" s="132">
        <v>28</v>
      </c>
      <c r="AU24" s="155">
        <f t="shared" si="56"/>
        <v>26.5</v>
      </c>
      <c r="AV24" s="138">
        <v>27.5</v>
      </c>
      <c r="AW24" s="159">
        <f t="shared" si="57"/>
        <v>28.5</v>
      </c>
      <c r="AX24" s="155">
        <v>25.900000000000002</v>
      </c>
      <c r="AY24" s="138">
        <v>27.1</v>
      </c>
      <c r="AZ24" s="174">
        <v>28.3</v>
      </c>
      <c r="BA24" s="132">
        <v>23</v>
      </c>
      <c r="BB24" s="132">
        <v>24</v>
      </c>
      <c r="BC24" s="132">
        <v>25</v>
      </c>
      <c r="BD24" s="155">
        <v>21.9</v>
      </c>
      <c r="BE24" s="138">
        <v>23</v>
      </c>
      <c r="BF24" s="174">
        <v>24.1</v>
      </c>
      <c r="BG24" s="155">
        <v>21.700000000000003</v>
      </c>
      <c r="BH24" s="138">
        <v>22.6</v>
      </c>
      <c r="BI24" s="174">
        <v>23.5</v>
      </c>
      <c r="BJ24" s="159">
        <v>21.400000000000002</v>
      </c>
      <c r="BK24" s="159">
        <v>22.6</v>
      </c>
      <c r="BL24" s="159">
        <v>23.8</v>
      </c>
      <c r="BM24" s="159">
        <v>18.5</v>
      </c>
      <c r="BN24" s="132">
        <v>19.7</v>
      </c>
      <c r="BO24" s="159">
        <v>20.9</v>
      </c>
      <c r="BP24" s="42">
        <f t="shared" si="44"/>
        <v>0.27500000000000002</v>
      </c>
      <c r="BQ24" s="119">
        <f>+'[1]Under 5'!AM18+'[1]5 through 17'!AM18</f>
        <v>1079798</v>
      </c>
      <c r="BR24" s="81">
        <f>'Children in Poverty'!BQ24*BP24</f>
        <v>296944.45</v>
      </c>
      <c r="BS24" s="42">
        <f t="shared" si="45"/>
        <v>0.217</v>
      </c>
      <c r="BT24" s="119">
        <f>+'[1]Under 5'!AH18+'[1]5 through 17'!AH18</f>
        <v>1073977</v>
      </c>
      <c r="BU24" s="146">
        <f>'Children in Poverty'!BT24*BS24</f>
        <v>233053.00899999999</v>
      </c>
      <c r="BV24" s="5"/>
      <c r="BW24" s="42">
        <f t="shared" si="58"/>
        <v>0.27100000000000002</v>
      </c>
      <c r="BX24" s="121">
        <f>+'[1]Under 5'!AN18+'[1]5 through 17'!AN18</f>
        <v>1084748</v>
      </c>
      <c r="BY24" s="146">
        <f>'Children in Poverty'!BX24*BW24</f>
        <v>293966.70800000004</v>
      </c>
      <c r="BZ24" s="42">
        <f t="shared" si="59"/>
        <v>0.24399999999999999</v>
      </c>
      <c r="CA24" s="119">
        <f>+'[1]Under 5'!AI18+'[1]5 through 17'!AI18</f>
        <v>1079447</v>
      </c>
      <c r="CB24" s="146">
        <f>'Children in Poverty'!CA24*BZ24</f>
        <v>263385.06799999997</v>
      </c>
      <c r="CC24" s="5"/>
      <c r="CD24" s="42">
        <f t="shared" si="22"/>
        <v>0.24</v>
      </c>
      <c r="CE24" s="119">
        <f>+'[1]Under 5'!AO18+'[1]5 through 17'!AO18</f>
        <v>1091588</v>
      </c>
      <c r="CF24" s="148">
        <f>'Children in Poverty'!CE24*CD24</f>
        <v>261981.12</v>
      </c>
      <c r="CG24" s="181">
        <f t="shared" si="23"/>
        <v>0.26100000000000001</v>
      </c>
      <c r="CH24" s="119">
        <f>+'[1]Under 5'!AJ18+'[1]5 through 17'!AJ18</f>
        <v>1079978</v>
      </c>
      <c r="CI24" s="146">
        <f>'Children in Poverty'!CG24*CH24</f>
        <v>281874.25800000003</v>
      </c>
      <c r="CJ24" s="5"/>
      <c r="CK24" s="42">
        <f t="shared" si="46"/>
        <v>0.23</v>
      </c>
      <c r="CL24" s="119">
        <f>+'[1]Under 5'!AP18+'[1]5 through 17'!AP18</f>
        <v>1097621</v>
      </c>
      <c r="CM24" s="148">
        <f>'Children in Poverty'!CL24*CK24</f>
        <v>252452.83000000002</v>
      </c>
      <c r="CN24" s="181">
        <f t="shared" si="47"/>
        <v>0.27800000000000002</v>
      </c>
      <c r="CO24" s="119">
        <f>+'[1]Under 5'!AK18+'[1]5 through 17'!AK18</f>
        <v>1076524</v>
      </c>
      <c r="CP24" s="146">
        <f>'Children in Poverty'!CO24*CN24</f>
        <v>299273.67200000002</v>
      </c>
      <c r="CQ24"/>
      <c r="CR24" s="42">
        <f t="shared" si="48"/>
        <v>0.22600000000000001</v>
      </c>
      <c r="CS24" s="119">
        <f>+'[1]Under 5'!AQ18+'[1]5 through 17'!AQ18</f>
        <v>1104674</v>
      </c>
      <c r="CT24" s="148">
        <f>'Children in Poverty'!CS24*CR24</f>
        <v>249656.32399999999</v>
      </c>
      <c r="CU24" s="181">
        <f t="shared" si="49"/>
        <v>0.26899999999999996</v>
      </c>
      <c r="CV24" s="119">
        <f>+'[1]Under 5'!AL18+'[1]5 through 17'!AL18</f>
        <v>1077455</v>
      </c>
      <c r="CW24" s="146">
        <f>'Children in Poverty'!CV24*CU24</f>
        <v>289835.39499999996</v>
      </c>
      <c r="CX24"/>
      <c r="CY24" s="181">
        <f t="shared" si="50"/>
        <v>0.22600000000000001</v>
      </c>
      <c r="CZ24" s="217">
        <f>+'[2]Under 5'!$AR18+'[2]5 through 17'!$AR18</f>
        <v>1106758</v>
      </c>
      <c r="DA24" s="146">
        <f>'Children in Poverty'!CZ24*CY24</f>
        <v>250127.30800000002</v>
      </c>
      <c r="DB24" s="181">
        <f t="shared" si="51"/>
        <v>0.27500000000000002</v>
      </c>
      <c r="DC24" s="217">
        <f>+'[2]Under 5'!$AM18+'[2]5 through 17'!$AM18</f>
        <v>1079798</v>
      </c>
      <c r="DD24" s="146">
        <f>'Children in Poverty'!DC24*DB24</f>
        <v>296944.45</v>
      </c>
      <c r="DE24"/>
      <c r="DF24" s="181">
        <f t="shared" si="52"/>
        <v>0.19699999999999998</v>
      </c>
      <c r="DG24" s="217">
        <f>+'[2]Under 5'!$AS18+'[2]5 through 17'!$AS18</f>
        <v>1110891</v>
      </c>
      <c r="DH24" s="146">
        <f>'Children in Poverty'!DG24*DF24</f>
        <v>218845.52699999997</v>
      </c>
      <c r="DI24" s="181">
        <f t="shared" si="53"/>
        <v>0.27100000000000002</v>
      </c>
      <c r="DJ24" s="217">
        <f>+'[2]Under 5'!$AN18+'[2]5 through 17'!$AN18</f>
        <v>1084748</v>
      </c>
      <c r="DK24" s="146">
        <f>'Children in Poverty'!DJ24*DI24</f>
        <v>293966.70800000004</v>
      </c>
      <c r="DL24" s="311">
        <f t="shared" si="11"/>
        <v>63891.441000000021</v>
      </c>
      <c r="DM24" s="311">
        <f t="shared" si="24"/>
        <v>30581.640000000072</v>
      </c>
      <c r="DN24" s="311">
        <f t="shared" si="12"/>
        <v>-19893.138000000035</v>
      </c>
      <c r="DO24" s="236">
        <f t="shared" si="54"/>
        <v>-31985.588000000047</v>
      </c>
      <c r="DP24" s="236">
        <f t="shared" si="55"/>
        <v>-2977.7419999999693</v>
      </c>
      <c r="DQ24" s="236">
        <f t="shared" si="0"/>
        <v>75121.18100000007</v>
      </c>
    </row>
    <row r="25" spans="1:121">
      <c r="A25" s="35" t="s">
        <v>26</v>
      </c>
      <c r="B25" s="92">
        <v>21</v>
      </c>
      <c r="C25" s="100">
        <v>22</v>
      </c>
      <c r="D25" s="92">
        <v>23</v>
      </c>
      <c r="E25" s="92">
        <v>24</v>
      </c>
      <c r="F25" s="92">
        <v>25</v>
      </c>
      <c r="G25" s="92">
        <v>26</v>
      </c>
      <c r="H25" s="92">
        <v>24</v>
      </c>
      <c r="I25" s="92">
        <v>22</v>
      </c>
      <c r="J25" s="92">
        <v>21</v>
      </c>
      <c r="K25" s="92">
        <v>19</v>
      </c>
      <c r="L25" s="92">
        <v>19</v>
      </c>
      <c r="M25" s="92">
        <v>20</v>
      </c>
      <c r="N25" s="99">
        <v>18</v>
      </c>
      <c r="O25" s="100">
        <v>21</v>
      </c>
      <c r="P25" s="92">
        <v>20</v>
      </c>
      <c r="Q25" s="100">
        <v>18.3</v>
      </c>
      <c r="R25" s="92">
        <v>19.899999999999999</v>
      </c>
      <c r="S25" s="92">
        <v>21.4</v>
      </c>
      <c r="T25" s="100">
        <v>21.1</v>
      </c>
      <c r="U25" s="92">
        <v>18.7</v>
      </c>
      <c r="V25" s="92">
        <v>23.5</v>
      </c>
      <c r="W25" s="100">
        <v>20.399999999999999</v>
      </c>
      <c r="X25" s="92">
        <v>21.4</v>
      </c>
      <c r="Y25" s="92">
        <v>22.4</v>
      </c>
      <c r="Z25" s="100">
        <v>21.8</v>
      </c>
      <c r="AA25" s="92">
        <v>22.7</v>
      </c>
      <c r="AB25" s="92">
        <v>23.6</v>
      </c>
      <c r="AC25" s="100">
        <v>21.9</v>
      </c>
      <c r="AD25" s="92">
        <v>23</v>
      </c>
      <c r="AE25" s="92">
        <v>24.1</v>
      </c>
      <c r="AF25" s="100">
        <v>20.8</v>
      </c>
      <c r="AG25" s="92">
        <v>21.8</v>
      </c>
      <c r="AH25" s="92">
        <v>22.8</v>
      </c>
      <c r="AI25" s="100">
        <v>23</v>
      </c>
      <c r="AJ25" s="92">
        <v>23.9</v>
      </c>
      <c r="AK25" s="92">
        <v>24.799999999999997</v>
      </c>
      <c r="AL25" s="100">
        <v>24.7</v>
      </c>
      <c r="AM25" s="92">
        <v>25.7</v>
      </c>
      <c r="AN25" s="92">
        <v>26.7</v>
      </c>
      <c r="AO25" s="100">
        <v>25.3</v>
      </c>
      <c r="AP25" s="92">
        <v>26.3</v>
      </c>
      <c r="AQ25" s="92">
        <v>27.3</v>
      </c>
      <c r="AR25" s="131">
        <v>24.900000000000002</v>
      </c>
      <c r="AS25" s="138">
        <v>25.8</v>
      </c>
      <c r="AT25" s="132">
        <v>26.7</v>
      </c>
      <c r="AU25" s="155">
        <f t="shared" si="56"/>
        <v>25.5</v>
      </c>
      <c r="AV25" s="138">
        <v>26.5</v>
      </c>
      <c r="AW25" s="159">
        <f t="shared" si="57"/>
        <v>27.5</v>
      </c>
      <c r="AX25" s="155">
        <v>25.200000000000003</v>
      </c>
      <c r="AY25" s="138">
        <v>26.200000000000003</v>
      </c>
      <c r="AZ25" s="174">
        <v>27.200000000000003</v>
      </c>
      <c r="BA25" s="132">
        <v>23.2</v>
      </c>
      <c r="BB25" s="132">
        <v>24.2</v>
      </c>
      <c r="BC25" s="132">
        <v>25.2</v>
      </c>
      <c r="BD25" s="155">
        <v>21.700000000000003</v>
      </c>
      <c r="BE25" s="138">
        <v>22.6</v>
      </c>
      <c r="BF25" s="174">
        <v>23.5</v>
      </c>
      <c r="BG25" s="155">
        <v>20.3</v>
      </c>
      <c r="BH25" s="138">
        <v>21.2</v>
      </c>
      <c r="BI25" s="174">
        <v>22.099999999999998</v>
      </c>
      <c r="BJ25" s="159">
        <v>21.3</v>
      </c>
      <c r="BK25" s="159">
        <v>22.3</v>
      </c>
      <c r="BL25" s="159">
        <v>23.3</v>
      </c>
      <c r="BM25" s="159">
        <v>18.7</v>
      </c>
      <c r="BN25" s="132">
        <v>19.7</v>
      </c>
      <c r="BO25" s="159">
        <v>20.7</v>
      </c>
      <c r="BP25" s="42">
        <f t="shared" si="44"/>
        <v>0.26500000000000001</v>
      </c>
      <c r="BQ25" s="119">
        <f>+'[1]Under 5'!AM19+'[1]5 through 17'!AM19</f>
        <v>1491577</v>
      </c>
      <c r="BR25" s="81">
        <f>'Children in Poverty'!BQ25*BP25</f>
        <v>395267.90500000003</v>
      </c>
      <c r="BS25" s="42">
        <f t="shared" si="45"/>
        <v>0.218</v>
      </c>
      <c r="BT25" s="119">
        <f>+'[1]Under 5'!AH19+'[1]5 through 17'!AH19</f>
        <v>1495165</v>
      </c>
      <c r="BU25" s="146">
        <f>'Children in Poverty'!BT25*BS25</f>
        <v>325945.96999999997</v>
      </c>
      <c r="BV25" s="5"/>
      <c r="BW25" s="42">
        <f t="shared" si="58"/>
        <v>0.26200000000000001</v>
      </c>
      <c r="BX25" s="121">
        <f>+'[1]Under 5'!AN19+'[1]5 through 17'!AN19</f>
        <v>1494526</v>
      </c>
      <c r="BY25" s="146">
        <f>'Children in Poverty'!BX25*BW25</f>
        <v>391565.81200000003</v>
      </c>
      <c r="BZ25" s="42">
        <f t="shared" si="59"/>
        <v>0.23899999999999999</v>
      </c>
      <c r="CA25" s="119">
        <f>+'[1]Under 5'!AI19+'[1]5 through 17'!AI19</f>
        <v>1494733</v>
      </c>
      <c r="CB25" s="146">
        <f>'Children in Poverty'!CA25*BZ25</f>
        <v>357241.18699999998</v>
      </c>
      <c r="CC25" s="5"/>
      <c r="CD25" s="42">
        <f t="shared" si="22"/>
        <v>0.24199999999999999</v>
      </c>
      <c r="CE25" s="119">
        <f>+'[1]Under 5'!AO19+'[1]5 through 17'!AO19</f>
        <v>1497611</v>
      </c>
      <c r="CF25" s="148">
        <f>'Children in Poverty'!CE25*CD25</f>
        <v>362421.86199999996</v>
      </c>
      <c r="CG25" s="181">
        <f t="shared" si="23"/>
        <v>0.25700000000000001</v>
      </c>
      <c r="CH25" s="119">
        <f>+'[1]Under 5'!AJ19+'[1]5 through 17'!AJ19</f>
        <v>1495090</v>
      </c>
      <c r="CI25" s="146">
        <f>'Children in Poverty'!CG25*CH25</f>
        <v>384238.13</v>
      </c>
      <c r="CJ25" s="5"/>
      <c r="CK25" s="42">
        <f t="shared" si="46"/>
        <v>0.22600000000000001</v>
      </c>
      <c r="CL25" s="119">
        <f>+'[1]Under 5'!AP19+'[1]5 through 17'!AP19</f>
        <v>1501795</v>
      </c>
      <c r="CM25" s="148">
        <f>'Children in Poverty'!CL25*CK25</f>
        <v>339405.67</v>
      </c>
      <c r="CN25" s="181">
        <f t="shared" si="47"/>
        <v>0.26300000000000001</v>
      </c>
      <c r="CO25" s="119">
        <f>+'[1]Under 5'!AK19+'[1]5 through 17'!AK19</f>
        <v>1491837</v>
      </c>
      <c r="CP25" s="146">
        <f>'Children in Poverty'!CO25*CN25</f>
        <v>392353.13099999999</v>
      </c>
      <c r="CQ25"/>
      <c r="CR25" s="42">
        <f t="shared" si="48"/>
        <v>0.21199999999999999</v>
      </c>
      <c r="CS25" s="119">
        <f>+'[1]Under 5'!AQ19+'[1]5 through 17'!AQ19</f>
        <v>1507502</v>
      </c>
      <c r="CT25" s="148">
        <f>'Children in Poverty'!CS25*CR25</f>
        <v>319590.424</v>
      </c>
      <c r="CU25" s="181">
        <f t="shared" si="49"/>
        <v>0.25800000000000001</v>
      </c>
      <c r="CV25" s="119">
        <f>+'[1]Under 5'!AL19+'[1]5 through 17'!AL19</f>
        <v>1492689</v>
      </c>
      <c r="CW25" s="146">
        <f>'Children in Poverty'!CV25*CU25</f>
        <v>385113.76199999999</v>
      </c>
      <c r="CX25"/>
      <c r="CY25" s="181">
        <f t="shared" si="50"/>
        <v>0.223</v>
      </c>
      <c r="CZ25" s="217">
        <f>+'[2]Under 5'!$AR19+'[2]5 through 17'!$AR19</f>
        <v>1508345</v>
      </c>
      <c r="DA25" s="146">
        <f>'Children in Poverty'!CZ25*CY25</f>
        <v>336360.935</v>
      </c>
      <c r="DB25" s="181">
        <f t="shared" si="51"/>
        <v>0.26500000000000001</v>
      </c>
      <c r="DC25" s="217">
        <f>+'[2]Under 5'!$AM19+'[2]5 through 17'!$AM19</f>
        <v>1491577</v>
      </c>
      <c r="DD25" s="146">
        <f>'Children in Poverty'!DC25*DB25</f>
        <v>395267.90500000003</v>
      </c>
      <c r="DE25"/>
      <c r="DF25" s="181">
        <f t="shared" si="52"/>
        <v>0.19699999999999998</v>
      </c>
      <c r="DG25" s="217">
        <f>+'[2]Under 5'!$AS19+'[2]5 through 17'!$AS19</f>
        <v>1510050</v>
      </c>
      <c r="DH25" s="146">
        <f>'Children in Poverty'!DG25*DF25</f>
        <v>297479.84999999998</v>
      </c>
      <c r="DI25" s="181">
        <f t="shared" si="53"/>
        <v>0.26200000000000001</v>
      </c>
      <c r="DJ25" s="217">
        <f>+'[2]Under 5'!$AN19+'[2]5 through 17'!$AN19</f>
        <v>1494526</v>
      </c>
      <c r="DK25" s="146">
        <f>'Children in Poverty'!DJ25*DI25</f>
        <v>391565.81200000003</v>
      </c>
      <c r="DL25" s="311">
        <f t="shared" si="11"/>
        <v>69321.935000000056</v>
      </c>
      <c r="DM25" s="311">
        <f t="shared" si="24"/>
        <v>34324.625000000058</v>
      </c>
      <c r="DN25" s="311">
        <f t="shared" si="12"/>
        <v>-21816.26800000004</v>
      </c>
      <c r="DO25" s="236">
        <f t="shared" si="54"/>
        <v>-29143.95000000007</v>
      </c>
      <c r="DP25" s="236">
        <f t="shared" si="55"/>
        <v>-3702.0929999999935</v>
      </c>
      <c r="DQ25" s="236">
        <f t="shared" si="0"/>
        <v>94085.962000000058</v>
      </c>
    </row>
    <row r="26" spans="1:121">
      <c r="A26" s="35" t="s">
        <v>27</v>
      </c>
      <c r="B26" s="92">
        <v>24.3</v>
      </c>
      <c r="C26" s="100">
        <v>26</v>
      </c>
      <c r="D26" s="92">
        <v>26.75</v>
      </c>
      <c r="E26" s="92">
        <v>27.5</v>
      </c>
      <c r="F26" s="92">
        <v>28.25</v>
      </c>
      <c r="G26" s="92">
        <v>29</v>
      </c>
      <c r="H26" s="92">
        <v>28</v>
      </c>
      <c r="I26" s="92">
        <v>27</v>
      </c>
      <c r="J26" s="92">
        <v>26</v>
      </c>
      <c r="K26" s="92">
        <v>24</v>
      </c>
      <c r="L26" s="92">
        <v>22</v>
      </c>
      <c r="M26" s="92">
        <v>22</v>
      </c>
      <c r="N26" s="99">
        <v>20.5</v>
      </c>
      <c r="O26" s="100">
        <v>21</v>
      </c>
      <c r="P26" s="92">
        <v>22</v>
      </c>
      <c r="Q26" s="100">
        <v>21.9</v>
      </c>
      <c r="R26" s="92">
        <v>22.8</v>
      </c>
      <c r="S26" s="92">
        <v>23.8</v>
      </c>
      <c r="T26" s="100">
        <v>22.9</v>
      </c>
      <c r="U26" s="92">
        <v>21.9</v>
      </c>
      <c r="V26" s="92">
        <v>23.9</v>
      </c>
      <c r="W26" s="100">
        <v>24.4</v>
      </c>
      <c r="X26" s="92">
        <v>24.9</v>
      </c>
      <c r="Y26" s="92">
        <v>25.4</v>
      </c>
      <c r="Z26" s="100">
        <v>23.4</v>
      </c>
      <c r="AA26" s="92">
        <v>23.9</v>
      </c>
      <c r="AB26" s="92">
        <v>24.4</v>
      </c>
      <c r="AC26" s="100">
        <v>22.8</v>
      </c>
      <c r="AD26" s="92">
        <v>23.2</v>
      </c>
      <c r="AE26" s="92">
        <v>23.6</v>
      </c>
      <c r="AF26" s="100">
        <v>22</v>
      </c>
      <c r="AG26" s="92">
        <v>22.5</v>
      </c>
      <c r="AH26" s="92">
        <v>23</v>
      </c>
      <c r="AI26" s="100">
        <v>23.5</v>
      </c>
      <c r="AJ26" s="92">
        <v>24.4</v>
      </c>
      <c r="AK26" s="92">
        <v>25.299999999999997</v>
      </c>
      <c r="AL26" s="100">
        <v>25.3</v>
      </c>
      <c r="AM26" s="92">
        <v>25.7</v>
      </c>
      <c r="AN26" s="92">
        <v>26.099999999999998</v>
      </c>
      <c r="AO26" s="100">
        <v>26.1</v>
      </c>
      <c r="AP26" s="92">
        <v>26.6</v>
      </c>
      <c r="AQ26" s="92">
        <v>27.1</v>
      </c>
      <c r="AR26" s="131">
        <v>25.400000000000002</v>
      </c>
      <c r="AS26" s="138">
        <v>25.8</v>
      </c>
      <c r="AT26" s="132">
        <v>26.2</v>
      </c>
      <c r="AU26" s="155">
        <f t="shared" si="56"/>
        <v>24</v>
      </c>
      <c r="AV26" s="138">
        <v>25</v>
      </c>
      <c r="AW26" s="159">
        <f t="shared" si="57"/>
        <v>26</v>
      </c>
      <c r="AX26" s="155">
        <v>24.200000000000003</v>
      </c>
      <c r="AY26" s="138">
        <v>24.6</v>
      </c>
      <c r="AZ26" s="174">
        <v>25</v>
      </c>
      <c r="BA26" s="132">
        <v>22.5</v>
      </c>
      <c r="BB26" s="132">
        <v>23</v>
      </c>
      <c r="BC26" s="132">
        <v>23.5</v>
      </c>
      <c r="BD26" s="155">
        <v>22</v>
      </c>
      <c r="BE26" s="138">
        <v>22.4</v>
      </c>
      <c r="BF26" s="174">
        <v>22.799999999999997</v>
      </c>
      <c r="BG26" s="155">
        <v>20.399999999999999</v>
      </c>
      <c r="BH26" s="138">
        <v>20.9</v>
      </c>
      <c r="BI26" s="174">
        <v>21.4</v>
      </c>
      <c r="BJ26" s="159">
        <v>20.6</v>
      </c>
      <c r="BK26" s="159">
        <v>21.1</v>
      </c>
      <c r="BL26" s="159">
        <v>21.6</v>
      </c>
      <c r="BM26" s="159">
        <v>18.7</v>
      </c>
      <c r="BN26" s="132">
        <v>19.2</v>
      </c>
      <c r="BO26" s="159">
        <v>19.7</v>
      </c>
      <c r="BP26" s="42">
        <f t="shared" si="44"/>
        <v>0.25</v>
      </c>
      <c r="BQ26" s="119">
        <f>+'[1]Under 5'!AM20+'[1]5 through 17'!AM20</f>
        <v>7041986</v>
      </c>
      <c r="BR26" s="81">
        <f>'Children in Poverty'!BQ26*BP26</f>
        <v>1760496.5</v>
      </c>
      <c r="BS26" s="42">
        <f t="shared" si="45"/>
        <v>0.22500000000000001</v>
      </c>
      <c r="BT26" s="119">
        <f>+'[1]Under 5'!AH20+'[1]5 through 17'!AH20</f>
        <v>6678677</v>
      </c>
      <c r="BU26" s="146">
        <f>'Children in Poverty'!BT26*BS26</f>
        <v>1502702.325</v>
      </c>
      <c r="BV26" s="5"/>
      <c r="BW26" s="42">
        <f t="shared" si="58"/>
        <v>0.24600000000000002</v>
      </c>
      <c r="BX26" s="121">
        <f>+'[1]Under 5'!AN20+'[1]5 through 17'!AN20</f>
        <v>7115614</v>
      </c>
      <c r="BY26" s="146">
        <f>'Children in Poverty'!BX26*BW26</f>
        <v>1750441.0440000002</v>
      </c>
      <c r="BZ26" s="42">
        <f t="shared" si="59"/>
        <v>0.24399999999999999</v>
      </c>
      <c r="CA26" s="119">
        <f>+'[1]Under 5'!AI20+'[1]5 through 17'!AI20</f>
        <v>6794148</v>
      </c>
      <c r="CB26" s="146">
        <f>'Children in Poverty'!CA26*BZ26</f>
        <v>1657772.112</v>
      </c>
      <c r="CC26" s="5"/>
      <c r="CD26" s="42">
        <f t="shared" si="22"/>
        <v>0.23</v>
      </c>
      <c r="CE26" s="119">
        <f>+'[1]Under 5'!AO20+'[1]5 through 17'!AO20</f>
        <v>7211771</v>
      </c>
      <c r="CF26" s="148">
        <f>'Children in Poverty'!CE26*CD26</f>
        <v>1658707.33</v>
      </c>
      <c r="CG26" s="181">
        <f t="shared" si="23"/>
        <v>0.25700000000000001</v>
      </c>
      <c r="CH26" s="119">
        <f>+'[1]Under 5'!AJ20+'[1]5 through 17'!AJ20</f>
        <v>6879014</v>
      </c>
      <c r="CI26" s="146">
        <f>'Children in Poverty'!CG26*CH26</f>
        <v>1767906.598</v>
      </c>
      <c r="CJ26" s="5"/>
      <c r="CK26" s="42">
        <f t="shared" si="46"/>
        <v>0.22399999999999998</v>
      </c>
      <c r="CL26" s="119">
        <f>+'[1]Under 5'!AP20+'[1]5 through 17'!AP20</f>
        <v>7294587</v>
      </c>
      <c r="CM26" s="148">
        <f>'Children in Poverty'!CL26*CK26</f>
        <v>1633987.4879999999</v>
      </c>
      <c r="CN26" s="181">
        <f t="shared" si="47"/>
        <v>0.26600000000000001</v>
      </c>
      <c r="CO26" s="119">
        <f>+'[1]Under 5'!AK20+'[1]5 through 17'!AK20</f>
        <v>6931758</v>
      </c>
      <c r="CP26" s="146">
        <f>'Children in Poverty'!CO26*CN26</f>
        <v>1843847.628</v>
      </c>
      <c r="CQ26"/>
      <c r="CR26" s="42">
        <f t="shared" si="48"/>
        <v>0.20899999999999999</v>
      </c>
      <c r="CS26" s="119">
        <f>+'[1]Under 5'!AQ20+'[1]5 through 17'!AQ20</f>
        <v>7366039</v>
      </c>
      <c r="CT26" s="148">
        <f>'Children in Poverty'!CS26*CR26</f>
        <v>1539502.1509999998</v>
      </c>
      <c r="CU26" s="181">
        <f t="shared" si="49"/>
        <v>0.25800000000000001</v>
      </c>
      <c r="CV26" s="119">
        <f>+'[1]Under 5'!AL20+'[1]5 through 17'!AL20</f>
        <v>6985807</v>
      </c>
      <c r="CW26" s="146">
        <f>'Children in Poverty'!CV26*CU26</f>
        <v>1802338.206</v>
      </c>
      <c r="CX26"/>
      <c r="CY26" s="181">
        <f t="shared" si="50"/>
        <v>0.21100000000000002</v>
      </c>
      <c r="CZ26" s="217">
        <f>+'[2]Under 5'!$AR20+'[2]5 through 17'!$AR20</f>
        <v>7375845</v>
      </c>
      <c r="DA26" s="146">
        <f>'Children in Poverty'!CZ26*CY26</f>
        <v>1556303.2950000002</v>
      </c>
      <c r="DB26" s="181">
        <f t="shared" si="51"/>
        <v>0.25</v>
      </c>
      <c r="DC26" s="217">
        <f>+'[2]Under 5'!$AM20+'[2]5 through 17'!$AM20</f>
        <v>7041986</v>
      </c>
      <c r="DD26" s="146">
        <f>'Children in Poverty'!DC26*DB26</f>
        <v>1760496.5</v>
      </c>
      <c r="DE26"/>
      <c r="DF26" s="181">
        <f t="shared" si="52"/>
        <v>0.192</v>
      </c>
      <c r="DG26" s="217">
        <f>+'[2]Under 5'!$AS20+'[2]5 through 17'!$AS20</f>
        <v>7399719</v>
      </c>
      <c r="DH26" s="146">
        <f>'Children in Poverty'!DG26*DF26</f>
        <v>1420746.048</v>
      </c>
      <c r="DI26" s="181">
        <f t="shared" si="53"/>
        <v>0.24600000000000002</v>
      </c>
      <c r="DJ26" s="217">
        <f>+'[2]Under 5'!$AN20+'[2]5 through 17'!$AN20</f>
        <v>7115614</v>
      </c>
      <c r="DK26" s="146">
        <f>'Children in Poverty'!DJ26*DI26</f>
        <v>1750441.0440000002</v>
      </c>
      <c r="DL26" s="311">
        <f t="shared" si="11"/>
        <v>257794.17500000005</v>
      </c>
      <c r="DM26" s="311">
        <f t="shared" si="24"/>
        <v>92668.932000000263</v>
      </c>
      <c r="DN26" s="311">
        <f t="shared" si="12"/>
        <v>-109199.26799999992</v>
      </c>
      <c r="DO26" s="236">
        <f t="shared" si="54"/>
        <v>-91733.714000000153</v>
      </c>
      <c r="DP26" s="236">
        <f t="shared" si="55"/>
        <v>-10055.455999999773</v>
      </c>
      <c r="DQ26" s="236">
        <f t="shared" si="0"/>
        <v>329694.99600000028</v>
      </c>
    </row>
    <row r="27" spans="1:121">
      <c r="A27" s="35" t="s">
        <v>28</v>
      </c>
      <c r="B27" s="92">
        <v>13.3</v>
      </c>
      <c r="C27" s="100">
        <v>16</v>
      </c>
      <c r="D27" s="92">
        <v>16.5</v>
      </c>
      <c r="E27" s="92">
        <v>17</v>
      </c>
      <c r="F27" s="92">
        <v>17.5</v>
      </c>
      <c r="G27" s="92">
        <v>18</v>
      </c>
      <c r="H27" s="92">
        <v>17</v>
      </c>
      <c r="I27" s="92">
        <v>16</v>
      </c>
      <c r="J27" s="92">
        <v>17</v>
      </c>
      <c r="K27" s="92">
        <v>17</v>
      </c>
      <c r="L27" s="92">
        <v>14</v>
      </c>
      <c r="M27" s="92">
        <v>13</v>
      </c>
      <c r="N27" s="99">
        <v>12.3</v>
      </c>
      <c r="O27" s="100">
        <v>12</v>
      </c>
      <c r="P27" s="92">
        <v>14</v>
      </c>
      <c r="Q27" s="100">
        <v>10</v>
      </c>
      <c r="R27" s="92">
        <v>11.6</v>
      </c>
      <c r="S27" s="92">
        <v>13.2</v>
      </c>
      <c r="T27" s="100">
        <v>12.9</v>
      </c>
      <c r="U27" s="92">
        <v>11.4</v>
      </c>
      <c r="V27" s="92">
        <v>14.4</v>
      </c>
      <c r="W27" s="100">
        <v>12.6</v>
      </c>
      <c r="X27" s="92">
        <v>13.3</v>
      </c>
      <c r="Y27" s="92">
        <v>14</v>
      </c>
      <c r="Z27" s="100">
        <v>11.5</v>
      </c>
      <c r="AA27" s="92">
        <v>12.2</v>
      </c>
      <c r="AB27" s="92">
        <v>12.9</v>
      </c>
      <c r="AC27" s="100">
        <v>12.3</v>
      </c>
      <c r="AD27" s="92">
        <v>13</v>
      </c>
      <c r="AE27" s="92">
        <v>13.7</v>
      </c>
      <c r="AF27" s="100">
        <v>13.100000000000001</v>
      </c>
      <c r="AG27" s="92">
        <v>13.8</v>
      </c>
      <c r="AH27" s="92">
        <v>14.5</v>
      </c>
      <c r="AI27" s="100">
        <v>13</v>
      </c>
      <c r="AJ27" s="92">
        <v>13.9</v>
      </c>
      <c r="AK27" s="92">
        <v>14.8</v>
      </c>
      <c r="AL27" s="100">
        <v>13.9</v>
      </c>
      <c r="AM27" s="92">
        <v>14.5</v>
      </c>
      <c r="AN27" s="92">
        <v>15.1</v>
      </c>
      <c r="AO27" s="100">
        <v>14.600000000000001</v>
      </c>
      <c r="AP27" s="92">
        <v>15.3</v>
      </c>
      <c r="AQ27" s="92">
        <v>16</v>
      </c>
      <c r="AR27" s="131">
        <v>14.700000000000001</v>
      </c>
      <c r="AS27" s="138">
        <v>15.3</v>
      </c>
      <c r="AT27" s="132">
        <v>15.9</v>
      </c>
      <c r="AU27" s="155">
        <f t="shared" si="56"/>
        <v>14.7</v>
      </c>
      <c r="AV27" s="138">
        <v>15.7</v>
      </c>
      <c r="AW27" s="159">
        <f t="shared" si="57"/>
        <v>16.7</v>
      </c>
      <c r="AX27" s="155">
        <v>15.100000000000001</v>
      </c>
      <c r="AY27" s="138">
        <v>15.8</v>
      </c>
      <c r="AZ27" s="174">
        <v>16.5</v>
      </c>
      <c r="BA27" s="132">
        <v>14.2</v>
      </c>
      <c r="BB27" s="132">
        <v>14.799999999999999</v>
      </c>
      <c r="BC27" s="132">
        <v>15.399999999999999</v>
      </c>
      <c r="BD27" s="155">
        <v>13.600000000000001</v>
      </c>
      <c r="BE27" s="138">
        <v>14.3</v>
      </c>
      <c r="BF27" s="174">
        <v>15</v>
      </c>
      <c r="BG27" s="155">
        <v>13.3</v>
      </c>
      <c r="BH27" s="138">
        <v>14</v>
      </c>
      <c r="BI27" s="174">
        <v>14.7</v>
      </c>
      <c r="BJ27" s="159">
        <v>13</v>
      </c>
      <c r="BK27" s="159">
        <v>13.7</v>
      </c>
      <c r="BL27" s="159">
        <v>14.399999999999999</v>
      </c>
      <c r="BM27" s="159">
        <v>12.700000000000001</v>
      </c>
      <c r="BN27" s="132">
        <v>13.4</v>
      </c>
      <c r="BO27" s="159">
        <v>14.1</v>
      </c>
      <c r="BP27" s="42">
        <f t="shared" si="44"/>
        <v>0.157</v>
      </c>
      <c r="BQ27" s="119">
        <f>+'[1]Under 5'!AM21+'[1]5 through 17'!AM21</f>
        <v>1864535</v>
      </c>
      <c r="BR27" s="81">
        <f>'Children in Poverty'!BQ27*BP27</f>
        <v>292731.995</v>
      </c>
      <c r="BS27" s="42">
        <f t="shared" si="45"/>
        <v>0.13800000000000001</v>
      </c>
      <c r="BT27" s="119">
        <f>+'[1]Under 5'!AH21+'[1]5 through 17'!AH21</f>
        <v>1840282</v>
      </c>
      <c r="BU27" s="146">
        <f>'Children in Poverty'!BT27*BS27</f>
        <v>253958.91600000003</v>
      </c>
      <c r="BV27" s="5"/>
      <c r="BW27" s="42">
        <f t="shared" si="58"/>
        <v>0.158</v>
      </c>
      <c r="BX27" s="121">
        <f>+'[1]Under 5'!AN21+'[1]5 through 17'!AN21</f>
        <v>1869115</v>
      </c>
      <c r="BY27" s="146">
        <f>'Children in Poverty'!BX27*BW27</f>
        <v>295320.17</v>
      </c>
      <c r="BZ27" s="42">
        <f t="shared" si="59"/>
        <v>0.13900000000000001</v>
      </c>
      <c r="CA27" s="119">
        <f>+'[1]Under 5'!AI21+'[1]5 through 17'!AI21</f>
        <v>1845996</v>
      </c>
      <c r="CB27" s="146">
        <f>'Children in Poverty'!CA27*BZ27</f>
        <v>256593.44400000002</v>
      </c>
      <c r="CC27" s="5"/>
      <c r="CD27" s="42">
        <f t="shared" si="22"/>
        <v>0.14799999999999999</v>
      </c>
      <c r="CE27" s="119">
        <f>+'[1]Under 5'!AO21+'[1]5 through 17'!AO21</f>
        <v>1870422</v>
      </c>
      <c r="CF27" s="148">
        <f>'Children in Poverty'!CE27*CD27</f>
        <v>276822.45600000001</v>
      </c>
      <c r="CG27" s="181">
        <f t="shared" si="23"/>
        <v>0.14499999999999999</v>
      </c>
      <c r="CH27" s="119">
        <f>+'[1]Under 5'!AJ21+'[1]5 through 17'!AJ21</f>
        <v>1855025</v>
      </c>
      <c r="CI27" s="146">
        <f>'Children in Poverty'!CG27*CH27</f>
        <v>268978.625</v>
      </c>
      <c r="CJ27" s="5"/>
      <c r="CK27" s="42">
        <f t="shared" si="46"/>
        <v>0.14300000000000002</v>
      </c>
      <c r="CL27" s="119">
        <f>+'[1]Under 5'!AP21+'[1]5 through 17'!AP21</f>
        <v>1870123</v>
      </c>
      <c r="CM27" s="148">
        <f>'Children in Poverty'!CL27*CK27</f>
        <v>267427.58900000004</v>
      </c>
      <c r="CN27" s="181">
        <f t="shared" si="47"/>
        <v>0.153</v>
      </c>
      <c r="CO27" s="119">
        <f>+'[1]Under 5'!AK21+'[1]5 through 17'!AK21</f>
        <v>1857585</v>
      </c>
      <c r="CP27" s="146">
        <f>'Children in Poverty'!CO27*CN27</f>
        <v>284210.505</v>
      </c>
      <c r="CQ27"/>
      <c r="CR27" s="42">
        <f t="shared" si="48"/>
        <v>0.14000000000000001</v>
      </c>
      <c r="CS27" s="119">
        <f>+'[1]Under 5'!AQ21+'[1]5 through 17'!AQ21</f>
        <v>1869176</v>
      </c>
      <c r="CT27" s="148">
        <f>'Children in Poverty'!CS27*CR27</f>
        <v>261684.64</v>
      </c>
      <c r="CU27" s="181">
        <f t="shared" si="49"/>
        <v>0.153</v>
      </c>
      <c r="CV27" s="119">
        <f>+'[1]Under 5'!AL21+'[1]5 through 17'!AL21</f>
        <v>1861323</v>
      </c>
      <c r="CW27" s="146">
        <f>'Children in Poverty'!CV27*CU27</f>
        <v>284782.41899999999</v>
      </c>
      <c r="CX27"/>
      <c r="CY27" s="181">
        <f t="shared" si="50"/>
        <v>0.13699999999999998</v>
      </c>
      <c r="CZ27" s="217">
        <f>+'[2]Under 5'!$AR21+'[2]5 through 17'!$AR21</f>
        <v>1865959</v>
      </c>
      <c r="DA27" s="146">
        <f>'Children in Poverty'!CZ27*CY27</f>
        <v>255636.38299999997</v>
      </c>
      <c r="DB27" s="181">
        <f t="shared" si="51"/>
        <v>0.157</v>
      </c>
      <c r="DC27" s="217">
        <f>+'[2]Under 5'!$AM21+'[2]5 through 17'!$AM21</f>
        <v>1864535</v>
      </c>
      <c r="DD27" s="146">
        <f>'Children in Poverty'!DC27*DB27</f>
        <v>292731.995</v>
      </c>
      <c r="DE27"/>
      <c r="DF27" s="181">
        <f t="shared" si="52"/>
        <v>0.13400000000000001</v>
      </c>
      <c r="DG27" s="217">
        <f>+'[2]Under 5'!$AS21+'[2]5 through 17'!$AS21</f>
        <v>1860793</v>
      </c>
      <c r="DH27" s="146">
        <f>'Children in Poverty'!DG27*DF27</f>
        <v>249346.26200000002</v>
      </c>
      <c r="DI27" s="181">
        <f t="shared" si="53"/>
        <v>0.158</v>
      </c>
      <c r="DJ27" s="217">
        <f>+'[2]Under 5'!$AN21+'[2]5 through 17'!$AN21</f>
        <v>1869115</v>
      </c>
      <c r="DK27" s="146">
        <f>'Children in Poverty'!DJ27*DI27</f>
        <v>295320.17</v>
      </c>
      <c r="DL27" s="311">
        <f t="shared" si="11"/>
        <v>38773.078999999969</v>
      </c>
      <c r="DM27" s="311">
        <f t="shared" si="24"/>
        <v>38726.725999999966</v>
      </c>
      <c r="DN27" s="311">
        <f t="shared" si="12"/>
        <v>7843.8310000000056</v>
      </c>
      <c r="DO27" s="236">
        <f t="shared" si="54"/>
        <v>-18497.713999999978</v>
      </c>
      <c r="DP27" s="236">
        <f t="shared" si="55"/>
        <v>2588.1749999999884</v>
      </c>
      <c r="DQ27" s="236">
        <f t="shared" si="0"/>
        <v>45973.907999999967</v>
      </c>
    </row>
    <row r="28" spans="1:121" s="220" customFormat="1">
      <c r="A28" s="38" t="s">
        <v>29</v>
      </c>
      <c r="B28" s="93">
        <v>26.2</v>
      </c>
      <c r="C28" s="107">
        <v>26</v>
      </c>
      <c r="D28" s="93">
        <v>27.75</v>
      </c>
      <c r="E28" s="93">
        <v>29.5</v>
      </c>
      <c r="F28" s="93">
        <v>31.25</v>
      </c>
      <c r="G28" s="93">
        <v>33</v>
      </c>
      <c r="H28" s="93">
        <v>31.5</v>
      </c>
      <c r="I28" s="93">
        <v>30</v>
      </c>
      <c r="J28" s="93">
        <v>30</v>
      </c>
      <c r="K28" s="93">
        <v>25</v>
      </c>
      <c r="L28" s="93">
        <v>24</v>
      </c>
      <c r="M28" s="93">
        <v>26</v>
      </c>
      <c r="N28" s="108">
        <v>24.3</v>
      </c>
      <c r="O28" s="107">
        <v>23</v>
      </c>
      <c r="P28" s="93">
        <v>25</v>
      </c>
      <c r="Q28" s="107">
        <v>23.1</v>
      </c>
      <c r="R28" s="93">
        <v>25.5</v>
      </c>
      <c r="S28" s="93">
        <v>27.9</v>
      </c>
      <c r="T28" s="107">
        <v>24.4</v>
      </c>
      <c r="U28" s="93">
        <v>21.1</v>
      </c>
      <c r="V28" s="93">
        <v>27.7</v>
      </c>
      <c r="W28" s="107">
        <v>23.9</v>
      </c>
      <c r="X28" s="93">
        <v>25.6</v>
      </c>
      <c r="Y28" s="93">
        <v>27.3</v>
      </c>
      <c r="Z28" s="107">
        <v>23.6</v>
      </c>
      <c r="AA28" s="93">
        <v>25.2</v>
      </c>
      <c r="AB28" s="93">
        <v>26.8</v>
      </c>
      <c r="AC28" s="107">
        <v>21.4</v>
      </c>
      <c r="AD28" s="93">
        <v>22.8</v>
      </c>
      <c r="AE28" s="93">
        <v>24.2</v>
      </c>
      <c r="AF28" s="107">
        <v>21.3</v>
      </c>
      <c r="AG28" s="93">
        <v>23</v>
      </c>
      <c r="AH28" s="93">
        <v>24.7</v>
      </c>
      <c r="AI28" s="107">
        <v>22.700000000000003</v>
      </c>
      <c r="AJ28" s="93">
        <v>23.6</v>
      </c>
      <c r="AK28" s="93">
        <v>24.5</v>
      </c>
      <c r="AL28" s="107">
        <v>23.7</v>
      </c>
      <c r="AM28" s="93">
        <v>25.5</v>
      </c>
      <c r="AN28" s="93">
        <v>27.3</v>
      </c>
      <c r="AO28" s="107">
        <v>24.1</v>
      </c>
      <c r="AP28" s="93">
        <v>25.8</v>
      </c>
      <c r="AQ28" s="93">
        <v>27.5</v>
      </c>
      <c r="AR28" s="133">
        <v>23</v>
      </c>
      <c r="AS28" s="139">
        <v>24.6</v>
      </c>
      <c r="AT28" s="134">
        <v>26.200000000000003</v>
      </c>
      <c r="AU28" s="157">
        <f t="shared" si="56"/>
        <v>26</v>
      </c>
      <c r="AV28" s="139">
        <v>27</v>
      </c>
      <c r="AW28" s="158">
        <f t="shared" si="57"/>
        <v>28</v>
      </c>
      <c r="AX28" s="157">
        <v>23.2</v>
      </c>
      <c r="AY28" s="139">
        <v>24.7</v>
      </c>
      <c r="AZ28" s="158">
        <v>26.2</v>
      </c>
      <c r="BA28" s="164">
        <v>23.4</v>
      </c>
      <c r="BB28" s="164">
        <v>25.2</v>
      </c>
      <c r="BC28" s="164">
        <v>27</v>
      </c>
      <c r="BD28" s="157">
        <v>22.2</v>
      </c>
      <c r="BE28" s="139">
        <v>24</v>
      </c>
      <c r="BF28" s="158">
        <v>25.8</v>
      </c>
      <c r="BG28" s="157">
        <v>24.099999999999998</v>
      </c>
      <c r="BH28" s="139">
        <v>25.9</v>
      </c>
      <c r="BI28" s="158">
        <v>27.7</v>
      </c>
      <c r="BJ28" s="203">
        <v>22.4</v>
      </c>
      <c r="BK28" s="203">
        <v>24.5</v>
      </c>
      <c r="BL28" s="203">
        <v>26.6</v>
      </c>
      <c r="BM28" s="203">
        <v>18.200000000000003</v>
      </c>
      <c r="BN28" s="164">
        <v>20.100000000000001</v>
      </c>
      <c r="BO28" s="203">
        <v>22</v>
      </c>
      <c r="BP28" s="43">
        <f t="shared" si="44"/>
        <v>0.27</v>
      </c>
      <c r="BQ28" s="123">
        <f>+'[1]Under 5'!AM22+'[1]5 through 17'!AM22</f>
        <v>381678</v>
      </c>
      <c r="BR28" s="85">
        <f>'Children in Poverty'!BQ28*BP28</f>
        <v>103053.06000000001</v>
      </c>
      <c r="BS28" s="43">
        <f t="shared" si="45"/>
        <v>0.23</v>
      </c>
      <c r="BT28" s="123">
        <f>+'[1]Under 5'!AH22+'[1]5 through 17'!AH22</f>
        <v>390130</v>
      </c>
      <c r="BU28" s="150">
        <f>'Children in Poverty'!BT28*BS28</f>
        <v>89729.900000000009</v>
      </c>
      <c r="BV28" s="72"/>
      <c r="BW28" s="43">
        <f>AY28/100</f>
        <v>0.247</v>
      </c>
      <c r="BX28" s="122">
        <f>+'[1]Under 5'!AN22+'[1]5 through 17'!AN22</f>
        <v>380147</v>
      </c>
      <c r="BY28" s="150">
        <f>'Children in Poverty'!BX28*BW28</f>
        <v>93896.308999999994</v>
      </c>
      <c r="BZ28" s="43">
        <v>0.2</v>
      </c>
      <c r="CA28" s="123">
        <f>+'[1]Under 5'!AI22+'[1]5 through 17'!AI22</f>
        <v>389001</v>
      </c>
      <c r="CB28" s="150">
        <f>'Children in Poverty'!CA28*BZ28</f>
        <v>77800.2</v>
      </c>
      <c r="CC28" s="72"/>
      <c r="CD28" s="43">
        <f t="shared" si="22"/>
        <v>0.252</v>
      </c>
      <c r="CE28" s="123">
        <f>+'[1]Under 5'!AO22+'[1]5 through 17'!AO22</f>
        <v>379596</v>
      </c>
      <c r="CF28" s="149">
        <f>'Children in Poverty'!CE28*CD28</f>
        <v>95658.191999999995</v>
      </c>
      <c r="CG28" s="221">
        <f t="shared" si="23"/>
        <v>0.255</v>
      </c>
      <c r="CH28" s="123">
        <f>+'[1]Under 5'!AJ22+'[1]5 through 17'!AJ22</f>
        <v>387224</v>
      </c>
      <c r="CI28" s="150">
        <f>'Children in Poverty'!CG28*CH28</f>
        <v>98742.12</v>
      </c>
      <c r="CJ28" s="72"/>
      <c r="CK28" s="43">
        <f t="shared" si="46"/>
        <v>0.24</v>
      </c>
      <c r="CL28" s="123">
        <f>+'[1]Under 5'!AP22+'[1]5 through 17'!AP22</f>
        <v>375068</v>
      </c>
      <c r="CM28" s="149">
        <f>'Children in Poverty'!CL28*CK28</f>
        <v>90016.319999999992</v>
      </c>
      <c r="CN28" s="221">
        <f t="shared" si="47"/>
        <v>0.25800000000000001</v>
      </c>
      <c r="CO28" s="123">
        <f>+'[1]Under 5'!AK22+'[1]5 through 17'!AK22</f>
        <v>385283</v>
      </c>
      <c r="CP28" s="150">
        <f>'Children in Poverty'!CO28*CN28</f>
        <v>99403.013999999996</v>
      </c>
      <c r="CQ28" s="1"/>
      <c r="CR28" s="43">
        <f t="shared" si="48"/>
        <v>0.25900000000000001</v>
      </c>
      <c r="CS28" s="123">
        <f>+'[1]Under 5'!AQ22+'[1]5 through 17'!AQ22</f>
        <v>369718</v>
      </c>
      <c r="CT28" s="149">
        <f>'Children in Poverty'!CS28*CR28</f>
        <v>95756.962</v>
      </c>
      <c r="CU28" s="221">
        <f t="shared" si="49"/>
        <v>0.24600000000000002</v>
      </c>
      <c r="CV28" s="123">
        <f>+'[1]Under 5'!AL22+'[1]5 through 17'!AL22</f>
        <v>384030</v>
      </c>
      <c r="CW28" s="150">
        <f>'Children in Poverty'!CV28*CU28</f>
        <v>94471.38</v>
      </c>
      <c r="CX28" s="1"/>
      <c r="CY28" s="221">
        <f t="shared" si="50"/>
        <v>0.245</v>
      </c>
      <c r="CZ28" s="222">
        <f>+'[2]Under 5'!$AR22+'[2]5 through 17'!$AR22</f>
        <v>364436</v>
      </c>
      <c r="DA28" s="150">
        <f>'Children in Poverty'!CZ28*CY28</f>
        <v>89286.819999999992</v>
      </c>
      <c r="DB28" s="221">
        <f t="shared" si="51"/>
        <v>0.27</v>
      </c>
      <c r="DC28" s="222">
        <f>+'[2]Under 5'!$AM22+'[2]5 through 17'!$AM22</f>
        <v>381678</v>
      </c>
      <c r="DD28" s="150">
        <f>'Children in Poverty'!DC28*DB28</f>
        <v>103053.06000000001</v>
      </c>
      <c r="DE28" s="1"/>
      <c r="DF28" s="221">
        <f t="shared" si="52"/>
        <v>0.20100000000000001</v>
      </c>
      <c r="DG28" s="222">
        <f>+'[2]Under 5'!$AS22+'[2]5 through 17'!$AS22</f>
        <v>359567</v>
      </c>
      <c r="DH28" s="150">
        <f>'Children in Poverty'!DG28*DF28</f>
        <v>72272.967000000004</v>
      </c>
      <c r="DI28" s="221">
        <f t="shared" si="53"/>
        <v>0.247</v>
      </c>
      <c r="DJ28" s="222">
        <f>+'[2]Under 5'!$AN22+'[2]5 through 17'!$AN22</f>
        <v>380147</v>
      </c>
      <c r="DK28" s="150">
        <f>'Children in Poverty'!DJ28*DI28</f>
        <v>93896.308999999994</v>
      </c>
      <c r="DL28" s="312">
        <f t="shared" si="11"/>
        <v>13323.160000000003</v>
      </c>
      <c r="DM28" s="312">
        <f t="shared" si="24"/>
        <v>16096.108999999997</v>
      </c>
      <c r="DN28" s="312">
        <f t="shared" si="12"/>
        <v>-3083.9279999999999</v>
      </c>
      <c r="DO28" s="237">
        <f t="shared" si="54"/>
        <v>1761.8830000000016</v>
      </c>
      <c r="DP28" s="237">
        <f t="shared" si="55"/>
        <v>-9156.7510000000184</v>
      </c>
      <c r="DQ28" s="237">
        <f t="shared" si="0"/>
        <v>21623.34199999999</v>
      </c>
    </row>
    <row r="29" spans="1:121">
      <c r="A29" s="39" t="s">
        <v>31</v>
      </c>
      <c r="B29" s="94">
        <v>11.4</v>
      </c>
      <c r="C29" s="109">
        <v>15</v>
      </c>
      <c r="D29" s="94">
        <v>15.25</v>
      </c>
      <c r="E29" s="94">
        <v>15.5</v>
      </c>
      <c r="F29" s="94">
        <v>15.75</v>
      </c>
      <c r="G29" s="94">
        <v>16</v>
      </c>
      <c r="H29" s="94">
        <v>14.5</v>
      </c>
      <c r="I29" s="94">
        <v>13</v>
      </c>
      <c r="J29" s="94">
        <v>15</v>
      </c>
      <c r="K29" s="94">
        <v>16</v>
      </c>
      <c r="L29" s="94">
        <v>15</v>
      </c>
      <c r="M29" s="94">
        <v>13</v>
      </c>
      <c r="N29" s="110">
        <v>11.8</v>
      </c>
      <c r="O29" s="109">
        <v>9</v>
      </c>
      <c r="P29" s="94">
        <v>10</v>
      </c>
      <c r="Q29" s="109">
        <v>11.6</v>
      </c>
      <c r="R29" s="94">
        <v>13.8</v>
      </c>
      <c r="S29" s="94">
        <v>16.100000000000001</v>
      </c>
      <c r="T29" s="109">
        <v>11.2</v>
      </c>
      <c r="U29" s="94">
        <v>8.8000000000000007</v>
      </c>
      <c r="V29" s="94">
        <v>13.6</v>
      </c>
      <c r="W29" s="109">
        <v>12.7</v>
      </c>
      <c r="X29" s="94">
        <v>14.5</v>
      </c>
      <c r="Y29" s="94">
        <v>16.3</v>
      </c>
      <c r="Z29" s="109">
        <v>12.7</v>
      </c>
      <c r="AA29" s="94">
        <v>15.1</v>
      </c>
      <c r="AB29" s="94">
        <v>17.5</v>
      </c>
      <c r="AC29" s="109">
        <v>9.8000000000000007</v>
      </c>
      <c r="AD29" s="94">
        <v>11.5</v>
      </c>
      <c r="AE29" s="94">
        <v>13.2</v>
      </c>
      <c r="AF29" s="109">
        <v>9.3000000000000007</v>
      </c>
      <c r="AG29" s="94">
        <v>11</v>
      </c>
      <c r="AH29" s="94">
        <v>12.7</v>
      </c>
      <c r="AI29" s="109">
        <v>11.9</v>
      </c>
      <c r="AJ29" s="94">
        <v>12.8</v>
      </c>
      <c r="AK29" s="94">
        <v>13.700000000000001</v>
      </c>
      <c r="AL29" s="109">
        <v>11.3</v>
      </c>
      <c r="AM29" s="94">
        <v>12.9</v>
      </c>
      <c r="AN29" s="94">
        <v>14.5</v>
      </c>
      <c r="AO29" s="109">
        <v>12.4</v>
      </c>
      <c r="AP29" s="94">
        <v>14.5</v>
      </c>
      <c r="AQ29" s="94">
        <v>16.600000000000001</v>
      </c>
      <c r="AR29" s="135">
        <v>12.4</v>
      </c>
      <c r="AS29" s="140">
        <v>13.9</v>
      </c>
      <c r="AT29" s="136">
        <v>15.4</v>
      </c>
      <c r="AU29" s="160">
        <f>+AV29-1.4</f>
        <v>10.7</v>
      </c>
      <c r="AV29" s="140">
        <v>12.1</v>
      </c>
      <c r="AW29" s="162">
        <f>+AV29+1.4</f>
        <v>13.5</v>
      </c>
      <c r="AX29" s="160">
        <v>13.600000000000001</v>
      </c>
      <c r="AY29" s="140">
        <v>15.8</v>
      </c>
      <c r="AZ29" s="175">
        <v>18</v>
      </c>
      <c r="BA29" s="136">
        <v>13.399999999999999</v>
      </c>
      <c r="BB29" s="136">
        <v>15.2</v>
      </c>
      <c r="BC29" s="136">
        <v>17</v>
      </c>
      <c r="BD29" s="160">
        <v>11.899999999999999</v>
      </c>
      <c r="BE29" s="140">
        <v>14.1</v>
      </c>
      <c r="BF29" s="175">
        <v>16.3</v>
      </c>
      <c r="BG29" s="160">
        <v>12.4</v>
      </c>
      <c r="BH29" s="140">
        <v>14.9</v>
      </c>
      <c r="BI29" s="175">
        <v>17.399999999999999</v>
      </c>
      <c r="BJ29" s="162">
        <v>12</v>
      </c>
      <c r="BK29" s="162">
        <v>14.1</v>
      </c>
      <c r="BL29" s="162">
        <v>16.2</v>
      </c>
      <c r="BM29" s="162">
        <v>10.8</v>
      </c>
      <c r="BN29" s="136">
        <v>13</v>
      </c>
      <c r="BO29" s="162">
        <v>15.2</v>
      </c>
      <c r="BP29" s="45">
        <f t="shared" si="44"/>
        <v>0.121</v>
      </c>
      <c r="BQ29" s="119">
        <f>+'[1]Under 5'!AM25+'[1]5 through 17'!AM25</f>
        <v>188132</v>
      </c>
      <c r="BR29" s="86">
        <f>'Children in Poverty'!BQ29*BP29</f>
        <v>22763.971999999998</v>
      </c>
      <c r="BS29" s="45">
        <f t="shared" si="45"/>
        <v>0.11</v>
      </c>
      <c r="BT29" s="119">
        <f>+'[1]Under 5'!AH25+'[1]5 through 17'!AH25</f>
        <v>182591</v>
      </c>
      <c r="BU29" s="151">
        <f>'Children in Poverty'!BT29*BS29</f>
        <v>20085.009999999998</v>
      </c>
      <c r="BV29" s="5"/>
      <c r="BW29" s="45">
        <f>AY29/100</f>
        <v>0.158</v>
      </c>
      <c r="BX29" s="121">
        <f>+'[1]Under 5'!AN25+'[1]5 through 17'!AN25</f>
        <v>186543</v>
      </c>
      <c r="BY29" s="146">
        <f>'Children in Poverty'!BX29*BW29</f>
        <v>29473.794000000002</v>
      </c>
      <c r="BZ29" s="45">
        <f>AJ29/100</f>
        <v>0.128</v>
      </c>
      <c r="CA29" s="119">
        <f>+'[1]Under 5'!AI25+'[1]5 through 17'!AI25</f>
        <v>185688</v>
      </c>
      <c r="CB29" s="146">
        <f>'Children in Poverty'!CA29*BZ29</f>
        <v>23768.064000000002</v>
      </c>
      <c r="CC29" s="5"/>
      <c r="CD29" s="42">
        <f t="shared" si="22"/>
        <v>0.152</v>
      </c>
      <c r="CE29" s="119">
        <f>+'[1]Under 5'!AO25+'[1]5 through 17'!AO25</f>
        <v>186266</v>
      </c>
      <c r="CF29" s="148">
        <f>'Children in Poverty'!CE29*CD29</f>
        <v>28312.432000000001</v>
      </c>
      <c r="CG29" s="181">
        <f t="shared" si="23"/>
        <v>0.129</v>
      </c>
      <c r="CH29" s="119">
        <f>+'[1]Under 5'!AJ25+'[1]5 through 17'!AJ25</f>
        <v>187902</v>
      </c>
      <c r="CI29" s="151">
        <f>'Children in Poverty'!CG29*CH29</f>
        <v>24239.358</v>
      </c>
      <c r="CJ29" s="5"/>
      <c r="CK29" s="42">
        <f t="shared" si="46"/>
        <v>0.14099999999999999</v>
      </c>
      <c r="CL29" s="119">
        <f>+'[1]Under 5'!AP25+'[1]5 through 17'!AP25</f>
        <v>187327</v>
      </c>
      <c r="CM29" s="148">
        <f>'Children in Poverty'!CL29*CK29</f>
        <v>26413.106999999996</v>
      </c>
      <c r="CN29" s="181">
        <f t="shared" si="47"/>
        <v>0.14499999999999999</v>
      </c>
      <c r="CO29" s="119">
        <f>+'[1]Under 5'!AK25+'[1]5 through 17'!AK25</f>
        <v>188329</v>
      </c>
      <c r="CP29" s="151">
        <f>'Children in Poverty'!CO29*CN29</f>
        <v>27307.704999999998</v>
      </c>
      <c r="CQ29"/>
      <c r="CR29" s="42">
        <f t="shared" si="48"/>
        <v>0.14899999999999999</v>
      </c>
      <c r="CS29" s="119">
        <f>+'[1]Under 5'!AQ25+'[1]5 through 17'!AQ25</f>
        <v>184928</v>
      </c>
      <c r="CT29" s="148">
        <f>'Children in Poverty'!CS29*CR29</f>
        <v>27554.271999999997</v>
      </c>
      <c r="CU29" s="181">
        <f t="shared" si="49"/>
        <v>0.13900000000000001</v>
      </c>
      <c r="CV29" s="119">
        <f>+'[1]Under 5'!AL25+'[1]5 through 17'!AL25</f>
        <v>188162</v>
      </c>
      <c r="CW29" s="151">
        <f>'Children in Poverty'!CV29*CU29</f>
        <v>26154.518000000004</v>
      </c>
      <c r="CX29"/>
      <c r="CY29" s="181">
        <f t="shared" si="50"/>
        <v>0.14099999999999999</v>
      </c>
      <c r="CZ29" s="217">
        <f>+'[2]Under 5'!$AR25+'[2]5 through 17'!$AR25</f>
        <v>182696</v>
      </c>
      <c r="DA29" s="151">
        <f>'Children in Poverty'!CZ29*CY29</f>
        <v>25760.135999999999</v>
      </c>
      <c r="DB29" s="181">
        <f t="shared" si="51"/>
        <v>0.121</v>
      </c>
      <c r="DC29" s="217">
        <f>+'[2]Under 5'!$AM25+'[2]5 through 17'!$AM25</f>
        <v>188132</v>
      </c>
      <c r="DD29" s="151">
        <f>'Children in Poverty'!DC29*DB29</f>
        <v>22763.971999999998</v>
      </c>
      <c r="DE29"/>
      <c r="DF29" s="181">
        <f t="shared" si="52"/>
        <v>0.13</v>
      </c>
      <c r="DG29" s="217">
        <f>+'[2]Under 5'!$AS25+'[2]5 through 17'!$AS25</f>
        <v>179983</v>
      </c>
      <c r="DH29" s="151">
        <f>'Children in Poverty'!DG29*DF29</f>
        <v>23397.79</v>
      </c>
      <c r="DI29" s="181">
        <f t="shared" si="53"/>
        <v>0.158</v>
      </c>
      <c r="DJ29" s="217">
        <f>+'[2]Under 5'!$AN25+'[2]5 through 17'!$AN25</f>
        <v>186543</v>
      </c>
      <c r="DK29" s="151">
        <f>'Children in Poverty'!DJ29*DI29</f>
        <v>29473.794000000002</v>
      </c>
      <c r="DL29" s="311">
        <f t="shared" si="11"/>
        <v>2678.9619999999995</v>
      </c>
      <c r="DM29" s="311">
        <f t="shared" si="24"/>
        <v>5705.73</v>
      </c>
      <c r="DN29" s="311">
        <f t="shared" si="12"/>
        <v>4073.0740000000005</v>
      </c>
      <c r="DO29" s="236">
        <f t="shared" si="54"/>
        <v>-1161.362000000001</v>
      </c>
      <c r="DP29" s="236">
        <f t="shared" si="55"/>
        <v>6709.8220000000038</v>
      </c>
      <c r="DQ29" s="236">
        <f t="shared" si="0"/>
        <v>6076.0040000000008</v>
      </c>
    </row>
    <row r="30" spans="1:121">
      <c r="A30" s="35" t="s">
        <v>32</v>
      </c>
      <c r="B30" s="92">
        <v>22</v>
      </c>
      <c r="C30" s="100">
        <v>23</v>
      </c>
      <c r="D30" s="92">
        <v>24.25</v>
      </c>
      <c r="E30" s="92">
        <v>25.5</v>
      </c>
      <c r="F30" s="92">
        <v>26.75</v>
      </c>
      <c r="G30" s="92">
        <v>28</v>
      </c>
      <c r="H30" s="92">
        <v>26.5</v>
      </c>
      <c r="I30" s="92">
        <v>25</v>
      </c>
      <c r="J30" s="92">
        <v>24</v>
      </c>
      <c r="K30" s="92">
        <v>23</v>
      </c>
      <c r="L30" s="92">
        <v>23</v>
      </c>
      <c r="M30" s="92">
        <v>23</v>
      </c>
      <c r="N30" s="99">
        <v>19.3</v>
      </c>
      <c r="O30" s="100">
        <v>19</v>
      </c>
      <c r="P30" s="92">
        <v>20</v>
      </c>
      <c r="Q30" s="100">
        <v>19.2</v>
      </c>
      <c r="R30" s="92">
        <v>21.2</v>
      </c>
      <c r="S30" s="92">
        <v>23.2</v>
      </c>
      <c r="T30" s="100">
        <v>20.3</v>
      </c>
      <c r="U30" s="92">
        <v>18.3</v>
      </c>
      <c r="V30" s="92">
        <v>22.3</v>
      </c>
      <c r="W30" s="100">
        <v>19.3</v>
      </c>
      <c r="X30" s="92">
        <v>20.3</v>
      </c>
      <c r="Y30" s="92">
        <v>21.3</v>
      </c>
      <c r="Z30" s="100">
        <v>18.600000000000001</v>
      </c>
      <c r="AA30" s="92">
        <v>19.5</v>
      </c>
      <c r="AB30" s="92">
        <v>20.399999999999999</v>
      </c>
      <c r="AC30" s="100">
        <v>19.2</v>
      </c>
      <c r="AD30" s="92">
        <v>20.2</v>
      </c>
      <c r="AE30" s="92">
        <v>21.2</v>
      </c>
      <c r="AF30" s="100">
        <v>19.900000000000002</v>
      </c>
      <c r="AG30" s="92">
        <v>20.8</v>
      </c>
      <c r="AH30" s="92">
        <v>21.7</v>
      </c>
      <c r="AI30" s="100">
        <v>22.5</v>
      </c>
      <c r="AJ30" s="92">
        <v>23.4</v>
      </c>
      <c r="AK30" s="92">
        <v>24.299999999999997</v>
      </c>
      <c r="AL30" s="100">
        <v>23.299999999999997</v>
      </c>
      <c r="AM30" s="92">
        <v>24.4</v>
      </c>
      <c r="AN30" s="92">
        <v>25.5</v>
      </c>
      <c r="AO30" s="100">
        <v>25.9</v>
      </c>
      <c r="AP30" s="92">
        <v>27.2</v>
      </c>
      <c r="AQ30" s="92">
        <v>28.5</v>
      </c>
      <c r="AR30" s="131">
        <v>26.1</v>
      </c>
      <c r="AS30" s="138">
        <v>27</v>
      </c>
      <c r="AT30" s="132">
        <v>27.9</v>
      </c>
      <c r="AU30" s="155">
        <f t="shared" ref="AU30:AU41" si="60">+AV30-1.4</f>
        <v>25.1</v>
      </c>
      <c r="AV30" s="138">
        <v>26.5</v>
      </c>
      <c r="AW30" s="159">
        <f t="shared" ref="AW30:AW41" si="61">+AV30+1.4</f>
        <v>27.9</v>
      </c>
      <c r="AX30" s="155">
        <v>24.8</v>
      </c>
      <c r="AY30" s="138">
        <v>25.6</v>
      </c>
      <c r="AZ30" s="174">
        <v>26.400000000000002</v>
      </c>
      <c r="BA30" s="132">
        <v>23.7</v>
      </c>
      <c r="BB30" s="132">
        <v>24.7</v>
      </c>
      <c r="BC30" s="132">
        <v>25.7</v>
      </c>
      <c r="BD30" s="155">
        <v>22.8</v>
      </c>
      <c r="BE30" s="138">
        <v>23.6</v>
      </c>
      <c r="BF30" s="174">
        <v>24.400000000000002</v>
      </c>
      <c r="BG30" s="155">
        <v>19.900000000000002</v>
      </c>
      <c r="BH30" s="138">
        <v>20.8</v>
      </c>
      <c r="BI30" s="174">
        <v>21.7</v>
      </c>
      <c r="BJ30" s="159">
        <v>19.200000000000003</v>
      </c>
      <c r="BK30" s="159">
        <v>20.100000000000001</v>
      </c>
      <c r="BL30" s="159">
        <v>21</v>
      </c>
      <c r="BM30" s="159">
        <v>18</v>
      </c>
      <c r="BN30" s="132">
        <v>19.100000000000001</v>
      </c>
      <c r="BO30" s="159">
        <v>20.200000000000003</v>
      </c>
      <c r="BP30" s="45">
        <f t="shared" si="44"/>
        <v>0.26500000000000001</v>
      </c>
      <c r="BQ30" s="119">
        <f>+'[1]Under 5'!AM26+'[1]5 through 17'!AM26</f>
        <v>1616814</v>
      </c>
      <c r="BR30" s="81">
        <f>'Children in Poverty'!BQ30*BP30</f>
        <v>428455.71</v>
      </c>
      <c r="BS30" s="45">
        <f t="shared" si="45"/>
        <v>0.20800000000000002</v>
      </c>
      <c r="BT30" s="119">
        <f>+'[1]Under 5'!AH26+'[1]5 through 17'!AH26</f>
        <v>1628092</v>
      </c>
      <c r="BU30" s="146">
        <f>'Children in Poverty'!BT30*BS30</f>
        <v>338643.13600000006</v>
      </c>
      <c r="BV30" s="5"/>
      <c r="BW30" s="45">
        <f t="shared" ref="BW30:BW40" si="62">AY30/100</f>
        <v>0.25600000000000001</v>
      </c>
      <c r="BX30" s="121">
        <f>+'[1]Under 5'!AN26+'[1]5 through 17'!AN26</f>
        <v>1621692</v>
      </c>
      <c r="BY30" s="146">
        <f>'Children in Poverty'!BX30*BW30</f>
        <v>415153.152</v>
      </c>
      <c r="BZ30" s="45">
        <f>AJ30/100</f>
        <v>0.23399999999999999</v>
      </c>
      <c r="CA30" s="119">
        <f>+'[1]Under 5'!AI26+'[1]5 through 17'!AI26</f>
        <v>1626539</v>
      </c>
      <c r="CB30" s="146">
        <f>'Children in Poverty'!CA30*BZ30</f>
        <v>380610.12599999999</v>
      </c>
      <c r="CC30" s="5"/>
      <c r="CD30" s="42">
        <f t="shared" si="22"/>
        <v>0.247</v>
      </c>
      <c r="CE30" s="119">
        <f>+'[1]Under 5'!AO26+'[1]5 through 17'!AO26</f>
        <v>1622850</v>
      </c>
      <c r="CF30" s="148">
        <f>'Children in Poverty'!CE30*CD30</f>
        <v>400843.95</v>
      </c>
      <c r="CG30" s="181">
        <f t="shared" si="23"/>
        <v>0.24399999999999999</v>
      </c>
      <c r="CH30" s="119">
        <f>+'[1]Under 5'!AJ26+'[1]5 through 17'!AJ26</f>
        <v>1628563</v>
      </c>
      <c r="CI30" s="146">
        <f>'Children in Poverty'!CG30*CH30</f>
        <v>397369.37199999997</v>
      </c>
      <c r="CJ30" s="5"/>
      <c r="CK30" s="42">
        <f t="shared" si="46"/>
        <v>0.23600000000000002</v>
      </c>
      <c r="CL30" s="119">
        <f>+'[1]Under 5'!AP26+'[1]5 through 17'!AP26</f>
        <v>1631492</v>
      </c>
      <c r="CM30" s="148">
        <f>'Children in Poverty'!CL30*CK30</f>
        <v>385032.11200000002</v>
      </c>
      <c r="CN30" s="181">
        <f t="shared" si="47"/>
        <v>0.27200000000000002</v>
      </c>
      <c r="CO30" s="119">
        <f>+'[1]Under 5'!AK26+'[1]5 through 17'!AK26</f>
        <v>1616353</v>
      </c>
      <c r="CP30" s="146">
        <f>'Children in Poverty'!CO30*CN30</f>
        <v>439648.016</v>
      </c>
      <c r="CQ30"/>
      <c r="CR30" s="42">
        <f t="shared" si="48"/>
        <v>0.20800000000000002</v>
      </c>
      <c r="CS30" s="119">
        <f>+'[1]Under 5'!AQ26+'[1]5 through 17'!AQ26</f>
        <v>1633490</v>
      </c>
      <c r="CT30" s="148">
        <f>'Children in Poverty'!CS30*CR30</f>
        <v>339765.92000000004</v>
      </c>
      <c r="CU30" s="181">
        <f t="shared" si="49"/>
        <v>0.27</v>
      </c>
      <c r="CV30" s="119">
        <f>+'[1]Under 5'!AL26+'[1]5 through 17'!AL26</f>
        <v>1617149</v>
      </c>
      <c r="CW30" s="146">
        <f>'Children in Poverty'!CV30*CU30</f>
        <v>436630.23000000004</v>
      </c>
      <c r="CX30"/>
      <c r="CY30" s="181">
        <f t="shared" si="50"/>
        <v>0.20100000000000001</v>
      </c>
      <c r="CZ30" s="217">
        <f>+'[2]Under 5'!$AR26+'[2]5 through 17'!$AR26</f>
        <v>1637590</v>
      </c>
      <c r="DA30" s="146">
        <f>'Children in Poverty'!CZ30*CY30</f>
        <v>329155.59000000003</v>
      </c>
      <c r="DB30" s="181">
        <f t="shared" si="51"/>
        <v>0.26500000000000001</v>
      </c>
      <c r="DC30" s="217">
        <f>+'[2]Under 5'!$AM26+'[2]5 through 17'!$AM26</f>
        <v>1616814</v>
      </c>
      <c r="DD30" s="146">
        <f>'Children in Poverty'!DC30*DB30</f>
        <v>428455.71</v>
      </c>
      <c r="DE30"/>
      <c r="DF30" s="181">
        <f t="shared" si="52"/>
        <v>0.191</v>
      </c>
      <c r="DG30" s="217">
        <f>+'[2]Under 5'!$AS26+'[2]5 through 17'!$AS26</f>
        <v>1640226</v>
      </c>
      <c r="DH30" s="146">
        <f>'Children in Poverty'!DG30*DF30</f>
        <v>313283.16600000003</v>
      </c>
      <c r="DI30" s="181">
        <f t="shared" si="53"/>
        <v>0.25600000000000001</v>
      </c>
      <c r="DJ30" s="217">
        <f>+'[2]Under 5'!$AN26+'[2]5 through 17'!$AN26</f>
        <v>1621692</v>
      </c>
      <c r="DK30" s="146">
        <f>'Children in Poverty'!DJ30*DI30</f>
        <v>415153.152</v>
      </c>
      <c r="DL30" s="311">
        <f t="shared" si="11"/>
        <v>89812.573999999964</v>
      </c>
      <c r="DM30" s="311">
        <f t="shared" si="24"/>
        <v>34543.026000000013</v>
      </c>
      <c r="DN30" s="311">
        <f t="shared" si="12"/>
        <v>3474.5780000000377</v>
      </c>
      <c r="DO30" s="236">
        <f t="shared" si="54"/>
        <v>-14309.20199999999</v>
      </c>
      <c r="DP30" s="236">
        <f t="shared" si="55"/>
        <v>-13302.558000000019</v>
      </c>
      <c r="DQ30" s="236">
        <f t="shared" si="0"/>
        <v>101869.98599999998</v>
      </c>
    </row>
    <row r="31" spans="1:121">
      <c r="A31" s="35" t="s">
        <v>33</v>
      </c>
      <c r="B31" s="92">
        <v>18.2</v>
      </c>
      <c r="C31" s="100">
        <v>21</v>
      </c>
      <c r="D31" s="92">
        <v>22.25</v>
      </c>
      <c r="E31" s="92">
        <v>23.5</v>
      </c>
      <c r="F31" s="92">
        <v>24.75</v>
      </c>
      <c r="G31" s="92">
        <v>26</v>
      </c>
      <c r="H31" s="92">
        <v>25</v>
      </c>
      <c r="I31" s="92">
        <v>24</v>
      </c>
      <c r="J31" s="92">
        <v>25</v>
      </c>
      <c r="K31" s="92">
        <v>25</v>
      </c>
      <c r="L31" s="92">
        <v>23</v>
      </c>
      <c r="M31" s="92">
        <v>20</v>
      </c>
      <c r="N31" s="99">
        <v>19.5</v>
      </c>
      <c r="O31" s="100">
        <v>18</v>
      </c>
      <c r="P31" s="92">
        <v>19</v>
      </c>
      <c r="Q31" s="100">
        <v>18.399999999999999</v>
      </c>
      <c r="R31" s="92">
        <v>19</v>
      </c>
      <c r="S31" s="92">
        <v>19.7</v>
      </c>
      <c r="T31" s="100">
        <v>18.899999999999999</v>
      </c>
      <c r="U31" s="92">
        <v>18.100000000000001</v>
      </c>
      <c r="V31" s="92">
        <v>19.7</v>
      </c>
      <c r="W31" s="100">
        <v>18.100000000000001</v>
      </c>
      <c r="X31" s="92">
        <v>18.600000000000001</v>
      </c>
      <c r="Y31" s="92">
        <v>19.100000000000001</v>
      </c>
      <c r="Z31" s="100">
        <v>17.7</v>
      </c>
      <c r="AA31" s="92">
        <v>18.100000000000001</v>
      </c>
      <c r="AB31" s="92">
        <v>18.5</v>
      </c>
      <c r="AC31" s="100">
        <v>16.899999999999999</v>
      </c>
      <c r="AD31" s="92">
        <v>17.3</v>
      </c>
      <c r="AE31" s="92">
        <v>17.7</v>
      </c>
      <c r="AF31" s="100">
        <v>18.100000000000001</v>
      </c>
      <c r="AG31" s="92">
        <v>18.5</v>
      </c>
      <c r="AH31" s="92">
        <v>18.899999999999999</v>
      </c>
      <c r="AI31" s="100">
        <v>19</v>
      </c>
      <c r="AJ31" s="92">
        <v>19.899999999999999</v>
      </c>
      <c r="AK31" s="92">
        <v>20.799999999999997</v>
      </c>
      <c r="AL31" s="100">
        <v>21.6</v>
      </c>
      <c r="AM31" s="92">
        <v>22</v>
      </c>
      <c r="AN31" s="92">
        <v>22.4</v>
      </c>
      <c r="AO31" s="100">
        <v>22.400000000000002</v>
      </c>
      <c r="AP31" s="92">
        <v>22.8</v>
      </c>
      <c r="AQ31" s="92">
        <v>23.2</v>
      </c>
      <c r="AR31" s="131">
        <v>23.400000000000002</v>
      </c>
      <c r="AS31" s="138">
        <v>23.8</v>
      </c>
      <c r="AT31" s="132">
        <v>24.2</v>
      </c>
      <c r="AU31" s="155">
        <f t="shared" si="60"/>
        <v>22.1</v>
      </c>
      <c r="AV31" s="138">
        <v>23.5</v>
      </c>
      <c r="AW31" s="159">
        <f t="shared" si="61"/>
        <v>24.9</v>
      </c>
      <c r="AX31" s="155">
        <v>22.3</v>
      </c>
      <c r="AY31" s="138">
        <v>22.7</v>
      </c>
      <c r="AZ31" s="174">
        <v>23.099999999999998</v>
      </c>
      <c r="BA31" s="132">
        <v>20.9</v>
      </c>
      <c r="BB31" s="132">
        <v>21.2</v>
      </c>
      <c r="BC31" s="132">
        <v>21.5</v>
      </c>
      <c r="BD31" s="155">
        <v>19.5</v>
      </c>
      <c r="BE31" s="138">
        <v>19.899999999999999</v>
      </c>
      <c r="BF31" s="174">
        <v>20.299999999999997</v>
      </c>
      <c r="BG31" s="155">
        <v>17.700000000000003</v>
      </c>
      <c r="BH31" s="138">
        <v>18.100000000000001</v>
      </c>
      <c r="BI31" s="174">
        <v>18.5</v>
      </c>
      <c r="BJ31" s="159">
        <v>17</v>
      </c>
      <c r="BK31" s="159">
        <v>17.399999999999999</v>
      </c>
      <c r="BL31" s="159">
        <v>17.799999999999997</v>
      </c>
      <c r="BM31" s="159">
        <v>15.2</v>
      </c>
      <c r="BN31" s="132">
        <v>15.6</v>
      </c>
      <c r="BO31" s="159">
        <v>16</v>
      </c>
      <c r="BP31" s="45">
        <f t="shared" si="44"/>
        <v>0.23499999999999999</v>
      </c>
      <c r="BQ31" s="119">
        <f>+'[1]Under 5'!AM27+'[1]5 through 17'!AM27</f>
        <v>9174877</v>
      </c>
      <c r="BR31" s="81">
        <f>'Children in Poverty'!BQ31*BP31</f>
        <v>2156096.0949999997</v>
      </c>
      <c r="BS31" s="45">
        <f t="shared" si="45"/>
        <v>0.185</v>
      </c>
      <c r="BT31" s="119">
        <f>+'[1]Under 5'!AH27+'[1]5 through 17'!AH27</f>
        <v>9321509</v>
      </c>
      <c r="BU31" s="146">
        <f>'Children in Poverty'!BT31*BS31</f>
        <v>1724479.165</v>
      </c>
      <c r="BV31" s="5"/>
      <c r="BW31" s="45">
        <f t="shared" si="62"/>
        <v>0.22699999999999998</v>
      </c>
      <c r="BX31" s="121">
        <f>+'[1]Under 5'!AN27+'[1]5 through 17'!AN27</f>
        <v>9153152</v>
      </c>
      <c r="BY31" s="146">
        <f>'Children in Poverty'!BX31*BW31</f>
        <v>2077765.5039999997</v>
      </c>
      <c r="BZ31" s="45">
        <f t="shared" ref="BZ31:BZ52" si="63">AJ31/100</f>
        <v>0.19899999999999998</v>
      </c>
      <c r="CA31" s="119">
        <f>+'[1]Under 5'!AI27+'[1]5 through 17'!AI27</f>
        <v>9293604</v>
      </c>
      <c r="CB31" s="146">
        <f>'Children in Poverty'!CA31*BZ31</f>
        <v>1849427.1959999998</v>
      </c>
      <c r="CC31" s="5"/>
      <c r="CD31" s="42">
        <f t="shared" si="22"/>
        <v>0.21199999999999999</v>
      </c>
      <c r="CE31" s="119">
        <f>+'[1]Under 5'!AO27+'[1]5 through 17'!AO27</f>
        <v>9120916</v>
      </c>
      <c r="CF31" s="148">
        <f>'Children in Poverty'!CE31*CD31</f>
        <v>1933634.192</v>
      </c>
      <c r="CG31" s="181">
        <f t="shared" si="23"/>
        <v>0.22</v>
      </c>
      <c r="CH31" s="119">
        <f>+'[1]Under 5'!AJ27+'[1]5 through 17'!AJ27</f>
        <v>9284094</v>
      </c>
      <c r="CI31" s="146">
        <f>'Children in Poverty'!CG31*CH31</f>
        <v>2042500.68</v>
      </c>
      <c r="CJ31" s="5"/>
      <c r="CK31" s="42">
        <f t="shared" si="46"/>
        <v>0.19899999999999998</v>
      </c>
      <c r="CL31" s="119">
        <f>+'[1]Under 5'!AP27+'[1]5 through 17'!AP27</f>
        <v>9092863</v>
      </c>
      <c r="CM31" s="148">
        <f>'Children in Poverty'!CL31*CK31</f>
        <v>1809479.7369999997</v>
      </c>
      <c r="CN31" s="181">
        <f t="shared" si="47"/>
        <v>0.22800000000000001</v>
      </c>
      <c r="CO31" s="119">
        <f>+'[1]Under 5'!AK27+'[1]5 through 17'!AK27</f>
        <v>9252336</v>
      </c>
      <c r="CP31" s="146">
        <f>'Children in Poverty'!CO31*CN31</f>
        <v>2109532.608</v>
      </c>
      <c r="CQ31"/>
      <c r="CR31" s="42">
        <f t="shared" si="48"/>
        <v>0.18100000000000002</v>
      </c>
      <c r="CS31" s="119">
        <f>+'[1]Under 5'!AQ27+'[1]5 through 17'!AQ27</f>
        <v>9060136</v>
      </c>
      <c r="CT31" s="148">
        <f>'Children in Poverty'!CS31*CR31</f>
        <v>1639884.6160000002</v>
      </c>
      <c r="CU31" s="181">
        <f t="shared" si="49"/>
        <v>0.23800000000000002</v>
      </c>
      <c r="CV31" s="119">
        <f>+'[1]Under 5'!AL27+'[1]5 through 17'!AL27</f>
        <v>9209007</v>
      </c>
      <c r="CW31" s="146">
        <f>'Children in Poverty'!CV31*CU31</f>
        <v>2191743.6660000002</v>
      </c>
      <c r="CX31"/>
      <c r="CY31" s="181">
        <f t="shared" si="50"/>
        <v>0.17399999999999999</v>
      </c>
      <c r="CZ31" s="217">
        <f>+'[2]Under 5'!$AR27+'[2]5 through 17'!$AR27</f>
        <v>8971556</v>
      </c>
      <c r="DA31" s="146">
        <f>'Children in Poverty'!CZ31*CY31</f>
        <v>1561050.7439999999</v>
      </c>
      <c r="DB31" s="181">
        <f t="shared" si="51"/>
        <v>0.23499999999999999</v>
      </c>
      <c r="DC31" s="217">
        <f>+'[2]Under 5'!$AM27+'[2]5 through 17'!$AM27</f>
        <v>9174877</v>
      </c>
      <c r="DD31" s="146">
        <f>'Children in Poverty'!DC31*DB31</f>
        <v>2156096.0949999997</v>
      </c>
      <c r="DE31"/>
      <c r="DF31" s="181">
        <f t="shared" si="52"/>
        <v>0.156</v>
      </c>
      <c r="DG31" s="217">
        <f>+'[2]Under 5'!$AS27+'[2]5 through 17'!$AS27</f>
        <v>8894449</v>
      </c>
      <c r="DH31" s="146">
        <f>'Children in Poverty'!DG31*DF31</f>
        <v>1387534.044</v>
      </c>
      <c r="DI31" s="181">
        <f t="shared" si="53"/>
        <v>0.22699999999999998</v>
      </c>
      <c r="DJ31" s="217">
        <f>+'[2]Under 5'!$AN27+'[2]5 through 17'!$AN27</f>
        <v>9153152</v>
      </c>
      <c r="DK31" s="146">
        <f>'Children in Poverty'!DJ31*DI31</f>
        <v>2077765.5039999997</v>
      </c>
      <c r="DL31" s="311">
        <f t="shared" si="11"/>
        <v>431616.9299999997</v>
      </c>
      <c r="DM31" s="311">
        <f t="shared" si="24"/>
        <v>228338.30799999996</v>
      </c>
      <c r="DN31" s="311">
        <f t="shared" si="12"/>
        <v>-108866.4879999999</v>
      </c>
      <c r="DO31" s="236">
        <f t="shared" si="54"/>
        <v>-144131.31199999969</v>
      </c>
      <c r="DP31" s="236">
        <f t="shared" si="55"/>
        <v>-78330.591000000015</v>
      </c>
      <c r="DQ31" s="236">
        <f t="shared" si="0"/>
        <v>690231.45999999973</v>
      </c>
    </row>
    <row r="32" spans="1:121">
      <c r="A32" s="35" t="s">
        <v>34</v>
      </c>
      <c r="B32" s="92">
        <v>15.3</v>
      </c>
      <c r="C32" s="100">
        <v>18</v>
      </c>
      <c r="D32" s="92">
        <v>17.75</v>
      </c>
      <c r="E32" s="92">
        <v>17.5</v>
      </c>
      <c r="F32" s="92">
        <v>17.25</v>
      </c>
      <c r="G32" s="92">
        <v>17</v>
      </c>
      <c r="H32" s="92">
        <v>15.5</v>
      </c>
      <c r="I32" s="92">
        <v>14</v>
      </c>
      <c r="J32" s="92">
        <v>15</v>
      </c>
      <c r="K32" s="92">
        <v>15</v>
      </c>
      <c r="L32" s="92">
        <v>14</v>
      </c>
      <c r="M32" s="92">
        <v>10</v>
      </c>
      <c r="N32" s="99">
        <v>11.3</v>
      </c>
      <c r="O32" s="100">
        <v>13</v>
      </c>
      <c r="P32" s="92">
        <v>12</v>
      </c>
      <c r="Q32" s="100">
        <v>11</v>
      </c>
      <c r="R32" s="92">
        <v>13.2</v>
      </c>
      <c r="S32" s="92">
        <v>15.3</v>
      </c>
      <c r="T32" s="100">
        <v>14.5</v>
      </c>
      <c r="U32" s="92">
        <v>11.9</v>
      </c>
      <c r="V32" s="92">
        <v>17.100000000000001</v>
      </c>
      <c r="W32" s="100">
        <v>13.4</v>
      </c>
      <c r="X32" s="92">
        <v>14.2</v>
      </c>
      <c r="Y32" s="92">
        <v>15</v>
      </c>
      <c r="Z32" s="100">
        <v>14.9</v>
      </c>
      <c r="AA32" s="92">
        <v>15.7</v>
      </c>
      <c r="AB32" s="92">
        <v>16.5</v>
      </c>
      <c r="AC32" s="100">
        <v>15.4</v>
      </c>
      <c r="AD32" s="92">
        <v>16.3</v>
      </c>
      <c r="AE32" s="92">
        <v>17.2</v>
      </c>
      <c r="AF32" s="100">
        <v>14.1</v>
      </c>
      <c r="AG32" s="92">
        <v>15.1</v>
      </c>
      <c r="AH32" s="92">
        <v>16.100000000000001</v>
      </c>
      <c r="AI32" s="100">
        <v>16.5</v>
      </c>
      <c r="AJ32" s="92">
        <v>17.399999999999999</v>
      </c>
      <c r="AK32" s="92">
        <v>18.299999999999997</v>
      </c>
      <c r="AL32" s="100">
        <v>16.399999999999999</v>
      </c>
      <c r="AM32" s="92">
        <v>17.399999999999999</v>
      </c>
      <c r="AN32" s="92">
        <v>18.399999999999999</v>
      </c>
      <c r="AO32" s="100">
        <v>16.899999999999999</v>
      </c>
      <c r="AP32" s="92">
        <v>17.899999999999999</v>
      </c>
      <c r="AQ32" s="92">
        <v>18.899999999999999</v>
      </c>
      <c r="AR32" s="131">
        <v>17.5</v>
      </c>
      <c r="AS32" s="138">
        <v>18.5</v>
      </c>
      <c r="AT32" s="132">
        <v>19.5</v>
      </c>
      <c r="AU32" s="155">
        <f t="shared" si="60"/>
        <v>15.499999999999998</v>
      </c>
      <c r="AV32" s="138">
        <v>16.899999999999999</v>
      </c>
      <c r="AW32" s="159">
        <f t="shared" si="61"/>
        <v>18.299999999999997</v>
      </c>
      <c r="AX32" s="155">
        <v>14.5</v>
      </c>
      <c r="AY32" s="138">
        <v>15.4</v>
      </c>
      <c r="AZ32" s="174">
        <v>16.3</v>
      </c>
      <c r="BA32" s="132">
        <v>13.899999999999999</v>
      </c>
      <c r="BB32" s="132">
        <v>14.7</v>
      </c>
      <c r="BC32" s="132">
        <v>15.5</v>
      </c>
      <c r="BD32" s="155">
        <v>12.6</v>
      </c>
      <c r="BE32" s="138">
        <v>13.4</v>
      </c>
      <c r="BF32" s="174">
        <v>14.200000000000001</v>
      </c>
      <c r="BG32" s="155">
        <v>11.2</v>
      </c>
      <c r="BH32" s="138">
        <v>12</v>
      </c>
      <c r="BI32" s="174">
        <v>12.8</v>
      </c>
      <c r="BJ32" s="159">
        <v>11</v>
      </c>
      <c r="BK32" s="159">
        <v>11.9</v>
      </c>
      <c r="BL32" s="159">
        <v>12.8</v>
      </c>
      <c r="BM32" s="159">
        <v>10</v>
      </c>
      <c r="BN32" s="132">
        <v>10.9</v>
      </c>
      <c r="BO32" s="159">
        <v>11.8</v>
      </c>
      <c r="BP32" s="45">
        <f t="shared" si="44"/>
        <v>0.16899999999999998</v>
      </c>
      <c r="BQ32" s="119">
        <f>+'[1]Under 5'!AM28+'[1]5 through 17'!AM28</f>
        <v>1237932</v>
      </c>
      <c r="BR32" s="81">
        <f>'Children in Poverty'!BQ32*BP32</f>
        <v>209210.50799999997</v>
      </c>
      <c r="BS32" s="45">
        <f t="shared" si="45"/>
        <v>0.151</v>
      </c>
      <c r="BT32" s="119">
        <f>+'[1]Under 5'!AH28+'[1]5 through 17'!AH28</f>
        <v>1203697</v>
      </c>
      <c r="BU32" s="146">
        <f>'Children in Poverty'!BT32*BS32</f>
        <v>181758.247</v>
      </c>
      <c r="BV32" s="5"/>
      <c r="BW32" s="45">
        <f t="shared" si="62"/>
        <v>0.154</v>
      </c>
      <c r="BX32" s="121">
        <f>+'[1]Under 5'!AN28+'[1]5 through 17'!AN28</f>
        <v>1246372</v>
      </c>
      <c r="BY32" s="146">
        <f>'Children in Poverty'!BX32*BW32</f>
        <v>191941.288</v>
      </c>
      <c r="BZ32" s="45">
        <f t="shared" si="63"/>
        <v>0.17399999999999999</v>
      </c>
      <c r="CA32" s="119">
        <f>+'[1]Under 5'!AI28+'[1]5 through 17'!AI28</f>
        <v>1217397</v>
      </c>
      <c r="CB32" s="146">
        <f>'Children in Poverty'!CA32*BZ32</f>
        <v>211827.07799999998</v>
      </c>
      <c r="CC32" s="5"/>
      <c r="CD32" s="42">
        <f t="shared" si="22"/>
        <v>0.14699999999999999</v>
      </c>
      <c r="CE32" s="119">
        <f>+'[1]Under 5'!AO28+'[1]5 through 17'!AO28</f>
        <v>1257065</v>
      </c>
      <c r="CF32" s="148">
        <f>'Children in Poverty'!CE32*CD32</f>
        <v>184788.55499999999</v>
      </c>
      <c r="CG32" s="181">
        <f t="shared" si="23"/>
        <v>0.17399999999999999</v>
      </c>
      <c r="CH32" s="119">
        <f>+'[1]Under 5'!AJ28+'[1]5 through 17'!AJ28</f>
        <v>1226619</v>
      </c>
      <c r="CI32" s="146">
        <f>'Children in Poverty'!CG32*CH32</f>
        <v>213431.70599999998</v>
      </c>
      <c r="CJ32" s="5"/>
      <c r="CK32" s="42">
        <f t="shared" si="46"/>
        <v>0.13400000000000001</v>
      </c>
      <c r="CL32" s="119">
        <f>+'[1]Under 5'!AP28+'[1]5 through 17'!AP28</f>
        <v>1261372</v>
      </c>
      <c r="CM32" s="148">
        <f>'Children in Poverty'!CL32*CK32</f>
        <v>169023.848</v>
      </c>
      <c r="CN32" s="181">
        <f t="shared" si="47"/>
        <v>0.17899999999999999</v>
      </c>
      <c r="CO32" s="119">
        <f>+'[1]Under 5'!AK28+'[1]5 through 17'!AK28</f>
        <v>1230178</v>
      </c>
      <c r="CP32" s="146">
        <f>'Children in Poverty'!CO32*CN32</f>
        <v>220201.86199999999</v>
      </c>
      <c r="CQ32"/>
      <c r="CR32" s="42">
        <f t="shared" si="48"/>
        <v>0.12</v>
      </c>
      <c r="CS32" s="119">
        <f>+'[1]Under 5'!AQ28+'[1]5 through 17'!AQ28</f>
        <v>1261833</v>
      </c>
      <c r="CT32" s="148">
        <f>'Children in Poverty'!CS32*CR32</f>
        <v>151419.96</v>
      </c>
      <c r="CU32" s="181">
        <f t="shared" si="49"/>
        <v>0.185</v>
      </c>
      <c r="CV32" s="119">
        <f>+'[1]Under 5'!AL28+'[1]5 through 17'!AL28</f>
        <v>1232864</v>
      </c>
      <c r="CW32" s="146">
        <f>'Children in Poverty'!CV32*CU32</f>
        <v>228079.84</v>
      </c>
      <c r="CX32"/>
      <c r="CY32" s="181">
        <f t="shared" si="50"/>
        <v>0.11900000000000001</v>
      </c>
      <c r="CZ32" s="217">
        <f>+'[2]Under 5'!$AR28+'[2]5 through 17'!$AR28</f>
        <v>1263753</v>
      </c>
      <c r="DA32" s="146">
        <f>'Children in Poverty'!CZ32*CY32</f>
        <v>150386.60700000002</v>
      </c>
      <c r="DB32" s="181">
        <f t="shared" si="51"/>
        <v>0.16899999999999998</v>
      </c>
      <c r="DC32" s="217">
        <f>+'[2]Under 5'!$AM28+'[2]5 through 17'!$AM28</f>
        <v>1237932</v>
      </c>
      <c r="DD32" s="146">
        <f>'Children in Poverty'!DC32*DB32</f>
        <v>209210.50799999997</v>
      </c>
      <c r="DE32"/>
      <c r="DF32" s="181">
        <f t="shared" si="52"/>
        <v>0.109</v>
      </c>
      <c r="DG32" s="217">
        <f>+'[2]Under 5'!$AS28+'[2]5 through 17'!$AS28</f>
        <v>1259516</v>
      </c>
      <c r="DH32" s="146">
        <f>'Children in Poverty'!DG32*DF32</f>
        <v>137287.24400000001</v>
      </c>
      <c r="DI32" s="181">
        <f t="shared" si="53"/>
        <v>0.154</v>
      </c>
      <c r="DJ32" s="217">
        <f>+'[2]Under 5'!$AN28+'[2]5 through 17'!$AN28</f>
        <v>1246372</v>
      </c>
      <c r="DK32" s="146">
        <f>'Children in Poverty'!DJ32*DI32</f>
        <v>191941.288</v>
      </c>
      <c r="DL32" s="311">
        <f t="shared" si="11"/>
        <v>27452.260999999969</v>
      </c>
      <c r="DM32" s="311">
        <f t="shared" si="24"/>
        <v>-19885.789999999979</v>
      </c>
      <c r="DN32" s="311">
        <f t="shared" si="12"/>
        <v>-28643.150999999983</v>
      </c>
      <c r="DO32" s="236">
        <f t="shared" si="54"/>
        <v>-7152.7330000000075</v>
      </c>
      <c r="DP32" s="236">
        <f t="shared" si="55"/>
        <v>-17269.219999999972</v>
      </c>
      <c r="DQ32" s="236">
        <f t="shared" si="0"/>
        <v>54654.043999999994</v>
      </c>
    </row>
    <row r="33" spans="1:121">
      <c r="A33" s="35" t="s">
        <v>35</v>
      </c>
      <c r="B33" s="92">
        <v>11.6</v>
      </c>
      <c r="C33" s="100">
        <v>15</v>
      </c>
      <c r="D33" s="92">
        <v>15</v>
      </c>
      <c r="E33" s="92">
        <v>15</v>
      </c>
      <c r="F33" s="92">
        <v>15</v>
      </c>
      <c r="G33" s="92">
        <v>15</v>
      </c>
      <c r="H33" s="92">
        <v>14.5</v>
      </c>
      <c r="I33" s="92">
        <v>14</v>
      </c>
      <c r="J33" s="92">
        <v>18</v>
      </c>
      <c r="K33" s="92">
        <v>16</v>
      </c>
      <c r="L33" s="92">
        <v>15</v>
      </c>
      <c r="M33" s="92">
        <v>13</v>
      </c>
      <c r="N33" s="99">
        <v>14.1</v>
      </c>
      <c r="O33" s="100">
        <v>14</v>
      </c>
      <c r="P33" s="92">
        <v>14</v>
      </c>
      <c r="Q33" s="100">
        <v>13.4</v>
      </c>
      <c r="R33" s="92">
        <v>15.3</v>
      </c>
      <c r="S33" s="92">
        <v>17.100000000000001</v>
      </c>
      <c r="T33" s="100">
        <v>14.4</v>
      </c>
      <c r="U33" s="92">
        <v>11.2</v>
      </c>
      <c r="V33" s="92">
        <v>17.600000000000001</v>
      </c>
      <c r="W33" s="100">
        <v>10.8</v>
      </c>
      <c r="X33" s="92">
        <v>12.7</v>
      </c>
      <c r="Y33" s="92">
        <v>14.6</v>
      </c>
      <c r="Z33" s="100">
        <v>9.8000000000000007</v>
      </c>
      <c r="AA33" s="92">
        <v>11.4</v>
      </c>
      <c r="AB33" s="92">
        <v>13</v>
      </c>
      <c r="AC33" s="100">
        <v>8.3000000000000007</v>
      </c>
      <c r="AD33" s="92">
        <v>9.8000000000000007</v>
      </c>
      <c r="AE33" s="92">
        <v>11.3</v>
      </c>
      <c r="AF33" s="100">
        <v>8.5</v>
      </c>
      <c r="AG33" s="92">
        <v>10</v>
      </c>
      <c r="AH33" s="92">
        <v>11.5</v>
      </c>
      <c r="AI33" s="100">
        <v>12.9</v>
      </c>
      <c r="AJ33" s="92">
        <v>13.8</v>
      </c>
      <c r="AK33" s="92">
        <v>14.700000000000001</v>
      </c>
      <c r="AL33" s="100">
        <v>12.200000000000001</v>
      </c>
      <c r="AM33" s="92">
        <v>13.9</v>
      </c>
      <c r="AN33" s="92">
        <v>15.6</v>
      </c>
      <c r="AO33" s="100">
        <v>15</v>
      </c>
      <c r="AP33" s="92">
        <v>17</v>
      </c>
      <c r="AQ33" s="92">
        <v>19</v>
      </c>
      <c r="AR33" s="131">
        <v>15.400000000000002</v>
      </c>
      <c r="AS33" s="138">
        <v>17.100000000000001</v>
      </c>
      <c r="AT33" s="132">
        <v>18.8</v>
      </c>
      <c r="AU33" s="155">
        <f t="shared" si="60"/>
        <v>11.9</v>
      </c>
      <c r="AV33" s="138">
        <v>13.3</v>
      </c>
      <c r="AW33" s="159">
        <f t="shared" si="61"/>
        <v>14.700000000000001</v>
      </c>
      <c r="AX33" s="155">
        <v>13.2</v>
      </c>
      <c r="AY33" s="138">
        <v>14.7</v>
      </c>
      <c r="AZ33" s="174">
        <v>16.2</v>
      </c>
      <c r="BA33" s="132">
        <v>12.6</v>
      </c>
      <c r="BB33" s="132">
        <v>14.2</v>
      </c>
      <c r="BC33" s="132">
        <v>15.799999999999999</v>
      </c>
      <c r="BD33" s="155">
        <v>8.6999999999999993</v>
      </c>
      <c r="BE33" s="138">
        <v>10.1</v>
      </c>
      <c r="BF33" s="174">
        <v>11.5</v>
      </c>
      <c r="BG33" s="155">
        <v>10</v>
      </c>
      <c r="BH33" s="138">
        <v>11.5</v>
      </c>
      <c r="BI33" s="174">
        <v>13</v>
      </c>
      <c r="BJ33" s="159">
        <v>10.1</v>
      </c>
      <c r="BK33" s="159">
        <v>11.9</v>
      </c>
      <c r="BL33" s="159">
        <v>13.700000000000001</v>
      </c>
      <c r="BM33" s="159">
        <v>10.4</v>
      </c>
      <c r="BN33" s="132">
        <v>12.4</v>
      </c>
      <c r="BO33" s="159">
        <v>14.4</v>
      </c>
      <c r="BP33" s="45">
        <f t="shared" si="44"/>
        <v>0.13300000000000001</v>
      </c>
      <c r="BQ33" s="119">
        <f>+'[1]Under 5'!AM29+'[1]5 through 17'!AM29</f>
        <v>307266</v>
      </c>
      <c r="BR33" s="81">
        <f>'Children in Poverty'!BQ33*BP33</f>
        <v>40866.378000000004</v>
      </c>
      <c r="BS33" s="45">
        <f t="shared" si="45"/>
        <v>0.1</v>
      </c>
      <c r="BT33" s="119">
        <f>+'[1]Under 5'!AH29+'[1]5 through 17'!AH29</f>
        <v>300320</v>
      </c>
      <c r="BU33" s="146">
        <f>'Children in Poverty'!BT33*BS33</f>
        <v>30032</v>
      </c>
      <c r="BV33" s="5"/>
      <c r="BW33" s="45">
        <f t="shared" si="62"/>
        <v>0.14699999999999999</v>
      </c>
      <c r="BX33" s="121">
        <f>+'[1]Under 5'!AN29+'[1]5 through 17'!AN29</f>
        <v>308444</v>
      </c>
      <c r="BY33" s="146">
        <f>'Children in Poverty'!BX33*BW33</f>
        <v>45341.267999999996</v>
      </c>
      <c r="BZ33" s="45">
        <f t="shared" si="63"/>
        <v>0.13800000000000001</v>
      </c>
      <c r="CA33" s="119">
        <f>+'[1]Under 5'!AI29+'[1]5 through 17'!AI29</f>
        <v>302239</v>
      </c>
      <c r="CB33" s="146">
        <f>'Children in Poverty'!CA33*BZ33</f>
        <v>41708.982000000004</v>
      </c>
      <c r="CC33" s="5"/>
      <c r="CD33" s="42">
        <f t="shared" si="22"/>
        <v>0.14199999999999999</v>
      </c>
      <c r="CE33" s="119">
        <f>+'[1]Under 5'!AO29+'[1]5 through 17'!AO29</f>
        <v>310833</v>
      </c>
      <c r="CF33" s="148">
        <f>'Children in Poverty'!CE33*CD33</f>
        <v>44138.285999999993</v>
      </c>
      <c r="CG33" s="181">
        <f t="shared" si="23"/>
        <v>0.13900000000000001</v>
      </c>
      <c r="CH33" s="119">
        <f>+'[1]Under 5'!AJ29+'[1]5 through 17'!AJ29</f>
        <v>303812</v>
      </c>
      <c r="CI33" s="146">
        <f>'Children in Poverty'!CG33*CH33</f>
        <v>42229.868000000002</v>
      </c>
      <c r="CJ33" s="5"/>
      <c r="CK33" s="42">
        <f t="shared" si="46"/>
        <v>0.10099999999999999</v>
      </c>
      <c r="CL33" s="119">
        <f>+'[1]Under 5'!AP29+'[1]5 through 17'!AP29</f>
        <v>308016</v>
      </c>
      <c r="CM33" s="148">
        <f>'Children in Poverty'!CL33*CK33</f>
        <v>31109.615999999998</v>
      </c>
      <c r="CN33" s="181">
        <f t="shared" si="47"/>
        <v>0.17</v>
      </c>
      <c r="CO33" s="119">
        <f>+'[1]Under 5'!AK29+'[1]5 through 17'!AK29</f>
        <v>305396</v>
      </c>
      <c r="CP33" s="146">
        <f>'Children in Poverty'!CO33*CN33</f>
        <v>51917.320000000007</v>
      </c>
      <c r="CQ33" s="10"/>
      <c r="CR33" s="42">
        <f t="shared" si="48"/>
        <v>0.115</v>
      </c>
      <c r="CS33" s="119">
        <f>+'[1]Under 5'!AQ29+'[1]5 through 17'!AQ29</f>
        <v>305744</v>
      </c>
      <c r="CT33" s="148">
        <f>'Children in Poverty'!CS33*CR33</f>
        <v>35160.560000000005</v>
      </c>
      <c r="CU33" s="181">
        <f t="shared" si="49"/>
        <v>0.17100000000000001</v>
      </c>
      <c r="CV33" s="119">
        <f>+'[1]Under 5'!AL29+'[1]5 through 17'!AL29</f>
        <v>305981</v>
      </c>
      <c r="CW33" s="146">
        <f>'Children in Poverty'!CV33*CU33</f>
        <v>52322.751000000004</v>
      </c>
      <c r="CX33" s="10"/>
      <c r="CY33" s="181">
        <f t="shared" si="50"/>
        <v>0.11900000000000001</v>
      </c>
      <c r="CZ33" s="217">
        <f>+'[2]Under 5'!$AR29+'[2]5 through 17'!$AR29</f>
        <v>302741</v>
      </c>
      <c r="DA33" s="146">
        <f>'Children in Poverty'!CZ33*CY33</f>
        <v>36026.179000000004</v>
      </c>
      <c r="DB33" s="181">
        <f t="shared" si="51"/>
        <v>0.13300000000000001</v>
      </c>
      <c r="DC33" s="217">
        <f>+'[2]Under 5'!$AM29+'[2]5 through 17'!$AM29</f>
        <v>307266</v>
      </c>
      <c r="DD33" s="146">
        <f>'Children in Poverty'!DC33*DB33</f>
        <v>40866.378000000004</v>
      </c>
      <c r="DE33" s="10"/>
      <c r="DF33" s="181">
        <f t="shared" si="52"/>
        <v>0.124</v>
      </c>
      <c r="DG33" s="217">
        <f>+'[2]Under 5'!$AS29+'[2]5 through 17'!$AS29</f>
        <v>299867</v>
      </c>
      <c r="DH33" s="146">
        <f>'Children in Poverty'!DG33*DF33</f>
        <v>37183.508000000002</v>
      </c>
      <c r="DI33" s="181">
        <f t="shared" si="53"/>
        <v>0.14699999999999999</v>
      </c>
      <c r="DJ33" s="217">
        <f>+'[2]Under 5'!$AN29+'[2]5 through 17'!$AN29</f>
        <v>308444</v>
      </c>
      <c r="DK33" s="146">
        <f>'Children in Poverty'!DJ33*DI33</f>
        <v>45341.267999999996</v>
      </c>
      <c r="DL33" s="311">
        <f t="shared" si="11"/>
        <v>10834.378000000004</v>
      </c>
      <c r="DM33" s="311">
        <f t="shared" si="24"/>
        <v>3632.2859999999928</v>
      </c>
      <c r="DN33" s="311">
        <f t="shared" si="12"/>
        <v>1908.4179999999906</v>
      </c>
      <c r="DO33" s="236">
        <f t="shared" si="54"/>
        <v>-1202.9820000000036</v>
      </c>
      <c r="DP33" s="236">
        <f t="shared" si="55"/>
        <v>4474.8899999999921</v>
      </c>
      <c r="DQ33" s="236">
        <f t="shared" si="0"/>
        <v>8157.7599999999948</v>
      </c>
    </row>
    <row r="34" spans="1:121">
      <c r="A34" s="35" t="s">
        <v>36</v>
      </c>
      <c r="B34" s="92">
        <v>16.2</v>
      </c>
      <c r="C34" s="100">
        <v>19</v>
      </c>
      <c r="D34" s="92">
        <v>18.25</v>
      </c>
      <c r="E34" s="92">
        <v>17.5</v>
      </c>
      <c r="F34" s="92">
        <v>16.75</v>
      </c>
      <c r="G34" s="92">
        <v>16</v>
      </c>
      <c r="H34" s="92">
        <v>16.5</v>
      </c>
      <c r="I34" s="92">
        <v>17</v>
      </c>
      <c r="J34" s="92">
        <v>16</v>
      </c>
      <c r="K34" s="92">
        <v>17</v>
      </c>
      <c r="L34" s="92">
        <v>17</v>
      </c>
      <c r="M34" s="92">
        <v>14</v>
      </c>
      <c r="N34" s="99">
        <v>14.3</v>
      </c>
      <c r="O34" s="100">
        <v>15</v>
      </c>
      <c r="P34" s="92">
        <v>16</v>
      </c>
      <c r="Q34" s="100">
        <v>15</v>
      </c>
      <c r="R34" s="92">
        <v>17.600000000000001</v>
      </c>
      <c r="S34" s="92">
        <v>20.2</v>
      </c>
      <c r="T34" s="100">
        <v>19.600000000000001</v>
      </c>
      <c r="U34" s="92">
        <v>17.100000000000001</v>
      </c>
      <c r="V34" s="92">
        <v>22.1</v>
      </c>
      <c r="W34" s="100">
        <v>16.2</v>
      </c>
      <c r="X34" s="92">
        <v>17.7</v>
      </c>
      <c r="Y34" s="92">
        <v>19.2</v>
      </c>
      <c r="Z34" s="100">
        <v>13.8</v>
      </c>
      <c r="AA34" s="92">
        <v>15.1</v>
      </c>
      <c r="AB34" s="92">
        <v>16.399999999999999</v>
      </c>
      <c r="AC34" s="100">
        <v>14.4</v>
      </c>
      <c r="AD34" s="92">
        <v>15.9</v>
      </c>
      <c r="AE34" s="92">
        <v>17.399999999999999</v>
      </c>
      <c r="AF34" s="100">
        <v>14.3</v>
      </c>
      <c r="AG34" s="92">
        <v>15.8</v>
      </c>
      <c r="AH34" s="92">
        <v>17.3</v>
      </c>
      <c r="AI34" s="100">
        <v>17.200000000000003</v>
      </c>
      <c r="AJ34" s="92">
        <v>18.100000000000001</v>
      </c>
      <c r="AK34" s="92">
        <v>19</v>
      </c>
      <c r="AL34" s="100">
        <v>17.7</v>
      </c>
      <c r="AM34" s="92">
        <v>19</v>
      </c>
      <c r="AN34" s="92">
        <v>20.3</v>
      </c>
      <c r="AO34" s="100">
        <v>18.7</v>
      </c>
      <c r="AP34" s="92">
        <v>20.399999999999999</v>
      </c>
      <c r="AQ34" s="92">
        <v>22.099999999999998</v>
      </c>
      <c r="AR34" s="131">
        <v>18.899999999999999</v>
      </c>
      <c r="AS34" s="138">
        <v>20.7</v>
      </c>
      <c r="AT34" s="132">
        <v>22.5</v>
      </c>
      <c r="AU34" s="155">
        <f t="shared" si="60"/>
        <v>17.700000000000003</v>
      </c>
      <c r="AV34" s="138">
        <v>19.100000000000001</v>
      </c>
      <c r="AW34" s="159">
        <f t="shared" si="61"/>
        <v>20.5</v>
      </c>
      <c r="AX34" s="155">
        <v>17.2</v>
      </c>
      <c r="AY34" s="138">
        <v>18.8</v>
      </c>
      <c r="AZ34" s="174">
        <v>20.400000000000002</v>
      </c>
      <c r="BA34" s="132">
        <v>16.3</v>
      </c>
      <c r="BB34" s="132">
        <v>17.8</v>
      </c>
      <c r="BC34" s="132">
        <v>19.3</v>
      </c>
      <c r="BD34" s="155">
        <v>15.899999999999999</v>
      </c>
      <c r="BE34" s="138">
        <v>17.7</v>
      </c>
      <c r="BF34" s="174">
        <v>19.5</v>
      </c>
      <c r="BG34" s="155">
        <v>13.600000000000001</v>
      </c>
      <c r="BH34" s="138">
        <v>15.3</v>
      </c>
      <c r="BI34" s="174">
        <v>17</v>
      </c>
      <c r="BJ34" s="159">
        <v>12.700000000000001</v>
      </c>
      <c r="BK34" s="159">
        <v>14.3</v>
      </c>
      <c r="BL34" s="159">
        <v>15.9</v>
      </c>
      <c r="BM34" s="159">
        <v>11.6</v>
      </c>
      <c r="BN34" s="132">
        <v>13.2</v>
      </c>
      <c r="BO34" s="159">
        <v>14.799999999999999</v>
      </c>
      <c r="BP34" s="45">
        <f t="shared" si="44"/>
        <v>0.191</v>
      </c>
      <c r="BQ34" s="119">
        <f>+'[1]Under 5'!AM30+'[1]5 through 17'!AM30</f>
        <v>427781</v>
      </c>
      <c r="BR34" s="81">
        <f>'Children in Poverty'!BQ34*BP34</f>
        <v>81706.171000000002</v>
      </c>
      <c r="BS34" s="45">
        <f t="shared" si="45"/>
        <v>0.158</v>
      </c>
      <c r="BT34" s="119">
        <f>+'[1]Under 5'!AH30+'[1]5 through 17'!AH30</f>
        <v>421648</v>
      </c>
      <c r="BU34" s="146">
        <f>'Children in Poverty'!BT34*BS34</f>
        <v>66620.384000000005</v>
      </c>
      <c r="BV34" s="5"/>
      <c r="BW34" s="45">
        <f t="shared" si="62"/>
        <v>0.188</v>
      </c>
      <c r="BX34" s="121">
        <f>+'[1]Under 5'!AN30+'[1]5 through 17'!AN30</f>
        <v>431080</v>
      </c>
      <c r="BY34" s="146">
        <f>'Children in Poverty'!BX34*BW34</f>
        <v>81043.039999999994</v>
      </c>
      <c r="BZ34" s="45">
        <f t="shared" si="63"/>
        <v>0.18100000000000002</v>
      </c>
      <c r="CA34" s="119">
        <f>+'[1]Under 5'!AI30+'[1]5 through 17'!AI30</f>
        <v>426258</v>
      </c>
      <c r="CB34" s="146">
        <f>'Children in Poverty'!CA34*BZ34</f>
        <v>77152.698000000004</v>
      </c>
      <c r="CC34" s="5"/>
      <c r="CD34" s="42">
        <f t="shared" si="22"/>
        <v>0.17800000000000002</v>
      </c>
      <c r="CE34" s="119">
        <f>+'[1]Under 5'!AO30+'[1]5 through 17'!AO30</f>
        <v>432837</v>
      </c>
      <c r="CF34" s="148">
        <f>'Children in Poverty'!CE34*CD34</f>
        <v>77044.986000000004</v>
      </c>
      <c r="CG34" s="181">
        <f t="shared" si="23"/>
        <v>0.19</v>
      </c>
      <c r="CH34" s="119">
        <f>+'[1]Under 5'!AJ30+'[1]5 through 17'!AJ30</f>
        <v>428961</v>
      </c>
      <c r="CI34" s="146">
        <f>'Children in Poverty'!CG34*CH34</f>
        <v>81502.59</v>
      </c>
      <c r="CJ34" s="5"/>
      <c r="CK34" s="42">
        <f t="shared" si="46"/>
        <v>0.17699999999999999</v>
      </c>
      <c r="CL34" s="119">
        <f>+'[1]Under 5'!AP30+'[1]5 through 17'!AP30</f>
        <v>437173</v>
      </c>
      <c r="CM34" s="148">
        <f>'Children in Poverty'!CL34*CK34</f>
        <v>77379.620999999999</v>
      </c>
      <c r="CN34" s="181">
        <f t="shared" si="47"/>
        <v>0.20399999999999999</v>
      </c>
      <c r="CO34" s="119">
        <f>+'[1]Under 5'!AK30+'[1]5 through 17'!AK30</f>
        <v>428535</v>
      </c>
      <c r="CP34" s="146">
        <f>'Children in Poverty'!CO34*CN34</f>
        <v>87421.14</v>
      </c>
      <c r="CQ34" s="10"/>
      <c r="CR34" s="42">
        <f t="shared" si="48"/>
        <v>0.153</v>
      </c>
      <c r="CS34" s="119">
        <f>+'[1]Under 5'!AQ30+'[1]5 through 17'!AQ30</f>
        <v>443792</v>
      </c>
      <c r="CT34" s="148">
        <f>'Children in Poverty'!CS34*CR34</f>
        <v>67900.175999999992</v>
      </c>
      <c r="CU34" s="181">
        <f t="shared" si="49"/>
        <v>0.20699999999999999</v>
      </c>
      <c r="CV34" s="119">
        <f>+'[1]Under 5'!AL30+'[1]5 through 17'!AL30</f>
        <v>427177</v>
      </c>
      <c r="CW34" s="146">
        <f>'Children in Poverty'!CV34*CU34</f>
        <v>88425.638999999996</v>
      </c>
      <c r="CX34" s="10"/>
      <c r="CY34" s="181">
        <f t="shared" si="50"/>
        <v>0.14300000000000002</v>
      </c>
      <c r="CZ34" s="217">
        <f>+'[2]Under 5'!$AR30+'[2]5 through 17'!$AR30</f>
        <v>444839</v>
      </c>
      <c r="DA34" s="146">
        <f>'Children in Poverty'!CZ34*CY34</f>
        <v>63611.977000000006</v>
      </c>
      <c r="DB34" s="181">
        <f t="shared" si="51"/>
        <v>0.191</v>
      </c>
      <c r="DC34" s="217">
        <f>+'[2]Under 5'!$AM30+'[2]5 through 17'!$AM30</f>
        <v>427781</v>
      </c>
      <c r="DD34" s="146">
        <f>'Children in Poverty'!DC34*DB34</f>
        <v>81706.171000000002</v>
      </c>
      <c r="DE34" s="10"/>
      <c r="DF34" s="181">
        <f t="shared" si="52"/>
        <v>0.13200000000000001</v>
      </c>
      <c r="DG34" s="217">
        <f>+'[2]Under 5'!$AS30+'[2]5 through 17'!$AS30</f>
        <v>448201</v>
      </c>
      <c r="DH34" s="146">
        <f>'Children in Poverty'!DG34*DF34</f>
        <v>59162.531999999999</v>
      </c>
      <c r="DI34" s="181">
        <f t="shared" si="53"/>
        <v>0.188</v>
      </c>
      <c r="DJ34" s="217">
        <f>+'[2]Under 5'!$AN30+'[2]5 through 17'!$AN30</f>
        <v>431080</v>
      </c>
      <c r="DK34" s="146">
        <f>'Children in Poverty'!DJ34*DI34</f>
        <v>81043.039999999994</v>
      </c>
      <c r="DL34" s="311">
        <f t="shared" si="11"/>
        <v>15085.786999999997</v>
      </c>
      <c r="DM34" s="311">
        <f t="shared" si="24"/>
        <v>3890.3419999999896</v>
      </c>
      <c r="DN34" s="311">
        <f t="shared" si="12"/>
        <v>-4457.6039999999921</v>
      </c>
      <c r="DO34" s="236">
        <f t="shared" si="54"/>
        <v>-3998.0539999999892</v>
      </c>
      <c r="DP34" s="236">
        <f t="shared" si="55"/>
        <v>-663.1310000000085</v>
      </c>
      <c r="DQ34" s="236">
        <f t="shared" si="0"/>
        <v>21880.507999999994</v>
      </c>
    </row>
    <row r="35" spans="1:121">
      <c r="A35" s="35" t="s">
        <v>37</v>
      </c>
      <c r="B35" s="92">
        <v>20.5</v>
      </c>
      <c r="C35" s="100">
        <v>22</v>
      </c>
      <c r="D35" s="92">
        <v>21.5</v>
      </c>
      <c r="E35" s="92">
        <v>21</v>
      </c>
      <c r="F35" s="92">
        <v>20.5</v>
      </c>
      <c r="G35" s="92">
        <v>20</v>
      </c>
      <c r="H35" s="92">
        <v>21</v>
      </c>
      <c r="I35" s="92">
        <v>22</v>
      </c>
      <c r="J35" s="92">
        <v>21</v>
      </c>
      <c r="K35" s="92">
        <v>21</v>
      </c>
      <c r="L35" s="92">
        <v>22</v>
      </c>
      <c r="M35" s="92">
        <v>17</v>
      </c>
      <c r="N35" s="99">
        <v>19</v>
      </c>
      <c r="O35" s="100">
        <v>20</v>
      </c>
      <c r="P35" s="92">
        <v>20</v>
      </c>
      <c r="Q35" s="100">
        <v>15.3</v>
      </c>
      <c r="R35" s="92">
        <v>18</v>
      </c>
      <c r="S35" s="92">
        <v>20.8</v>
      </c>
      <c r="T35" s="100">
        <v>19.2</v>
      </c>
      <c r="U35" s="92">
        <v>17.3</v>
      </c>
      <c r="V35" s="92">
        <v>21.1</v>
      </c>
      <c r="W35" s="100">
        <v>17.8</v>
      </c>
      <c r="X35" s="92">
        <v>20.100000000000001</v>
      </c>
      <c r="Y35" s="92">
        <v>22.4</v>
      </c>
      <c r="Z35" s="100">
        <v>15.5</v>
      </c>
      <c r="AA35" s="92">
        <v>17.3</v>
      </c>
      <c r="AB35" s="92">
        <v>19.100000000000001</v>
      </c>
      <c r="AC35" s="100">
        <v>16.7</v>
      </c>
      <c r="AD35" s="92">
        <v>18.3</v>
      </c>
      <c r="AE35" s="92">
        <v>19.899999999999999</v>
      </c>
      <c r="AF35" s="100">
        <v>18.400000000000002</v>
      </c>
      <c r="AG35" s="92">
        <v>20.6</v>
      </c>
      <c r="AH35" s="92">
        <v>22.8</v>
      </c>
      <c r="AI35" s="100">
        <v>20.5</v>
      </c>
      <c r="AJ35" s="92">
        <v>21.4</v>
      </c>
      <c r="AK35" s="92">
        <v>22.299999999999997</v>
      </c>
      <c r="AL35" s="100">
        <v>18</v>
      </c>
      <c r="AM35" s="92">
        <v>20.100000000000001</v>
      </c>
      <c r="AN35" s="92">
        <v>22.200000000000003</v>
      </c>
      <c r="AO35" s="100">
        <v>17.899999999999999</v>
      </c>
      <c r="AP35" s="92">
        <v>19.7</v>
      </c>
      <c r="AQ35" s="92">
        <v>21.5</v>
      </c>
      <c r="AR35" s="131">
        <v>18.400000000000002</v>
      </c>
      <c r="AS35" s="138">
        <v>20.3</v>
      </c>
      <c r="AT35" s="132">
        <v>22.2</v>
      </c>
      <c r="AU35" s="155">
        <f t="shared" si="60"/>
        <v>19.900000000000002</v>
      </c>
      <c r="AV35" s="138">
        <v>21.3</v>
      </c>
      <c r="AW35" s="159">
        <f t="shared" si="61"/>
        <v>22.7</v>
      </c>
      <c r="AX35" s="155">
        <v>16.8</v>
      </c>
      <c r="AY35" s="138">
        <v>18.5</v>
      </c>
      <c r="AZ35" s="174">
        <v>20.2</v>
      </c>
      <c r="BA35" s="132">
        <v>17.000000000000004</v>
      </c>
      <c r="BB35" s="132">
        <v>19.400000000000002</v>
      </c>
      <c r="BC35" s="132">
        <v>21.8</v>
      </c>
      <c r="BD35" s="155">
        <v>13.299999999999999</v>
      </c>
      <c r="BE35" s="138">
        <v>15.1</v>
      </c>
      <c r="BF35" s="174">
        <v>16.899999999999999</v>
      </c>
      <c r="BG35" s="155">
        <v>13</v>
      </c>
      <c r="BH35" s="138">
        <v>14.7</v>
      </c>
      <c r="BI35" s="174">
        <v>16.399999999999999</v>
      </c>
      <c r="BJ35" s="159">
        <v>14.2</v>
      </c>
      <c r="BK35" s="159">
        <v>16</v>
      </c>
      <c r="BL35" s="159">
        <v>17.8</v>
      </c>
      <c r="BM35" s="159">
        <v>13</v>
      </c>
      <c r="BN35" s="132">
        <v>14.9</v>
      </c>
      <c r="BO35" s="159">
        <v>16.8</v>
      </c>
      <c r="BP35" s="45">
        <f t="shared" si="44"/>
        <v>0.21299999999999999</v>
      </c>
      <c r="BQ35" s="119">
        <f>+'[1]Under 5'!AM31+'[1]5 through 17'!AM31</f>
        <v>223981</v>
      </c>
      <c r="BR35" s="81">
        <f>'Children in Poverty'!BQ35*BP35</f>
        <v>47707.953000000001</v>
      </c>
      <c r="BS35" s="45">
        <f t="shared" si="45"/>
        <v>0.20600000000000002</v>
      </c>
      <c r="BT35" s="119">
        <f>+'[1]Under 5'!AH31+'[1]5 through 17'!AH31</f>
        <v>223639</v>
      </c>
      <c r="BU35" s="146">
        <f>'Children in Poverty'!BT35*BS35</f>
        <v>46069.634000000005</v>
      </c>
      <c r="BV35" s="5"/>
      <c r="BW35" s="45">
        <f t="shared" si="62"/>
        <v>0.185</v>
      </c>
      <c r="BX35" s="121">
        <f>+'[1]Under 5'!AN31+'[1]5 through 17'!AN31</f>
        <v>225024</v>
      </c>
      <c r="BY35" s="146">
        <f>'Children in Poverty'!BX35*BW35</f>
        <v>41629.440000000002</v>
      </c>
      <c r="BZ35" s="45">
        <f t="shared" si="63"/>
        <v>0.214</v>
      </c>
      <c r="CA35" s="119">
        <f>+'[1]Under 5'!AI31+'[1]5 through 17'!AI31</f>
        <v>223381</v>
      </c>
      <c r="CB35" s="146">
        <f>'Children in Poverty'!CA35*BZ35</f>
        <v>47803.534</v>
      </c>
      <c r="CC35" s="5"/>
      <c r="CD35" s="42">
        <f t="shared" si="22"/>
        <v>0.19400000000000003</v>
      </c>
      <c r="CE35" s="119">
        <f>+'[1]Under 5'!AO31+'[1]5 through 17'!AO31</f>
        <v>226420</v>
      </c>
      <c r="CF35" s="148">
        <f>'Children in Poverty'!CE35*CD35</f>
        <v>43925.48000000001</v>
      </c>
      <c r="CG35" s="181">
        <f t="shared" si="23"/>
        <v>0.20100000000000001</v>
      </c>
      <c r="CH35" s="119">
        <f>+'[1]Under 5'!AJ31+'[1]5 through 17'!AJ31</f>
        <v>223292</v>
      </c>
      <c r="CI35" s="146">
        <f>'Children in Poverty'!CG35*CH35</f>
        <v>44881.692000000003</v>
      </c>
      <c r="CJ35" s="5"/>
      <c r="CK35" s="42">
        <f t="shared" si="46"/>
        <v>0.151</v>
      </c>
      <c r="CL35" s="119">
        <f>+'[1]Under 5'!AP31+'[1]5 through 17'!AP31</f>
        <v>227611</v>
      </c>
      <c r="CM35" s="148">
        <f>'Children in Poverty'!CL35*CK35</f>
        <v>34369.260999999999</v>
      </c>
      <c r="CN35" s="181">
        <f t="shared" si="47"/>
        <v>0.19699999999999998</v>
      </c>
      <c r="CO35" s="119">
        <f>+'[1]Under 5'!AK31+'[1]5 through 17'!AK31</f>
        <v>222977</v>
      </c>
      <c r="CP35" s="146">
        <f>'Children in Poverty'!CO35*CN35</f>
        <v>43926.468999999997</v>
      </c>
      <c r="CQ35" s="10"/>
      <c r="CR35" s="42">
        <f t="shared" si="48"/>
        <v>0.14699999999999999</v>
      </c>
      <c r="CS35" s="119">
        <f>+'[1]Under 5'!AQ31+'[1]5 through 17'!AQ31</f>
        <v>228889</v>
      </c>
      <c r="CT35" s="148">
        <f>'Children in Poverty'!CS35*CR35</f>
        <v>33646.682999999997</v>
      </c>
      <c r="CU35" s="181">
        <f t="shared" si="49"/>
        <v>0.20300000000000001</v>
      </c>
      <c r="CV35" s="119">
        <f>+'[1]Under 5'!AL31+'[1]5 through 17'!AL31</f>
        <v>222905</v>
      </c>
      <c r="CW35" s="146">
        <f>'Children in Poverty'!CV35*CU35</f>
        <v>45249.715000000004</v>
      </c>
      <c r="CX35" s="10"/>
      <c r="CY35" s="181">
        <f t="shared" si="50"/>
        <v>0.16</v>
      </c>
      <c r="CZ35" s="217">
        <f>+'[2]Under 5'!$AR31+'[2]5 through 17'!$AR31</f>
        <v>228749</v>
      </c>
      <c r="DA35" s="146">
        <f>'Children in Poverty'!CZ35*CY35</f>
        <v>36599.840000000004</v>
      </c>
      <c r="DB35" s="181">
        <f t="shared" si="51"/>
        <v>0.21299999999999999</v>
      </c>
      <c r="DC35" s="217">
        <f>+'[2]Under 5'!$AM31+'[2]5 through 17'!$AM31</f>
        <v>223981</v>
      </c>
      <c r="DD35" s="146">
        <f>'Children in Poverty'!DC35*DB35</f>
        <v>47707.953000000001</v>
      </c>
      <c r="DE35" s="10"/>
      <c r="DF35" s="181">
        <f t="shared" si="52"/>
        <v>0.14899999999999999</v>
      </c>
      <c r="DG35" s="217">
        <f>+'[2]Under 5'!$AS31+'[2]5 through 17'!$AS31</f>
        <v>228588</v>
      </c>
      <c r="DH35" s="146">
        <f>'Children in Poverty'!DG35*DF35</f>
        <v>34059.612000000001</v>
      </c>
      <c r="DI35" s="181">
        <f t="shared" si="53"/>
        <v>0.185</v>
      </c>
      <c r="DJ35" s="217">
        <f>+'[2]Under 5'!$AN31+'[2]5 through 17'!$AN31</f>
        <v>225024</v>
      </c>
      <c r="DK35" s="146">
        <f>'Children in Poverty'!DJ35*DI35</f>
        <v>41629.440000000002</v>
      </c>
      <c r="DL35" s="311">
        <f t="shared" si="11"/>
        <v>1638.3189999999959</v>
      </c>
      <c r="DM35" s="311">
        <f t="shared" si="24"/>
        <v>-6174.0939999999973</v>
      </c>
      <c r="DN35" s="311">
        <f t="shared" si="12"/>
        <v>-956.21199999999226</v>
      </c>
      <c r="DO35" s="236">
        <f t="shared" si="54"/>
        <v>2296.0400000000081</v>
      </c>
      <c r="DP35" s="236">
        <f t="shared" si="55"/>
        <v>-6078.512999999999</v>
      </c>
      <c r="DQ35" s="236">
        <f t="shared" si="0"/>
        <v>7569.8280000000013</v>
      </c>
    </row>
    <row r="36" spans="1:121">
      <c r="A36" s="35" t="s">
        <v>38</v>
      </c>
      <c r="B36" s="92">
        <v>13.3</v>
      </c>
      <c r="C36" s="100">
        <v>16</v>
      </c>
      <c r="D36" s="92">
        <v>16.25</v>
      </c>
      <c r="E36" s="92">
        <v>16.5</v>
      </c>
      <c r="F36" s="92">
        <v>16.75</v>
      </c>
      <c r="G36" s="92">
        <v>17</v>
      </c>
      <c r="H36" s="92">
        <v>16</v>
      </c>
      <c r="I36" s="92">
        <v>15</v>
      </c>
      <c r="J36" s="92">
        <v>14</v>
      </c>
      <c r="K36" s="92">
        <v>15</v>
      </c>
      <c r="L36" s="92">
        <v>15</v>
      </c>
      <c r="M36" s="92">
        <v>13</v>
      </c>
      <c r="N36" s="99">
        <v>14</v>
      </c>
      <c r="O36" s="100">
        <v>15</v>
      </c>
      <c r="P36" s="92">
        <v>17</v>
      </c>
      <c r="Q36" s="100">
        <v>12.8</v>
      </c>
      <c r="R36" s="92">
        <v>15.2</v>
      </c>
      <c r="S36" s="92">
        <v>17.5</v>
      </c>
      <c r="T36" s="100">
        <v>18.8</v>
      </c>
      <c r="U36" s="92">
        <v>15.4</v>
      </c>
      <c r="V36" s="92">
        <v>22.2</v>
      </c>
      <c r="W36" s="100">
        <v>13.3</v>
      </c>
      <c r="X36" s="92">
        <v>14.9</v>
      </c>
      <c r="Y36" s="92">
        <v>16.5</v>
      </c>
      <c r="Z36" s="100">
        <v>12.8</v>
      </c>
      <c r="AA36" s="92">
        <v>13.9</v>
      </c>
      <c r="AB36" s="92">
        <v>15</v>
      </c>
      <c r="AC36" s="100">
        <v>13.9</v>
      </c>
      <c r="AD36" s="92">
        <v>15.3</v>
      </c>
      <c r="AE36" s="92">
        <v>16.7</v>
      </c>
      <c r="AF36" s="100">
        <v>13.6</v>
      </c>
      <c r="AG36" s="92">
        <v>15</v>
      </c>
      <c r="AH36" s="92">
        <v>16.399999999999999</v>
      </c>
      <c r="AI36" s="100">
        <v>16.700000000000003</v>
      </c>
      <c r="AJ36" s="92">
        <v>17.600000000000001</v>
      </c>
      <c r="AK36" s="92">
        <v>18.5</v>
      </c>
      <c r="AL36" s="100">
        <v>20.399999999999999</v>
      </c>
      <c r="AM36" s="92">
        <v>22</v>
      </c>
      <c r="AN36" s="92">
        <v>23.6</v>
      </c>
      <c r="AO36" s="100">
        <v>20.5</v>
      </c>
      <c r="AP36" s="92">
        <v>22.1</v>
      </c>
      <c r="AQ36" s="92">
        <v>23.700000000000003</v>
      </c>
      <c r="AR36" s="131">
        <v>22.5</v>
      </c>
      <c r="AS36" s="138">
        <v>24</v>
      </c>
      <c r="AT36" s="132">
        <v>25.5</v>
      </c>
      <c r="AU36" s="155">
        <f t="shared" si="60"/>
        <v>21.3</v>
      </c>
      <c r="AV36" s="138">
        <v>22.7</v>
      </c>
      <c r="AW36" s="159">
        <f t="shared" si="61"/>
        <v>24.099999999999998</v>
      </c>
      <c r="AX36" s="155">
        <v>20.399999999999999</v>
      </c>
      <c r="AY36" s="138">
        <v>22</v>
      </c>
      <c r="AZ36" s="174">
        <v>23.6</v>
      </c>
      <c r="BA36" s="132">
        <v>19.399999999999999</v>
      </c>
      <c r="BB36" s="132">
        <v>20.9</v>
      </c>
      <c r="BC36" s="132">
        <v>22.4</v>
      </c>
      <c r="BD36" s="155">
        <v>17.700000000000003</v>
      </c>
      <c r="BE36" s="138">
        <v>19.100000000000001</v>
      </c>
      <c r="BF36" s="174">
        <v>20.5</v>
      </c>
      <c r="BG36" s="155">
        <v>17.100000000000001</v>
      </c>
      <c r="BH36" s="138">
        <v>18.5</v>
      </c>
      <c r="BI36" s="174">
        <v>19.899999999999999</v>
      </c>
      <c r="BJ36" s="159">
        <v>16.7</v>
      </c>
      <c r="BK36" s="159">
        <v>17.7</v>
      </c>
      <c r="BL36" s="159">
        <v>18.7</v>
      </c>
      <c r="BM36" s="159">
        <v>15.599999999999998</v>
      </c>
      <c r="BN36" s="132">
        <v>16.899999999999999</v>
      </c>
      <c r="BO36" s="159">
        <v>18.2</v>
      </c>
      <c r="BP36" s="45">
        <f t="shared" si="44"/>
        <v>0.22699999999999998</v>
      </c>
      <c r="BQ36" s="119">
        <f>+'[1]Under 5'!AM32+'[1]5 through 17'!AM32</f>
        <v>661605</v>
      </c>
      <c r="BR36" s="81">
        <f>'Children in Poverty'!BQ36*BP36</f>
        <v>150184.33499999999</v>
      </c>
      <c r="BS36" s="45">
        <f t="shared" si="45"/>
        <v>0.15</v>
      </c>
      <c r="BT36" s="119">
        <f>+'[1]Under 5'!AH32+'[1]5 through 17'!AH32</f>
        <v>662595</v>
      </c>
      <c r="BU36" s="146">
        <f>'Children in Poverty'!BT36*BS36</f>
        <v>99389.25</v>
      </c>
      <c r="BV36" s="5"/>
      <c r="BW36" s="45">
        <f t="shared" si="62"/>
        <v>0.22</v>
      </c>
      <c r="BX36" s="121">
        <f>+'[1]Under 5'!AN32+'[1]5 through 17'!AN32</f>
        <v>663225</v>
      </c>
      <c r="BY36" s="146">
        <f>'Children in Poverty'!BX36*BW36</f>
        <v>145909.5</v>
      </c>
      <c r="BZ36" s="45">
        <f t="shared" si="63"/>
        <v>0.17600000000000002</v>
      </c>
      <c r="CA36" s="119">
        <f>+'[1]Under 5'!AI32+'[1]5 through 17'!AI32</f>
        <v>665903</v>
      </c>
      <c r="CB36" s="146">
        <f>'Children in Poverty'!CA36*BZ36</f>
        <v>117198.92800000001</v>
      </c>
      <c r="CC36" s="5"/>
      <c r="CD36" s="42">
        <f t="shared" si="22"/>
        <v>0.20899999999999999</v>
      </c>
      <c r="CE36" s="119">
        <f>+'[1]Under 5'!AO32+'[1]5 through 17'!AO32</f>
        <v>669164</v>
      </c>
      <c r="CF36" s="148">
        <f>'Children in Poverty'!CE36*CD36</f>
        <v>139855.27599999998</v>
      </c>
      <c r="CG36" s="181">
        <f t="shared" si="23"/>
        <v>0.22</v>
      </c>
      <c r="CH36" s="119">
        <f>+'[1]Under 5'!AJ32+'[1]5 through 17'!AJ32</f>
        <v>663180</v>
      </c>
      <c r="CI36" s="146">
        <f>'Children in Poverty'!CG36*CH36</f>
        <v>145899.6</v>
      </c>
      <c r="CJ36" s="5"/>
      <c r="CK36" s="42">
        <f t="shared" si="46"/>
        <v>0.191</v>
      </c>
      <c r="CL36" s="119">
        <f>+'[1]Under 5'!AP32+'[1]5 through 17'!AP32</f>
        <v>677427</v>
      </c>
      <c r="CM36" s="148">
        <f>'Children in Poverty'!CL36*CK36</f>
        <v>129388.557</v>
      </c>
      <c r="CN36" s="181">
        <f t="shared" si="47"/>
        <v>0.221</v>
      </c>
      <c r="CO36" s="119">
        <f>+'[1]Under 5'!AK32+'[1]5 through 17'!AK32</f>
        <v>659236</v>
      </c>
      <c r="CP36" s="146">
        <f>'Children in Poverty'!CO36*CN36</f>
        <v>145691.15599999999</v>
      </c>
      <c r="CQ36" s="10"/>
      <c r="CR36" s="42">
        <f t="shared" si="48"/>
        <v>0.185</v>
      </c>
      <c r="CS36" s="119">
        <f>+'[1]Under 5'!AQ32+'[1]5 through 17'!AQ32</f>
        <v>685463</v>
      </c>
      <c r="CT36" s="148">
        <f>'Children in Poverty'!CS36*CR36</f>
        <v>126810.655</v>
      </c>
      <c r="CU36" s="181">
        <f t="shared" si="49"/>
        <v>0.24</v>
      </c>
      <c r="CV36" s="119">
        <f>+'[1]Under 5'!AL32+'[1]5 through 17'!AL32</f>
        <v>659655</v>
      </c>
      <c r="CW36" s="146">
        <f>'Children in Poverty'!CV36*CU36</f>
        <v>158317.19999999998</v>
      </c>
      <c r="CX36" s="10"/>
      <c r="CY36" s="181">
        <f t="shared" si="50"/>
        <v>0.17699999999999999</v>
      </c>
      <c r="CZ36" s="217">
        <f>+'[2]Under 5'!$AR32+'[2]5 through 17'!$AR32</f>
        <v>688242</v>
      </c>
      <c r="DA36" s="146">
        <f>'Children in Poverty'!CZ36*CY36</f>
        <v>121818.83399999999</v>
      </c>
      <c r="DB36" s="181">
        <f t="shared" si="51"/>
        <v>0.22699999999999998</v>
      </c>
      <c r="DC36" s="217">
        <f>+'[2]Under 5'!$AM32+'[2]5 through 17'!$AM32</f>
        <v>661605</v>
      </c>
      <c r="DD36" s="146">
        <f>'Children in Poverty'!DC36*DB36</f>
        <v>150184.33499999999</v>
      </c>
      <c r="DE36" s="10"/>
      <c r="DF36" s="181">
        <f t="shared" si="52"/>
        <v>0.16899999999999998</v>
      </c>
      <c r="DG36" s="217">
        <f>+'[2]Under 5'!$AS32+'[2]5 through 17'!$AS32</f>
        <v>692639</v>
      </c>
      <c r="DH36" s="146">
        <f>'Children in Poverty'!DG36*DF36</f>
        <v>117055.99099999999</v>
      </c>
      <c r="DI36" s="181">
        <f t="shared" si="53"/>
        <v>0.22</v>
      </c>
      <c r="DJ36" s="217">
        <f>+'[2]Under 5'!$AN32+'[2]5 through 17'!$AN32</f>
        <v>663225</v>
      </c>
      <c r="DK36" s="146">
        <f>'Children in Poverty'!DJ36*DI36</f>
        <v>145909.5</v>
      </c>
      <c r="DL36" s="311">
        <f t="shared" si="11"/>
        <v>50795.084999999992</v>
      </c>
      <c r="DM36" s="311">
        <f t="shared" si="24"/>
        <v>28710.571999999986</v>
      </c>
      <c r="DN36" s="311">
        <f t="shared" si="12"/>
        <v>-6044.3240000000224</v>
      </c>
      <c r="DO36" s="236">
        <f t="shared" si="54"/>
        <v>-6054.2240000000165</v>
      </c>
      <c r="DP36" s="236">
        <f t="shared" si="55"/>
        <v>-4274.8349999999919</v>
      </c>
      <c r="DQ36" s="236">
        <f t="shared" ref="DQ36:DQ63" si="64">DK36-DH36</f>
        <v>28853.509000000005</v>
      </c>
    </row>
    <row r="37" spans="1:121">
      <c r="A37" s="35" t="s">
        <v>39</v>
      </c>
      <c r="B37" s="92">
        <v>27.8</v>
      </c>
      <c r="C37" s="100">
        <v>27</v>
      </c>
      <c r="D37" s="92">
        <v>28</v>
      </c>
      <c r="E37" s="92">
        <v>29</v>
      </c>
      <c r="F37" s="92">
        <v>30</v>
      </c>
      <c r="G37" s="92">
        <v>31</v>
      </c>
      <c r="H37" s="92">
        <v>31.5</v>
      </c>
      <c r="I37" s="92">
        <v>32</v>
      </c>
      <c r="J37" s="92">
        <v>29</v>
      </c>
      <c r="K37" s="92">
        <v>28</v>
      </c>
      <c r="L37" s="92">
        <v>27</v>
      </c>
      <c r="M37" s="92">
        <v>26</v>
      </c>
      <c r="N37" s="99">
        <v>25</v>
      </c>
      <c r="O37" s="100">
        <v>24</v>
      </c>
      <c r="P37" s="92">
        <v>27</v>
      </c>
      <c r="Q37" s="100">
        <v>22.5</v>
      </c>
      <c r="R37" s="92">
        <v>25.6</v>
      </c>
      <c r="S37" s="92">
        <v>28.8</v>
      </c>
      <c r="T37" s="100">
        <v>27.7</v>
      </c>
      <c r="U37" s="92">
        <v>24.8</v>
      </c>
      <c r="V37" s="92">
        <v>30.6</v>
      </c>
      <c r="W37" s="100">
        <v>24.4</v>
      </c>
      <c r="X37" s="92">
        <v>26</v>
      </c>
      <c r="Y37" s="92">
        <v>27.6</v>
      </c>
      <c r="Z37" s="100">
        <v>24.1</v>
      </c>
      <c r="AA37" s="92">
        <v>25.6</v>
      </c>
      <c r="AB37" s="92">
        <v>27.1</v>
      </c>
      <c r="AC37" s="100">
        <v>23.9</v>
      </c>
      <c r="AD37" s="92">
        <v>25.5</v>
      </c>
      <c r="AE37" s="92">
        <v>27.1</v>
      </c>
      <c r="AF37" s="100">
        <v>22.5</v>
      </c>
      <c r="AG37" s="92">
        <v>24.2</v>
      </c>
      <c r="AH37" s="92">
        <v>25.9</v>
      </c>
      <c r="AI37" s="100">
        <v>24.400000000000002</v>
      </c>
      <c r="AJ37" s="92">
        <v>25.3</v>
      </c>
      <c r="AK37" s="92">
        <v>26.2</v>
      </c>
      <c r="AL37" s="100">
        <v>28.1</v>
      </c>
      <c r="AM37" s="92">
        <v>30</v>
      </c>
      <c r="AN37" s="92">
        <v>31.9</v>
      </c>
      <c r="AO37" s="100">
        <v>28.8</v>
      </c>
      <c r="AP37" s="92">
        <v>30.7</v>
      </c>
      <c r="AQ37" s="92">
        <v>32.6</v>
      </c>
      <c r="AR37" s="126">
        <v>27.8</v>
      </c>
      <c r="AS37" s="10">
        <v>29.3</v>
      </c>
      <c r="AT37" s="10">
        <v>30.8</v>
      </c>
      <c r="AU37" s="161">
        <f t="shared" si="60"/>
        <v>29.8</v>
      </c>
      <c r="AV37" s="10">
        <v>31.2</v>
      </c>
      <c r="AW37" s="163">
        <f t="shared" si="61"/>
        <v>32.6</v>
      </c>
      <c r="AX37" s="161">
        <v>27.7</v>
      </c>
      <c r="AY37" s="10">
        <v>29.5</v>
      </c>
      <c r="AZ37" s="176">
        <v>31.3</v>
      </c>
      <c r="BA37" s="10">
        <v>26.999999999999996</v>
      </c>
      <c r="BB37" s="10">
        <v>28.599999999999998</v>
      </c>
      <c r="BC37" s="10">
        <v>30.2</v>
      </c>
      <c r="BD37" s="161">
        <v>28.3</v>
      </c>
      <c r="BE37" s="10">
        <v>30.1</v>
      </c>
      <c r="BF37" s="176">
        <v>31.900000000000002</v>
      </c>
      <c r="BG37" s="161">
        <v>25.4</v>
      </c>
      <c r="BH37" s="10">
        <v>27.2</v>
      </c>
      <c r="BI37" s="176">
        <v>29</v>
      </c>
      <c r="BJ37" s="163">
        <v>24.7</v>
      </c>
      <c r="BK37" s="163">
        <v>26.3</v>
      </c>
      <c r="BL37" s="163">
        <v>27.900000000000002</v>
      </c>
      <c r="BM37" s="163">
        <v>23.099999999999998</v>
      </c>
      <c r="BN37" s="10">
        <v>24.9</v>
      </c>
      <c r="BO37" s="163">
        <v>26.7</v>
      </c>
      <c r="BP37" s="45">
        <f t="shared" si="44"/>
        <v>0.312</v>
      </c>
      <c r="BQ37" s="119">
        <f>+'[1]Under 5'!AM33+'[1]5 through 17'!AM33</f>
        <v>507540</v>
      </c>
      <c r="BR37" s="81">
        <f>'Children in Poverty'!BQ37*BP37</f>
        <v>158352.48000000001</v>
      </c>
      <c r="BS37" s="45">
        <f t="shared" si="45"/>
        <v>0.24199999999999999</v>
      </c>
      <c r="BT37" s="119">
        <f>+'[1]Under 5'!AH33+'[1]5 through 17'!AH33</f>
        <v>512286</v>
      </c>
      <c r="BU37" s="146">
        <f>'Children in Poverty'!BT37*BS37</f>
        <v>123973.212</v>
      </c>
      <c r="BV37" s="5"/>
      <c r="BW37" s="45">
        <f t="shared" si="62"/>
        <v>0.29499999999999998</v>
      </c>
      <c r="BX37" s="121">
        <f>+'[1]Under 5'!AN33+'[1]5 through 17'!AN33</f>
        <v>501949</v>
      </c>
      <c r="BY37" s="146">
        <f>'Children in Poverty'!BX37*BW37</f>
        <v>148074.95499999999</v>
      </c>
      <c r="BZ37" s="45">
        <f t="shared" si="63"/>
        <v>0.253</v>
      </c>
      <c r="CA37" s="119">
        <f>+'[1]Under 5'!AI33+'[1]5 through 17'!AI33</f>
        <v>516064</v>
      </c>
      <c r="CB37" s="146">
        <f>'Children in Poverty'!CA37*BZ37</f>
        <v>130564.192</v>
      </c>
      <c r="CC37" s="5"/>
      <c r="CD37" s="42">
        <f t="shared" si="22"/>
        <v>0.28599999999999998</v>
      </c>
      <c r="CE37" s="119">
        <f>+'[1]Under 5'!AO33+'[1]5 through 17'!AO33</f>
        <v>496908</v>
      </c>
      <c r="CF37" s="148">
        <f>'Children in Poverty'!CE37*CD37</f>
        <v>142115.68799999999</v>
      </c>
      <c r="CG37" s="181">
        <f t="shared" si="23"/>
        <v>0.3</v>
      </c>
      <c r="CH37" s="119">
        <f>+'[1]Under 5'!AJ33+'[1]5 through 17'!AJ33</f>
        <v>518763</v>
      </c>
      <c r="CI37" s="146">
        <f>'Children in Poverty'!CG37*CH37</f>
        <v>155628.9</v>
      </c>
      <c r="CJ37" s="5"/>
      <c r="CK37" s="42">
        <f t="shared" si="46"/>
        <v>0.30099999999999999</v>
      </c>
      <c r="CL37" s="119">
        <f>+'[1]Under 5'!AP33+'[1]5 through 17'!AP33</f>
        <v>490663</v>
      </c>
      <c r="CM37" s="148">
        <f>'Children in Poverty'!CL37*CK37</f>
        <v>147689.56299999999</v>
      </c>
      <c r="CN37" s="181">
        <f t="shared" si="47"/>
        <v>0.307</v>
      </c>
      <c r="CO37" s="119">
        <f>+'[1]Under 5'!AK33+'[1]5 through 17'!AK33</f>
        <v>516513</v>
      </c>
      <c r="CP37" s="146">
        <f>'Children in Poverty'!CO37*CN37</f>
        <v>158569.49100000001</v>
      </c>
      <c r="CQ37" s="10"/>
      <c r="CR37" s="42">
        <f t="shared" si="48"/>
        <v>0.27200000000000002</v>
      </c>
      <c r="CS37" s="119">
        <f>+'[1]Under 5'!AQ33+'[1]5 through 17'!AQ33</f>
        <v>488090</v>
      </c>
      <c r="CT37" s="148">
        <f>'Children in Poverty'!CS37*CR37</f>
        <v>132760.48000000001</v>
      </c>
      <c r="CU37" s="181">
        <f t="shared" si="49"/>
        <v>0.29299999999999998</v>
      </c>
      <c r="CV37" s="119">
        <f>+'[1]Under 5'!AL33+'[1]5 through 17'!AL33</f>
        <v>512314</v>
      </c>
      <c r="CW37" s="146">
        <f>'Children in Poverty'!CV37*CU37</f>
        <v>150108.00199999998</v>
      </c>
      <c r="CX37" s="10"/>
      <c r="CY37" s="181">
        <f t="shared" si="50"/>
        <v>0.26300000000000001</v>
      </c>
      <c r="CZ37" s="217">
        <f>+'[2]Under 5'!$AR33+'[2]5 through 17'!$AR33</f>
        <v>481824</v>
      </c>
      <c r="DA37" s="146">
        <f>'Children in Poverty'!CZ37*CY37</f>
        <v>126719.712</v>
      </c>
      <c r="DB37" s="181">
        <f t="shared" si="51"/>
        <v>0.312</v>
      </c>
      <c r="DC37" s="217">
        <f>+'[2]Under 5'!$AM33+'[2]5 through 17'!$AM33</f>
        <v>507540</v>
      </c>
      <c r="DD37" s="146">
        <f>'Children in Poverty'!DC37*DB37</f>
        <v>158352.48000000001</v>
      </c>
      <c r="DE37" s="10"/>
      <c r="DF37" s="181">
        <f t="shared" si="52"/>
        <v>0.249</v>
      </c>
      <c r="DG37" s="217">
        <f>+'[2]Under 5'!$AS33+'[2]5 through 17'!$AS33</f>
        <v>475838</v>
      </c>
      <c r="DH37" s="146">
        <f>'Children in Poverty'!DG37*DF37</f>
        <v>118483.662</v>
      </c>
      <c r="DI37" s="181">
        <f t="shared" si="53"/>
        <v>0.29499999999999998</v>
      </c>
      <c r="DJ37" s="217">
        <f>+'[2]Under 5'!$AN33+'[2]5 through 17'!$AN33</f>
        <v>501949</v>
      </c>
      <c r="DK37" s="146">
        <f>'Children in Poverty'!DJ37*DI37</f>
        <v>148074.95499999999</v>
      </c>
      <c r="DL37" s="311">
        <f t="shared" si="11"/>
        <v>34379.268000000011</v>
      </c>
      <c r="DM37" s="311">
        <f t="shared" si="24"/>
        <v>17510.762999999992</v>
      </c>
      <c r="DN37" s="311">
        <f t="shared" si="12"/>
        <v>-13513.212</v>
      </c>
      <c r="DO37" s="236">
        <f t="shared" si="54"/>
        <v>-5959.2669999999925</v>
      </c>
      <c r="DP37" s="236">
        <f t="shared" si="55"/>
        <v>-10277.525000000023</v>
      </c>
      <c r="DQ37" s="236">
        <f t="shared" si="64"/>
        <v>29591.292999999991</v>
      </c>
    </row>
    <row r="38" spans="1:121">
      <c r="A38" s="35" t="s">
        <v>40</v>
      </c>
      <c r="B38" s="92">
        <v>15.8</v>
      </c>
      <c r="C38" s="100">
        <v>19</v>
      </c>
      <c r="D38" s="92">
        <v>18.75</v>
      </c>
      <c r="E38" s="92">
        <v>18.5</v>
      </c>
      <c r="F38" s="92">
        <v>18.25</v>
      </c>
      <c r="G38" s="92">
        <v>18</v>
      </c>
      <c r="H38" s="92">
        <v>17</v>
      </c>
      <c r="I38" s="92">
        <v>16</v>
      </c>
      <c r="J38" s="92">
        <v>17</v>
      </c>
      <c r="K38" s="92">
        <v>16</v>
      </c>
      <c r="L38" s="92">
        <v>17</v>
      </c>
      <c r="M38" s="92">
        <v>18</v>
      </c>
      <c r="N38" s="99">
        <v>14.7</v>
      </c>
      <c r="O38" s="100">
        <v>18</v>
      </c>
      <c r="P38" s="92">
        <v>17</v>
      </c>
      <c r="Q38" s="100">
        <v>15.2</v>
      </c>
      <c r="R38" s="92">
        <v>17.5</v>
      </c>
      <c r="S38" s="92">
        <v>19.899999999999999</v>
      </c>
      <c r="T38" s="100">
        <v>19.100000000000001</v>
      </c>
      <c r="U38" s="92">
        <v>17</v>
      </c>
      <c r="V38" s="92">
        <v>21.2</v>
      </c>
      <c r="W38" s="100">
        <v>17.3</v>
      </c>
      <c r="X38" s="92">
        <v>18.399999999999999</v>
      </c>
      <c r="Y38" s="92">
        <v>19.5</v>
      </c>
      <c r="Z38" s="100">
        <v>15.7</v>
      </c>
      <c r="AA38" s="92">
        <v>16.8</v>
      </c>
      <c r="AB38" s="92">
        <v>17.899999999999999</v>
      </c>
      <c r="AC38" s="100">
        <v>15.9</v>
      </c>
      <c r="AD38" s="92">
        <v>16.899999999999999</v>
      </c>
      <c r="AE38" s="92">
        <v>17.899999999999999</v>
      </c>
      <c r="AF38" s="100">
        <v>16.900000000000002</v>
      </c>
      <c r="AG38" s="92">
        <v>18.100000000000001</v>
      </c>
      <c r="AH38" s="92">
        <v>19.3</v>
      </c>
      <c r="AI38" s="100">
        <v>18.3</v>
      </c>
      <c r="AJ38" s="92">
        <v>19.2</v>
      </c>
      <c r="AK38" s="92">
        <v>20.099999999999998</v>
      </c>
      <c r="AL38" s="100">
        <v>20.700000000000003</v>
      </c>
      <c r="AM38" s="92">
        <v>21.6</v>
      </c>
      <c r="AN38" s="92">
        <v>22.5</v>
      </c>
      <c r="AO38" s="100">
        <v>22.400000000000002</v>
      </c>
      <c r="AP38" s="92">
        <v>23.6</v>
      </c>
      <c r="AQ38" s="92">
        <v>24.8</v>
      </c>
      <c r="AR38" s="131">
        <v>21.8</v>
      </c>
      <c r="AS38" s="138">
        <v>23</v>
      </c>
      <c r="AT38" s="132">
        <v>24.2</v>
      </c>
      <c r="AU38" s="155">
        <f t="shared" si="60"/>
        <v>20.200000000000003</v>
      </c>
      <c r="AV38" s="138">
        <v>21.6</v>
      </c>
      <c r="AW38" s="159">
        <f t="shared" si="61"/>
        <v>23</v>
      </c>
      <c r="AX38" s="155">
        <v>20.5</v>
      </c>
      <c r="AY38" s="138">
        <v>21.6</v>
      </c>
      <c r="AZ38" s="174">
        <v>22.700000000000003</v>
      </c>
      <c r="BA38" s="132">
        <v>19</v>
      </c>
      <c r="BB38" s="132">
        <v>20.3</v>
      </c>
      <c r="BC38" s="132">
        <v>21.6</v>
      </c>
      <c r="BD38" s="155">
        <v>15.9</v>
      </c>
      <c r="BE38" s="138">
        <v>17</v>
      </c>
      <c r="BF38" s="174">
        <v>18.100000000000001</v>
      </c>
      <c r="BG38" s="155">
        <v>15.4</v>
      </c>
      <c r="BH38" s="138">
        <v>16.5</v>
      </c>
      <c r="BI38" s="174">
        <v>17.600000000000001</v>
      </c>
      <c r="BJ38" s="159">
        <v>14.5</v>
      </c>
      <c r="BK38" s="159">
        <v>15.7</v>
      </c>
      <c r="BL38" s="159">
        <v>16.899999999999999</v>
      </c>
      <c r="BM38" s="159">
        <v>11.9</v>
      </c>
      <c r="BN38" s="132">
        <v>13.1</v>
      </c>
      <c r="BO38" s="159">
        <v>14.299999999999999</v>
      </c>
      <c r="BP38" s="45">
        <f t="shared" si="44"/>
        <v>0.21600000000000003</v>
      </c>
      <c r="BQ38" s="119">
        <f>+'[1]Under 5'!AM34+'[1]5 through 17'!AM34</f>
        <v>857606</v>
      </c>
      <c r="BR38" s="81">
        <f>'Children in Poverty'!BQ38*BP38</f>
        <v>185242.89600000001</v>
      </c>
      <c r="BS38" s="45">
        <f t="shared" si="45"/>
        <v>0.18100000000000002</v>
      </c>
      <c r="BT38" s="119">
        <f>+'[1]Under 5'!AH34+'[1]5 through 17'!AH34</f>
        <v>865892</v>
      </c>
      <c r="BU38" s="146">
        <f>'Children in Poverty'!BT38*BS38</f>
        <v>156726.45200000002</v>
      </c>
      <c r="BV38" s="5"/>
      <c r="BW38" s="45">
        <f t="shared" si="62"/>
        <v>0.21600000000000003</v>
      </c>
      <c r="BX38" s="121">
        <f>+'[1]Under 5'!AN34+'[1]5 through 17'!AN34</f>
        <v>858022</v>
      </c>
      <c r="BY38" s="146">
        <f>'Children in Poverty'!BX38*BW38</f>
        <v>185332.75200000001</v>
      </c>
      <c r="BZ38" s="45">
        <f t="shared" si="63"/>
        <v>0.192</v>
      </c>
      <c r="CA38" s="119">
        <f>+'[1]Under 5'!AI34+'[1]5 through 17'!AI34</f>
        <v>865573</v>
      </c>
      <c r="CB38" s="146">
        <f>'Children in Poverty'!CA38*BZ38</f>
        <v>166190.016</v>
      </c>
      <c r="CC38" s="5"/>
      <c r="CD38" s="42">
        <f t="shared" si="22"/>
        <v>0.20300000000000001</v>
      </c>
      <c r="CE38" s="119">
        <f>+'[1]Under 5'!AO34+'[1]5 through 17'!AO34</f>
        <v>862856</v>
      </c>
      <c r="CF38" s="148">
        <f>'Children in Poverty'!CE38*CD38</f>
        <v>175159.76800000001</v>
      </c>
      <c r="CG38" s="181">
        <f t="shared" si="23"/>
        <v>0.21600000000000003</v>
      </c>
      <c r="CH38" s="119">
        <f>+'[1]Under 5'!AJ34+'[1]5 through 17'!AJ34</f>
        <v>865129</v>
      </c>
      <c r="CI38" s="146">
        <f>'Children in Poverty'!CG38*CH38</f>
        <v>186867.86400000003</v>
      </c>
      <c r="CJ38" s="5"/>
      <c r="CK38" s="42">
        <f t="shared" si="46"/>
        <v>0.17</v>
      </c>
      <c r="CL38" s="119">
        <f>+'[1]Under 5'!AP34+'[1]5 through 17'!AP34</f>
        <v>868727</v>
      </c>
      <c r="CM38" s="148">
        <f>'Children in Poverty'!CL38*CK38</f>
        <v>147683.59</v>
      </c>
      <c r="CN38" s="181">
        <f t="shared" si="47"/>
        <v>0.23600000000000002</v>
      </c>
      <c r="CO38" s="119">
        <f>+'[1]Under 5'!AK34+'[1]5 through 17'!AK34</f>
        <v>862518</v>
      </c>
      <c r="CP38" s="146">
        <f>'Children in Poverty'!CO38*CN38</f>
        <v>203554.24800000002</v>
      </c>
      <c r="CQ38" s="10"/>
      <c r="CR38" s="42">
        <f t="shared" si="48"/>
        <v>0.16500000000000001</v>
      </c>
      <c r="CS38" s="119">
        <f>+'[1]Under 5'!AQ34+'[1]5 through 17'!AQ34</f>
        <v>873619</v>
      </c>
      <c r="CT38" s="148">
        <f>'Children in Poverty'!CS38*CR38</f>
        <v>144147.13500000001</v>
      </c>
      <c r="CU38" s="181">
        <f t="shared" si="49"/>
        <v>0.23</v>
      </c>
      <c r="CV38" s="119">
        <f>+'[1]Under 5'!AL34+'[1]5 through 17'!AL34</f>
        <v>859910</v>
      </c>
      <c r="CW38" s="146">
        <f>'Children in Poverty'!CV38*CU38</f>
        <v>197779.30000000002</v>
      </c>
      <c r="CX38" s="10"/>
      <c r="CY38" s="181">
        <f t="shared" si="50"/>
        <v>0.157</v>
      </c>
      <c r="CZ38" s="217">
        <f>+'[2]Under 5'!$AR34+'[2]5 through 17'!$AR34</f>
        <v>869075</v>
      </c>
      <c r="DA38" s="146">
        <f>'Children in Poverty'!CZ38*CY38</f>
        <v>136444.77499999999</v>
      </c>
      <c r="DB38" s="181">
        <f t="shared" si="51"/>
        <v>0.21600000000000003</v>
      </c>
      <c r="DC38" s="217">
        <f>+'[2]Under 5'!$AM34+'[2]5 through 17'!$AM34</f>
        <v>857606</v>
      </c>
      <c r="DD38" s="146">
        <f>'Children in Poverty'!DC38*DB38</f>
        <v>185242.89600000001</v>
      </c>
      <c r="DE38" s="10"/>
      <c r="DF38" s="181">
        <f t="shared" si="52"/>
        <v>0.13100000000000001</v>
      </c>
      <c r="DG38" s="217">
        <f>+'[2]Under 5'!$AS34+'[2]5 through 17'!$AS34</f>
        <v>866562</v>
      </c>
      <c r="DH38" s="146">
        <f>'Children in Poverty'!DG38*DF38</f>
        <v>113519.622</v>
      </c>
      <c r="DI38" s="181">
        <f t="shared" si="53"/>
        <v>0.21600000000000003</v>
      </c>
      <c r="DJ38" s="217">
        <f>+'[2]Under 5'!$AN34+'[2]5 through 17'!$AN34</f>
        <v>858022</v>
      </c>
      <c r="DK38" s="146">
        <f>'Children in Poverty'!DJ38*DI38</f>
        <v>185332.75200000001</v>
      </c>
      <c r="DL38" s="311">
        <f t="shared" si="11"/>
        <v>28516.443999999989</v>
      </c>
      <c r="DM38" s="311">
        <f t="shared" si="24"/>
        <v>19142.736000000004</v>
      </c>
      <c r="DN38" s="311">
        <f t="shared" si="12"/>
        <v>-11708.09600000002</v>
      </c>
      <c r="DO38" s="236">
        <f t="shared" si="54"/>
        <v>-10172.983999999997</v>
      </c>
      <c r="DP38" s="236">
        <f t="shared" si="55"/>
        <v>89.855999999999767</v>
      </c>
      <c r="DQ38" s="236">
        <f t="shared" si="64"/>
        <v>71813.13</v>
      </c>
    </row>
    <row r="39" spans="1:121">
      <c r="A39" s="35" t="s">
        <v>41</v>
      </c>
      <c r="B39" s="92">
        <v>12.5</v>
      </c>
      <c r="C39" s="100">
        <v>16</v>
      </c>
      <c r="D39" s="92">
        <v>15.5</v>
      </c>
      <c r="E39" s="92">
        <v>15</v>
      </c>
      <c r="F39" s="92">
        <v>14.5</v>
      </c>
      <c r="G39" s="92">
        <v>14</v>
      </c>
      <c r="H39" s="92">
        <v>12.5</v>
      </c>
      <c r="I39" s="92">
        <v>11</v>
      </c>
      <c r="J39" s="92">
        <v>12</v>
      </c>
      <c r="K39" s="92">
        <v>13</v>
      </c>
      <c r="L39" s="92">
        <v>13</v>
      </c>
      <c r="M39" s="92">
        <v>10</v>
      </c>
      <c r="N39" s="99">
        <v>10.1</v>
      </c>
      <c r="O39" s="100">
        <v>9</v>
      </c>
      <c r="P39" s="92">
        <v>14</v>
      </c>
      <c r="Q39" s="100">
        <v>10.199999999999999</v>
      </c>
      <c r="R39" s="92">
        <v>11.8</v>
      </c>
      <c r="S39" s="92">
        <v>13.4</v>
      </c>
      <c r="T39" s="100">
        <v>13.3</v>
      </c>
      <c r="U39" s="92">
        <v>11.3</v>
      </c>
      <c r="V39" s="92">
        <v>15.3</v>
      </c>
      <c r="W39" s="100">
        <v>9.9</v>
      </c>
      <c r="X39" s="92">
        <v>10.9</v>
      </c>
      <c r="Y39" s="92">
        <v>11.9</v>
      </c>
      <c r="Z39" s="100">
        <v>11</v>
      </c>
      <c r="AA39" s="92">
        <v>11.9</v>
      </c>
      <c r="AB39" s="92">
        <v>12.8</v>
      </c>
      <c r="AC39" s="100">
        <v>10.1</v>
      </c>
      <c r="AD39" s="92">
        <v>11</v>
      </c>
      <c r="AE39" s="92">
        <v>11.9</v>
      </c>
      <c r="AF39" s="100">
        <v>9.6999999999999993</v>
      </c>
      <c r="AG39" s="92">
        <v>10.5</v>
      </c>
      <c r="AH39" s="92">
        <v>11.3</v>
      </c>
      <c r="AI39" s="100">
        <v>11.299999999999999</v>
      </c>
      <c r="AJ39" s="92">
        <v>12.2</v>
      </c>
      <c r="AK39" s="92">
        <v>13.1</v>
      </c>
      <c r="AL39" s="100">
        <v>14.7</v>
      </c>
      <c r="AM39" s="92">
        <v>15.7</v>
      </c>
      <c r="AN39" s="92">
        <v>16.7</v>
      </c>
      <c r="AO39" s="100">
        <v>14.700000000000001</v>
      </c>
      <c r="AP39" s="92">
        <v>15.9</v>
      </c>
      <c r="AQ39" s="92">
        <v>17.100000000000001</v>
      </c>
      <c r="AR39" s="131">
        <v>13.9</v>
      </c>
      <c r="AS39" s="138">
        <v>15.1</v>
      </c>
      <c r="AT39" s="132">
        <v>16.3</v>
      </c>
      <c r="AU39" s="155">
        <f t="shared" si="60"/>
        <v>13.4</v>
      </c>
      <c r="AV39" s="138">
        <v>14.8</v>
      </c>
      <c r="AW39" s="159">
        <f t="shared" si="61"/>
        <v>16.2</v>
      </c>
      <c r="AX39" s="155">
        <v>12.200000000000001</v>
      </c>
      <c r="AY39" s="138">
        <v>13.3</v>
      </c>
      <c r="AZ39" s="174">
        <v>14.4</v>
      </c>
      <c r="BA39" s="132">
        <v>12</v>
      </c>
      <c r="BB39" s="132">
        <v>12.9</v>
      </c>
      <c r="BC39" s="132">
        <v>13.8</v>
      </c>
      <c r="BD39" s="155">
        <v>10.199999999999999</v>
      </c>
      <c r="BE39" s="138">
        <v>11.1</v>
      </c>
      <c r="BF39" s="174">
        <v>12</v>
      </c>
      <c r="BG39" s="155">
        <v>9.7999999999999989</v>
      </c>
      <c r="BH39" s="138">
        <v>10.7</v>
      </c>
      <c r="BI39" s="174">
        <v>11.6</v>
      </c>
      <c r="BJ39" s="159">
        <v>8.6</v>
      </c>
      <c r="BK39" s="159">
        <v>9.5</v>
      </c>
      <c r="BL39" s="159">
        <v>10.4</v>
      </c>
      <c r="BM39" s="159">
        <v>9</v>
      </c>
      <c r="BN39" s="132">
        <v>9.9</v>
      </c>
      <c r="BO39" s="159">
        <v>10.8</v>
      </c>
      <c r="BP39" s="45">
        <f t="shared" si="44"/>
        <v>0.14800000000000002</v>
      </c>
      <c r="BQ39" s="119">
        <f>+'[1]Under 5'!AM35+'[1]5 through 17'!AM35</f>
        <v>896589</v>
      </c>
      <c r="BR39" s="81">
        <f>'Children in Poverty'!BQ39*BP39</f>
        <v>132695.17200000002</v>
      </c>
      <c r="BS39" s="45">
        <f t="shared" si="45"/>
        <v>0.105</v>
      </c>
      <c r="BT39" s="119">
        <f>+'[1]Under 5'!AH35+'[1]5 through 17'!AH35</f>
        <v>836299</v>
      </c>
      <c r="BU39" s="146">
        <f>'Children in Poverty'!BT39*BS39</f>
        <v>87811.39499999999</v>
      </c>
      <c r="BV39" s="5"/>
      <c r="BW39" s="45">
        <f t="shared" si="62"/>
        <v>0.13300000000000001</v>
      </c>
      <c r="BX39" s="121">
        <f>+'[1]Under 5'!AN35+'[1]5 through 17'!AN35</f>
        <v>904115</v>
      </c>
      <c r="BY39" s="146">
        <f>'Children in Poverty'!BX39*BW39</f>
        <v>120247.29500000001</v>
      </c>
      <c r="BZ39" s="45">
        <f t="shared" si="63"/>
        <v>0.122</v>
      </c>
      <c r="CA39" s="119">
        <f>+'[1]Under 5'!AI35+'[1]5 through 17'!AI35</f>
        <v>856621</v>
      </c>
      <c r="CB39" s="146">
        <f>'Children in Poverty'!CA39*BZ39</f>
        <v>104507.762</v>
      </c>
      <c r="CC39" s="5"/>
      <c r="CD39" s="42">
        <f t="shared" si="22"/>
        <v>0.129</v>
      </c>
      <c r="CE39" s="119">
        <f>+'[1]Under 5'!AO35+'[1]5 through 17'!AO35</f>
        <v>912496</v>
      </c>
      <c r="CF39" s="148">
        <f>'Children in Poverty'!CE39*CD39</f>
        <v>117711.984</v>
      </c>
      <c r="CG39" s="181">
        <f t="shared" si="23"/>
        <v>0.157</v>
      </c>
      <c r="CH39" s="119">
        <f>+'[1]Under 5'!AJ35+'[1]5 through 17'!AJ35</f>
        <v>873019</v>
      </c>
      <c r="CI39" s="146">
        <f>'Children in Poverty'!CG39*CH39</f>
        <v>137063.98300000001</v>
      </c>
      <c r="CJ39" s="5"/>
      <c r="CK39" s="42">
        <f t="shared" si="46"/>
        <v>0.111</v>
      </c>
      <c r="CL39" s="119">
        <f>+'[1]Under 5'!AP35+'[1]5 through 17'!AP35</f>
        <v>921773</v>
      </c>
      <c r="CM39" s="148">
        <f>'Children in Poverty'!CL39*CK39</f>
        <v>102316.803</v>
      </c>
      <c r="CN39" s="181">
        <f t="shared" si="47"/>
        <v>0.159</v>
      </c>
      <c r="CO39" s="119">
        <f>+'[1]Under 5'!AK35+'[1]5 through 17'!AK35</f>
        <v>881350</v>
      </c>
      <c r="CP39" s="146">
        <f>'Children in Poverty'!CO39*CN39</f>
        <v>140134.65</v>
      </c>
      <c r="CQ39" s="10"/>
      <c r="CR39" s="42">
        <f t="shared" si="48"/>
        <v>0.107</v>
      </c>
      <c r="CS39" s="119">
        <f>+'[1]Under 5'!AQ35+'[1]5 through 17'!AQ35</f>
        <v>926699</v>
      </c>
      <c r="CT39" s="148">
        <f>'Children in Poverty'!CS39*CR39</f>
        <v>99156.793000000005</v>
      </c>
      <c r="CU39" s="181">
        <f t="shared" si="49"/>
        <v>0.151</v>
      </c>
      <c r="CV39" s="119">
        <f>+'[1]Under 5'!AL35+'[1]5 through 17'!AL35</f>
        <v>888578</v>
      </c>
      <c r="CW39" s="146">
        <f>'Children in Poverty'!CV39*CU39</f>
        <v>134175.27799999999</v>
      </c>
      <c r="CX39" s="10"/>
      <c r="CY39" s="181">
        <f t="shared" si="50"/>
        <v>9.5000000000000001E-2</v>
      </c>
      <c r="CZ39" s="217">
        <f>+'[2]Under 5'!$AR35+'[2]5 through 17'!$AR35</f>
        <v>929678</v>
      </c>
      <c r="DA39" s="146">
        <f>'Children in Poverty'!CZ39*CY39</f>
        <v>88319.41</v>
      </c>
      <c r="DB39" s="181">
        <f t="shared" si="51"/>
        <v>0.14800000000000002</v>
      </c>
      <c r="DC39" s="217">
        <f>+'[2]Under 5'!$AM35+'[2]5 through 17'!$AM35</f>
        <v>896589</v>
      </c>
      <c r="DD39" s="146">
        <f>'Children in Poverty'!DC39*DB39</f>
        <v>132695.17200000002</v>
      </c>
      <c r="DE39" s="10"/>
      <c r="DF39" s="181">
        <f t="shared" si="52"/>
        <v>9.9000000000000005E-2</v>
      </c>
      <c r="DG39" s="217">
        <f>+'[2]Under 5'!$AS35+'[2]5 through 17'!$AS35</f>
        <v>931184</v>
      </c>
      <c r="DH39" s="146">
        <f>'Children in Poverty'!DG39*DF39</f>
        <v>92187.216</v>
      </c>
      <c r="DI39" s="181">
        <f t="shared" si="53"/>
        <v>0.13300000000000001</v>
      </c>
      <c r="DJ39" s="217">
        <f>+'[2]Under 5'!$AN35+'[2]5 through 17'!$AN35</f>
        <v>904115</v>
      </c>
      <c r="DK39" s="146">
        <f>'Children in Poverty'!DJ39*DI39</f>
        <v>120247.29500000001</v>
      </c>
      <c r="DL39" s="311">
        <f t="shared" si="11"/>
        <v>44883.777000000031</v>
      </c>
      <c r="DM39" s="311">
        <f t="shared" si="24"/>
        <v>15739.53300000001</v>
      </c>
      <c r="DN39" s="311">
        <f t="shared" si="12"/>
        <v>-19351.999000000011</v>
      </c>
      <c r="DO39" s="236">
        <f t="shared" si="54"/>
        <v>-2535.3110000000161</v>
      </c>
      <c r="DP39" s="236">
        <f t="shared" si="55"/>
        <v>-12447.877000000008</v>
      </c>
      <c r="DQ39" s="236">
        <f t="shared" si="64"/>
        <v>28060.079000000012</v>
      </c>
    </row>
    <row r="40" spans="1:121">
      <c r="A40" s="35" t="s">
        <v>42</v>
      </c>
      <c r="B40" s="92">
        <v>14.5</v>
      </c>
      <c r="C40" s="100">
        <v>17</v>
      </c>
      <c r="D40" s="92">
        <v>17</v>
      </c>
      <c r="E40" s="92">
        <v>17</v>
      </c>
      <c r="F40" s="92">
        <v>17</v>
      </c>
      <c r="G40" s="92">
        <v>17</v>
      </c>
      <c r="H40" s="92">
        <v>16</v>
      </c>
      <c r="I40" s="92">
        <v>15</v>
      </c>
      <c r="J40" s="92">
        <v>17</v>
      </c>
      <c r="K40" s="92">
        <v>15</v>
      </c>
      <c r="L40" s="92">
        <v>14</v>
      </c>
      <c r="M40" s="92">
        <v>16</v>
      </c>
      <c r="N40" s="99">
        <v>13.7</v>
      </c>
      <c r="O40" s="100">
        <v>14</v>
      </c>
      <c r="P40" s="92">
        <v>15</v>
      </c>
      <c r="Q40" s="100">
        <v>12</v>
      </c>
      <c r="R40" s="92">
        <v>13.9</v>
      </c>
      <c r="S40" s="92">
        <v>15.8</v>
      </c>
      <c r="T40" s="100">
        <v>17.2</v>
      </c>
      <c r="U40" s="92">
        <v>15.8</v>
      </c>
      <c r="V40" s="92">
        <v>18.600000000000001</v>
      </c>
      <c r="W40" s="100">
        <v>14.3</v>
      </c>
      <c r="X40" s="92">
        <v>15.1</v>
      </c>
      <c r="Y40" s="92">
        <v>15.9</v>
      </c>
      <c r="Z40" s="100">
        <v>14.7</v>
      </c>
      <c r="AA40" s="92">
        <v>15.4</v>
      </c>
      <c r="AB40" s="92">
        <v>16.100000000000001</v>
      </c>
      <c r="AC40" s="100">
        <v>14.3</v>
      </c>
      <c r="AD40" s="92">
        <v>15</v>
      </c>
      <c r="AE40" s="92">
        <v>15.7</v>
      </c>
      <c r="AF40" s="100">
        <v>13.5</v>
      </c>
      <c r="AG40" s="92">
        <v>14.3</v>
      </c>
      <c r="AH40" s="92">
        <v>15.100000000000001</v>
      </c>
      <c r="AI40" s="100">
        <v>15.299999999999999</v>
      </c>
      <c r="AJ40" s="92">
        <v>16.2</v>
      </c>
      <c r="AK40" s="92">
        <v>17.099999999999998</v>
      </c>
      <c r="AL40" s="100">
        <v>17.3</v>
      </c>
      <c r="AM40" s="92">
        <v>18.2</v>
      </c>
      <c r="AN40" s="92">
        <v>19.099999999999998</v>
      </c>
      <c r="AO40" s="100">
        <v>17.5</v>
      </c>
      <c r="AP40" s="92">
        <v>18.3</v>
      </c>
      <c r="AQ40" s="92">
        <v>19.100000000000001</v>
      </c>
      <c r="AR40" s="131">
        <v>17.600000000000001</v>
      </c>
      <c r="AS40" s="138">
        <v>18.5</v>
      </c>
      <c r="AT40" s="132">
        <v>19.399999999999999</v>
      </c>
      <c r="AU40" s="155">
        <f t="shared" si="60"/>
        <v>17.400000000000002</v>
      </c>
      <c r="AV40" s="138">
        <v>18.8</v>
      </c>
      <c r="AW40" s="159">
        <f t="shared" si="61"/>
        <v>20.2</v>
      </c>
      <c r="AX40" s="155">
        <v>16.7</v>
      </c>
      <c r="AY40" s="138">
        <v>17.5</v>
      </c>
      <c r="AZ40" s="174">
        <v>18.3</v>
      </c>
      <c r="BA40" s="132">
        <v>14.7</v>
      </c>
      <c r="BB40" s="132">
        <v>15.5</v>
      </c>
      <c r="BC40" s="132">
        <v>16.3</v>
      </c>
      <c r="BD40" s="155">
        <v>13</v>
      </c>
      <c r="BE40" s="138">
        <v>13.7</v>
      </c>
      <c r="BF40" s="174">
        <v>14.399999999999999</v>
      </c>
      <c r="BG40" s="155">
        <v>13.5</v>
      </c>
      <c r="BH40" s="138">
        <v>14.3</v>
      </c>
      <c r="BI40" s="174">
        <v>15.100000000000001</v>
      </c>
      <c r="BJ40" s="159">
        <v>11.7</v>
      </c>
      <c r="BK40" s="159">
        <v>12.5</v>
      </c>
      <c r="BL40" s="159">
        <v>13.3</v>
      </c>
      <c r="BM40" s="159">
        <v>11.2</v>
      </c>
      <c r="BN40" s="132">
        <v>12</v>
      </c>
      <c r="BO40" s="159">
        <v>12.8</v>
      </c>
      <c r="BP40" s="45">
        <f t="shared" si="44"/>
        <v>0.188</v>
      </c>
      <c r="BQ40" s="119">
        <f>+'[1]Under 5'!AM36+'[1]5 through 17'!AM36</f>
        <v>1595795</v>
      </c>
      <c r="BR40" s="81">
        <f>'Children in Poverty'!BQ40*BP40</f>
        <v>300009.46000000002</v>
      </c>
      <c r="BS40" s="45">
        <f t="shared" si="45"/>
        <v>0.14300000000000002</v>
      </c>
      <c r="BT40" s="119">
        <f>+'[1]Under 5'!AH36+'[1]5 through 17'!AH36</f>
        <v>1559513</v>
      </c>
      <c r="BU40" s="146">
        <f>'Children in Poverty'!BT40*BS40</f>
        <v>223010.35900000003</v>
      </c>
      <c r="BV40" s="5"/>
      <c r="BW40" s="45">
        <f t="shared" si="62"/>
        <v>0.17499999999999999</v>
      </c>
      <c r="BX40" s="121">
        <f>+'[1]Under 5'!AN36+'[1]5 through 17'!AN36</f>
        <v>1602721</v>
      </c>
      <c r="BY40" s="146">
        <f>'Children in Poverty'!BX40*BW40</f>
        <v>280476.17499999999</v>
      </c>
      <c r="BZ40" s="45">
        <f t="shared" si="63"/>
        <v>0.16200000000000001</v>
      </c>
      <c r="CA40" s="119">
        <f>+'[1]Under 5'!AI36+'[1]5 through 17'!AI36</f>
        <v>1573981</v>
      </c>
      <c r="CB40" s="146">
        <f>'Children in Poverty'!CA40*BZ40</f>
        <v>254984.92200000002</v>
      </c>
      <c r="CC40" s="5"/>
      <c r="CD40" s="42">
        <f t="shared" si="22"/>
        <v>0.155</v>
      </c>
      <c r="CE40" s="119">
        <f>+'[1]Under 5'!AO36+'[1]5 through 17'!AO36</f>
        <v>1611842</v>
      </c>
      <c r="CF40" s="148">
        <f>'Children in Poverty'!CE40*CD40</f>
        <v>249835.51</v>
      </c>
      <c r="CG40" s="181">
        <f t="shared" si="23"/>
        <v>0.182</v>
      </c>
      <c r="CH40" s="119">
        <f>+'[1]Under 5'!AJ36+'[1]5 through 17'!AJ36</f>
        <v>1581436</v>
      </c>
      <c r="CI40" s="146">
        <f>'Children in Poverty'!CG40*CH40</f>
        <v>287821.35200000001</v>
      </c>
      <c r="CJ40" s="5"/>
      <c r="CK40" s="42">
        <f t="shared" si="46"/>
        <v>0.13699999999999998</v>
      </c>
      <c r="CL40" s="119">
        <f>+'[1]Under 5'!AP36+'[1]5 through 17'!AP36</f>
        <v>1629498</v>
      </c>
      <c r="CM40" s="148">
        <f>'Children in Poverty'!CL40*CK40</f>
        <v>223241.22599999997</v>
      </c>
      <c r="CN40" s="181">
        <f t="shared" si="47"/>
        <v>0.183</v>
      </c>
      <c r="CO40" s="119">
        <f>+'[1]Under 5'!AK36+'[1]5 through 17'!AK36</f>
        <v>1584709</v>
      </c>
      <c r="CP40" s="146">
        <f>'Children in Poverty'!CO40*CN40</f>
        <v>290001.74699999997</v>
      </c>
      <c r="CQ40" s="10"/>
      <c r="CR40" s="42">
        <f t="shared" si="48"/>
        <v>0.14300000000000002</v>
      </c>
      <c r="CS40" s="119">
        <f>+'[1]Under 5'!AQ36+'[1]5 through 17'!AQ36</f>
        <v>1645816</v>
      </c>
      <c r="CT40" s="148">
        <f>'Children in Poverty'!CS40*CR40</f>
        <v>235351.68800000002</v>
      </c>
      <c r="CU40" s="181">
        <f t="shared" si="49"/>
        <v>0.185</v>
      </c>
      <c r="CV40" s="119">
        <f>+'[1]Under 5'!AL36+'[1]5 through 17'!AL36</f>
        <v>1588451</v>
      </c>
      <c r="CW40" s="146">
        <f>'Children in Poverty'!CV40*CU40</f>
        <v>293863.435</v>
      </c>
      <c r="CX40" s="10"/>
      <c r="CY40" s="181">
        <f t="shared" si="50"/>
        <v>0.125</v>
      </c>
      <c r="CZ40" s="217">
        <f>+'[2]Under 5'!$AR36+'[2]5 through 17'!$AR36</f>
        <v>1658122</v>
      </c>
      <c r="DA40" s="146">
        <f>'Children in Poverty'!CZ40*CY40</f>
        <v>207265.25</v>
      </c>
      <c r="DB40" s="181">
        <f t="shared" si="51"/>
        <v>0.188</v>
      </c>
      <c r="DC40" s="217">
        <f>+'[2]Under 5'!$AM36+'[2]5 through 17'!$AM36</f>
        <v>1595795</v>
      </c>
      <c r="DD40" s="146">
        <f>'Children in Poverty'!DC40*DB40</f>
        <v>300009.46000000002</v>
      </c>
      <c r="DE40" s="10"/>
      <c r="DF40" s="181">
        <f t="shared" si="52"/>
        <v>0.12</v>
      </c>
      <c r="DG40" s="217">
        <f>+'[2]Under 5'!$AS36+'[2]5 through 17'!$AS36</f>
        <v>1663059</v>
      </c>
      <c r="DH40" s="146">
        <f>'Children in Poverty'!DG40*DF40</f>
        <v>199567.08</v>
      </c>
      <c r="DI40" s="181">
        <f t="shared" si="53"/>
        <v>0.17499999999999999</v>
      </c>
      <c r="DJ40" s="217">
        <f>+'[2]Under 5'!$AN36+'[2]5 through 17'!$AN36</f>
        <v>1602721</v>
      </c>
      <c r="DK40" s="146">
        <f>'Children in Poverty'!DJ40*DI40</f>
        <v>280476.17499999999</v>
      </c>
      <c r="DL40" s="311">
        <f t="shared" si="11"/>
        <v>76999.100999999995</v>
      </c>
      <c r="DM40" s="311">
        <f t="shared" si="24"/>
        <v>25491.252999999968</v>
      </c>
      <c r="DN40" s="311">
        <f t="shared" si="12"/>
        <v>-37985.842000000004</v>
      </c>
      <c r="DO40" s="236">
        <f t="shared" si="54"/>
        <v>-30640.664999999979</v>
      </c>
      <c r="DP40" s="236">
        <f t="shared" si="55"/>
        <v>-19533.285000000033</v>
      </c>
      <c r="DQ40" s="236">
        <f t="shared" si="64"/>
        <v>80909.095000000001</v>
      </c>
    </row>
    <row r="41" spans="1:121" s="220" customFormat="1">
      <c r="A41" s="38" t="s">
        <v>43</v>
      </c>
      <c r="B41" s="93">
        <v>14.4</v>
      </c>
      <c r="C41" s="107">
        <v>16</v>
      </c>
      <c r="D41" s="93">
        <v>15.75</v>
      </c>
      <c r="E41" s="93">
        <v>15.5</v>
      </c>
      <c r="F41" s="93">
        <v>15.25</v>
      </c>
      <c r="G41" s="93">
        <v>15</v>
      </c>
      <c r="H41" s="93">
        <v>15.5</v>
      </c>
      <c r="I41" s="93">
        <v>16</v>
      </c>
      <c r="J41" s="93">
        <v>14</v>
      </c>
      <c r="K41" s="93">
        <v>15</v>
      </c>
      <c r="L41" s="93">
        <v>15</v>
      </c>
      <c r="M41" s="93">
        <v>15</v>
      </c>
      <c r="N41" s="108">
        <v>14.5</v>
      </c>
      <c r="O41" s="107">
        <v>13</v>
      </c>
      <c r="P41" s="93">
        <v>14</v>
      </c>
      <c r="Q41" s="107">
        <v>10.4</v>
      </c>
      <c r="R41" s="93">
        <v>12.3</v>
      </c>
      <c r="S41" s="93">
        <v>14.2</v>
      </c>
      <c r="T41" s="107">
        <v>14</v>
      </c>
      <c r="U41" s="93">
        <v>12.6</v>
      </c>
      <c r="V41" s="93">
        <v>15.4</v>
      </c>
      <c r="W41" s="107">
        <v>9.3000000000000007</v>
      </c>
      <c r="X41" s="93">
        <v>11.1</v>
      </c>
      <c r="Y41" s="93">
        <v>12.9</v>
      </c>
      <c r="Z41" s="107">
        <v>9.6999999999999993</v>
      </c>
      <c r="AA41" s="93">
        <v>12</v>
      </c>
      <c r="AB41" s="93">
        <v>14.3</v>
      </c>
      <c r="AC41" s="107">
        <v>8.8000000000000007</v>
      </c>
      <c r="AD41" s="93">
        <v>11.6</v>
      </c>
      <c r="AE41" s="93">
        <v>14.4</v>
      </c>
      <c r="AF41" s="107">
        <v>9.3999999999999986</v>
      </c>
      <c r="AG41" s="93">
        <v>11.6</v>
      </c>
      <c r="AH41" s="93">
        <v>13.8</v>
      </c>
      <c r="AI41" s="107">
        <v>11.7</v>
      </c>
      <c r="AJ41" s="93">
        <v>12.6</v>
      </c>
      <c r="AK41" s="93">
        <v>13.5</v>
      </c>
      <c r="AL41" s="107">
        <v>11.700000000000001</v>
      </c>
      <c r="AM41" s="93">
        <v>14.3</v>
      </c>
      <c r="AN41" s="93">
        <v>16.900000000000002</v>
      </c>
      <c r="AO41" s="107">
        <v>13.5</v>
      </c>
      <c r="AP41" s="93">
        <v>15.6</v>
      </c>
      <c r="AQ41" s="93">
        <v>17.7</v>
      </c>
      <c r="AR41" s="133">
        <v>14.499999999999998</v>
      </c>
      <c r="AS41" s="139">
        <v>16.899999999999999</v>
      </c>
      <c r="AT41" s="134">
        <v>19.299999999999997</v>
      </c>
      <c r="AU41" s="157">
        <f t="shared" si="60"/>
        <v>11.799999999999999</v>
      </c>
      <c r="AV41" s="139">
        <v>13.2</v>
      </c>
      <c r="AW41" s="158">
        <f t="shared" si="61"/>
        <v>14.6</v>
      </c>
      <c r="AX41" s="157">
        <v>10.9</v>
      </c>
      <c r="AY41" s="139">
        <v>12.8</v>
      </c>
      <c r="AZ41" s="158">
        <v>14.700000000000001</v>
      </c>
      <c r="BA41" s="164">
        <v>10.3</v>
      </c>
      <c r="BB41" s="164">
        <v>13.200000000000001</v>
      </c>
      <c r="BC41" s="164">
        <v>16.100000000000001</v>
      </c>
      <c r="BD41" s="157">
        <v>9.1999999999999993</v>
      </c>
      <c r="BE41" s="139">
        <v>11.1</v>
      </c>
      <c r="BF41" s="158">
        <v>13</v>
      </c>
      <c r="BG41" s="157">
        <v>11.200000000000001</v>
      </c>
      <c r="BH41" s="139">
        <v>13.3</v>
      </c>
      <c r="BI41" s="158">
        <v>15.4</v>
      </c>
      <c r="BJ41" s="203">
        <v>11.5</v>
      </c>
      <c r="BK41" s="203">
        <v>13.8</v>
      </c>
      <c r="BL41" s="203">
        <v>16.100000000000001</v>
      </c>
      <c r="BM41" s="203">
        <v>9.5</v>
      </c>
      <c r="BN41" s="164">
        <v>11.6</v>
      </c>
      <c r="BO41" s="203">
        <v>13.7</v>
      </c>
      <c r="BP41" s="142">
        <f t="shared" si="44"/>
        <v>0.13200000000000001</v>
      </c>
      <c r="BQ41" s="123">
        <f>+'[1]Under 5'!AM37+'[1]5 through 17'!AM37</f>
        <v>137679</v>
      </c>
      <c r="BR41" s="85">
        <f>'Children in Poverty'!BQ41*BP41</f>
        <v>18173.628000000001</v>
      </c>
      <c r="BS41" s="142">
        <f t="shared" si="45"/>
        <v>0.11599999999999999</v>
      </c>
      <c r="BT41" s="123">
        <f>+'[1]Under 5'!AH37+'[1]5 through 17'!AH37</f>
        <v>131453</v>
      </c>
      <c r="BU41" s="150">
        <f>'Children in Poverty'!BT41*BS41</f>
        <v>15248.547999999999</v>
      </c>
      <c r="BV41" s="72"/>
      <c r="BW41" s="142">
        <f>AY41/100</f>
        <v>0.128</v>
      </c>
      <c r="BX41" s="122">
        <f>+'[1]Under 5'!AN37+'[1]5 through 17'!AN37</f>
        <v>138323</v>
      </c>
      <c r="BY41" s="150">
        <f>'Children in Poverty'!BX41*BW41</f>
        <v>17705.344000000001</v>
      </c>
      <c r="BZ41" s="142">
        <f>AJ41/100</f>
        <v>0.126</v>
      </c>
      <c r="CA41" s="123">
        <f>+'[1]Under 5'!AI37+'[1]5 through 17'!AI37</f>
        <v>134911</v>
      </c>
      <c r="CB41" s="150">
        <f>'Children in Poverty'!CA41*BZ41</f>
        <v>16998.786</v>
      </c>
      <c r="CC41" s="72"/>
      <c r="CD41" s="43">
        <f t="shared" si="22"/>
        <v>0.13200000000000001</v>
      </c>
      <c r="CE41" s="123">
        <f>+'[1]Under 5'!AO37+'[1]5 through 17'!AO37</f>
        <v>138895</v>
      </c>
      <c r="CF41" s="149">
        <f>'Children in Poverty'!CE41*CD41</f>
        <v>18334.14</v>
      </c>
      <c r="CG41" s="221">
        <f t="shared" si="23"/>
        <v>0.14300000000000002</v>
      </c>
      <c r="CH41" s="123">
        <f>+'[1]Under 5'!AJ37+'[1]5 through 17'!AJ37</f>
        <v>135351</v>
      </c>
      <c r="CI41" s="150">
        <f>'Children in Poverty'!CG41*CH41</f>
        <v>19355.193000000003</v>
      </c>
      <c r="CJ41" s="72"/>
      <c r="CK41" s="43">
        <f t="shared" si="46"/>
        <v>0.111</v>
      </c>
      <c r="CL41" s="123">
        <f>+'[1]Under 5'!AP37+'[1]5 through 17'!AP37</f>
        <v>138901</v>
      </c>
      <c r="CM41" s="149">
        <f>'Children in Poverty'!CL41*CK41</f>
        <v>15418.011</v>
      </c>
      <c r="CN41" s="221">
        <f t="shared" si="47"/>
        <v>0.156</v>
      </c>
      <c r="CO41" s="123">
        <f>+'[1]Under 5'!AK37+'[1]5 through 17'!AK37</f>
        <v>135407</v>
      </c>
      <c r="CP41" s="150">
        <f>'Children in Poverty'!CO41*CN41</f>
        <v>21123.491999999998</v>
      </c>
      <c r="CQ41" s="165"/>
      <c r="CR41" s="43">
        <f t="shared" si="48"/>
        <v>0.13300000000000001</v>
      </c>
      <c r="CS41" s="123">
        <f>+'[1]Under 5'!AQ37+'[1]5 through 17'!AQ37</f>
        <v>136483</v>
      </c>
      <c r="CT41" s="149">
        <f>'Children in Poverty'!CS41*CR41</f>
        <v>18152.239000000001</v>
      </c>
      <c r="CU41" s="221">
        <f t="shared" si="49"/>
        <v>0.16899999999999998</v>
      </c>
      <c r="CV41" s="123">
        <f>+'[1]Under 5'!AL37+'[1]5 through 17'!AL37</f>
        <v>136526</v>
      </c>
      <c r="CW41" s="150">
        <f>'Children in Poverty'!CV41*CU41</f>
        <v>23072.893999999997</v>
      </c>
      <c r="CX41" s="165"/>
      <c r="CY41" s="221">
        <f t="shared" si="50"/>
        <v>0.13800000000000001</v>
      </c>
      <c r="CZ41" s="222">
        <f>+'[2]Under 5'!$AR37+'[2]5 through 17'!$AR37</f>
        <v>134539</v>
      </c>
      <c r="DA41" s="150">
        <f>'Children in Poverty'!CZ41*CY41</f>
        <v>18566.382000000001</v>
      </c>
      <c r="DB41" s="221">
        <f t="shared" si="51"/>
        <v>0.13200000000000001</v>
      </c>
      <c r="DC41" s="222">
        <f>+'[2]Under 5'!$AM37+'[2]5 through 17'!$AM37</f>
        <v>137679</v>
      </c>
      <c r="DD41" s="150">
        <f>'Children in Poverty'!DC41*DB41</f>
        <v>18173.628000000001</v>
      </c>
      <c r="DE41" s="165"/>
      <c r="DF41" s="221">
        <f t="shared" si="52"/>
        <v>0.11599999999999999</v>
      </c>
      <c r="DG41" s="222">
        <f>+'[2]Under 5'!$AS37+'[2]5 through 17'!$AS37</f>
        <v>133734</v>
      </c>
      <c r="DH41" s="150">
        <f>'Children in Poverty'!DG41*DF41</f>
        <v>15513.143999999998</v>
      </c>
      <c r="DI41" s="221">
        <f t="shared" si="53"/>
        <v>0.128</v>
      </c>
      <c r="DJ41" s="222">
        <f>+'[2]Under 5'!$AN37+'[2]5 through 17'!$AN37</f>
        <v>138323</v>
      </c>
      <c r="DK41" s="150">
        <f>'Children in Poverty'!DJ41*DI41</f>
        <v>17705.344000000001</v>
      </c>
      <c r="DL41" s="312">
        <f t="shared" si="11"/>
        <v>2925.0800000000017</v>
      </c>
      <c r="DM41" s="312">
        <f t="shared" si="24"/>
        <v>706.5580000000009</v>
      </c>
      <c r="DN41" s="312">
        <f t="shared" si="12"/>
        <v>-1021.0530000000035</v>
      </c>
      <c r="DO41" s="237">
        <f t="shared" si="54"/>
        <v>628.79599999999846</v>
      </c>
      <c r="DP41" s="237">
        <f t="shared" si="55"/>
        <v>-468.28399999999965</v>
      </c>
      <c r="DQ41" s="237">
        <f t="shared" si="64"/>
        <v>2192.2000000000025</v>
      </c>
    </row>
    <row r="42" spans="1:121">
      <c r="A42" s="35" t="s">
        <v>45</v>
      </c>
      <c r="B42" s="92">
        <v>17</v>
      </c>
      <c r="C42" s="100">
        <v>18</v>
      </c>
      <c r="D42" s="92">
        <v>18.5</v>
      </c>
      <c r="E42" s="92">
        <v>19</v>
      </c>
      <c r="F42" s="92">
        <v>19.5</v>
      </c>
      <c r="G42" s="92">
        <v>20</v>
      </c>
      <c r="H42" s="92">
        <v>19.5</v>
      </c>
      <c r="I42" s="92">
        <v>19</v>
      </c>
      <c r="J42" s="92">
        <v>18</v>
      </c>
      <c r="K42" s="92">
        <v>18</v>
      </c>
      <c r="L42" s="92">
        <v>15</v>
      </c>
      <c r="M42" s="92">
        <v>15</v>
      </c>
      <c r="N42" s="99">
        <v>14.3</v>
      </c>
      <c r="O42" s="100">
        <v>15</v>
      </c>
      <c r="P42" s="92">
        <v>16</v>
      </c>
      <c r="Q42" s="100">
        <v>14.6</v>
      </c>
      <c r="R42" s="92">
        <v>15.8</v>
      </c>
      <c r="S42" s="92">
        <v>16.899999999999999</v>
      </c>
      <c r="T42" s="100">
        <v>16.8</v>
      </c>
      <c r="U42" s="92">
        <v>15.6</v>
      </c>
      <c r="V42" s="92">
        <v>18</v>
      </c>
      <c r="W42" s="100">
        <v>15.7</v>
      </c>
      <c r="X42" s="92">
        <v>16.399999999999999</v>
      </c>
      <c r="Y42" s="92">
        <v>17.100000000000001</v>
      </c>
      <c r="Z42" s="100">
        <v>16.5</v>
      </c>
      <c r="AA42" s="92">
        <v>17.100000000000001</v>
      </c>
      <c r="AB42" s="92">
        <v>17.7</v>
      </c>
      <c r="AC42" s="100">
        <v>16</v>
      </c>
      <c r="AD42" s="92">
        <v>16.600000000000001</v>
      </c>
      <c r="AE42" s="92">
        <v>17.2</v>
      </c>
      <c r="AF42" s="100">
        <v>16.5</v>
      </c>
      <c r="AG42" s="92">
        <v>17</v>
      </c>
      <c r="AH42" s="92">
        <v>17.5</v>
      </c>
      <c r="AI42" s="100">
        <v>18</v>
      </c>
      <c r="AJ42" s="92">
        <v>18.899999999999999</v>
      </c>
      <c r="AK42" s="92">
        <v>19.799999999999997</v>
      </c>
      <c r="AL42" s="100">
        <v>18.899999999999999</v>
      </c>
      <c r="AM42" s="92">
        <v>19.399999999999999</v>
      </c>
      <c r="AN42" s="92">
        <v>19.899999999999999</v>
      </c>
      <c r="AO42" s="100">
        <v>21</v>
      </c>
      <c r="AP42" s="92">
        <v>21.6</v>
      </c>
      <c r="AQ42" s="92">
        <v>22.200000000000003</v>
      </c>
      <c r="AR42" s="131">
        <v>20.099999999999998</v>
      </c>
      <c r="AS42" s="138">
        <v>20.7</v>
      </c>
      <c r="AT42" s="132">
        <v>21.3</v>
      </c>
      <c r="AU42" s="155">
        <f>+AV42-0.6</f>
        <v>20.099999999999998</v>
      </c>
      <c r="AV42" s="138">
        <v>20.7</v>
      </c>
      <c r="AW42" s="159">
        <f>+AV42-0.6</f>
        <v>20.099999999999998</v>
      </c>
      <c r="AX42" s="155">
        <v>19.600000000000001</v>
      </c>
      <c r="AY42" s="138">
        <v>20.200000000000003</v>
      </c>
      <c r="AZ42" s="174">
        <v>20.800000000000004</v>
      </c>
      <c r="BA42" s="132">
        <v>18.400000000000002</v>
      </c>
      <c r="BB42" s="132">
        <v>19.100000000000001</v>
      </c>
      <c r="BC42" s="132">
        <v>19.8</v>
      </c>
      <c r="BD42" s="155">
        <v>17.099999999999998</v>
      </c>
      <c r="BE42" s="138">
        <v>17.7</v>
      </c>
      <c r="BF42" s="174">
        <v>18.3</v>
      </c>
      <c r="BG42" s="155">
        <v>16.3</v>
      </c>
      <c r="BH42" s="138">
        <v>17</v>
      </c>
      <c r="BI42" s="174">
        <v>17.7</v>
      </c>
      <c r="BJ42" s="159">
        <v>15.5</v>
      </c>
      <c r="BK42" s="159">
        <v>16.2</v>
      </c>
      <c r="BL42" s="159">
        <v>16.899999999999999</v>
      </c>
      <c r="BM42" s="159">
        <v>15</v>
      </c>
      <c r="BN42" s="132">
        <v>15.7</v>
      </c>
      <c r="BO42" s="159">
        <v>16.399999999999999</v>
      </c>
      <c r="BP42" s="45">
        <f t="shared" si="44"/>
        <v>0.20699999999999999</v>
      </c>
      <c r="BQ42" s="119">
        <f>+'[1]Under 5'!AM40+'[1]5 through 17'!AM51</f>
        <v>1762464</v>
      </c>
      <c r="BR42" s="81">
        <f>'Children in Poverty'!BQ42*BP42</f>
        <v>364830.04800000001</v>
      </c>
      <c r="BS42" s="45">
        <f t="shared" si="45"/>
        <v>0.17</v>
      </c>
      <c r="BT42" s="119">
        <f>+'[1]Under 5'!AH40+'[1]5 through 17'!AH40</f>
        <v>3152610</v>
      </c>
      <c r="BU42" s="146">
        <f>'Children in Poverty'!BT42*BS42</f>
        <v>535943.70000000007</v>
      </c>
      <c r="BV42" s="5"/>
      <c r="BW42" s="45">
        <f>AY42/100</f>
        <v>0.20200000000000004</v>
      </c>
      <c r="BX42" s="121">
        <f>+'[1]Under 5'!AN40+'[1]5 through 17'!AN40</f>
        <v>2988474</v>
      </c>
      <c r="BY42" s="146">
        <f>'Children in Poverty'!BX42*BW42</f>
        <v>603671.74800000014</v>
      </c>
      <c r="BZ42" s="45">
        <f t="shared" si="63"/>
        <v>0.18899999999999997</v>
      </c>
      <c r="CA42" s="119">
        <f>+'[1]Under 5'!AI40+'[1]5 through 17'!AI40</f>
        <v>3138534</v>
      </c>
      <c r="CB42" s="146">
        <f>'Children in Poverty'!CA42*BZ42</f>
        <v>593182.92599999986</v>
      </c>
      <c r="CC42" s="5"/>
      <c r="CD42" s="42">
        <f t="shared" si="22"/>
        <v>0.191</v>
      </c>
      <c r="CE42" s="119">
        <f>+'[1]Under 5'!AO40+'[1]5 through 17'!AO40</f>
        <v>2958673</v>
      </c>
      <c r="CF42" s="148">
        <f>'Children in Poverty'!CE42*CD42</f>
        <v>565106.54300000006</v>
      </c>
      <c r="CG42" s="181">
        <f t="shared" si="23"/>
        <v>0.19399999999999998</v>
      </c>
      <c r="CH42" s="119">
        <f>+'[1]Under 5'!AJ40+'[1]5 through 17'!AJ40</f>
        <v>3122092</v>
      </c>
      <c r="CI42" s="146">
        <f>'Children in Poverty'!CG42*CH42</f>
        <v>605685.84799999988</v>
      </c>
      <c r="CJ42" s="5"/>
      <c r="CK42" s="42">
        <f t="shared" si="46"/>
        <v>0.17699999999999999</v>
      </c>
      <c r="CL42" s="119">
        <f>+'[1]Under 5'!AP40+'[1]5 through 17'!AP40</f>
        <v>2926109</v>
      </c>
      <c r="CM42" s="148">
        <f>'Children in Poverty'!CL42*CK42</f>
        <v>517921.29299999995</v>
      </c>
      <c r="CN42" s="181">
        <f t="shared" si="47"/>
        <v>0.21600000000000003</v>
      </c>
      <c r="CO42" s="119">
        <f>+'[1]Under 5'!AK40+'[1]5 through 17'!AK40</f>
        <v>3089833</v>
      </c>
      <c r="CP42" s="146">
        <f>'Children in Poverty'!CO42*CN42</f>
        <v>667403.92800000007</v>
      </c>
      <c r="CQ42" s="10"/>
      <c r="CR42" s="42">
        <f t="shared" si="48"/>
        <v>0.17</v>
      </c>
      <c r="CS42" s="119">
        <f>+'[1]Under 5'!AQ40+'[1]5 through 17'!AQ40</f>
        <v>2897185</v>
      </c>
      <c r="CT42" s="148">
        <f>'Children in Poverty'!CS42*CR42</f>
        <v>492521.45</v>
      </c>
      <c r="CU42" s="181">
        <f t="shared" si="49"/>
        <v>0.20699999999999999</v>
      </c>
      <c r="CV42" s="119">
        <f>+'[1]Under 5'!AL40+'[1]5 through 17'!AL40</f>
        <v>3057042</v>
      </c>
      <c r="CW42" s="146">
        <f>'Children in Poverty'!CV42*CU42</f>
        <v>632807.69400000002</v>
      </c>
      <c r="CX42" s="10"/>
      <c r="CY42" s="181">
        <f t="shared" si="50"/>
        <v>0.16200000000000001</v>
      </c>
      <c r="CZ42" s="217">
        <f>+'[2]Under 5'!$AR40+'[2]5 through 17'!$AR40</f>
        <v>2854914</v>
      </c>
      <c r="DA42" s="146">
        <f>'Children in Poverty'!CZ42*CY42</f>
        <v>462496.06800000003</v>
      </c>
      <c r="DB42" s="181">
        <f t="shared" si="51"/>
        <v>0.20699999999999999</v>
      </c>
      <c r="DC42" s="217">
        <f>+'[2]Under 5'!$AM40+'[2]5 through 17'!$AM40</f>
        <v>3023307</v>
      </c>
      <c r="DD42" s="146">
        <f>'Children in Poverty'!DC42*DB42</f>
        <v>625824.549</v>
      </c>
      <c r="DE42" s="10"/>
      <c r="DF42" s="181">
        <f t="shared" si="52"/>
        <v>0.157</v>
      </c>
      <c r="DG42" s="217">
        <f>+'[2]Under 5'!$AS40+'[2]5 through 17'!$AS40</f>
        <v>2817739</v>
      </c>
      <c r="DH42" s="146">
        <f>'Children in Poverty'!DG42*DF42</f>
        <v>442385.02299999999</v>
      </c>
      <c r="DI42" s="181">
        <f t="shared" si="53"/>
        <v>0.20200000000000004</v>
      </c>
      <c r="DJ42" s="217">
        <f>+'[2]Under 5'!$AN40+'[2]5 through 17'!$AN40</f>
        <v>2988474</v>
      </c>
      <c r="DK42" s="146">
        <f>'Children in Poverty'!DJ42*DI42</f>
        <v>603671.74800000014</v>
      </c>
      <c r="DL42" s="311">
        <f t="shared" si="11"/>
        <v>-171113.65200000006</v>
      </c>
      <c r="DM42" s="311">
        <f t="shared" si="24"/>
        <v>10488.822000000277</v>
      </c>
      <c r="DN42" s="311">
        <f t="shared" si="12"/>
        <v>-40579.304999999818</v>
      </c>
      <c r="DO42" s="236">
        <f t="shared" si="54"/>
        <v>-38565.205000000075</v>
      </c>
      <c r="DP42" s="236">
        <f t="shared" si="55"/>
        <v>238841.70000000013</v>
      </c>
      <c r="DQ42" s="236">
        <f t="shared" si="64"/>
        <v>161286.72500000015</v>
      </c>
    </row>
    <row r="43" spans="1:121">
      <c r="A43" s="35" t="s">
        <v>46</v>
      </c>
      <c r="B43" s="92">
        <v>14.2</v>
      </c>
      <c r="C43" s="100">
        <v>15</v>
      </c>
      <c r="D43" s="92">
        <v>15.5</v>
      </c>
      <c r="E43" s="92">
        <v>16</v>
      </c>
      <c r="F43" s="92">
        <v>16.5</v>
      </c>
      <c r="G43" s="92">
        <v>17</v>
      </c>
      <c r="H43" s="92">
        <v>16</v>
      </c>
      <c r="I43" s="92">
        <v>15</v>
      </c>
      <c r="J43" s="92">
        <v>14</v>
      </c>
      <c r="K43" s="92">
        <v>15</v>
      </c>
      <c r="L43" s="92">
        <v>14</v>
      </c>
      <c r="M43" s="92">
        <v>14</v>
      </c>
      <c r="N43" s="99">
        <v>12.2</v>
      </c>
      <c r="O43" s="100">
        <v>13</v>
      </c>
      <c r="P43" s="92">
        <v>15</v>
      </c>
      <c r="Q43" s="100">
        <v>12.3</v>
      </c>
      <c r="R43" s="92">
        <v>13.5</v>
      </c>
      <c r="S43" s="92">
        <v>14.8</v>
      </c>
      <c r="T43" s="100">
        <v>14.8</v>
      </c>
      <c r="U43" s="92">
        <v>12.9</v>
      </c>
      <c r="V43" s="92">
        <v>16.7</v>
      </c>
      <c r="W43" s="100">
        <v>15.9</v>
      </c>
      <c r="X43" s="92">
        <v>16.7</v>
      </c>
      <c r="Y43" s="92">
        <v>17.5</v>
      </c>
      <c r="Z43" s="100">
        <v>17</v>
      </c>
      <c r="AA43" s="92">
        <v>17.899999999999999</v>
      </c>
      <c r="AB43" s="92">
        <v>18.8</v>
      </c>
      <c r="AC43" s="100">
        <v>16.5</v>
      </c>
      <c r="AD43" s="92">
        <v>17.3</v>
      </c>
      <c r="AE43" s="92">
        <v>18.100000000000001</v>
      </c>
      <c r="AF43" s="100">
        <v>17.400000000000002</v>
      </c>
      <c r="AG43" s="92">
        <v>18.3</v>
      </c>
      <c r="AH43" s="92">
        <v>19.2</v>
      </c>
      <c r="AI43" s="100">
        <v>19.100000000000001</v>
      </c>
      <c r="AJ43" s="92">
        <v>20</v>
      </c>
      <c r="AK43" s="92">
        <v>20.9</v>
      </c>
      <c r="AL43" s="100">
        <v>20.9</v>
      </c>
      <c r="AM43" s="92">
        <v>21.7</v>
      </c>
      <c r="AN43" s="92">
        <v>22.5</v>
      </c>
      <c r="AO43" s="100">
        <v>22</v>
      </c>
      <c r="AP43" s="92">
        <v>23</v>
      </c>
      <c r="AQ43" s="92">
        <v>24</v>
      </c>
      <c r="AR43" s="131">
        <v>21.599999999999998</v>
      </c>
      <c r="AS43" s="138">
        <v>22.4</v>
      </c>
      <c r="AT43" s="132">
        <v>23.2</v>
      </c>
      <c r="AU43" s="155">
        <f t="shared" ref="AU43:AU53" si="65">+AV43-0.6</f>
        <v>21.599999999999998</v>
      </c>
      <c r="AV43" s="138">
        <v>22.2</v>
      </c>
      <c r="AW43" s="159">
        <f t="shared" ref="AW43:AW53" si="66">+AV43-0.6</f>
        <v>21.599999999999998</v>
      </c>
      <c r="AX43" s="155">
        <v>20.6</v>
      </c>
      <c r="AY43" s="138">
        <v>21.5</v>
      </c>
      <c r="AZ43" s="174">
        <v>22.4</v>
      </c>
      <c r="BA43" s="132">
        <v>20</v>
      </c>
      <c r="BB43" s="132">
        <v>20.9</v>
      </c>
      <c r="BC43" s="132">
        <v>21.799999999999997</v>
      </c>
      <c r="BD43" s="155">
        <v>18.7</v>
      </c>
      <c r="BE43" s="138">
        <v>19.5</v>
      </c>
      <c r="BF43" s="174">
        <v>20.3</v>
      </c>
      <c r="BG43" s="155">
        <v>17.5</v>
      </c>
      <c r="BH43" s="138">
        <v>18.399999999999999</v>
      </c>
      <c r="BI43" s="174">
        <v>19.299999999999997</v>
      </c>
      <c r="BJ43" s="159">
        <v>17.100000000000001</v>
      </c>
      <c r="BK43" s="159">
        <v>18</v>
      </c>
      <c r="BL43" s="159">
        <v>18.899999999999999</v>
      </c>
      <c r="BM43" s="159">
        <v>14.299999999999999</v>
      </c>
      <c r="BN43" s="132">
        <v>15.2</v>
      </c>
      <c r="BO43" s="159">
        <v>16.099999999999998</v>
      </c>
      <c r="BP43" s="45">
        <f t="shared" si="44"/>
        <v>0.222</v>
      </c>
      <c r="BQ43" s="119">
        <f>+'[1]Under 5'!AM41+'[1]5 through 17'!AM52</f>
        <v>9251117</v>
      </c>
      <c r="BR43" s="81">
        <f>'Children in Poverty'!BQ43*BP43</f>
        <v>2053747.9739999999</v>
      </c>
      <c r="BS43" s="45">
        <f t="shared" si="45"/>
        <v>0.183</v>
      </c>
      <c r="BT43" s="119">
        <f>+'[1]Under 5'!AH41+'[1]5 through 17'!AH41</f>
        <v>1610215</v>
      </c>
      <c r="BU43" s="146">
        <f>'Children in Poverty'!BT43*BS43</f>
        <v>294669.34499999997</v>
      </c>
      <c r="BV43" s="5"/>
      <c r="BW43" s="45">
        <f>AY43/100</f>
        <v>0.215</v>
      </c>
      <c r="BX43" s="121">
        <f>+'[1]Under 5'!AN41+'[1]5 through 17'!AN41</f>
        <v>1581927</v>
      </c>
      <c r="BY43" s="146">
        <f>'Children in Poverty'!BX43*BW43</f>
        <v>340114.30499999999</v>
      </c>
      <c r="BZ43" s="45">
        <f t="shared" si="63"/>
        <v>0.2</v>
      </c>
      <c r="CA43" s="119">
        <f>+'[1]Under 5'!AI41+'[1]5 through 17'!AI41</f>
        <v>1609815</v>
      </c>
      <c r="CB43" s="146">
        <f>'Children in Poverty'!CA43*BZ43</f>
        <v>321963</v>
      </c>
      <c r="CC43" s="5"/>
      <c r="CD43" s="42">
        <f t="shared" si="22"/>
        <v>0.20899999999999999</v>
      </c>
      <c r="CE43" s="119">
        <f>+'[1]Under 5'!AO41+'[1]5 through 17'!AO41</f>
        <v>1579456</v>
      </c>
      <c r="CF43" s="148">
        <f>'Children in Poverty'!CE43*CD43</f>
        <v>330106.304</v>
      </c>
      <c r="CG43" s="181">
        <f t="shared" si="23"/>
        <v>0.217</v>
      </c>
      <c r="CH43" s="119">
        <f>+'[1]Under 5'!AJ41+'[1]5 through 17'!AJ41</f>
        <v>1605883</v>
      </c>
      <c r="CI43" s="146">
        <f>'Children in Poverty'!CG43*CH43</f>
        <v>348476.61099999998</v>
      </c>
      <c r="CJ43" s="5"/>
      <c r="CK43" s="42">
        <f t="shared" si="46"/>
        <v>0.19500000000000001</v>
      </c>
      <c r="CL43" s="119">
        <f>+'[1]Under 5'!AP41+'[1]5 through 17'!AP41</f>
        <v>1575452</v>
      </c>
      <c r="CM43" s="148">
        <f>'Children in Poverty'!CL43*CK43</f>
        <v>307213.14</v>
      </c>
      <c r="CN43" s="181">
        <f t="shared" si="47"/>
        <v>0.23</v>
      </c>
      <c r="CO43" s="119">
        <f>+'[1]Under 5'!AK41+'[1]5 through 17'!AK41</f>
        <v>1598091</v>
      </c>
      <c r="CP43" s="146">
        <f>'Children in Poverty'!CO43*CN43</f>
        <v>367560.93</v>
      </c>
      <c r="CQ43" s="10"/>
      <c r="CR43" s="42">
        <f t="shared" si="48"/>
        <v>0.184</v>
      </c>
      <c r="CS43" s="119">
        <f>+'[1]Under 5'!AQ41+'[1]5 through 17'!AQ41</f>
        <v>1573409</v>
      </c>
      <c r="CT43" s="148">
        <f>'Children in Poverty'!CS43*CR43</f>
        <v>289507.25599999999</v>
      </c>
      <c r="CU43" s="181">
        <f t="shared" si="49"/>
        <v>0.22399999999999998</v>
      </c>
      <c r="CV43" s="119">
        <f>+'[1]Under 5'!AL41+'[1]5 through 17'!AL41</f>
        <v>1589655</v>
      </c>
      <c r="CW43" s="146">
        <f>'Children in Poverty'!CV43*CU43</f>
        <v>356082.72</v>
      </c>
      <c r="CX43" s="10"/>
      <c r="CY43" s="181">
        <f t="shared" si="50"/>
        <v>0.18</v>
      </c>
      <c r="CZ43" s="217">
        <f>+'[2]Under 5'!$AR41+'[2]5 through 17'!$AR41</f>
        <v>1570622</v>
      </c>
      <c r="DA43" s="146">
        <f>'Children in Poverty'!CZ43*CY43</f>
        <v>282711.95999999996</v>
      </c>
      <c r="DB43" s="181">
        <f t="shared" si="51"/>
        <v>0.222</v>
      </c>
      <c r="DC43" s="217">
        <f>+'[2]Under 5'!$AM41+'[2]5 through 17'!$AM41</f>
        <v>1586027</v>
      </c>
      <c r="DD43" s="146">
        <f>'Children in Poverty'!DC43*DB43</f>
        <v>352097.99400000001</v>
      </c>
      <c r="DE43" s="10"/>
      <c r="DF43" s="181">
        <f t="shared" si="52"/>
        <v>0.152</v>
      </c>
      <c r="DG43" s="217">
        <f>+'[2]Under 5'!$AS41+'[2]5 through 17'!$AS41</f>
        <v>1567974</v>
      </c>
      <c r="DH43" s="146">
        <f>'Children in Poverty'!DG43*DF43</f>
        <v>238332.04799999998</v>
      </c>
      <c r="DI43" s="181">
        <f t="shared" si="53"/>
        <v>0.215</v>
      </c>
      <c r="DJ43" s="217">
        <f>+'[2]Under 5'!$AN41+'[2]5 through 17'!$AN41</f>
        <v>1581927</v>
      </c>
      <c r="DK43" s="146">
        <f>'Children in Poverty'!DJ43*DI43</f>
        <v>340114.30499999999</v>
      </c>
      <c r="DL43" s="311">
        <f t="shared" si="11"/>
        <v>1759078.629</v>
      </c>
      <c r="DM43" s="311">
        <f t="shared" si="24"/>
        <v>18151.304999999993</v>
      </c>
      <c r="DN43" s="311">
        <f t="shared" si="12"/>
        <v>-18370.306999999972</v>
      </c>
      <c r="DO43" s="236">
        <f t="shared" si="54"/>
        <v>-10008.000999999989</v>
      </c>
      <c r="DP43" s="236">
        <f t="shared" si="55"/>
        <v>-1713633.669</v>
      </c>
      <c r="DQ43" s="236">
        <f t="shared" si="64"/>
        <v>101782.25700000001</v>
      </c>
    </row>
    <row r="44" spans="1:121">
      <c r="A44" s="35" t="s">
        <v>47</v>
      </c>
      <c r="B44" s="92">
        <v>14.3</v>
      </c>
      <c r="C44" s="100">
        <v>15</v>
      </c>
      <c r="D44" s="92">
        <v>15</v>
      </c>
      <c r="E44" s="92">
        <v>15</v>
      </c>
      <c r="F44" s="92">
        <v>15</v>
      </c>
      <c r="G44" s="92">
        <v>15</v>
      </c>
      <c r="H44" s="92">
        <v>14.5</v>
      </c>
      <c r="I44" s="92">
        <v>14</v>
      </c>
      <c r="J44" s="92">
        <v>13</v>
      </c>
      <c r="K44" s="92">
        <v>14</v>
      </c>
      <c r="L44" s="92">
        <v>14</v>
      </c>
      <c r="M44" s="92">
        <v>13</v>
      </c>
      <c r="N44" s="99">
        <v>11</v>
      </c>
      <c r="O44" s="100">
        <v>13</v>
      </c>
      <c r="P44" s="92">
        <v>14</v>
      </c>
      <c r="Q44" s="100">
        <v>10.6</v>
      </c>
      <c r="R44" s="92">
        <v>12.1</v>
      </c>
      <c r="S44" s="92">
        <v>13.6</v>
      </c>
      <c r="T44" s="100">
        <v>12.4</v>
      </c>
      <c r="U44" s="92">
        <v>11.1</v>
      </c>
      <c r="V44" s="92">
        <v>13.7</v>
      </c>
      <c r="W44" s="100">
        <v>13</v>
      </c>
      <c r="X44" s="92">
        <v>14</v>
      </c>
      <c r="Y44" s="92">
        <v>15</v>
      </c>
      <c r="Z44" s="100">
        <v>12.8</v>
      </c>
      <c r="AA44" s="92">
        <v>13.7</v>
      </c>
      <c r="AB44" s="92">
        <v>14.6</v>
      </c>
      <c r="AC44" s="100">
        <v>12.6</v>
      </c>
      <c r="AD44" s="92">
        <v>13.6</v>
      </c>
      <c r="AE44" s="92">
        <v>14.6</v>
      </c>
      <c r="AF44" s="100">
        <v>13.4</v>
      </c>
      <c r="AG44" s="92">
        <v>14.4</v>
      </c>
      <c r="AH44" s="92">
        <v>15.4</v>
      </c>
      <c r="AI44" s="100">
        <v>14.799999999999999</v>
      </c>
      <c r="AJ44" s="92">
        <v>15.7</v>
      </c>
      <c r="AK44" s="92">
        <v>16.599999999999998</v>
      </c>
      <c r="AL44" s="100">
        <v>15.3</v>
      </c>
      <c r="AM44" s="92">
        <v>16.3</v>
      </c>
      <c r="AN44" s="92">
        <v>17.3</v>
      </c>
      <c r="AO44" s="100">
        <v>16.3</v>
      </c>
      <c r="AP44" s="92">
        <v>17.3</v>
      </c>
      <c r="AQ44" s="92">
        <v>18.3</v>
      </c>
      <c r="AR44" s="131">
        <v>14.8</v>
      </c>
      <c r="AS44" s="138">
        <v>15.9</v>
      </c>
      <c r="AT44" s="132">
        <v>17</v>
      </c>
      <c r="AU44" s="155">
        <f t="shared" si="65"/>
        <v>15.6</v>
      </c>
      <c r="AV44" s="138">
        <v>16.2</v>
      </c>
      <c r="AW44" s="159">
        <f t="shared" si="66"/>
        <v>15.6</v>
      </c>
      <c r="AX44" s="155">
        <v>14.299999999999999</v>
      </c>
      <c r="AY44" s="138">
        <v>15.299999999999999</v>
      </c>
      <c r="AZ44" s="174">
        <v>16.299999999999997</v>
      </c>
      <c r="BA44" s="132">
        <v>13.899999999999999</v>
      </c>
      <c r="BB44" s="132">
        <v>14.799999999999999</v>
      </c>
      <c r="BC44" s="132">
        <v>15.7</v>
      </c>
      <c r="BD44" s="155">
        <v>13.8</v>
      </c>
      <c r="BE44" s="138">
        <v>14.8</v>
      </c>
      <c r="BF44" s="174">
        <v>15.8</v>
      </c>
      <c r="BG44" s="155">
        <v>11.5</v>
      </c>
      <c r="BH44" s="138">
        <v>12.3</v>
      </c>
      <c r="BI44" s="174">
        <v>13.100000000000001</v>
      </c>
      <c r="BJ44" s="159">
        <v>12.5</v>
      </c>
      <c r="BK44" s="159">
        <v>13.5</v>
      </c>
      <c r="BL44" s="159">
        <v>14.5</v>
      </c>
      <c r="BM44" s="159">
        <v>12</v>
      </c>
      <c r="BN44" s="132">
        <v>13</v>
      </c>
      <c r="BO44" s="159">
        <v>14</v>
      </c>
      <c r="BP44" s="45">
        <f t="shared" si="44"/>
        <v>0.16200000000000001</v>
      </c>
      <c r="BQ44" s="119">
        <f>+'[1]Under 5'!AM42+'[1]5 through 17'!AM53</f>
        <v>194726</v>
      </c>
      <c r="BR44" s="81">
        <f>'Children in Poverty'!BQ44*BP44</f>
        <v>31545.612000000001</v>
      </c>
      <c r="BS44" s="45">
        <f t="shared" si="45"/>
        <v>0.14400000000000002</v>
      </c>
      <c r="BT44" s="119">
        <f>+'[1]Under 5'!AH42+'[1]5 through 17'!AH42</f>
        <v>722614</v>
      </c>
      <c r="BU44" s="146">
        <f>'Children in Poverty'!BT44*BS44</f>
        <v>104056.41600000001</v>
      </c>
      <c r="BV44" s="5"/>
      <c r="BW44" s="45">
        <f t="shared" ref="BW44:BW52" si="67">AY44/100</f>
        <v>0.153</v>
      </c>
      <c r="BX44" s="121">
        <f>+'[1]Under 5'!AN42+'[1]5 through 17'!AN42</f>
        <v>725954</v>
      </c>
      <c r="BY44" s="146">
        <f>'Children in Poverty'!BX44*BW44</f>
        <v>111070.962</v>
      </c>
      <c r="BZ44" s="45">
        <f t="shared" si="63"/>
        <v>0.157</v>
      </c>
      <c r="CA44" s="119">
        <f>+'[1]Under 5'!AI42+'[1]5 through 17'!AI42</f>
        <v>725565</v>
      </c>
      <c r="CB44" s="146">
        <f>'Children in Poverty'!CA44*BZ44</f>
        <v>113913.705</v>
      </c>
      <c r="CC44" s="5"/>
      <c r="CD44" s="42">
        <f t="shared" si="22"/>
        <v>0.14799999999999999</v>
      </c>
      <c r="CE44" s="119">
        <f>+'[1]Under 5'!AO42+'[1]5 through 17'!AO42</f>
        <v>728796</v>
      </c>
      <c r="CF44" s="148">
        <f>'Children in Poverty'!CE44*CD44</f>
        <v>107861.80799999999</v>
      </c>
      <c r="CG44" s="181">
        <f t="shared" si="23"/>
        <v>0.16300000000000001</v>
      </c>
      <c r="CH44" s="119">
        <f>+'[1]Under 5'!AJ42+'[1]5 through 17'!AJ42</f>
        <v>727717</v>
      </c>
      <c r="CI44" s="146">
        <f>'Children in Poverty'!CG44*CH44</f>
        <v>118617.871</v>
      </c>
      <c r="CJ44" s="5"/>
      <c r="CK44" s="42">
        <f t="shared" si="46"/>
        <v>0.14800000000000002</v>
      </c>
      <c r="CL44" s="119">
        <f>+'[1]Under 5'!AP42+'[1]5 through 17'!AP42</f>
        <v>730731</v>
      </c>
      <c r="CM44" s="148">
        <f>'Children in Poverty'!CL44*CK44</f>
        <v>108148.18800000001</v>
      </c>
      <c r="CN44" s="181">
        <f t="shared" si="47"/>
        <v>0.17300000000000001</v>
      </c>
      <c r="CO44" s="119">
        <f>+'[1]Under 5'!AK42+'[1]5 through 17'!AK42</f>
        <v>725522</v>
      </c>
      <c r="CP44" s="146">
        <f>'Children in Poverty'!CO44*CN44</f>
        <v>125515.30600000001</v>
      </c>
      <c r="CQ44" s="10"/>
      <c r="CR44" s="42">
        <f t="shared" si="48"/>
        <v>0.12300000000000001</v>
      </c>
      <c r="CS44" s="119">
        <f>+'[1]Under 5'!AQ42+'[1]5 through 17'!AQ42</f>
        <v>731947</v>
      </c>
      <c r="CT44" s="148">
        <f>'Children in Poverty'!CS44*CR44</f>
        <v>90029.481000000014</v>
      </c>
      <c r="CU44" s="181">
        <f t="shared" si="49"/>
        <v>0.159</v>
      </c>
      <c r="CV44" s="119">
        <f>+'[1]Under 5'!AL42+'[1]5 through 17'!AL42</f>
        <v>723917</v>
      </c>
      <c r="CW44" s="146">
        <f>'Children in Poverty'!CV44*CU44</f>
        <v>115102.803</v>
      </c>
      <c r="CX44" s="10"/>
      <c r="CY44" s="181">
        <f t="shared" si="50"/>
        <v>0.13500000000000001</v>
      </c>
      <c r="CZ44" s="217">
        <f>+'[2]Under 5'!$AR42+'[2]5 through 17'!$AR42</f>
        <v>729325</v>
      </c>
      <c r="DA44" s="146">
        <f>'Children in Poverty'!CZ44*CY44</f>
        <v>98458.875</v>
      </c>
      <c r="DB44" s="181">
        <f t="shared" si="51"/>
        <v>0.16200000000000001</v>
      </c>
      <c r="DC44" s="217">
        <f>+'[2]Under 5'!$AM42+'[2]5 through 17'!$AM42</f>
        <v>724032</v>
      </c>
      <c r="DD44" s="146">
        <f>'Children in Poverty'!DC44*DB44</f>
        <v>117293.18400000001</v>
      </c>
      <c r="DE44" s="10"/>
      <c r="DF44" s="181">
        <f t="shared" si="52"/>
        <v>0.13</v>
      </c>
      <c r="DG44" s="217">
        <f>+'[2]Under 5'!$AS42+'[2]5 through 17'!$AS42</f>
        <v>726841</v>
      </c>
      <c r="DH44" s="146">
        <f>'Children in Poverty'!DG44*DF44</f>
        <v>94489.33</v>
      </c>
      <c r="DI44" s="181">
        <f t="shared" si="53"/>
        <v>0.153</v>
      </c>
      <c r="DJ44" s="217">
        <f>+'[2]Under 5'!$AN42+'[2]5 through 17'!$AN42</f>
        <v>725954</v>
      </c>
      <c r="DK44" s="146">
        <f>'Children in Poverty'!DJ44*DI44</f>
        <v>111070.962</v>
      </c>
      <c r="DL44" s="311">
        <f t="shared" si="11"/>
        <v>-72510.804000000004</v>
      </c>
      <c r="DM44" s="311">
        <f t="shared" si="24"/>
        <v>-2842.7430000000022</v>
      </c>
      <c r="DN44" s="311">
        <f t="shared" si="12"/>
        <v>-10756.063000000009</v>
      </c>
      <c r="DO44" s="236">
        <f t="shared" si="54"/>
        <v>-3209.1540000000095</v>
      </c>
      <c r="DP44" s="236">
        <f t="shared" si="55"/>
        <v>79525.350000000006</v>
      </c>
      <c r="DQ44" s="236">
        <f t="shared" si="64"/>
        <v>16581.631999999998</v>
      </c>
    </row>
    <row r="45" spans="1:121">
      <c r="A45" s="35" t="s">
        <v>48</v>
      </c>
      <c r="B45" s="92">
        <v>14.3</v>
      </c>
      <c r="C45" s="100">
        <v>16</v>
      </c>
      <c r="D45" s="92">
        <v>16.25</v>
      </c>
      <c r="E45" s="92">
        <v>16.5</v>
      </c>
      <c r="F45" s="92">
        <v>16.75</v>
      </c>
      <c r="G45" s="92">
        <v>17</v>
      </c>
      <c r="H45" s="92">
        <v>16</v>
      </c>
      <c r="I45" s="92">
        <v>15</v>
      </c>
      <c r="J45" s="92">
        <v>14</v>
      </c>
      <c r="K45" s="92">
        <v>15</v>
      </c>
      <c r="L45" s="92">
        <v>14</v>
      </c>
      <c r="M45" s="92">
        <v>12</v>
      </c>
      <c r="N45" s="99">
        <v>12</v>
      </c>
      <c r="O45" s="100">
        <v>13</v>
      </c>
      <c r="P45" s="92">
        <v>16</v>
      </c>
      <c r="Q45" s="100">
        <v>11.8</v>
      </c>
      <c r="R45" s="92">
        <v>14.2</v>
      </c>
      <c r="S45" s="92">
        <v>16.600000000000001</v>
      </c>
      <c r="T45" s="100">
        <v>12.5</v>
      </c>
      <c r="U45" s="92">
        <v>11.1</v>
      </c>
      <c r="V45" s="92">
        <v>13.9</v>
      </c>
      <c r="W45" s="100">
        <v>13.9</v>
      </c>
      <c r="X45" s="92">
        <v>15.1</v>
      </c>
      <c r="Y45" s="92">
        <v>16.3</v>
      </c>
      <c r="Z45" s="100">
        <v>14.5</v>
      </c>
      <c r="AA45" s="92">
        <v>15.6</v>
      </c>
      <c r="AB45" s="92">
        <v>16.7</v>
      </c>
      <c r="AC45" s="100">
        <v>13.6</v>
      </c>
      <c r="AD45" s="92">
        <v>14.6</v>
      </c>
      <c r="AE45" s="92">
        <v>15.6</v>
      </c>
      <c r="AF45" s="100">
        <v>13.5</v>
      </c>
      <c r="AG45" s="92">
        <v>14.5</v>
      </c>
      <c r="AH45" s="92">
        <v>15.5</v>
      </c>
      <c r="AI45" s="100">
        <v>16.700000000000003</v>
      </c>
      <c r="AJ45" s="92">
        <v>17.600000000000001</v>
      </c>
      <c r="AK45" s="92">
        <v>18.5</v>
      </c>
      <c r="AL45" s="100">
        <v>17.099999999999998</v>
      </c>
      <c r="AM45" s="92">
        <v>18.399999999999999</v>
      </c>
      <c r="AN45" s="92">
        <v>19.7</v>
      </c>
      <c r="AO45" s="100">
        <v>17.7</v>
      </c>
      <c r="AP45" s="92">
        <v>18.8</v>
      </c>
      <c r="AQ45" s="92">
        <v>19.900000000000002</v>
      </c>
      <c r="AR45" s="131">
        <v>18</v>
      </c>
      <c r="AS45" s="138">
        <v>19</v>
      </c>
      <c r="AT45" s="132">
        <v>20</v>
      </c>
      <c r="AU45" s="155">
        <f t="shared" si="65"/>
        <v>18.099999999999998</v>
      </c>
      <c r="AV45" s="138">
        <v>18.7</v>
      </c>
      <c r="AW45" s="159">
        <f t="shared" si="66"/>
        <v>18.099999999999998</v>
      </c>
      <c r="AX45" s="155">
        <v>16.7</v>
      </c>
      <c r="AY45" s="138">
        <v>17.7</v>
      </c>
      <c r="AZ45" s="174">
        <v>18.7</v>
      </c>
      <c r="BA45" s="132">
        <v>16.099999999999998</v>
      </c>
      <c r="BB45" s="132">
        <v>17.2</v>
      </c>
      <c r="BC45" s="132">
        <v>18.3</v>
      </c>
      <c r="BD45" s="155">
        <v>13.1</v>
      </c>
      <c r="BE45" s="138">
        <v>14.1</v>
      </c>
      <c r="BF45" s="174">
        <v>15.1</v>
      </c>
      <c r="BG45" s="155">
        <v>13.600000000000001</v>
      </c>
      <c r="BH45" s="138">
        <v>14.8</v>
      </c>
      <c r="BI45" s="174">
        <v>16</v>
      </c>
      <c r="BJ45" s="159">
        <v>13.9</v>
      </c>
      <c r="BK45" s="159">
        <v>14.9</v>
      </c>
      <c r="BL45" s="159">
        <v>15.9</v>
      </c>
      <c r="BM45" s="159">
        <v>13.799999999999999</v>
      </c>
      <c r="BN45" s="132">
        <v>14.7</v>
      </c>
      <c r="BO45" s="159">
        <v>15.6</v>
      </c>
      <c r="BP45" s="45">
        <f t="shared" ref="BP45:BP63" si="68">+AV45/100</f>
        <v>0.187</v>
      </c>
      <c r="BQ45" s="119">
        <f>+'[1]Under 5'!AM43+'[1]5 through 17'!AM54</f>
        <v>794035</v>
      </c>
      <c r="BR45" s="81">
        <f>'Children in Poverty'!BQ45*BP45</f>
        <v>148484.54500000001</v>
      </c>
      <c r="BS45" s="45">
        <f t="shared" ref="BS45:BS63" si="69">+AG45/100</f>
        <v>0.14499999999999999</v>
      </c>
      <c r="BT45" s="119">
        <f>+'[1]Under 5'!AH43+'[1]5 through 17'!AH43</f>
        <v>713589</v>
      </c>
      <c r="BU45" s="146">
        <f>'Children in Poverty'!BT45*BS45</f>
        <v>103470.405</v>
      </c>
      <c r="BV45" s="5"/>
      <c r="BW45" s="45">
        <f t="shared" si="67"/>
        <v>0.17699999999999999</v>
      </c>
      <c r="BX45" s="121">
        <f>+'[1]Under 5'!AN43+'[1]5 through 17'!AN43</f>
        <v>722666</v>
      </c>
      <c r="BY45" s="146">
        <f>'Children in Poverty'!BX45*BW45</f>
        <v>127911.882</v>
      </c>
      <c r="BZ45" s="45">
        <f t="shared" si="63"/>
        <v>0.17600000000000002</v>
      </c>
      <c r="CA45" s="119">
        <f>+'[1]Under 5'!AI43+'[1]5 through 17'!AI43</f>
        <v>721426</v>
      </c>
      <c r="CB45" s="146">
        <f>'Children in Poverty'!CA45*BZ45</f>
        <v>126970.97600000001</v>
      </c>
      <c r="CC45" s="5"/>
      <c r="CD45" s="42">
        <f t="shared" si="22"/>
        <v>0.17199999999999999</v>
      </c>
      <c r="CE45" s="119">
        <f>+'[1]Under 5'!AO43+'[1]5 through 17'!AO43</f>
        <v>719557</v>
      </c>
      <c r="CF45" s="148">
        <f>'Children in Poverty'!CE45*CD45</f>
        <v>123763.80399999999</v>
      </c>
      <c r="CG45" s="181">
        <f t="shared" si="23"/>
        <v>0.184</v>
      </c>
      <c r="CH45" s="119">
        <f>+'[1]Under 5'!AJ43+'[1]5 through 17'!AJ43</f>
        <v>727729</v>
      </c>
      <c r="CI45" s="146">
        <f>'Children in Poverty'!CG45*CH45</f>
        <v>133902.136</v>
      </c>
      <c r="CJ45" s="5"/>
      <c r="CK45" s="42">
        <f t="shared" ref="CK45:CK63" si="70">+BE45/100</f>
        <v>0.14099999999999999</v>
      </c>
      <c r="CL45" s="119">
        <f>+'[1]Under 5'!AP43+'[1]5 through 17'!AP43</f>
        <v>714951</v>
      </c>
      <c r="CM45" s="148">
        <f>'Children in Poverty'!CL45*CK45</f>
        <v>100808.09099999999</v>
      </c>
      <c r="CN45" s="181">
        <f t="shared" ref="CN45:CN63" si="71">+AP45/100</f>
        <v>0.188</v>
      </c>
      <c r="CO45" s="119">
        <f>+'[1]Under 5'!AK43+'[1]5 through 17'!AK43</f>
        <v>726787</v>
      </c>
      <c r="CP45" s="146">
        <f>'Children in Poverty'!CO45*CN45</f>
        <v>136635.95600000001</v>
      </c>
      <c r="CQ45" s="10"/>
      <c r="CR45" s="42">
        <f t="shared" ref="CR45:CR63" si="72">+BH45/100</f>
        <v>0.14800000000000002</v>
      </c>
      <c r="CS45" s="119">
        <f>+'[1]Under 5'!AQ43+'[1]5 through 17'!AQ43</f>
        <v>712538</v>
      </c>
      <c r="CT45" s="148">
        <f>'Children in Poverty'!CS45*CR45</f>
        <v>105455.62400000001</v>
      </c>
      <c r="CU45" s="181">
        <f t="shared" ref="CU45:CU63" si="73">+AS45/100</f>
        <v>0.19</v>
      </c>
      <c r="CV45" s="119">
        <f>+'[1]Under 5'!AL43+'[1]5 through 17'!AL43</f>
        <v>726668</v>
      </c>
      <c r="CW45" s="146">
        <f>'Children in Poverty'!CV45*CU45</f>
        <v>138066.92000000001</v>
      </c>
      <c r="CX45" s="10"/>
      <c r="CY45" s="181">
        <f t="shared" ref="CY45:CY63" si="74">+BK45/100</f>
        <v>0.14899999999999999</v>
      </c>
      <c r="CZ45" s="217">
        <f>+'[2]Under 5'!$AR43+'[2]5 through 17'!$AR43</f>
        <v>705496</v>
      </c>
      <c r="DA45" s="146">
        <f>'Children in Poverty'!CZ45*CY45</f>
        <v>105118.90399999999</v>
      </c>
      <c r="DB45" s="181">
        <f t="shared" ref="DB45:DB63" si="75">+AV45/100</f>
        <v>0.187</v>
      </c>
      <c r="DC45" s="217">
        <f>+'[2]Under 5'!$AM43+'[2]5 through 17'!$AM43</f>
        <v>724092</v>
      </c>
      <c r="DD45" s="146">
        <f>'Children in Poverty'!DC45*DB45</f>
        <v>135405.204</v>
      </c>
      <c r="DE45" s="10"/>
      <c r="DF45" s="181">
        <f t="shared" ref="DF45:DF63" si="76">+BN45/100</f>
        <v>0.14699999999999999</v>
      </c>
      <c r="DG45" s="217">
        <f>+'[2]Under 5'!$AS43+'[2]5 through 17'!$AS43</f>
        <v>700250</v>
      </c>
      <c r="DH45" s="146">
        <f>'Children in Poverty'!DG45*DF45</f>
        <v>102936.75</v>
      </c>
      <c r="DI45" s="181">
        <f t="shared" ref="DI45:DI63" si="77">+AY45/100</f>
        <v>0.17699999999999999</v>
      </c>
      <c r="DJ45" s="217">
        <f>+'[2]Under 5'!$AN43+'[2]5 through 17'!$AN43</f>
        <v>722666</v>
      </c>
      <c r="DK45" s="146">
        <f>'Children in Poverty'!DJ45*DI45</f>
        <v>127911.882</v>
      </c>
      <c r="DL45" s="311">
        <f t="shared" si="11"/>
        <v>45014.140000000014</v>
      </c>
      <c r="DM45" s="311">
        <f t="shared" si="24"/>
        <v>940.90599999998813</v>
      </c>
      <c r="DN45" s="311">
        <f t="shared" si="12"/>
        <v>-10138.332000000009</v>
      </c>
      <c r="DO45" s="236">
        <f t="shared" ref="DO45:DO63" si="78">CF45-BY45</f>
        <v>-4148.0780000000086</v>
      </c>
      <c r="DP45" s="236">
        <f t="shared" ref="DP45:DP63" si="79">BY45-BR45</f>
        <v>-20572.663000000015</v>
      </c>
      <c r="DQ45" s="236">
        <f t="shared" si="64"/>
        <v>24975.131999999998</v>
      </c>
    </row>
    <row r="46" spans="1:121">
      <c r="A46" s="35" t="s">
        <v>49</v>
      </c>
      <c r="B46" s="92">
        <v>18.600000000000001</v>
      </c>
      <c r="C46" s="100">
        <v>19</v>
      </c>
      <c r="D46" s="92">
        <v>20.25</v>
      </c>
      <c r="E46" s="92">
        <v>21.5</v>
      </c>
      <c r="F46" s="92">
        <v>22.75</v>
      </c>
      <c r="G46" s="92">
        <v>24</v>
      </c>
      <c r="H46" s="92">
        <v>22</v>
      </c>
      <c r="I46" s="92">
        <v>20</v>
      </c>
      <c r="J46" s="92">
        <v>19</v>
      </c>
      <c r="K46" s="92">
        <v>18</v>
      </c>
      <c r="L46" s="92">
        <v>17</v>
      </c>
      <c r="M46" s="92">
        <v>14</v>
      </c>
      <c r="N46" s="99">
        <v>13.9</v>
      </c>
      <c r="O46" s="100">
        <v>15</v>
      </c>
      <c r="P46" s="92">
        <v>16</v>
      </c>
      <c r="Q46" s="100">
        <v>14.6</v>
      </c>
      <c r="R46" s="92">
        <v>15.7</v>
      </c>
      <c r="S46" s="92">
        <v>16.7</v>
      </c>
      <c r="T46" s="100">
        <v>17.600000000000001</v>
      </c>
      <c r="U46" s="92">
        <v>16.2</v>
      </c>
      <c r="V46" s="92">
        <v>19</v>
      </c>
      <c r="W46" s="100">
        <v>17.899999999999999</v>
      </c>
      <c r="X46" s="92">
        <v>18.5</v>
      </c>
      <c r="Y46" s="92">
        <v>19.100000000000001</v>
      </c>
      <c r="Z46" s="100">
        <v>17.7</v>
      </c>
      <c r="AA46" s="92">
        <v>18.3</v>
      </c>
      <c r="AB46" s="92">
        <v>18.899999999999999</v>
      </c>
      <c r="AC46" s="100">
        <v>18.8</v>
      </c>
      <c r="AD46" s="92">
        <v>19.399999999999999</v>
      </c>
      <c r="AE46" s="92">
        <v>20</v>
      </c>
      <c r="AF46" s="100">
        <v>18.799999999999997</v>
      </c>
      <c r="AG46" s="92">
        <v>19.399999999999999</v>
      </c>
      <c r="AH46" s="92">
        <v>20</v>
      </c>
      <c r="AI46" s="100">
        <v>21.6</v>
      </c>
      <c r="AJ46" s="92">
        <v>22.5</v>
      </c>
      <c r="AK46" s="92">
        <v>23.4</v>
      </c>
      <c r="AL46" s="100">
        <v>22.8</v>
      </c>
      <c r="AM46" s="92">
        <v>23.5</v>
      </c>
      <c r="AN46" s="92">
        <v>24.2</v>
      </c>
      <c r="AO46" s="100">
        <v>24.1</v>
      </c>
      <c r="AP46" s="92">
        <v>24.8</v>
      </c>
      <c r="AQ46" s="92">
        <v>25.5</v>
      </c>
      <c r="AR46" s="131">
        <v>24.2</v>
      </c>
      <c r="AS46" s="138">
        <v>24.9</v>
      </c>
      <c r="AT46" s="132">
        <v>25.599999999999998</v>
      </c>
      <c r="AU46" s="155">
        <f t="shared" si="65"/>
        <v>23.2</v>
      </c>
      <c r="AV46" s="138">
        <v>23.8</v>
      </c>
      <c r="AW46" s="159">
        <f t="shared" si="66"/>
        <v>23.2</v>
      </c>
      <c r="AX46" s="155">
        <v>22</v>
      </c>
      <c r="AY46" s="138">
        <v>22.6</v>
      </c>
      <c r="AZ46" s="174">
        <v>23.200000000000003</v>
      </c>
      <c r="BA46" s="132">
        <v>21.700000000000003</v>
      </c>
      <c r="BB46" s="132">
        <v>22.400000000000002</v>
      </c>
      <c r="BC46" s="132">
        <v>23.1</v>
      </c>
      <c r="BD46" s="155">
        <v>20.099999999999998</v>
      </c>
      <c r="BE46" s="138">
        <v>20.7</v>
      </c>
      <c r="BF46" s="174">
        <v>21.3</v>
      </c>
      <c r="BG46" s="155">
        <v>19</v>
      </c>
      <c r="BH46" s="138">
        <v>19.7</v>
      </c>
      <c r="BI46" s="174">
        <v>20.399999999999999</v>
      </c>
      <c r="BJ46" s="159">
        <v>18.799999999999997</v>
      </c>
      <c r="BK46" s="159">
        <v>19.399999999999999</v>
      </c>
      <c r="BL46" s="159">
        <v>20</v>
      </c>
      <c r="BM46" s="159">
        <v>16.900000000000002</v>
      </c>
      <c r="BN46" s="132">
        <v>17.600000000000001</v>
      </c>
      <c r="BO46" s="159">
        <v>18.3</v>
      </c>
      <c r="BP46" s="45">
        <f t="shared" si="68"/>
        <v>0.23800000000000002</v>
      </c>
      <c r="BQ46" s="119">
        <f>+'[1]Under 5'!AM44+'[1]5 through 17'!AM55</f>
        <v>769030</v>
      </c>
      <c r="BR46" s="81">
        <f>'Children in Poverty'!BQ46*BP46</f>
        <v>183029.14</v>
      </c>
      <c r="BS46" s="45">
        <f t="shared" si="69"/>
        <v>0.19399999999999998</v>
      </c>
      <c r="BT46" s="119">
        <f>+'[1]Under 5'!AH44+'[1]5 through 17'!AH44</f>
        <v>2418742</v>
      </c>
      <c r="BU46" s="146">
        <f>'Children in Poverty'!BT46*BS46</f>
        <v>469235.94799999997</v>
      </c>
      <c r="BV46" s="5"/>
      <c r="BW46" s="45">
        <f t="shared" si="67"/>
        <v>0.22600000000000001</v>
      </c>
      <c r="BX46" s="121">
        <f>+'[1]Under 5'!AN44+'[1]5 through 17'!AN44</f>
        <v>2223790</v>
      </c>
      <c r="BY46" s="146">
        <f>'Children in Poverty'!BX46*BW46</f>
        <v>502576.54000000004</v>
      </c>
      <c r="BZ46" s="45">
        <f t="shared" si="63"/>
        <v>0.22500000000000001</v>
      </c>
      <c r="CA46" s="119">
        <f>+'[1]Under 5'!AI44+'[1]5 through 17'!AI44</f>
        <v>2372505</v>
      </c>
      <c r="CB46" s="146">
        <f>'Children in Poverty'!CA46*BZ46</f>
        <v>533813.625</v>
      </c>
      <c r="CC46" s="5"/>
      <c r="CD46" s="42">
        <f t="shared" si="22"/>
        <v>0.22400000000000003</v>
      </c>
      <c r="CE46" s="119">
        <f>+'[1]Under 5'!AO44+'[1]5 through 17'!AO44</f>
        <v>2207304</v>
      </c>
      <c r="CF46" s="148">
        <f>'Children in Poverty'!CE46*CD46</f>
        <v>494436.09600000008</v>
      </c>
      <c r="CG46" s="181">
        <f t="shared" si="23"/>
        <v>0.23499999999999999</v>
      </c>
      <c r="CH46" s="119">
        <f>+'[1]Under 5'!AJ44+'[1]5 through 17'!AJ44</f>
        <v>2333121</v>
      </c>
      <c r="CI46" s="146">
        <f>'Children in Poverty'!CG46*CH46</f>
        <v>548283.43499999994</v>
      </c>
      <c r="CJ46" s="5"/>
      <c r="CK46" s="42">
        <f t="shared" si="70"/>
        <v>0.20699999999999999</v>
      </c>
      <c r="CL46" s="119">
        <f>+'[1]Under 5'!AP44+'[1]5 through 17'!AP44</f>
        <v>2191057</v>
      </c>
      <c r="CM46" s="148">
        <f>'Children in Poverty'!CL46*CK46</f>
        <v>453548.799</v>
      </c>
      <c r="CN46" s="181">
        <f t="shared" si="71"/>
        <v>0.248</v>
      </c>
      <c r="CO46" s="119">
        <f>+'[1]Under 5'!AK44+'[1]5 through 17'!AK44</f>
        <v>2299116</v>
      </c>
      <c r="CP46" s="146">
        <f>'Children in Poverty'!CO46*CN46</f>
        <v>570180.76800000004</v>
      </c>
      <c r="CQ46" s="10"/>
      <c r="CR46" s="42">
        <f t="shared" si="72"/>
        <v>0.19699999999999998</v>
      </c>
      <c r="CS46" s="119">
        <f>+'[1]Under 5'!AQ44+'[1]5 through 17'!AQ44</f>
        <v>2176649</v>
      </c>
      <c r="CT46" s="148">
        <f>'Children in Poverty'!CS46*CR46</f>
        <v>428799.85299999994</v>
      </c>
      <c r="CU46" s="181">
        <f t="shared" si="73"/>
        <v>0.249</v>
      </c>
      <c r="CV46" s="119">
        <f>+'[1]Under 5'!AL44+'[1]5 through 17'!AL44</f>
        <v>2269365</v>
      </c>
      <c r="CW46" s="146">
        <f>'Children in Poverty'!CV46*CU46</f>
        <v>565071.88500000001</v>
      </c>
      <c r="CX46" s="10"/>
      <c r="CY46" s="181">
        <f t="shared" si="74"/>
        <v>0.19399999999999998</v>
      </c>
      <c r="CZ46" s="217">
        <f>+'[2]Under 5'!$AR44+'[2]5 through 17'!$AR44</f>
        <v>2162182</v>
      </c>
      <c r="DA46" s="146">
        <f>'Children in Poverty'!CZ46*CY46</f>
        <v>419463.30799999996</v>
      </c>
      <c r="DB46" s="181">
        <f t="shared" si="75"/>
        <v>0.23800000000000002</v>
      </c>
      <c r="DC46" s="217">
        <f>+'[2]Under 5'!$AM44+'[2]5 through 17'!$AM44</f>
        <v>2245201</v>
      </c>
      <c r="DD46" s="146">
        <f>'Children in Poverty'!DC46*DB46</f>
        <v>534357.83799999999</v>
      </c>
      <c r="DE46" s="10"/>
      <c r="DF46" s="181">
        <f t="shared" si="76"/>
        <v>0.17600000000000002</v>
      </c>
      <c r="DG46" s="217">
        <f>+'[2]Under 5'!$AS44+'[2]5 through 17'!$AS44</f>
        <v>2143933</v>
      </c>
      <c r="DH46" s="146">
        <f>'Children in Poverty'!DG46*DF46</f>
        <v>377332.20800000004</v>
      </c>
      <c r="DI46" s="181">
        <f t="shared" si="77"/>
        <v>0.22600000000000001</v>
      </c>
      <c r="DJ46" s="217">
        <f>+'[2]Under 5'!$AN44+'[2]5 through 17'!$AN44</f>
        <v>2223790</v>
      </c>
      <c r="DK46" s="146">
        <f>'Children in Poverty'!DJ46*DI46</f>
        <v>502576.54000000004</v>
      </c>
      <c r="DL46" s="311">
        <f t="shared" si="11"/>
        <v>-286206.80799999996</v>
      </c>
      <c r="DM46" s="311">
        <f t="shared" si="24"/>
        <v>-31237.084999999963</v>
      </c>
      <c r="DN46" s="311">
        <f t="shared" si="12"/>
        <v>-53847.338999999862</v>
      </c>
      <c r="DO46" s="236">
        <f t="shared" si="78"/>
        <v>-8140.4439999999595</v>
      </c>
      <c r="DP46" s="236">
        <f t="shared" si="79"/>
        <v>319547.40000000002</v>
      </c>
      <c r="DQ46" s="236">
        <f t="shared" si="64"/>
        <v>125244.33199999999</v>
      </c>
    </row>
    <row r="47" spans="1:121">
      <c r="A47" s="35" t="s">
        <v>50</v>
      </c>
      <c r="B47" s="92">
        <v>12.7</v>
      </c>
      <c r="C47" s="100">
        <v>14</v>
      </c>
      <c r="D47" s="92">
        <v>14.25</v>
      </c>
      <c r="E47" s="92">
        <v>14.5</v>
      </c>
      <c r="F47" s="92">
        <v>14.75</v>
      </c>
      <c r="G47" s="92">
        <v>15</v>
      </c>
      <c r="H47" s="92">
        <v>13.5</v>
      </c>
      <c r="I47" s="92">
        <v>12</v>
      </c>
      <c r="J47" s="92">
        <v>11</v>
      </c>
      <c r="K47" s="92">
        <v>13</v>
      </c>
      <c r="L47" s="92">
        <v>13</v>
      </c>
      <c r="M47" s="92">
        <v>9</v>
      </c>
      <c r="N47" s="99">
        <v>9.6</v>
      </c>
      <c r="O47" s="100">
        <v>11</v>
      </c>
      <c r="P47" s="92">
        <v>12</v>
      </c>
      <c r="Q47" s="100">
        <v>8.4</v>
      </c>
      <c r="R47" s="92">
        <v>9.4</v>
      </c>
      <c r="S47" s="92">
        <v>10.4</v>
      </c>
      <c r="T47" s="100">
        <v>10.7</v>
      </c>
      <c r="U47" s="92">
        <v>8.9</v>
      </c>
      <c r="V47" s="92">
        <v>12.5</v>
      </c>
      <c r="W47" s="100">
        <v>10.9</v>
      </c>
      <c r="X47" s="92">
        <v>11.6</v>
      </c>
      <c r="Y47" s="92">
        <v>12.3</v>
      </c>
      <c r="Z47" s="100">
        <v>11.6</v>
      </c>
      <c r="AA47" s="92">
        <v>12.2</v>
      </c>
      <c r="AB47" s="92">
        <v>12.8</v>
      </c>
      <c r="AC47" s="100">
        <v>11.3</v>
      </c>
      <c r="AD47" s="92">
        <v>12</v>
      </c>
      <c r="AE47" s="92">
        <v>12.7</v>
      </c>
      <c r="AF47" s="100">
        <v>10.8</v>
      </c>
      <c r="AG47" s="92">
        <v>11.4</v>
      </c>
      <c r="AH47" s="92">
        <v>12</v>
      </c>
      <c r="AI47" s="100">
        <v>13.2</v>
      </c>
      <c r="AJ47" s="92">
        <v>14.1</v>
      </c>
      <c r="AK47" s="92">
        <v>15</v>
      </c>
      <c r="AL47" s="100">
        <v>14.5</v>
      </c>
      <c r="AM47" s="92">
        <v>15.2</v>
      </c>
      <c r="AN47" s="92">
        <v>15.899999999999999</v>
      </c>
      <c r="AO47" s="100">
        <v>14.700000000000001</v>
      </c>
      <c r="AP47" s="92">
        <v>15.4</v>
      </c>
      <c r="AQ47" s="92">
        <v>16.100000000000001</v>
      </c>
      <c r="AR47" s="131">
        <v>13.9</v>
      </c>
      <c r="AS47" s="138">
        <v>14.6</v>
      </c>
      <c r="AT47" s="132">
        <v>15.299999999999999</v>
      </c>
      <c r="AU47" s="155">
        <f t="shared" si="65"/>
        <v>13.4</v>
      </c>
      <c r="AV47" s="138">
        <v>14</v>
      </c>
      <c r="AW47" s="159">
        <f t="shared" si="66"/>
        <v>13.4</v>
      </c>
      <c r="AX47" s="155">
        <v>14.099999999999998</v>
      </c>
      <c r="AY47" s="138">
        <v>14.899999999999999</v>
      </c>
      <c r="AZ47" s="174">
        <v>15.7</v>
      </c>
      <c r="BA47" s="132">
        <v>12.400000000000002</v>
      </c>
      <c r="BB47" s="132">
        <v>13.100000000000001</v>
      </c>
      <c r="BC47" s="132">
        <v>13.8</v>
      </c>
      <c r="BD47" s="155">
        <v>12</v>
      </c>
      <c r="BE47" s="138">
        <v>12.7</v>
      </c>
      <c r="BF47" s="174">
        <v>13.399999999999999</v>
      </c>
      <c r="BG47" s="155">
        <v>11.200000000000001</v>
      </c>
      <c r="BH47" s="138">
        <v>11.8</v>
      </c>
      <c r="BI47" s="174">
        <v>12.4</v>
      </c>
      <c r="BJ47" s="159">
        <v>11</v>
      </c>
      <c r="BK47" s="159">
        <v>11.7</v>
      </c>
      <c r="BL47" s="159">
        <v>12.399999999999999</v>
      </c>
      <c r="BM47" s="159">
        <v>10.399999999999999</v>
      </c>
      <c r="BN47" s="132">
        <v>11.2</v>
      </c>
      <c r="BO47" s="159">
        <v>12</v>
      </c>
      <c r="BP47" s="45">
        <f t="shared" si="68"/>
        <v>0.14000000000000001</v>
      </c>
      <c r="BQ47" s="119">
        <f>+'[1]Under 5'!AM45+'[1]5 through 17'!AM56</f>
        <v>1375967</v>
      </c>
      <c r="BR47" s="81">
        <f>'Children in Poverty'!BQ47*BP47</f>
        <v>192635.38</v>
      </c>
      <c r="BS47" s="45">
        <f t="shared" si="69"/>
        <v>0.114</v>
      </c>
      <c r="BT47" s="119">
        <f>+'[1]Under 5'!AH45+'[1]5 through 17'!AH45</f>
        <v>1282500</v>
      </c>
      <c r="BU47" s="146">
        <f>'Children in Poverty'!BT47*BS47</f>
        <v>146205</v>
      </c>
      <c r="BV47" s="5"/>
      <c r="BW47" s="45">
        <f t="shared" si="67"/>
        <v>0.14899999999999999</v>
      </c>
      <c r="BX47" s="121">
        <f>+'[1]Under 5'!AN45+'[1]5 through 17'!AN45</f>
        <v>1281826</v>
      </c>
      <c r="BY47" s="146">
        <f>'Children in Poverty'!BX47*BW47</f>
        <v>190992.07399999999</v>
      </c>
      <c r="BZ47" s="45">
        <f t="shared" si="63"/>
        <v>0.14099999999999999</v>
      </c>
      <c r="CA47" s="119">
        <f>+'[1]Under 5'!AI45+'[1]5 through 17'!AI45</f>
        <v>1282317</v>
      </c>
      <c r="CB47" s="146">
        <f>'Children in Poverty'!CA47*BZ47</f>
        <v>180806.69699999999</v>
      </c>
      <c r="CC47" s="5"/>
      <c r="CD47" s="42">
        <f t="shared" si="22"/>
        <v>0.13100000000000001</v>
      </c>
      <c r="CE47" s="119">
        <f>+'[1]Under 5'!AO45+'[1]5 through 17'!AO45</f>
        <v>1284387</v>
      </c>
      <c r="CF47" s="148">
        <f>'Children in Poverty'!CE47*CD47</f>
        <v>168254.69700000001</v>
      </c>
      <c r="CG47" s="181">
        <f t="shared" si="23"/>
        <v>0.152</v>
      </c>
      <c r="CH47" s="119">
        <f>+'[1]Under 5'!AJ45+'[1]5 through 17'!AJ45</f>
        <v>1282693</v>
      </c>
      <c r="CI47" s="146">
        <f>'Children in Poverty'!CG47*CH47</f>
        <v>194969.33599999998</v>
      </c>
      <c r="CJ47" s="5"/>
      <c r="CK47" s="42">
        <f t="shared" si="70"/>
        <v>0.127</v>
      </c>
      <c r="CL47" s="119">
        <f>+'[1]Under 5'!AP45+'[1]5 through 17'!AP45</f>
        <v>1288333</v>
      </c>
      <c r="CM47" s="148">
        <f>'Children in Poverty'!CL47*CK47</f>
        <v>163618.291</v>
      </c>
      <c r="CN47" s="181">
        <f t="shared" si="71"/>
        <v>0.154</v>
      </c>
      <c r="CO47" s="119">
        <f>+'[1]Under 5'!AK45+'[1]5 through 17'!AK45</f>
        <v>1280424</v>
      </c>
      <c r="CP47" s="146">
        <f>'Children in Poverty'!CO47*CN47</f>
        <v>197185.296</v>
      </c>
      <c r="CQ47" s="10"/>
      <c r="CR47" s="42">
        <f t="shared" si="72"/>
        <v>0.11800000000000001</v>
      </c>
      <c r="CS47" s="119">
        <f>+'[1]Under 5'!AQ45+'[1]5 through 17'!AQ45</f>
        <v>1298657</v>
      </c>
      <c r="CT47" s="148">
        <f>'Children in Poverty'!CS47*CR47</f>
        <v>153241.52600000001</v>
      </c>
      <c r="CU47" s="181">
        <f t="shared" si="73"/>
        <v>0.14599999999999999</v>
      </c>
      <c r="CV47" s="119">
        <f>+'[1]Under 5'!AL45+'[1]5 through 17'!AL45</f>
        <v>1278050</v>
      </c>
      <c r="CW47" s="146">
        <f>'Children in Poverty'!CV47*CU47</f>
        <v>186595.3</v>
      </c>
      <c r="CX47" s="10"/>
      <c r="CY47" s="181">
        <f t="shared" si="74"/>
        <v>0.11699999999999999</v>
      </c>
      <c r="CZ47" s="217">
        <f>+'[2]Under 5'!$AR45+'[2]5 through 17'!$AR45</f>
        <v>1302437</v>
      </c>
      <c r="DA47" s="146">
        <f>'Children in Poverty'!CZ47*CY47</f>
        <v>152385.12899999999</v>
      </c>
      <c r="DB47" s="181">
        <f t="shared" si="75"/>
        <v>0.14000000000000001</v>
      </c>
      <c r="DC47" s="217">
        <f>+'[2]Under 5'!$AM45+'[2]5 through 17'!$AM45</f>
        <v>1279111</v>
      </c>
      <c r="DD47" s="146">
        <f>'Children in Poverty'!DC47*DB47</f>
        <v>179075.54</v>
      </c>
      <c r="DE47" s="10"/>
      <c r="DF47" s="181">
        <f t="shared" si="76"/>
        <v>0.11199999999999999</v>
      </c>
      <c r="DG47" s="217">
        <f>+'[2]Under 5'!$AS45+'[2]5 through 17'!$AS45</f>
        <v>1303157</v>
      </c>
      <c r="DH47" s="146">
        <f>'Children in Poverty'!DG47*DF47</f>
        <v>145953.58399999997</v>
      </c>
      <c r="DI47" s="181">
        <f t="shared" si="77"/>
        <v>0.14899999999999999</v>
      </c>
      <c r="DJ47" s="217">
        <f>+'[2]Under 5'!$AN45+'[2]5 through 17'!$AN45</f>
        <v>1281826</v>
      </c>
      <c r="DK47" s="146">
        <f>'Children in Poverty'!DJ47*DI47</f>
        <v>190992.07399999999</v>
      </c>
      <c r="DL47" s="311">
        <f t="shared" si="11"/>
        <v>46430.380000000005</v>
      </c>
      <c r="DM47" s="311">
        <f t="shared" si="24"/>
        <v>10185.377000000008</v>
      </c>
      <c r="DN47" s="311">
        <f t="shared" si="12"/>
        <v>-26714.638999999966</v>
      </c>
      <c r="DO47" s="236">
        <f t="shared" si="78"/>
        <v>-22737.376999999979</v>
      </c>
      <c r="DP47" s="236">
        <f t="shared" si="79"/>
        <v>-1643.3060000000114</v>
      </c>
      <c r="DQ47" s="236">
        <f t="shared" si="64"/>
        <v>45038.49000000002</v>
      </c>
    </row>
    <row r="48" spans="1:121">
      <c r="A48" s="35" t="s">
        <v>51</v>
      </c>
      <c r="B48" s="92">
        <v>17.7</v>
      </c>
      <c r="C48" s="100">
        <v>19</v>
      </c>
      <c r="D48" s="92">
        <v>19.75</v>
      </c>
      <c r="E48" s="92">
        <v>20.5</v>
      </c>
      <c r="F48" s="92">
        <v>21.25</v>
      </c>
      <c r="G48" s="92">
        <v>22</v>
      </c>
      <c r="H48" s="92">
        <v>21</v>
      </c>
      <c r="I48" s="92">
        <v>20</v>
      </c>
      <c r="J48" s="92">
        <v>19</v>
      </c>
      <c r="K48" s="92">
        <v>18</v>
      </c>
      <c r="L48" s="92">
        <v>17</v>
      </c>
      <c r="M48" s="92">
        <v>16</v>
      </c>
      <c r="N48" s="99">
        <v>15.7</v>
      </c>
      <c r="O48" s="100">
        <v>16</v>
      </c>
      <c r="P48" s="92">
        <v>17</v>
      </c>
      <c r="Q48" s="100">
        <v>14.4</v>
      </c>
      <c r="R48" s="92">
        <v>15.7</v>
      </c>
      <c r="S48" s="92">
        <v>17.100000000000001</v>
      </c>
      <c r="T48" s="100">
        <v>16.2</v>
      </c>
      <c r="U48" s="92">
        <v>14.1</v>
      </c>
      <c r="V48" s="92">
        <v>18.3</v>
      </c>
      <c r="W48" s="100">
        <v>18</v>
      </c>
      <c r="X48" s="92">
        <v>19</v>
      </c>
      <c r="Y48" s="92">
        <v>20</v>
      </c>
      <c r="Z48" s="100">
        <v>17.8</v>
      </c>
      <c r="AA48" s="92">
        <v>18.600000000000001</v>
      </c>
      <c r="AB48" s="92">
        <v>19.399999999999999</v>
      </c>
      <c r="AC48" s="100">
        <v>16.899999999999999</v>
      </c>
      <c r="AD48" s="92">
        <v>17.7</v>
      </c>
      <c r="AE48" s="92">
        <v>18.5</v>
      </c>
      <c r="AF48" s="100">
        <v>17.8</v>
      </c>
      <c r="AG48" s="92">
        <v>18.600000000000001</v>
      </c>
      <c r="AH48" s="92">
        <v>19.400000000000002</v>
      </c>
      <c r="AI48" s="100">
        <v>19.8</v>
      </c>
      <c r="AJ48" s="92">
        <v>20.7</v>
      </c>
      <c r="AK48" s="92">
        <v>21.599999999999998</v>
      </c>
      <c r="AL48" s="100">
        <v>20.099999999999998</v>
      </c>
      <c r="AM48" s="92">
        <v>20.9</v>
      </c>
      <c r="AN48" s="92">
        <v>21.7</v>
      </c>
      <c r="AO48" s="100">
        <v>21.200000000000003</v>
      </c>
      <c r="AP48" s="92">
        <v>22.1</v>
      </c>
      <c r="AQ48" s="92">
        <v>23</v>
      </c>
      <c r="AR48" s="131">
        <v>21.8</v>
      </c>
      <c r="AS48" s="138">
        <v>22.6</v>
      </c>
      <c r="AT48" s="132">
        <v>23.400000000000002</v>
      </c>
      <c r="AU48" s="155">
        <f t="shared" si="65"/>
        <v>21.599999999999998</v>
      </c>
      <c r="AV48" s="138">
        <v>22.2</v>
      </c>
      <c r="AW48" s="159">
        <f t="shared" si="66"/>
        <v>21.599999999999998</v>
      </c>
      <c r="AX48" s="155">
        <v>20.2</v>
      </c>
      <c r="AY48" s="138">
        <v>21.099999999999998</v>
      </c>
      <c r="AZ48" s="174">
        <v>21.999999999999996</v>
      </c>
      <c r="BA48" s="132">
        <v>19.300000000000004</v>
      </c>
      <c r="BB48" s="132">
        <v>20.200000000000003</v>
      </c>
      <c r="BC48" s="132">
        <v>21.1</v>
      </c>
      <c r="BD48" s="155">
        <v>18.3</v>
      </c>
      <c r="BE48" s="138">
        <v>19.2</v>
      </c>
      <c r="BF48" s="174">
        <v>20.099999999999998</v>
      </c>
      <c r="BG48" s="155">
        <v>17.700000000000003</v>
      </c>
      <c r="BH48" s="138">
        <v>18.600000000000001</v>
      </c>
      <c r="BI48" s="174">
        <v>19.5</v>
      </c>
      <c r="BJ48" s="159">
        <v>17.400000000000002</v>
      </c>
      <c r="BK48" s="159">
        <v>18.3</v>
      </c>
      <c r="BL48" s="159">
        <v>19.2</v>
      </c>
      <c r="BM48" s="159">
        <v>16.200000000000003</v>
      </c>
      <c r="BN48" s="132">
        <v>17.100000000000001</v>
      </c>
      <c r="BO48" s="159">
        <v>18</v>
      </c>
      <c r="BP48" s="45">
        <f t="shared" si="68"/>
        <v>0.222</v>
      </c>
      <c r="BQ48" s="119">
        <f>+'[1]Under 5'!AM46+'[1]5 through 17'!AM57</f>
        <v>582298</v>
      </c>
      <c r="BR48" s="81">
        <f>'Children in Poverty'!BQ48*BP48</f>
        <v>129270.156</v>
      </c>
      <c r="BS48" s="45">
        <f t="shared" si="69"/>
        <v>0.18600000000000003</v>
      </c>
      <c r="BT48" s="119">
        <f>+'[1]Under 5'!AH46+'[1]5 through 17'!AH46</f>
        <v>1429413</v>
      </c>
      <c r="BU48" s="146">
        <f>'Children in Poverty'!BT48*BS48</f>
        <v>265870.81800000003</v>
      </c>
      <c r="BV48" s="5"/>
      <c r="BW48" s="45">
        <f t="shared" si="67"/>
        <v>0.21099999999999997</v>
      </c>
      <c r="BX48" s="121">
        <f>+'[1]Under 5'!AN46+'[1]5 through 17'!AN46</f>
        <v>1392623</v>
      </c>
      <c r="BY48" s="146">
        <f>'Children in Poverty'!BX48*BW48</f>
        <v>293843.45299999998</v>
      </c>
      <c r="BZ48" s="45">
        <f t="shared" si="63"/>
        <v>0.20699999999999999</v>
      </c>
      <c r="CA48" s="119">
        <f>+'[1]Under 5'!AI46+'[1]5 through 17'!AI46</f>
        <v>1427029</v>
      </c>
      <c r="CB48" s="146">
        <f>'Children in Poverty'!CA48*BZ48</f>
        <v>295395.00299999997</v>
      </c>
      <c r="CC48" s="5"/>
      <c r="CD48" s="42">
        <f t="shared" si="22"/>
        <v>0.20200000000000004</v>
      </c>
      <c r="CE48" s="119">
        <f>+'[1]Under 5'!AO46+'[1]5 through 17'!AO46</f>
        <v>1391476</v>
      </c>
      <c r="CF48" s="148">
        <f>'Children in Poverty'!CE48*CD48</f>
        <v>281078.15200000006</v>
      </c>
      <c r="CG48" s="181">
        <f t="shared" si="23"/>
        <v>0.20899999999999999</v>
      </c>
      <c r="CH48" s="119">
        <f>+'[1]Under 5'!AJ46+'[1]5 through 17'!AJ46</f>
        <v>1424042</v>
      </c>
      <c r="CI48" s="146">
        <f>'Children in Poverty'!CG48*CH48</f>
        <v>297624.77799999999</v>
      </c>
      <c r="CJ48" s="5"/>
      <c r="CK48" s="42">
        <f t="shared" si="70"/>
        <v>0.192</v>
      </c>
      <c r="CL48" s="119">
        <f>+'[1]Under 5'!AP46+'[1]5 through 17'!AP46</f>
        <v>1386863</v>
      </c>
      <c r="CM48" s="148">
        <f>'Children in Poverty'!CL48*CK48</f>
        <v>266277.696</v>
      </c>
      <c r="CN48" s="181">
        <f t="shared" si="71"/>
        <v>0.221</v>
      </c>
      <c r="CO48" s="119">
        <f>+'[1]Under 5'!AK46+'[1]5 through 17'!AK46</f>
        <v>1414444</v>
      </c>
      <c r="CP48" s="146">
        <f>'Children in Poverty'!CO48*CN48</f>
        <v>312592.12400000001</v>
      </c>
      <c r="CQ48" s="10"/>
      <c r="CR48" s="42">
        <f t="shared" si="72"/>
        <v>0.18600000000000003</v>
      </c>
      <c r="CS48" s="119">
        <f>+'[1]Under 5'!AQ46+'[1]5 through 17'!AQ46</f>
        <v>1382971</v>
      </c>
      <c r="CT48" s="148">
        <f>'Children in Poverty'!CS48*CR48</f>
        <v>257232.60600000003</v>
      </c>
      <c r="CU48" s="181">
        <f t="shared" si="73"/>
        <v>0.22600000000000001</v>
      </c>
      <c r="CV48" s="119">
        <f>+'[1]Under 5'!AL46+'[1]5 through 17'!AL46</f>
        <v>1405015</v>
      </c>
      <c r="CW48" s="146">
        <f>'Children in Poverty'!CV48*CU48</f>
        <v>317533.39</v>
      </c>
      <c r="CX48" s="10"/>
      <c r="CY48" s="181">
        <f t="shared" si="74"/>
        <v>0.183</v>
      </c>
      <c r="CZ48" s="217">
        <f>+'[2]Under 5'!$AR46+'[2]5 through 17'!$AR46</f>
        <v>1376605</v>
      </c>
      <c r="DA48" s="146">
        <f>'Children in Poverty'!CZ48*CY48</f>
        <v>251918.715</v>
      </c>
      <c r="DB48" s="181">
        <f t="shared" si="75"/>
        <v>0.222</v>
      </c>
      <c r="DC48" s="217">
        <f>+'[2]Under 5'!$AM46+'[2]5 through 17'!$AM46</f>
        <v>1397685</v>
      </c>
      <c r="DD48" s="146">
        <f>'Children in Poverty'!DC48*DB48</f>
        <v>310286.07</v>
      </c>
      <c r="DE48" s="10"/>
      <c r="DF48" s="181">
        <f t="shared" si="76"/>
        <v>0.17100000000000001</v>
      </c>
      <c r="DG48" s="217">
        <f>+'[2]Under 5'!$AS46+'[2]5 through 17'!$AS46</f>
        <v>1370506</v>
      </c>
      <c r="DH48" s="146">
        <f>'Children in Poverty'!DG48*DF48</f>
        <v>234356.52600000001</v>
      </c>
      <c r="DI48" s="181">
        <f t="shared" si="77"/>
        <v>0.21099999999999997</v>
      </c>
      <c r="DJ48" s="217">
        <f>+'[2]Under 5'!$AN46+'[2]5 through 17'!$AN46</f>
        <v>1392623</v>
      </c>
      <c r="DK48" s="146">
        <f>'Children in Poverty'!DJ48*DI48</f>
        <v>293843.45299999998</v>
      </c>
      <c r="DL48" s="311">
        <f t="shared" si="11"/>
        <v>-136600.66200000001</v>
      </c>
      <c r="DM48" s="311">
        <f t="shared" si="24"/>
        <v>-1551.5499999999884</v>
      </c>
      <c r="DN48" s="311">
        <f t="shared" si="12"/>
        <v>-16546.625999999931</v>
      </c>
      <c r="DO48" s="236">
        <f t="shared" si="78"/>
        <v>-12765.300999999919</v>
      </c>
      <c r="DP48" s="236">
        <f t="shared" si="79"/>
        <v>164573.29699999996</v>
      </c>
      <c r="DQ48" s="236">
        <f t="shared" si="64"/>
        <v>59486.926999999967</v>
      </c>
    </row>
    <row r="49" spans="1:121">
      <c r="A49" s="35" t="s">
        <v>52</v>
      </c>
      <c r="B49" s="92">
        <v>13.8</v>
      </c>
      <c r="C49" s="100">
        <v>16</v>
      </c>
      <c r="D49" s="92">
        <v>15.5</v>
      </c>
      <c r="E49" s="92">
        <v>15</v>
      </c>
      <c r="F49" s="92">
        <v>14.5</v>
      </c>
      <c r="G49" s="92">
        <v>14</v>
      </c>
      <c r="H49" s="92">
        <v>13.5</v>
      </c>
      <c r="I49" s="92">
        <v>13</v>
      </c>
      <c r="J49" s="92">
        <v>12</v>
      </c>
      <c r="K49" s="92">
        <v>13</v>
      </c>
      <c r="L49" s="92">
        <v>14</v>
      </c>
      <c r="M49" s="92">
        <v>10</v>
      </c>
      <c r="N49" s="99">
        <v>12.3</v>
      </c>
      <c r="O49" s="100">
        <v>14</v>
      </c>
      <c r="P49" s="92">
        <v>14</v>
      </c>
      <c r="Q49" s="100">
        <v>10.9</v>
      </c>
      <c r="R49" s="92">
        <v>12.6</v>
      </c>
      <c r="S49" s="92">
        <v>14.4</v>
      </c>
      <c r="T49" s="100">
        <v>13.1</v>
      </c>
      <c r="U49" s="92">
        <v>11.8</v>
      </c>
      <c r="V49" s="92">
        <v>14.4</v>
      </c>
      <c r="W49" s="100">
        <v>13.8</v>
      </c>
      <c r="X49" s="92">
        <v>14.8</v>
      </c>
      <c r="Y49" s="92">
        <v>15.8</v>
      </c>
      <c r="Z49" s="100">
        <v>13.2</v>
      </c>
      <c r="AA49" s="92">
        <v>14.4</v>
      </c>
      <c r="AB49" s="92">
        <v>15.6</v>
      </c>
      <c r="AC49" s="100">
        <v>13.9</v>
      </c>
      <c r="AD49" s="92">
        <v>14.9</v>
      </c>
      <c r="AE49" s="92">
        <v>15.9</v>
      </c>
      <c r="AF49" s="100">
        <v>12.3</v>
      </c>
      <c r="AG49" s="92">
        <v>13.4</v>
      </c>
      <c r="AH49" s="92">
        <v>14.5</v>
      </c>
      <c r="AI49" s="100">
        <v>14.299999999999999</v>
      </c>
      <c r="AJ49" s="92">
        <v>15.2</v>
      </c>
      <c r="AK49" s="92">
        <v>16.099999999999998</v>
      </c>
      <c r="AL49" s="100">
        <v>16.7</v>
      </c>
      <c r="AM49" s="92">
        <v>18.2</v>
      </c>
      <c r="AN49" s="92">
        <v>19.7</v>
      </c>
      <c r="AO49" s="100">
        <v>16.8</v>
      </c>
      <c r="AP49" s="92">
        <v>18.100000000000001</v>
      </c>
      <c r="AQ49" s="92">
        <v>19.400000000000002</v>
      </c>
      <c r="AR49" s="131">
        <v>16.7</v>
      </c>
      <c r="AS49" s="138">
        <v>17.899999999999999</v>
      </c>
      <c r="AT49" s="132">
        <v>19.099999999999998</v>
      </c>
      <c r="AU49" s="155">
        <f t="shared" si="65"/>
        <v>17.099999999999998</v>
      </c>
      <c r="AV49" s="138">
        <v>17.7</v>
      </c>
      <c r="AW49" s="159">
        <f t="shared" si="66"/>
        <v>17.099999999999998</v>
      </c>
      <c r="AX49" s="155">
        <v>14.899999999999999</v>
      </c>
      <c r="AY49" s="138">
        <v>16.2</v>
      </c>
      <c r="AZ49" s="174">
        <v>17.5</v>
      </c>
      <c r="BA49" s="132">
        <v>15.600000000000001</v>
      </c>
      <c r="BB49" s="132">
        <v>16.8</v>
      </c>
      <c r="BC49" s="132">
        <v>18</v>
      </c>
      <c r="BD49" s="155">
        <v>12.899999999999999</v>
      </c>
      <c r="BE49" s="138">
        <v>14.2</v>
      </c>
      <c r="BF49" s="174">
        <v>15.5</v>
      </c>
      <c r="BG49" s="155">
        <v>12.799999999999999</v>
      </c>
      <c r="BH49" s="138">
        <v>14.1</v>
      </c>
      <c r="BI49" s="174">
        <v>15.4</v>
      </c>
      <c r="BJ49" s="159">
        <v>11.8</v>
      </c>
      <c r="BK49" s="159">
        <v>12.9</v>
      </c>
      <c r="BL49" s="159">
        <v>14</v>
      </c>
      <c r="BM49" s="159">
        <v>9.9</v>
      </c>
      <c r="BN49" s="132">
        <v>11</v>
      </c>
      <c r="BO49" s="159">
        <v>12.1</v>
      </c>
      <c r="BP49" s="45">
        <f t="shared" si="68"/>
        <v>0.17699999999999999</v>
      </c>
      <c r="BQ49" s="119">
        <f>+'[1]Under 5'!AM47+'[1]5 through 17'!AM58</f>
        <v>1619042</v>
      </c>
      <c r="BR49" s="81">
        <f>'Children in Poverty'!BQ49*BP49</f>
        <v>286570.43400000001</v>
      </c>
      <c r="BS49" s="45">
        <f t="shared" si="69"/>
        <v>0.13400000000000001</v>
      </c>
      <c r="BT49" s="119">
        <f>+'[1]Under 5'!AH47+'[1]5 through 17'!AH47</f>
        <v>452890</v>
      </c>
      <c r="BU49" s="146">
        <f>'Children in Poverty'!BT49*BS49</f>
        <v>60687.26</v>
      </c>
      <c r="BV49" s="5"/>
      <c r="BW49" s="45">
        <f t="shared" si="67"/>
        <v>0.16200000000000001</v>
      </c>
      <c r="BX49" s="121">
        <f>+'[1]Under 5'!AN47+'[1]5 through 17'!AN47</f>
        <v>466609</v>
      </c>
      <c r="BY49" s="146">
        <f>'Children in Poverty'!BX49*BW49</f>
        <v>75590.657999999996</v>
      </c>
      <c r="BZ49" s="45">
        <f t="shared" si="63"/>
        <v>0.152</v>
      </c>
      <c r="CA49" s="119">
        <f>+'[1]Under 5'!AI47+'[1]5 through 17'!AI47</f>
        <v>455514</v>
      </c>
      <c r="CB49" s="146">
        <f>'Children in Poverty'!CA49*BZ49</f>
        <v>69238.127999999997</v>
      </c>
      <c r="CC49" s="5"/>
      <c r="CD49" s="42">
        <f t="shared" si="22"/>
        <v>0.16800000000000001</v>
      </c>
      <c r="CE49" s="119">
        <f>+'[1]Under 5'!AO47+'[1]5 through 17'!AO47</f>
        <v>470337</v>
      </c>
      <c r="CF49" s="148">
        <f>'Children in Poverty'!CE49*CD49</f>
        <v>79016.616000000009</v>
      </c>
      <c r="CG49" s="181">
        <f t="shared" si="23"/>
        <v>0.182</v>
      </c>
      <c r="CH49" s="119">
        <f>+'[1]Under 5'!AJ47+'[1]5 through 17'!AJ47</f>
        <v>459621</v>
      </c>
      <c r="CI49" s="146">
        <f>'Children in Poverty'!CG49*CH49</f>
        <v>83651.021999999997</v>
      </c>
      <c r="CJ49" s="5"/>
      <c r="CK49" s="42">
        <f t="shared" si="70"/>
        <v>0.14199999999999999</v>
      </c>
      <c r="CL49" s="119">
        <f>+'[1]Under 5'!AP47+'[1]5 through 17'!AP47</f>
        <v>473325</v>
      </c>
      <c r="CM49" s="148">
        <f>'Children in Poverty'!CL49*CK49</f>
        <v>67212.149999999994</v>
      </c>
      <c r="CN49" s="181">
        <f t="shared" si="71"/>
        <v>0.18100000000000002</v>
      </c>
      <c r="CO49" s="119">
        <f>+'[1]Under 5'!AK47+'[1]5 through 17'!AK47</f>
        <v>460872</v>
      </c>
      <c r="CP49" s="146">
        <f>'Children in Poverty'!CO49*CN49</f>
        <v>83417.832000000009</v>
      </c>
      <c r="CQ49" s="10"/>
      <c r="CR49" s="42">
        <f t="shared" si="72"/>
        <v>0.14099999999999999</v>
      </c>
      <c r="CS49" s="119">
        <f>+'[1]Under 5'!AQ47+'[1]5 through 17'!AQ47</f>
        <v>475733</v>
      </c>
      <c r="CT49" s="148">
        <f>'Children in Poverty'!CS49*CR49</f>
        <v>67078.352999999988</v>
      </c>
      <c r="CU49" s="181">
        <f t="shared" si="73"/>
        <v>0.17899999999999999</v>
      </c>
      <c r="CV49" s="119">
        <f>+'[1]Under 5'!AL47+'[1]5 through 17'!AL47</f>
        <v>462673</v>
      </c>
      <c r="CW49" s="146">
        <f>'Children in Poverty'!CV49*CU49</f>
        <v>82818.46699999999</v>
      </c>
      <c r="CX49" s="10"/>
      <c r="CY49" s="181">
        <f t="shared" si="74"/>
        <v>0.129</v>
      </c>
      <c r="CZ49" s="217">
        <f>+'[2]Under 5'!$AR47+'[2]5 through 17'!$AR47</f>
        <v>476237</v>
      </c>
      <c r="DA49" s="146">
        <f>'Children in Poverty'!CZ49*CY49</f>
        <v>61434.573000000004</v>
      </c>
      <c r="DB49" s="181">
        <f t="shared" si="75"/>
        <v>0.17699999999999999</v>
      </c>
      <c r="DC49" s="217">
        <f>+'[2]Under 5'!$AM47+'[2]5 through 17'!$AM47</f>
        <v>464348</v>
      </c>
      <c r="DD49" s="146">
        <f>'Children in Poverty'!DC49*DB49</f>
        <v>82189.59599999999</v>
      </c>
      <c r="DE49" s="10"/>
      <c r="DF49" s="181">
        <f t="shared" si="76"/>
        <v>0.11</v>
      </c>
      <c r="DG49" s="217">
        <f>+'[2]Under 5'!$AS47+'[2]5 through 17'!$AS47</f>
        <v>476074</v>
      </c>
      <c r="DH49" s="146">
        <f>'Children in Poverty'!DG49*DF49</f>
        <v>52368.14</v>
      </c>
      <c r="DI49" s="181">
        <f t="shared" si="77"/>
        <v>0.16200000000000001</v>
      </c>
      <c r="DJ49" s="217">
        <f>+'[2]Under 5'!$AN47+'[2]5 through 17'!$AN47</f>
        <v>466609</v>
      </c>
      <c r="DK49" s="146">
        <f>'Children in Poverty'!DJ49*DI49</f>
        <v>75590.657999999996</v>
      </c>
      <c r="DL49" s="311">
        <f t="shared" si="11"/>
        <v>225883.174</v>
      </c>
      <c r="DM49" s="311">
        <f t="shared" si="24"/>
        <v>6352.5299999999988</v>
      </c>
      <c r="DN49" s="311">
        <f t="shared" si="12"/>
        <v>-4634.4059999999881</v>
      </c>
      <c r="DO49" s="236">
        <f t="shared" si="78"/>
        <v>3425.9580000000133</v>
      </c>
      <c r="DP49" s="236">
        <f t="shared" si="79"/>
        <v>-210979.77600000001</v>
      </c>
      <c r="DQ49" s="236">
        <f t="shared" si="64"/>
        <v>23222.517999999996</v>
      </c>
    </row>
    <row r="50" spans="1:121">
      <c r="A50" s="35" t="s">
        <v>53</v>
      </c>
      <c r="B50" s="92">
        <v>17.100000000000001</v>
      </c>
      <c r="C50" s="100">
        <v>18</v>
      </c>
      <c r="D50" s="92">
        <v>17.5</v>
      </c>
      <c r="E50" s="92">
        <v>17</v>
      </c>
      <c r="F50" s="92">
        <v>16.5</v>
      </c>
      <c r="G50" s="92">
        <v>16</v>
      </c>
      <c r="H50" s="92">
        <v>16</v>
      </c>
      <c r="I50" s="92">
        <v>16</v>
      </c>
      <c r="J50" s="92">
        <v>15</v>
      </c>
      <c r="K50" s="92">
        <v>17</v>
      </c>
      <c r="L50" s="92">
        <v>17</v>
      </c>
      <c r="M50" s="92">
        <v>15</v>
      </c>
      <c r="N50" s="99">
        <v>14</v>
      </c>
      <c r="O50" s="100">
        <v>15</v>
      </c>
      <c r="P50" s="92">
        <v>13</v>
      </c>
      <c r="Q50" s="100">
        <v>11.9</v>
      </c>
      <c r="R50" s="92">
        <v>13.8</v>
      </c>
      <c r="S50" s="92">
        <v>15.6</v>
      </c>
      <c r="T50" s="100">
        <v>15.5</v>
      </c>
      <c r="U50" s="92">
        <v>12.1</v>
      </c>
      <c r="V50" s="92">
        <v>18.899999999999999</v>
      </c>
      <c r="W50" s="100">
        <v>11.5</v>
      </c>
      <c r="X50" s="92">
        <v>13.5</v>
      </c>
      <c r="Y50" s="92">
        <v>15.5</v>
      </c>
      <c r="Z50" s="100">
        <v>11.3</v>
      </c>
      <c r="AA50" s="92">
        <v>13</v>
      </c>
      <c r="AB50" s="92">
        <v>14.7</v>
      </c>
      <c r="AC50" s="100">
        <v>11.7</v>
      </c>
      <c r="AD50" s="92">
        <v>13.4</v>
      </c>
      <c r="AE50" s="92">
        <v>15.1</v>
      </c>
      <c r="AF50" s="100">
        <v>13.3</v>
      </c>
      <c r="AG50" s="92">
        <v>15.3</v>
      </c>
      <c r="AH50" s="92">
        <v>17.3</v>
      </c>
      <c r="AI50" s="100">
        <v>12.1</v>
      </c>
      <c r="AJ50" s="92">
        <v>13</v>
      </c>
      <c r="AK50" s="92">
        <v>13.9</v>
      </c>
      <c r="AL50" s="100">
        <v>14.2</v>
      </c>
      <c r="AM50" s="92">
        <v>16.2</v>
      </c>
      <c r="AN50" s="92">
        <v>18.2</v>
      </c>
      <c r="AO50" s="100">
        <v>12.7</v>
      </c>
      <c r="AP50" s="92">
        <v>14.6</v>
      </c>
      <c r="AQ50" s="92">
        <v>16.5</v>
      </c>
      <c r="AR50" s="131">
        <v>12.1</v>
      </c>
      <c r="AS50" s="138">
        <v>13.2</v>
      </c>
      <c r="AT50" s="132">
        <v>14.299999999999999</v>
      </c>
      <c r="AU50" s="155">
        <f t="shared" si="65"/>
        <v>11.4</v>
      </c>
      <c r="AV50" s="138">
        <v>12</v>
      </c>
      <c r="AW50" s="159">
        <f t="shared" si="66"/>
        <v>11.4</v>
      </c>
      <c r="AX50" s="155">
        <v>12.899999999999999</v>
      </c>
      <c r="AY50" s="138">
        <v>14.799999999999999</v>
      </c>
      <c r="AZ50" s="174">
        <v>16.7</v>
      </c>
      <c r="BA50" s="132">
        <v>10.5</v>
      </c>
      <c r="BB50" s="132">
        <v>12.1</v>
      </c>
      <c r="BC50" s="132">
        <v>13.7</v>
      </c>
      <c r="BD50" s="155">
        <v>10.8</v>
      </c>
      <c r="BE50" s="138">
        <v>12.4</v>
      </c>
      <c r="BF50" s="174">
        <v>14</v>
      </c>
      <c r="BG50" s="155">
        <v>9.4</v>
      </c>
      <c r="BH50" s="138">
        <v>10.9</v>
      </c>
      <c r="BI50" s="174">
        <v>12.4</v>
      </c>
      <c r="BJ50" s="159">
        <v>8.4</v>
      </c>
      <c r="BK50" s="159">
        <v>9.9</v>
      </c>
      <c r="BL50" s="159">
        <v>11.4</v>
      </c>
      <c r="BM50" s="159">
        <v>8.5</v>
      </c>
      <c r="BN50" s="132">
        <v>10.199999999999999</v>
      </c>
      <c r="BO50" s="159">
        <v>11.899999999999999</v>
      </c>
      <c r="BP50" s="45">
        <f t="shared" si="68"/>
        <v>0.12</v>
      </c>
      <c r="BQ50" s="119">
        <f>+'[1]Under 5'!AM48+'[1]5 through 17'!AM59</f>
        <v>3115116</v>
      </c>
      <c r="BR50" s="81">
        <f>'Children in Poverty'!BQ50*BP50</f>
        <v>373813.92</v>
      </c>
      <c r="BS50" s="45">
        <f t="shared" si="69"/>
        <v>0.153</v>
      </c>
      <c r="BT50" s="119">
        <f>+'[1]Under 5'!AH48+'[1]5 through 17'!AH48</f>
        <v>146950</v>
      </c>
      <c r="BU50" s="146">
        <f>'Children in Poverty'!BT50*BS50</f>
        <v>22483.35</v>
      </c>
      <c r="BV50" s="5"/>
      <c r="BW50" s="45">
        <f t="shared" si="67"/>
        <v>0.14799999999999999</v>
      </c>
      <c r="BX50" s="121">
        <f>+'[1]Under 5'!AN48+'[1]5 through 17'!AN48</f>
        <v>168527</v>
      </c>
      <c r="BY50" s="146">
        <f>'Children in Poverty'!BX50*BW50</f>
        <v>24941.995999999999</v>
      </c>
      <c r="BZ50" s="45">
        <f t="shared" si="63"/>
        <v>0.13</v>
      </c>
      <c r="CA50" s="119">
        <f>+'[1]Under 5'!AI48+'[1]5 through 17'!AI48</f>
        <v>147903</v>
      </c>
      <c r="CB50" s="146">
        <f>'Children in Poverty'!CA50*BZ50</f>
        <v>19227.39</v>
      </c>
      <c r="CC50" s="5"/>
      <c r="CD50" s="42">
        <f t="shared" si="22"/>
        <v>0.121</v>
      </c>
      <c r="CE50" s="119">
        <f>+'[1]Under 5'!AO48+'[1]5 through 17'!AO48</f>
        <v>173926</v>
      </c>
      <c r="CF50" s="148">
        <f>'Children in Poverty'!CE50*CD50</f>
        <v>21045.045999999998</v>
      </c>
      <c r="CG50" s="181">
        <f t="shared" si="23"/>
        <v>0.16200000000000001</v>
      </c>
      <c r="CH50" s="119">
        <f>+'[1]Under 5'!AJ48+'[1]5 through 17'!AJ48</f>
        <v>150179</v>
      </c>
      <c r="CI50" s="146">
        <f>'Children in Poverty'!CG50*CH50</f>
        <v>24328.998</v>
      </c>
      <c r="CJ50" s="5"/>
      <c r="CK50" s="42">
        <f t="shared" si="70"/>
        <v>0.124</v>
      </c>
      <c r="CL50" s="119">
        <f>+'[1]Under 5'!AP48+'[1]5 through 17'!AP48</f>
        <v>176311</v>
      </c>
      <c r="CM50" s="148">
        <f>'Children in Poverty'!CL50*CK50</f>
        <v>21862.563999999998</v>
      </c>
      <c r="CN50" s="181">
        <f t="shared" si="71"/>
        <v>0.14599999999999999</v>
      </c>
      <c r="CO50" s="119">
        <f>+'[1]Under 5'!AK48+'[1]5 through 17'!AK48</f>
        <v>152357</v>
      </c>
      <c r="CP50" s="146">
        <f>'Children in Poverty'!CO50*CN50</f>
        <v>22244.121999999999</v>
      </c>
      <c r="CQ50" s="10"/>
      <c r="CR50" s="42">
        <f t="shared" si="72"/>
        <v>0.109</v>
      </c>
      <c r="CS50" s="119">
        <f>+'[1]Under 5'!AQ48+'[1]5 through 17'!AQ48</f>
        <v>175772</v>
      </c>
      <c r="CT50" s="148">
        <f>'Children in Poverty'!CS50*CR50</f>
        <v>19159.148000000001</v>
      </c>
      <c r="CU50" s="181">
        <f t="shared" si="73"/>
        <v>0.13200000000000001</v>
      </c>
      <c r="CV50" s="119">
        <f>+'[1]Under 5'!AL48+'[1]5 through 17'!AL48</f>
        <v>156765</v>
      </c>
      <c r="CW50" s="146">
        <f>'Children in Poverty'!CV50*CU50</f>
        <v>20692.98</v>
      </c>
      <c r="CX50" s="10"/>
      <c r="CY50" s="181">
        <f t="shared" si="74"/>
        <v>9.9000000000000005E-2</v>
      </c>
      <c r="CZ50" s="217">
        <f>+'[2]Under 5'!$AR48+'[2]5 through 17'!$AR48</f>
        <v>178054</v>
      </c>
      <c r="DA50" s="146">
        <f>'Children in Poverty'!CZ50*CY50</f>
        <v>17627.346000000001</v>
      </c>
      <c r="DB50" s="181">
        <f t="shared" si="75"/>
        <v>0.12</v>
      </c>
      <c r="DC50" s="217">
        <f>+'[2]Under 5'!$AM48+'[2]5 through 17'!$AM48</f>
        <v>162688</v>
      </c>
      <c r="DD50" s="146">
        <f>'Children in Poverty'!DC50*DB50</f>
        <v>19522.559999999998</v>
      </c>
      <c r="DE50" s="10"/>
      <c r="DF50" s="181">
        <f t="shared" si="76"/>
        <v>0.10199999999999999</v>
      </c>
      <c r="DG50" s="217">
        <f>+'[2]Under 5'!$AS48+'[2]5 through 17'!$AS48</f>
        <v>180170</v>
      </c>
      <c r="DH50" s="146">
        <f>'Children in Poverty'!DG50*DF50</f>
        <v>18377.34</v>
      </c>
      <c r="DI50" s="181">
        <f t="shared" si="77"/>
        <v>0.14799999999999999</v>
      </c>
      <c r="DJ50" s="217">
        <f>+'[2]Under 5'!$AN48+'[2]5 through 17'!$AN48</f>
        <v>168527</v>
      </c>
      <c r="DK50" s="146">
        <f>'Children in Poverty'!DJ50*DI50</f>
        <v>24941.995999999999</v>
      </c>
      <c r="DL50" s="311">
        <f t="shared" si="11"/>
        <v>351330.57</v>
      </c>
      <c r="DM50" s="311">
        <f t="shared" si="24"/>
        <v>5714.6059999999998</v>
      </c>
      <c r="DN50" s="311">
        <f t="shared" si="12"/>
        <v>-3283.9520000000011</v>
      </c>
      <c r="DO50" s="236">
        <f t="shared" si="78"/>
        <v>-3896.9500000000007</v>
      </c>
      <c r="DP50" s="236">
        <f t="shared" si="79"/>
        <v>-348871.924</v>
      </c>
      <c r="DQ50" s="236">
        <f t="shared" si="64"/>
        <v>6564.655999999999</v>
      </c>
    </row>
    <row r="51" spans="1:121">
      <c r="A51" s="35" t="s">
        <v>54</v>
      </c>
      <c r="B51" s="92">
        <v>17.8</v>
      </c>
      <c r="C51" s="100">
        <v>18</v>
      </c>
      <c r="D51" s="92">
        <v>19</v>
      </c>
      <c r="E51" s="92">
        <v>20</v>
      </c>
      <c r="F51" s="92">
        <v>21</v>
      </c>
      <c r="G51" s="92">
        <v>22</v>
      </c>
      <c r="H51" s="92">
        <v>20</v>
      </c>
      <c r="I51" s="92">
        <v>18</v>
      </c>
      <c r="J51" s="92">
        <v>17</v>
      </c>
      <c r="K51" s="92">
        <v>16</v>
      </c>
      <c r="L51" s="92">
        <v>16</v>
      </c>
      <c r="M51" s="92">
        <v>16</v>
      </c>
      <c r="N51" s="99">
        <v>14.4</v>
      </c>
      <c r="O51" s="100">
        <v>16</v>
      </c>
      <c r="P51" s="92">
        <v>17</v>
      </c>
      <c r="Q51" s="100">
        <v>16.899999999999999</v>
      </c>
      <c r="R51" s="92">
        <v>17.899999999999999</v>
      </c>
      <c r="S51" s="92">
        <v>18.8</v>
      </c>
      <c r="T51" s="100">
        <v>18.3</v>
      </c>
      <c r="U51" s="92">
        <v>16.7</v>
      </c>
      <c r="V51" s="92">
        <v>19.899999999999999</v>
      </c>
      <c r="W51" s="100">
        <v>18</v>
      </c>
      <c r="X51" s="92">
        <v>18.600000000000001</v>
      </c>
      <c r="Y51" s="92">
        <v>19.2</v>
      </c>
      <c r="Z51" s="100">
        <v>18</v>
      </c>
      <c r="AA51" s="92">
        <v>18.7</v>
      </c>
      <c r="AB51" s="92">
        <v>19.399999999999999</v>
      </c>
      <c r="AC51" s="100">
        <v>17.899999999999999</v>
      </c>
      <c r="AD51" s="92">
        <v>18.5</v>
      </c>
      <c r="AE51" s="92">
        <v>19.100000000000001</v>
      </c>
      <c r="AF51" s="100">
        <v>17.899999999999999</v>
      </c>
      <c r="AG51" s="92">
        <v>18.5</v>
      </c>
      <c r="AH51" s="92">
        <v>19.100000000000001</v>
      </c>
      <c r="AI51" s="100">
        <v>21</v>
      </c>
      <c r="AJ51" s="92">
        <v>21.9</v>
      </c>
      <c r="AK51" s="92">
        <v>22.799999999999997</v>
      </c>
      <c r="AL51" s="100">
        <v>22.7</v>
      </c>
      <c r="AM51" s="92">
        <v>23.3</v>
      </c>
      <c r="AN51" s="92">
        <v>23.900000000000002</v>
      </c>
      <c r="AO51" s="100">
        <v>23.5</v>
      </c>
      <c r="AP51" s="92">
        <v>24.2</v>
      </c>
      <c r="AQ51" s="92">
        <v>24.9</v>
      </c>
      <c r="AR51" s="131">
        <v>23.2</v>
      </c>
      <c r="AS51" s="138">
        <v>23.8</v>
      </c>
      <c r="AT51" s="132">
        <v>24.400000000000002</v>
      </c>
      <c r="AU51" s="155">
        <f t="shared" si="65"/>
        <v>22.099999999999998</v>
      </c>
      <c r="AV51" s="138">
        <v>22.7</v>
      </c>
      <c r="AW51" s="159">
        <f t="shared" si="66"/>
        <v>22.099999999999998</v>
      </c>
      <c r="AX51" s="155">
        <v>22.3</v>
      </c>
      <c r="AY51" s="138">
        <v>22.900000000000002</v>
      </c>
      <c r="AZ51" s="174">
        <v>23.500000000000004</v>
      </c>
      <c r="BA51" s="132">
        <v>20.6</v>
      </c>
      <c r="BB51" s="132">
        <v>21.3</v>
      </c>
      <c r="BC51" s="132">
        <v>22</v>
      </c>
      <c r="BD51" s="155">
        <v>19.8</v>
      </c>
      <c r="BE51" s="138">
        <v>20.5</v>
      </c>
      <c r="BF51" s="174">
        <v>21.2</v>
      </c>
      <c r="BG51" s="155">
        <v>19.400000000000002</v>
      </c>
      <c r="BH51" s="138">
        <v>20.100000000000001</v>
      </c>
      <c r="BI51" s="174">
        <v>20.8</v>
      </c>
      <c r="BJ51" s="159">
        <v>18.7</v>
      </c>
      <c r="BK51" s="159">
        <v>19.5</v>
      </c>
      <c r="BL51" s="159">
        <v>20.3</v>
      </c>
      <c r="BM51" s="159">
        <v>17.7</v>
      </c>
      <c r="BN51" s="132">
        <v>18.399999999999999</v>
      </c>
      <c r="BO51" s="159">
        <v>19.099999999999998</v>
      </c>
      <c r="BP51" s="45">
        <f t="shared" si="68"/>
        <v>0.22699999999999998</v>
      </c>
      <c r="BQ51" s="119">
        <f>+'[1]Under 5'!AM49+'[1]5 through 17'!AM60</f>
        <v>2690562</v>
      </c>
      <c r="BR51" s="81">
        <f>'Children in Poverty'!BQ51*BP51</f>
        <v>610757.57399999991</v>
      </c>
      <c r="BS51" s="45">
        <f t="shared" si="69"/>
        <v>0.185</v>
      </c>
      <c r="BT51" s="119">
        <f>+'[1]Under 5'!AH49+'[1]5 through 17'!AH49</f>
        <v>2769618</v>
      </c>
      <c r="BU51" s="146">
        <f>'Children in Poverty'!BT51*BS51</f>
        <v>512379.33</v>
      </c>
      <c r="BV51" s="5"/>
      <c r="BW51" s="45">
        <f t="shared" si="67"/>
        <v>0.22900000000000001</v>
      </c>
      <c r="BX51" s="121">
        <f>+'[1]Under 5'!AN49+'[1]5 through 17'!AN49</f>
        <v>2638304</v>
      </c>
      <c r="BY51" s="146">
        <f>'Children in Poverty'!BX51*BW51</f>
        <v>604171.61600000004</v>
      </c>
      <c r="BZ51" s="45">
        <f t="shared" si="63"/>
        <v>0.21899999999999997</v>
      </c>
      <c r="CA51" s="119">
        <f>+'[1]Under 5'!AI49+'[1]5 through 17'!AI49</f>
        <v>2748083</v>
      </c>
      <c r="CB51" s="146">
        <f>'Children in Poverty'!CA51*BZ51</f>
        <v>601830.17699999991</v>
      </c>
      <c r="CC51" s="5"/>
      <c r="CD51" s="42">
        <f t="shared" si="22"/>
        <v>0.21299999999999999</v>
      </c>
      <c r="CE51" s="119">
        <f>+'[1]Under 5'!AO49+'[1]5 through 17'!AO49</f>
        <v>2628477</v>
      </c>
      <c r="CF51" s="148">
        <f>'Children in Poverty'!CE51*CD51</f>
        <v>559865.60100000002</v>
      </c>
      <c r="CG51" s="181">
        <f t="shared" si="23"/>
        <v>0.23300000000000001</v>
      </c>
      <c r="CH51" s="119">
        <f>+'[1]Under 5'!AJ49+'[1]5 through 17'!AJ49</f>
        <v>2722589</v>
      </c>
      <c r="CI51" s="146">
        <f>'Children in Poverty'!CG51*CH51</f>
        <v>634363.23700000008</v>
      </c>
      <c r="CJ51" s="5"/>
      <c r="CK51" s="42">
        <f t="shared" si="70"/>
        <v>0.20499999999999999</v>
      </c>
      <c r="CL51" s="119">
        <f>+'[1]Under 5'!AP49+'[1]5 through 17'!AP49</f>
        <v>2612172</v>
      </c>
      <c r="CM51" s="148">
        <f>'Children in Poverty'!CL51*CK51</f>
        <v>535495.26</v>
      </c>
      <c r="CN51" s="181">
        <f t="shared" si="71"/>
        <v>0.24199999999999999</v>
      </c>
      <c r="CO51" s="119">
        <f>+'[1]Under 5'!AK49+'[1]5 through 17'!AK49</f>
        <v>2693469</v>
      </c>
      <c r="CP51" s="146">
        <f>'Children in Poverty'!CO51*CN51</f>
        <v>651819.49800000002</v>
      </c>
      <c r="CQ51" s="10"/>
      <c r="CR51" s="42">
        <f t="shared" si="72"/>
        <v>0.20100000000000001</v>
      </c>
      <c r="CS51" s="119">
        <f>+'[1]Under 5'!AQ49+'[1]5 through 17'!AQ49</f>
        <v>2605235</v>
      </c>
      <c r="CT51" s="148">
        <f>'Children in Poverty'!CS51*CR51</f>
        <v>523652.23500000004</v>
      </c>
      <c r="CU51" s="181">
        <f t="shared" si="73"/>
        <v>0.23800000000000002</v>
      </c>
      <c r="CV51" s="119">
        <f>+'[1]Under 5'!AL49+'[1]5 through 17'!AL49</f>
        <v>2668125</v>
      </c>
      <c r="CW51" s="146">
        <f>'Children in Poverty'!CV51*CU51</f>
        <v>635013.75</v>
      </c>
      <c r="CX51" s="10"/>
      <c r="CY51" s="181">
        <f t="shared" si="74"/>
        <v>0.19500000000000001</v>
      </c>
      <c r="CZ51" s="217">
        <f>+'[2]Under 5'!$AR49+'[2]5 through 17'!$AR49</f>
        <v>2593542</v>
      </c>
      <c r="DA51" s="146">
        <f>'Children in Poverty'!CZ51*CY51</f>
        <v>505740.69</v>
      </c>
      <c r="DB51" s="181">
        <f t="shared" si="75"/>
        <v>0.22699999999999998</v>
      </c>
      <c r="DC51" s="217">
        <f>+'[2]Under 5'!$AM49+'[2]5 through 17'!$AM49</f>
        <v>2649830</v>
      </c>
      <c r="DD51" s="146">
        <f>'Children in Poverty'!DC51*DB51</f>
        <v>601511.40999999992</v>
      </c>
      <c r="DE51" s="10"/>
      <c r="DF51" s="181">
        <f t="shared" si="76"/>
        <v>0.184</v>
      </c>
      <c r="DG51" s="217">
        <f>+'[2]Under 5'!$AS49+'[2]5 through 17'!$AS49</f>
        <v>2578019</v>
      </c>
      <c r="DH51" s="146">
        <f>'Children in Poverty'!DG51*DF51</f>
        <v>474355.49599999998</v>
      </c>
      <c r="DI51" s="181">
        <f t="shared" si="77"/>
        <v>0.22900000000000001</v>
      </c>
      <c r="DJ51" s="217">
        <f>+'[2]Under 5'!$AN49+'[2]5 through 17'!$AN49</f>
        <v>2638304</v>
      </c>
      <c r="DK51" s="146">
        <f>'Children in Poverty'!DJ51*DI51</f>
        <v>604171.61600000004</v>
      </c>
      <c r="DL51" s="311">
        <f t="shared" si="11"/>
        <v>98378.24399999989</v>
      </c>
      <c r="DM51" s="311">
        <f t="shared" si="24"/>
        <v>2341.4390000001295</v>
      </c>
      <c r="DN51" s="311">
        <f t="shared" si="12"/>
        <v>-74497.636000000057</v>
      </c>
      <c r="DO51" s="236">
        <f t="shared" si="78"/>
        <v>-44306.015000000014</v>
      </c>
      <c r="DP51" s="236">
        <f t="shared" si="79"/>
        <v>-6585.9579999998678</v>
      </c>
      <c r="DQ51" s="236">
        <f t="shared" si="64"/>
        <v>129816.12000000005</v>
      </c>
    </row>
    <row r="52" spans="1:121">
      <c r="A52" s="35" t="s">
        <v>55</v>
      </c>
      <c r="B52" s="92">
        <v>20.399999999999999</v>
      </c>
      <c r="C52" s="100">
        <v>20</v>
      </c>
      <c r="D52" s="92">
        <v>19.75</v>
      </c>
      <c r="E52" s="92">
        <v>19.5</v>
      </c>
      <c r="F52" s="92">
        <v>19.25</v>
      </c>
      <c r="G52" s="92">
        <v>19</v>
      </c>
      <c r="H52" s="92">
        <v>19.5</v>
      </c>
      <c r="I52" s="92">
        <v>20</v>
      </c>
      <c r="J52" s="92">
        <v>19</v>
      </c>
      <c r="K52" s="92">
        <v>19</v>
      </c>
      <c r="L52" s="92">
        <v>18</v>
      </c>
      <c r="M52" s="92">
        <v>14</v>
      </c>
      <c r="N52" s="99">
        <v>17.2</v>
      </c>
      <c r="O52" s="100">
        <v>14</v>
      </c>
      <c r="P52" s="92">
        <v>14</v>
      </c>
      <c r="Q52" s="100">
        <v>11.8</v>
      </c>
      <c r="R52" s="92">
        <v>13.7</v>
      </c>
      <c r="S52" s="92">
        <v>15.7</v>
      </c>
      <c r="T52" s="100">
        <v>14.8</v>
      </c>
      <c r="U52" s="92">
        <v>12.1</v>
      </c>
      <c r="V52" s="92">
        <v>17.5</v>
      </c>
      <c r="W52" s="100">
        <v>16.2</v>
      </c>
      <c r="X52" s="92">
        <v>18.2</v>
      </c>
      <c r="Y52" s="92">
        <v>20.2</v>
      </c>
      <c r="Z52" s="100">
        <v>14.9</v>
      </c>
      <c r="AA52" s="92">
        <v>16.8</v>
      </c>
      <c r="AB52" s="92">
        <v>18.7</v>
      </c>
      <c r="AC52" s="100">
        <v>15.2</v>
      </c>
      <c r="AD52" s="92">
        <v>16.8</v>
      </c>
      <c r="AE52" s="92">
        <v>18.399999999999999</v>
      </c>
      <c r="AF52" s="100">
        <v>15.500000000000002</v>
      </c>
      <c r="AG52" s="92">
        <v>17.600000000000001</v>
      </c>
      <c r="AH52" s="92">
        <v>19.700000000000003</v>
      </c>
      <c r="AI52" s="100">
        <v>17.600000000000001</v>
      </c>
      <c r="AJ52" s="92">
        <v>18.5</v>
      </c>
      <c r="AK52" s="92">
        <v>19.399999999999999</v>
      </c>
      <c r="AL52" s="100">
        <v>16.2</v>
      </c>
      <c r="AM52" s="92">
        <v>18.2</v>
      </c>
      <c r="AN52" s="92">
        <v>20.2</v>
      </c>
      <c r="AO52" s="100">
        <v>16.399999999999999</v>
      </c>
      <c r="AP52" s="92">
        <v>18.2</v>
      </c>
      <c r="AQ52" s="92">
        <v>20</v>
      </c>
      <c r="AR52" s="131">
        <v>16.100000000000001</v>
      </c>
      <c r="AS52" s="138">
        <v>17.5</v>
      </c>
      <c r="AT52" s="132">
        <v>18.899999999999999</v>
      </c>
      <c r="AU52" s="155">
        <f t="shared" si="65"/>
        <v>18</v>
      </c>
      <c r="AV52" s="138">
        <v>18.600000000000001</v>
      </c>
      <c r="AW52" s="159">
        <f t="shared" si="66"/>
        <v>18</v>
      </c>
      <c r="AX52" s="155">
        <v>16.5</v>
      </c>
      <c r="AY52" s="138">
        <v>18</v>
      </c>
      <c r="AZ52" s="174">
        <v>19.5</v>
      </c>
      <c r="BA52" s="132">
        <v>16.399999999999999</v>
      </c>
      <c r="BB52" s="132">
        <v>18.099999999999998</v>
      </c>
      <c r="BC52" s="132">
        <v>19.799999999999997</v>
      </c>
      <c r="BD52" s="155">
        <v>15.2</v>
      </c>
      <c r="BE52" s="138">
        <v>16.899999999999999</v>
      </c>
      <c r="BF52" s="174">
        <v>18.599999999999998</v>
      </c>
      <c r="BG52" s="155">
        <v>15.000000000000002</v>
      </c>
      <c r="BH52" s="138">
        <v>16.600000000000001</v>
      </c>
      <c r="BI52" s="174">
        <v>18.200000000000003</v>
      </c>
      <c r="BJ52" s="159">
        <v>14.899999999999999</v>
      </c>
      <c r="BK52" s="159">
        <v>16.399999999999999</v>
      </c>
      <c r="BL52" s="159">
        <v>17.899999999999999</v>
      </c>
      <c r="BM52" s="159">
        <v>12.9</v>
      </c>
      <c r="BN52" s="132">
        <v>15</v>
      </c>
      <c r="BO52" s="159">
        <v>17.100000000000001</v>
      </c>
      <c r="BP52" s="45">
        <f t="shared" si="68"/>
        <v>0.18600000000000003</v>
      </c>
      <c r="BQ52" s="119">
        <f>+'[1]Under 5'!AM50+'[1]5 through 17'!AM61</f>
        <v>219312</v>
      </c>
      <c r="BR52" s="81">
        <f>'Children in Poverty'!BQ52*BP52</f>
        <v>40792.032000000007</v>
      </c>
      <c r="BS52" s="45">
        <f t="shared" si="69"/>
        <v>0.17600000000000002</v>
      </c>
      <c r="BT52" s="119">
        <f>+'[1]Under 5'!AH50+'[1]5 through 17'!AH50</f>
        <v>198958</v>
      </c>
      <c r="BU52" s="146">
        <f>'Children in Poverty'!BT52*BS52</f>
        <v>35016.608</v>
      </c>
      <c r="BV52" s="5"/>
      <c r="BW52" s="45">
        <f t="shared" si="67"/>
        <v>0.18</v>
      </c>
      <c r="BX52" s="121">
        <f>+'[1]Under 5'!AN50+'[1]5 through 17'!AN50</f>
        <v>210407</v>
      </c>
      <c r="BY52" s="146">
        <f>'Children in Poverty'!BX52*BW52</f>
        <v>37873.26</v>
      </c>
      <c r="BZ52" s="45">
        <f t="shared" si="63"/>
        <v>0.185</v>
      </c>
      <c r="CA52" s="119">
        <f>+'[1]Under 5'!AI50+'[1]5 through 17'!AI50</f>
        <v>199783</v>
      </c>
      <c r="CB52" s="146">
        <f>'Children in Poverty'!CA52*BZ52</f>
        <v>36959.854999999996</v>
      </c>
      <c r="CC52" s="5"/>
      <c r="CD52" s="42">
        <f t="shared" si="22"/>
        <v>0.18099999999999997</v>
      </c>
      <c r="CE52" s="119">
        <f>+'[1]Under 5'!AO50+'[1]5 through 17'!AO50</f>
        <v>211324</v>
      </c>
      <c r="CF52" s="148">
        <f>'Children in Poverty'!CE52*CD52</f>
        <v>38249.643999999993</v>
      </c>
      <c r="CG52" s="181">
        <f t="shared" si="23"/>
        <v>0.182</v>
      </c>
      <c r="CH52" s="119">
        <f>+'[1]Under 5'!AJ50+'[1]5 through 17'!AJ50</f>
        <v>203145</v>
      </c>
      <c r="CI52" s="146">
        <f>'Children in Poverty'!CG52*CH52</f>
        <v>36972.39</v>
      </c>
      <c r="CJ52" s="5"/>
      <c r="CK52" s="42">
        <f t="shared" si="70"/>
        <v>0.16899999999999998</v>
      </c>
      <c r="CL52" s="119">
        <f>+'[1]Under 5'!AP50+'[1]5 through 17'!AP50</f>
        <v>213287</v>
      </c>
      <c r="CM52" s="148">
        <f>'Children in Poverty'!CL52*CK52</f>
        <v>36045.502999999997</v>
      </c>
      <c r="CN52" s="181">
        <f t="shared" si="71"/>
        <v>0.182</v>
      </c>
      <c r="CO52" s="119">
        <f>+'[1]Under 5'!AK50+'[1]5 through 17'!AK50</f>
        <v>203948</v>
      </c>
      <c r="CP52" s="146">
        <f>'Children in Poverty'!CO52*CN52</f>
        <v>37118.536</v>
      </c>
      <c r="CQ52" s="10"/>
      <c r="CR52" s="42">
        <f t="shared" si="72"/>
        <v>0.16600000000000001</v>
      </c>
      <c r="CS52" s="119">
        <f>+'[1]Under 5'!AQ50+'[1]5 through 17'!AQ50</f>
        <v>214856</v>
      </c>
      <c r="CT52" s="148">
        <f>'Children in Poverty'!CS52*CR52</f>
        <v>35666.096000000005</v>
      </c>
      <c r="CU52" s="181">
        <f t="shared" si="73"/>
        <v>0.17499999999999999</v>
      </c>
      <c r="CV52" s="119">
        <f>+'[1]Under 5'!AL50+'[1]5 through 17'!AL50</f>
        <v>205298</v>
      </c>
      <c r="CW52" s="146">
        <f>'Children in Poverty'!CV52*CU52</f>
        <v>35927.149999999994</v>
      </c>
      <c r="CX52" s="10"/>
      <c r="CY52" s="181">
        <f t="shared" si="74"/>
        <v>0.16399999999999998</v>
      </c>
      <c r="CZ52" s="217">
        <f>+'[2]Under 5'!$AR50+'[2]5 through 17'!$AR50</f>
        <v>216422</v>
      </c>
      <c r="DA52" s="146">
        <f>'Children in Poverty'!CZ52*CY52</f>
        <v>35493.207999999999</v>
      </c>
      <c r="DB52" s="181">
        <f t="shared" si="75"/>
        <v>0.18600000000000003</v>
      </c>
      <c r="DC52" s="217">
        <f>+'[2]Under 5'!$AM50+'[2]5 through 17'!$AM50</f>
        <v>207959</v>
      </c>
      <c r="DD52" s="146">
        <f>'Children in Poverty'!DC52*DB52</f>
        <v>38680.374000000003</v>
      </c>
      <c r="DE52" s="10"/>
      <c r="DF52" s="181">
        <f t="shared" si="76"/>
        <v>0.15</v>
      </c>
      <c r="DG52" s="217">
        <f>+'[2]Under 5'!$AS50+'[2]5 through 17'!$AS50</f>
        <v>217101</v>
      </c>
      <c r="DH52" s="146">
        <f>'Children in Poverty'!DG52*DF52</f>
        <v>32565.149999999998</v>
      </c>
      <c r="DI52" s="181">
        <f t="shared" si="77"/>
        <v>0.18</v>
      </c>
      <c r="DJ52" s="217">
        <f>+'[2]Under 5'!$AN50+'[2]5 through 17'!$AN50</f>
        <v>210407</v>
      </c>
      <c r="DK52" s="146">
        <f>'Children in Poverty'!DJ52*DI52</f>
        <v>37873.26</v>
      </c>
      <c r="DL52" s="311">
        <f t="shared" si="11"/>
        <v>5775.4240000000063</v>
      </c>
      <c r="DM52" s="311">
        <f t="shared" si="24"/>
        <v>913.40500000000611</v>
      </c>
      <c r="DN52" s="311">
        <f t="shared" si="12"/>
        <v>1277.2539999999935</v>
      </c>
      <c r="DO52" s="236">
        <f t="shared" si="78"/>
        <v>376.38399999999092</v>
      </c>
      <c r="DP52" s="236">
        <f t="shared" si="79"/>
        <v>-2918.7720000000045</v>
      </c>
      <c r="DQ52" s="236">
        <f t="shared" si="64"/>
        <v>5308.1100000000042</v>
      </c>
    </row>
    <row r="53" spans="1:121" s="220" customFormat="1">
      <c r="A53" s="38" t="s">
        <v>56</v>
      </c>
      <c r="B53" s="93">
        <v>14.9</v>
      </c>
      <c r="C53" s="107">
        <v>15</v>
      </c>
      <c r="D53" s="93">
        <v>15.25</v>
      </c>
      <c r="E53" s="93">
        <v>15.5</v>
      </c>
      <c r="F53" s="93">
        <v>15.75</v>
      </c>
      <c r="G53" s="93">
        <v>16</v>
      </c>
      <c r="H53" s="93">
        <v>15</v>
      </c>
      <c r="I53" s="93">
        <v>14</v>
      </c>
      <c r="J53" s="93">
        <v>12</v>
      </c>
      <c r="K53" s="93">
        <v>14</v>
      </c>
      <c r="L53" s="93">
        <v>14</v>
      </c>
      <c r="M53" s="93">
        <v>12</v>
      </c>
      <c r="N53" s="108">
        <v>11.2</v>
      </c>
      <c r="O53" s="107">
        <v>14</v>
      </c>
      <c r="P53" s="93">
        <v>14</v>
      </c>
      <c r="Q53" s="107">
        <v>12.4</v>
      </c>
      <c r="R53" s="93">
        <v>14.4</v>
      </c>
      <c r="S53" s="93">
        <v>16.5</v>
      </c>
      <c r="T53" s="107">
        <v>14</v>
      </c>
      <c r="U53" s="93">
        <v>12.8</v>
      </c>
      <c r="V53" s="93">
        <v>15.2</v>
      </c>
      <c r="W53" s="107">
        <v>13.2</v>
      </c>
      <c r="X53" s="93">
        <v>13.9</v>
      </c>
      <c r="Y53" s="93">
        <v>14.6</v>
      </c>
      <c r="Z53" s="107">
        <v>14.1</v>
      </c>
      <c r="AA53" s="93">
        <v>14.9</v>
      </c>
      <c r="AB53" s="93">
        <v>15.7</v>
      </c>
      <c r="AC53" s="107">
        <v>13.7</v>
      </c>
      <c r="AD53" s="93">
        <v>14.4</v>
      </c>
      <c r="AE53" s="93">
        <v>15.1</v>
      </c>
      <c r="AF53" s="107">
        <v>12.600000000000001</v>
      </c>
      <c r="AG53" s="93">
        <v>13.3</v>
      </c>
      <c r="AH53" s="93">
        <v>14</v>
      </c>
      <c r="AI53" s="107">
        <v>15.799999999999999</v>
      </c>
      <c r="AJ53" s="93">
        <v>16.7</v>
      </c>
      <c r="AK53" s="93">
        <v>17.599999999999998</v>
      </c>
      <c r="AL53" s="107">
        <v>18.3</v>
      </c>
      <c r="AM53" s="93">
        <v>19.100000000000001</v>
      </c>
      <c r="AN53" s="93">
        <v>19.900000000000002</v>
      </c>
      <c r="AO53" s="107">
        <v>17.399999999999999</v>
      </c>
      <c r="AP53" s="93">
        <v>18.2</v>
      </c>
      <c r="AQ53" s="93">
        <v>19</v>
      </c>
      <c r="AR53" s="133">
        <v>17.5</v>
      </c>
      <c r="AS53" s="139">
        <v>18.2</v>
      </c>
      <c r="AT53" s="134">
        <v>18.899999999999999</v>
      </c>
      <c r="AU53" s="157">
        <f t="shared" si="65"/>
        <v>17.799999999999997</v>
      </c>
      <c r="AV53" s="139">
        <v>18.399999999999999</v>
      </c>
      <c r="AW53" s="158">
        <f t="shared" si="66"/>
        <v>17.799999999999997</v>
      </c>
      <c r="AX53" s="157">
        <v>17.7</v>
      </c>
      <c r="AY53" s="139">
        <v>18.399999999999999</v>
      </c>
      <c r="AZ53" s="158">
        <v>19.099999999999998</v>
      </c>
      <c r="BA53" s="164">
        <v>15.600000000000001</v>
      </c>
      <c r="BB53" s="164">
        <v>16.400000000000002</v>
      </c>
      <c r="BC53" s="164">
        <v>17.200000000000003</v>
      </c>
      <c r="BD53" s="157">
        <v>14.799999999999999</v>
      </c>
      <c r="BE53" s="139">
        <v>15.7</v>
      </c>
      <c r="BF53" s="158">
        <v>16.599999999999998</v>
      </c>
      <c r="BG53" s="157">
        <v>13.7</v>
      </c>
      <c r="BH53" s="139">
        <v>14.5</v>
      </c>
      <c r="BI53" s="158">
        <v>15.3</v>
      </c>
      <c r="BJ53" s="203">
        <v>13.3</v>
      </c>
      <c r="BK53" s="203">
        <v>14</v>
      </c>
      <c r="BL53" s="203">
        <v>14.7</v>
      </c>
      <c r="BM53" s="203">
        <v>12.7</v>
      </c>
      <c r="BN53" s="164">
        <v>13.5</v>
      </c>
      <c r="BO53" s="203">
        <v>14.3</v>
      </c>
      <c r="BP53" s="142">
        <f t="shared" si="68"/>
        <v>0.184</v>
      </c>
      <c r="BQ53" s="123">
        <f>+'[1]Under 5'!AM51+'[1]5 through 17'!AM62</f>
        <v>436554</v>
      </c>
      <c r="BR53" s="85">
        <f>'Children in Poverty'!BQ53*BP53</f>
        <v>80325.936000000002</v>
      </c>
      <c r="BS53" s="142">
        <f t="shared" si="69"/>
        <v>0.13300000000000001</v>
      </c>
      <c r="BT53" s="123">
        <f>+'[1]Under 5'!AH51+'[1]5 through 17'!AH51</f>
        <v>1344680</v>
      </c>
      <c r="BU53" s="150">
        <f>'Children in Poverty'!BT53*BS53</f>
        <v>178842.44</v>
      </c>
      <c r="BV53" s="72"/>
      <c r="BW53" s="142">
        <f>AY53/100</f>
        <v>0.184</v>
      </c>
      <c r="BX53" s="122">
        <f>+'[1]Under 5'!AN51+'[1]5 through 17'!AN51</f>
        <v>1300189</v>
      </c>
      <c r="BY53" s="150">
        <f>'Children in Poverty'!BX53*BW53</f>
        <v>239234.77599999998</v>
      </c>
      <c r="BZ53" s="142">
        <v>0.122</v>
      </c>
      <c r="CA53" s="123">
        <f>+'[1]Under 5'!AI51+'[1]5 through 17'!AI51</f>
        <v>1341267</v>
      </c>
      <c r="CB53" s="150">
        <f>'Children in Poverty'!CA53*BZ53</f>
        <v>163634.57399999999</v>
      </c>
      <c r="CC53" s="72"/>
      <c r="CD53" s="43">
        <f t="shared" si="22"/>
        <v>0.16400000000000003</v>
      </c>
      <c r="CE53" s="123">
        <f>+'[1]Under 5'!AO51+'[1]5 through 17'!AO51</f>
        <v>1294626</v>
      </c>
      <c r="CF53" s="149">
        <f>'Children in Poverty'!CE53*CD53</f>
        <v>212318.66400000005</v>
      </c>
      <c r="CG53" s="221">
        <f t="shared" si="23"/>
        <v>0.191</v>
      </c>
      <c r="CH53" s="123">
        <f>+'[1]Under 5'!AJ51+'[1]5 through 17'!AJ51</f>
        <v>1336094</v>
      </c>
      <c r="CI53" s="150">
        <f>'Children in Poverty'!CG53*CH53</f>
        <v>255193.954</v>
      </c>
      <c r="CJ53" s="72"/>
      <c r="CK53" s="43">
        <f t="shared" si="70"/>
        <v>0.157</v>
      </c>
      <c r="CL53" s="123">
        <f>+'[1]Under 5'!AP51+'[1]5 through 17'!AP51</f>
        <v>1287693</v>
      </c>
      <c r="CM53" s="149">
        <f>'Children in Poverty'!CL53*CK53</f>
        <v>202167.80100000001</v>
      </c>
      <c r="CN53" s="221">
        <f t="shared" si="71"/>
        <v>0.182</v>
      </c>
      <c r="CO53" s="123">
        <f>+'[1]Under 5'!AK51+'[1]5 through 17'!AK51</f>
        <v>1325870</v>
      </c>
      <c r="CP53" s="150">
        <f>'Children in Poverty'!CO53*CN53</f>
        <v>241308.34</v>
      </c>
      <c r="CQ53" s="165"/>
      <c r="CR53" s="43">
        <f t="shared" si="72"/>
        <v>0.14499999999999999</v>
      </c>
      <c r="CS53" s="123">
        <f>+'[1]Under 5'!AQ51+'[1]5 through 17'!AQ51</f>
        <v>1282644</v>
      </c>
      <c r="CT53" s="149">
        <f>'Children in Poverty'!CS53*CR53</f>
        <v>185983.37999999998</v>
      </c>
      <c r="CU53" s="221">
        <f t="shared" si="73"/>
        <v>0.182</v>
      </c>
      <c r="CV53" s="123">
        <f>+'[1]Under 5'!AL51+'[1]5 through 17'!AL51</f>
        <v>1316113</v>
      </c>
      <c r="CW53" s="150">
        <f>'Children in Poverty'!CV53*CU53</f>
        <v>239532.56599999999</v>
      </c>
      <c r="CX53" s="165"/>
      <c r="CY53" s="221">
        <f t="shared" si="74"/>
        <v>0.14000000000000001</v>
      </c>
      <c r="CZ53" s="222">
        <f>+'[2]Under 5'!$AR51+'[2]5 through 17'!$AR51</f>
        <v>1275039</v>
      </c>
      <c r="DA53" s="150">
        <f>'Children in Poverty'!CZ53*CY53</f>
        <v>178505.46000000002</v>
      </c>
      <c r="DB53" s="221">
        <f t="shared" si="75"/>
        <v>0.184</v>
      </c>
      <c r="DC53" s="222">
        <f>+'[2]Under 5'!$AM51+'[2]5 through 17'!$AM51</f>
        <v>1307776</v>
      </c>
      <c r="DD53" s="150">
        <f>'Children in Poverty'!DC53*DB53</f>
        <v>240630.78399999999</v>
      </c>
      <c r="DE53" s="165"/>
      <c r="DF53" s="221">
        <f t="shared" si="76"/>
        <v>0.13500000000000001</v>
      </c>
      <c r="DG53" s="222">
        <f>+'[2]Under 5'!$AS51+'[2]5 through 17'!$AS51</f>
        <v>1266596</v>
      </c>
      <c r="DH53" s="150">
        <f>'Children in Poverty'!DG53*DF53</f>
        <v>170990.46000000002</v>
      </c>
      <c r="DI53" s="221">
        <f t="shared" si="77"/>
        <v>0.184</v>
      </c>
      <c r="DJ53" s="222">
        <f>+'[2]Under 5'!$AN51+'[2]5 through 17'!$AN51</f>
        <v>1300189</v>
      </c>
      <c r="DK53" s="150">
        <f>'Children in Poverty'!DJ53*DI53</f>
        <v>239234.77599999998</v>
      </c>
      <c r="DL53" s="312">
        <f t="shared" si="11"/>
        <v>-98516.504000000001</v>
      </c>
      <c r="DM53" s="312">
        <f t="shared" si="24"/>
        <v>75600.20199999999</v>
      </c>
      <c r="DN53" s="312">
        <f t="shared" si="12"/>
        <v>-42875.28999999995</v>
      </c>
      <c r="DO53" s="237">
        <f t="shared" si="78"/>
        <v>-26916.111999999936</v>
      </c>
      <c r="DP53" s="237">
        <f t="shared" si="79"/>
        <v>158908.83999999997</v>
      </c>
      <c r="DQ53" s="237">
        <f t="shared" si="64"/>
        <v>68244.315999999963</v>
      </c>
    </row>
    <row r="54" spans="1:121">
      <c r="A54" s="35" t="s">
        <v>58</v>
      </c>
      <c r="B54" s="92">
        <v>10.7</v>
      </c>
      <c r="C54" s="100">
        <v>11</v>
      </c>
      <c r="D54" s="92">
        <v>12.5</v>
      </c>
      <c r="E54" s="92">
        <v>14</v>
      </c>
      <c r="F54" s="92">
        <v>15.5</v>
      </c>
      <c r="G54" s="92">
        <v>17</v>
      </c>
      <c r="H54" s="92">
        <v>15.5</v>
      </c>
      <c r="I54" s="92">
        <v>14</v>
      </c>
      <c r="J54" s="92">
        <v>14</v>
      </c>
      <c r="K54" s="92">
        <v>15</v>
      </c>
      <c r="L54" s="92">
        <v>13</v>
      </c>
      <c r="M54" s="92">
        <v>11</v>
      </c>
      <c r="N54" s="99">
        <v>10.4</v>
      </c>
      <c r="O54" s="100">
        <v>10</v>
      </c>
      <c r="P54" s="92">
        <v>10</v>
      </c>
      <c r="Q54" s="100">
        <v>9.4</v>
      </c>
      <c r="R54" s="92">
        <v>11</v>
      </c>
      <c r="S54" s="92">
        <v>12.6</v>
      </c>
      <c r="T54" s="100">
        <v>10.5</v>
      </c>
      <c r="U54" s="92">
        <v>8.9</v>
      </c>
      <c r="V54" s="92">
        <v>12.1</v>
      </c>
      <c r="W54" s="100">
        <v>10.5</v>
      </c>
      <c r="X54" s="92">
        <v>11.6</v>
      </c>
      <c r="Y54" s="92">
        <v>12.7</v>
      </c>
      <c r="Z54" s="100">
        <v>10.1</v>
      </c>
      <c r="AA54" s="92">
        <v>11</v>
      </c>
      <c r="AB54" s="92">
        <v>11.9</v>
      </c>
      <c r="AC54" s="100">
        <v>10.199999999999999</v>
      </c>
      <c r="AD54" s="92">
        <v>11.1</v>
      </c>
      <c r="AE54" s="92">
        <v>12</v>
      </c>
      <c r="AF54" s="100">
        <v>11.5</v>
      </c>
      <c r="AG54" s="92">
        <v>12.5</v>
      </c>
      <c r="AH54" s="92">
        <v>13.5</v>
      </c>
      <c r="AI54" s="100">
        <v>11.2</v>
      </c>
      <c r="AJ54" s="92">
        <v>12.1</v>
      </c>
      <c r="AK54" s="92">
        <v>13</v>
      </c>
      <c r="AL54" s="100">
        <v>11.9</v>
      </c>
      <c r="AM54" s="92">
        <v>12.8</v>
      </c>
      <c r="AN54" s="92">
        <v>13.700000000000001</v>
      </c>
      <c r="AO54" s="100">
        <v>13.8</v>
      </c>
      <c r="AP54" s="92">
        <v>14.9</v>
      </c>
      <c r="AQ54" s="92">
        <v>16</v>
      </c>
      <c r="AR54" s="131">
        <v>13.9</v>
      </c>
      <c r="AS54" s="138">
        <v>14.8</v>
      </c>
      <c r="AT54" s="132">
        <v>15.700000000000001</v>
      </c>
      <c r="AU54" s="155">
        <f>+AV54-0.9</f>
        <v>13.6</v>
      </c>
      <c r="AV54" s="138">
        <v>14.5</v>
      </c>
      <c r="AW54" s="159">
        <f>+AV54+0.9</f>
        <v>15.4</v>
      </c>
      <c r="AX54" s="155">
        <v>13.799999999999999</v>
      </c>
      <c r="AY54" s="138">
        <v>14.899999999999999</v>
      </c>
      <c r="AZ54" s="174">
        <v>15.999999999999998</v>
      </c>
      <c r="BA54" s="132">
        <v>13.399999999999999</v>
      </c>
      <c r="BB54" s="132">
        <v>14.499999999999998</v>
      </c>
      <c r="BC54" s="132">
        <v>15.599999999999998</v>
      </c>
      <c r="BD54" s="155">
        <v>11.8</v>
      </c>
      <c r="BE54" s="138">
        <v>12.9</v>
      </c>
      <c r="BF54" s="174">
        <v>14</v>
      </c>
      <c r="BG54" s="155">
        <v>11.4</v>
      </c>
      <c r="BH54" s="138">
        <v>12.6</v>
      </c>
      <c r="BI54" s="174">
        <v>13.799999999999999</v>
      </c>
      <c r="BJ54" s="159">
        <v>13.1</v>
      </c>
      <c r="BK54" s="159">
        <v>14.1</v>
      </c>
      <c r="BL54" s="159">
        <v>15.1</v>
      </c>
      <c r="BM54" s="159">
        <v>13.1</v>
      </c>
      <c r="BN54" s="132">
        <v>14.1</v>
      </c>
      <c r="BO54" s="159">
        <v>15.1</v>
      </c>
      <c r="BP54" s="45">
        <f t="shared" si="68"/>
        <v>0.14499999999999999</v>
      </c>
      <c r="BQ54" s="119">
        <f>+'[1]Under 5'!AM54+'[1]5 through 17'!AM54</f>
        <v>785566</v>
      </c>
      <c r="BR54" s="81">
        <f>'Children in Poverty'!BQ54*BP54</f>
        <v>113907.06999999999</v>
      </c>
      <c r="BS54" s="45">
        <f t="shared" si="69"/>
        <v>0.125</v>
      </c>
      <c r="BT54" s="119">
        <f>+'[1]Under 5'!AH54+'[1]5 through 17'!AH54</f>
        <v>827029</v>
      </c>
      <c r="BU54" s="146">
        <f>'Children in Poverty'!BT54*BS54</f>
        <v>103378.625</v>
      </c>
      <c r="BV54" s="5"/>
      <c r="BW54" s="45">
        <f>AY54/100</f>
        <v>0.14899999999999999</v>
      </c>
      <c r="BX54" s="121">
        <f>+'[1]Under 5'!AN54+'[1]5 through 17'!AN54</f>
        <v>775430</v>
      </c>
      <c r="BY54" s="146">
        <f>'Children in Poverty'!BX54*BW54</f>
        <v>115539.06999999999</v>
      </c>
      <c r="BZ54" s="45">
        <v>0.122</v>
      </c>
      <c r="CA54" s="119">
        <f>+'[1]Under 5'!AI54+'[1]5 through 17'!AI54</f>
        <v>821157</v>
      </c>
      <c r="CB54" s="146">
        <f>'Children in Poverty'!CA54*BZ54</f>
        <v>100181.15399999999</v>
      </c>
      <c r="CC54" s="5"/>
      <c r="CD54" s="42">
        <f t="shared" si="22"/>
        <v>0.14499999999999999</v>
      </c>
      <c r="CE54" s="119">
        <f>+'[1]Under 5'!AO54+'[1]5 through 17'!AO54</f>
        <v>764059</v>
      </c>
      <c r="CF54" s="148">
        <f>'Children in Poverty'!CE54*CD54</f>
        <v>110788.55499999999</v>
      </c>
      <c r="CG54" s="181">
        <f t="shared" si="23"/>
        <v>0.128</v>
      </c>
      <c r="CH54" s="119">
        <f>+'[1]Under 5'!AJ54+'[1]5 through 17'!AJ54</f>
        <v>814187</v>
      </c>
      <c r="CI54" s="146">
        <f>'Children in Poverty'!CG54*CH54</f>
        <v>104215.936</v>
      </c>
      <c r="CJ54" s="5"/>
      <c r="CK54" s="42">
        <f t="shared" si="70"/>
        <v>0.129</v>
      </c>
      <c r="CL54" s="119">
        <f>+'[1]Under 5'!AP54+'[1]5 through 17'!AP54</f>
        <v>753294</v>
      </c>
      <c r="CM54" s="148">
        <f>'Children in Poverty'!CL54*CK54</f>
        <v>97174.926000000007</v>
      </c>
      <c r="CN54" s="181">
        <f t="shared" si="71"/>
        <v>0.14899999999999999</v>
      </c>
      <c r="CO54" s="119">
        <f>+'[1]Under 5'!AK54+'[1]5 through 17'!AK54</f>
        <v>805109</v>
      </c>
      <c r="CP54" s="146">
        <f>'Children in Poverty'!CO54*CN54</f>
        <v>119961.24099999999</v>
      </c>
      <c r="CQ54" s="10"/>
      <c r="CR54" s="42">
        <f t="shared" si="72"/>
        <v>0.126</v>
      </c>
      <c r="CS54" s="119">
        <f>+'[1]Under 5'!AQ54+'[1]5 through 17'!AQ54</f>
        <v>743826</v>
      </c>
      <c r="CT54" s="148">
        <f>'Children in Poverty'!CS54*CR54</f>
        <v>93722.076000000001</v>
      </c>
      <c r="CU54" s="181">
        <f t="shared" si="73"/>
        <v>0.14800000000000002</v>
      </c>
      <c r="CV54" s="119">
        <f>+'[1]Under 5'!AL54+'[1]5 through 17'!AL54</f>
        <v>794959</v>
      </c>
      <c r="CW54" s="146">
        <f>'Children in Poverty'!CV54*CU54</f>
        <v>117653.93200000002</v>
      </c>
      <c r="CX54" s="10"/>
      <c r="CY54" s="181">
        <f t="shared" si="74"/>
        <v>0.14099999999999999</v>
      </c>
      <c r="CZ54" s="217">
        <f>+'[2]Under 5'!$AR54+'[2]5 through 17'!$AR54</f>
        <v>735668</v>
      </c>
      <c r="DA54" s="146">
        <f>'Children in Poverty'!CZ54*CY54</f>
        <v>103729.18799999999</v>
      </c>
      <c r="DB54" s="181">
        <f t="shared" si="75"/>
        <v>0.14499999999999999</v>
      </c>
      <c r="DC54" s="217">
        <f>+'[2]Under 5'!$AM54+'[2]5 through 17'!$AM54</f>
        <v>785566</v>
      </c>
      <c r="DD54" s="146">
        <f>'Children in Poverty'!DC54*DB54</f>
        <v>113907.06999999999</v>
      </c>
      <c r="DE54" s="10"/>
      <c r="DF54" s="181">
        <f t="shared" si="76"/>
        <v>0.14099999999999999</v>
      </c>
      <c r="DG54" s="217">
        <f>+'[2]Under 5'!$AS54+'[2]5 through 17'!$AS54</f>
        <v>727440</v>
      </c>
      <c r="DH54" s="146">
        <f>'Children in Poverty'!DG54*DF54</f>
        <v>102569.04</v>
      </c>
      <c r="DI54" s="181">
        <f t="shared" si="77"/>
        <v>0.14899999999999999</v>
      </c>
      <c r="DJ54" s="217">
        <f>+'[2]Under 5'!$AN54+'[2]5 through 17'!$AN54</f>
        <v>775430</v>
      </c>
      <c r="DK54" s="146">
        <f>'Children in Poverty'!DJ54*DI54</f>
        <v>115539.06999999999</v>
      </c>
      <c r="DL54" s="311">
        <f t="shared" si="11"/>
        <v>10528.444999999992</v>
      </c>
      <c r="DM54" s="311">
        <f t="shared" si="24"/>
        <v>15357.915999999997</v>
      </c>
      <c r="DN54" s="311">
        <f t="shared" si="12"/>
        <v>6572.6189999999915</v>
      </c>
      <c r="DO54" s="236">
        <f t="shared" si="78"/>
        <v>-4750.5149999999994</v>
      </c>
      <c r="DP54" s="236">
        <f t="shared" si="79"/>
        <v>1632</v>
      </c>
      <c r="DQ54" s="236">
        <f t="shared" si="64"/>
        <v>12970.029999999999</v>
      </c>
    </row>
    <row r="55" spans="1:121">
      <c r="A55" s="35" t="s">
        <v>59</v>
      </c>
      <c r="B55" s="92">
        <v>13.8</v>
      </c>
      <c r="C55" s="100">
        <v>16</v>
      </c>
      <c r="D55" s="92">
        <v>16.75</v>
      </c>
      <c r="E55" s="92">
        <v>17.5</v>
      </c>
      <c r="F55" s="92">
        <v>18.25</v>
      </c>
      <c r="G55" s="92">
        <v>19</v>
      </c>
      <c r="H55" s="92">
        <v>17.5</v>
      </c>
      <c r="I55" s="92">
        <v>16</v>
      </c>
      <c r="J55" s="92">
        <v>17</v>
      </c>
      <c r="K55" s="92">
        <v>15</v>
      </c>
      <c r="L55" s="92">
        <v>14</v>
      </c>
      <c r="M55" s="92">
        <v>12</v>
      </c>
      <c r="N55" s="99">
        <v>13.7</v>
      </c>
      <c r="O55" s="100">
        <v>11</v>
      </c>
      <c r="P55" s="92">
        <v>16</v>
      </c>
      <c r="Q55" s="100">
        <v>11.5</v>
      </c>
      <c r="R55" s="92">
        <v>13.3</v>
      </c>
      <c r="S55" s="92">
        <v>15.1</v>
      </c>
      <c r="T55" s="100">
        <v>17.100000000000001</v>
      </c>
      <c r="U55" s="92">
        <v>14.5</v>
      </c>
      <c r="V55" s="92">
        <v>19.7</v>
      </c>
      <c r="W55" s="100">
        <v>16</v>
      </c>
      <c r="X55" s="92">
        <v>17.5</v>
      </c>
      <c r="Y55" s="92">
        <v>19</v>
      </c>
      <c r="Z55" s="100">
        <v>16</v>
      </c>
      <c r="AA55" s="92">
        <v>17.600000000000001</v>
      </c>
      <c r="AB55" s="92">
        <v>19.2</v>
      </c>
      <c r="AC55" s="100">
        <v>14</v>
      </c>
      <c r="AD55" s="92">
        <v>15.4</v>
      </c>
      <c r="AE55" s="92">
        <v>16.8</v>
      </c>
      <c r="AF55" s="100">
        <v>14.200000000000001</v>
      </c>
      <c r="AG55" s="92">
        <v>15.8</v>
      </c>
      <c r="AH55" s="92">
        <v>17.400000000000002</v>
      </c>
      <c r="AI55" s="100">
        <v>16.200000000000003</v>
      </c>
      <c r="AJ55" s="92">
        <v>17.100000000000001</v>
      </c>
      <c r="AK55" s="92">
        <v>18</v>
      </c>
      <c r="AL55" s="100">
        <v>16.3</v>
      </c>
      <c r="AM55" s="92">
        <v>17.8</v>
      </c>
      <c r="AN55" s="92">
        <v>19.3</v>
      </c>
      <c r="AO55" s="100">
        <v>17.400000000000002</v>
      </c>
      <c r="AP55" s="92">
        <v>18.8</v>
      </c>
      <c r="AQ55" s="92">
        <v>20.2</v>
      </c>
      <c r="AR55" s="131">
        <v>19.099999999999998</v>
      </c>
      <c r="AS55" s="138">
        <v>20.9</v>
      </c>
      <c r="AT55" s="132">
        <v>22.7</v>
      </c>
      <c r="AU55" s="155">
        <f t="shared" ref="AU55:AU63" si="80">+AV55-0.9</f>
        <v>16.8</v>
      </c>
      <c r="AV55" s="138">
        <v>17.7</v>
      </c>
      <c r="AW55" s="159">
        <f t="shared" ref="AW55:AW63" si="81">+AV55+0.9</f>
        <v>18.599999999999998</v>
      </c>
      <c r="AX55" s="155">
        <v>17.3</v>
      </c>
      <c r="AY55" s="138">
        <v>19.100000000000001</v>
      </c>
      <c r="AZ55" s="174">
        <v>20.900000000000002</v>
      </c>
      <c r="BA55" s="132">
        <v>15.499999999999998</v>
      </c>
      <c r="BB55" s="132">
        <v>17.399999999999999</v>
      </c>
      <c r="BC55" s="132">
        <v>19.299999999999997</v>
      </c>
      <c r="BD55" s="155">
        <v>15.2</v>
      </c>
      <c r="BE55" s="138">
        <v>17.2</v>
      </c>
      <c r="BF55" s="174">
        <v>19.2</v>
      </c>
      <c r="BG55" s="155">
        <v>11.5</v>
      </c>
      <c r="BH55" s="138">
        <v>13.1</v>
      </c>
      <c r="BI55" s="174">
        <v>14.7</v>
      </c>
      <c r="BJ55" s="159">
        <v>13</v>
      </c>
      <c r="BK55" s="159">
        <v>14.5</v>
      </c>
      <c r="BL55" s="159">
        <v>16</v>
      </c>
      <c r="BM55" s="159">
        <v>12.100000000000001</v>
      </c>
      <c r="BN55" s="132">
        <v>13.8</v>
      </c>
      <c r="BO55" s="159">
        <v>15.5</v>
      </c>
      <c r="BP55" s="45">
        <f t="shared" si="68"/>
        <v>0.17699999999999999</v>
      </c>
      <c r="BQ55" s="119">
        <f>+'[1]Under 5'!AM55+'[1]5 through 17'!AM55</f>
        <v>261276</v>
      </c>
      <c r="BR55" s="81">
        <f>'Children in Poverty'!BQ55*BP55</f>
        <v>46245.851999999999</v>
      </c>
      <c r="BS55" s="45">
        <f t="shared" si="69"/>
        <v>0.158</v>
      </c>
      <c r="BT55" s="119">
        <f>+'[1]Under 5'!AH55+'[1]5 through 17'!AH55</f>
        <v>281714</v>
      </c>
      <c r="BU55" s="146">
        <f>'Children in Poverty'!BT55*BS55</f>
        <v>44510.811999999998</v>
      </c>
      <c r="BV55" s="5"/>
      <c r="BW55" s="45">
        <f>AY55/100</f>
        <v>0.191</v>
      </c>
      <c r="BX55" s="121">
        <f>+'[1]Under 5'!AN55+'[1]5 through 17'!AN55</f>
        <v>258977</v>
      </c>
      <c r="BY55" s="146">
        <f>'Children in Poverty'!BX55*BW55</f>
        <v>49464.607000000004</v>
      </c>
      <c r="BZ55" s="45">
        <f t="shared" ref="BZ55:BZ61" si="82">AJ55/100</f>
        <v>0.17100000000000001</v>
      </c>
      <c r="CA55" s="119">
        <f>+'[1]Under 5'!AI55+'[1]5 through 17'!AI55</f>
        <v>277731</v>
      </c>
      <c r="CB55" s="146">
        <f>'Children in Poverty'!CA55*BZ55</f>
        <v>47492.001000000004</v>
      </c>
      <c r="CC55" s="5"/>
      <c r="CD55" s="42">
        <f t="shared" si="22"/>
        <v>0.17399999999999999</v>
      </c>
      <c r="CE55" s="119">
        <f>+'[1]Under 5'!AO55+'[1]5 through 17'!AO55</f>
        <v>256380</v>
      </c>
      <c r="CF55" s="148">
        <f>'Children in Poverty'!CE55*CD55</f>
        <v>44610.119999999995</v>
      </c>
      <c r="CG55" s="181">
        <f t="shared" si="23"/>
        <v>0.17800000000000002</v>
      </c>
      <c r="CH55" s="119">
        <f>+'[1]Under 5'!AJ55+'[1]5 through 17'!AJ55</f>
        <v>273061</v>
      </c>
      <c r="CI55" s="146">
        <f>'Children in Poverty'!CG55*CH55</f>
        <v>48604.858000000007</v>
      </c>
      <c r="CJ55" s="5"/>
      <c r="CK55" s="42">
        <f t="shared" si="70"/>
        <v>0.17199999999999999</v>
      </c>
      <c r="CL55" s="119">
        <f>+'[1]Under 5'!AP55+'[1]5 through 17'!AP55</f>
        <v>254714</v>
      </c>
      <c r="CM55" s="148">
        <f>'Children in Poverty'!CL55*CK55</f>
        <v>43810.807999999997</v>
      </c>
      <c r="CN55" s="181">
        <f t="shared" si="71"/>
        <v>0.188</v>
      </c>
      <c r="CO55" s="119">
        <f>+'[1]Under 5'!AK55+'[1]5 through 17'!AK55</f>
        <v>268737</v>
      </c>
      <c r="CP55" s="146">
        <f>'Children in Poverty'!CO55*CN55</f>
        <v>50522.555999999997</v>
      </c>
      <c r="CQ55" s="10"/>
      <c r="CR55" s="42">
        <f t="shared" si="72"/>
        <v>0.13100000000000001</v>
      </c>
      <c r="CS55" s="119">
        <f>+'[1]Under 5'!AQ55+'[1]5 through 17'!AQ55</f>
        <v>252634</v>
      </c>
      <c r="CT55" s="148">
        <f>'Children in Poverty'!CS55*CR55</f>
        <v>33095.054000000004</v>
      </c>
      <c r="CU55" s="181">
        <f t="shared" si="73"/>
        <v>0.20899999999999999</v>
      </c>
      <c r="CV55" s="119">
        <f>+'[1]Under 5'!AL55+'[1]5 through 17'!AL55</f>
        <v>264846</v>
      </c>
      <c r="CW55" s="146">
        <f>'Children in Poverty'!CV55*CU55</f>
        <v>55352.813999999998</v>
      </c>
      <c r="CX55" s="10"/>
      <c r="CY55" s="181">
        <f t="shared" si="74"/>
        <v>0.14499999999999999</v>
      </c>
      <c r="CZ55" s="217">
        <f>+'[2]Under 5'!$AR55+'[2]5 through 17'!$AR55</f>
        <v>250303</v>
      </c>
      <c r="DA55" s="146">
        <f>'Children in Poverty'!CZ55*CY55</f>
        <v>36293.934999999998</v>
      </c>
      <c r="DB55" s="181">
        <f t="shared" si="75"/>
        <v>0.17699999999999999</v>
      </c>
      <c r="DC55" s="217">
        <f>+'[2]Under 5'!$AM55+'[2]5 through 17'!$AM55</f>
        <v>261276</v>
      </c>
      <c r="DD55" s="146">
        <f>'Children in Poverty'!DC55*DB55</f>
        <v>46245.851999999999</v>
      </c>
      <c r="DE55" s="10"/>
      <c r="DF55" s="181">
        <f t="shared" si="76"/>
        <v>0.13800000000000001</v>
      </c>
      <c r="DG55" s="217">
        <f>+'[2]Under 5'!$AS55+'[2]5 through 17'!$AS55</f>
        <v>248842</v>
      </c>
      <c r="DH55" s="146">
        <f>'Children in Poverty'!DG55*DF55</f>
        <v>34340.196000000004</v>
      </c>
      <c r="DI55" s="181">
        <f t="shared" si="77"/>
        <v>0.191</v>
      </c>
      <c r="DJ55" s="217">
        <f>+'[2]Under 5'!$AN55+'[2]5 through 17'!$AN55</f>
        <v>258977</v>
      </c>
      <c r="DK55" s="146">
        <f>'Children in Poverty'!DJ55*DI55</f>
        <v>49464.607000000004</v>
      </c>
      <c r="DL55" s="311">
        <f t="shared" si="11"/>
        <v>1735.0400000000009</v>
      </c>
      <c r="DM55" s="311">
        <f t="shared" si="24"/>
        <v>1972.6059999999998</v>
      </c>
      <c r="DN55" s="311">
        <f t="shared" si="12"/>
        <v>-3994.7380000000121</v>
      </c>
      <c r="DO55" s="236">
        <f t="shared" si="78"/>
        <v>-4854.4870000000083</v>
      </c>
      <c r="DP55" s="236">
        <f t="shared" si="79"/>
        <v>3218.7550000000047</v>
      </c>
      <c r="DQ55" s="236">
        <f t="shared" si="64"/>
        <v>15124.411</v>
      </c>
    </row>
    <row r="56" spans="1:121">
      <c r="A56" s="35" t="s">
        <v>60</v>
      </c>
      <c r="B56" s="92">
        <v>13.2</v>
      </c>
      <c r="C56" s="100">
        <v>14</v>
      </c>
      <c r="D56" s="92">
        <v>15.25</v>
      </c>
      <c r="E56" s="92">
        <v>16.5</v>
      </c>
      <c r="F56" s="92">
        <v>17.75</v>
      </c>
      <c r="G56" s="92">
        <v>19</v>
      </c>
      <c r="H56" s="92">
        <v>17</v>
      </c>
      <c r="I56" s="92">
        <v>15</v>
      </c>
      <c r="J56" s="92">
        <v>15</v>
      </c>
      <c r="K56" s="92">
        <v>17</v>
      </c>
      <c r="L56" s="92">
        <v>14</v>
      </c>
      <c r="M56" s="92">
        <v>14</v>
      </c>
      <c r="N56" s="99">
        <v>12</v>
      </c>
      <c r="O56" s="100">
        <v>12</v>
      </c>
      <c r="P56" s="92">
        <v>12</v>
      </c>
      <c r="Q56" s="100">
        <v>11.1</v>
      </c>
      <c r="R56" s="92">
        <v>12.3</v>
      </c>
      <c r="S56" s="92">
        <v>13.4</v>
      </c>
      <c r="T56" s="100">
        <v>12.5</v>
      </c>
      <c r="U56" s="92">
        <v>11.3</v>
      </c>
      <c r="V56" s="92">
        <v>13.7</v>
      </c>
      <c r="W56" s="100">
        <v>12.9</v>
      </c>
      <c r="X56" s="92">
        <v>13.6</v>
      </c>
      <c r="Y56" s="92">
        <v>14.3</v>
      </c>
      <c r="Z56" s="100">
        <v>11.8</v>
      </c>
      <c r="AA56" s="92">
        <v>12.4</v>
      </c>
      <c r="AB56" s="92">
        <v>13</v>
      </c>
      <c r="AC56" s="100">
        <v>12.2</v>
      </c>
      <c r="AD56" s="92">
        <v>12.9</v>
      </c>
      <c r="AE56" s="92">
        <v>13.6</v>
      </c>
      <c r="AF56" s="100">
        <v>11.4</v>
      </c>
      <c r="AG56" s="92">
        <v>12</v>
      </c>
      <c r="AH56" s="92">
        <v>12.6</v>
      </c>
      <c r="AI56" s="100">
        <v>12.2</v>
      </c>
      <c r="AJ56" s="92">
        <v>13.1</v>
      </c>
      <c r="AK56" s="92">
        <v>14</v>
      </c>
      <c r="AL56" s="100">
        <v>13.600000000000001</v>
      </c>
      <c r="AM56" s="92">
        <v>14.3</v>
      </c>
      <c r="AN56" s="92">
        <v>15</v>
      </c>
      <c r="AO56" s="100">
        <v>14.399999999999999</v>
      </c>
      <c r="AP56" s="92">
        <v>15.2</v>
      </c>
      <c r="AQ56" s="92">
        <v>16</v>
      </c>
      <c r="AR56" s="131">
        <v>14.8</v>
      </c>
      <c r="AS56" s="138">
        <v>15.4</v>
      </c>
      <c r="AT56" s="132">
        <v>16</v>
      </c>
      <c r="AU56" s="155">
        <f t="shared" si="80"/>
        <v>15.4</v>
      </c>
      <c r="AV56" s="138">
        <v>16.3</v>
      </c>
      <c r="AW56" s="159">
        <f t="shared" si="81"/>
        <v>17.2</v>
      </c>
      <c r="AX56" s="155">
        <v>14.399999999999999</v>
      </c>
      <c r="AY56" s="138">
        <v>15.2</v>
      </c>
      <c r="AZ56" s="174">
        <v>16</v>
      </c>
      <c r="BA56" s="132">
        <v>14.1</v>
      </c>
      <c r="BB56" s="132">
        <v>14.799999999999999</v>
      </c>
      <c r="BC56" s="132">
        <v>15.499999999999998</v>
      </c>
      <c r="BD56" s="155">
        <v>12.9</v>
      </c>
      <c r="BE56" s="138">
        <v>13.6</v>
      </c>
      <c r="BF56" s="174">
        <v>14.299999999999999</v>
      </c>
      <c r="BG56" s="155">
        <v>12.7</v>
      </c>
      <c r="BH56" s="138">
        <v>13.5</v>
      </c>
      <c r="BI56" s="174">
        <v>14.3</v>
      </c>
      <c r="BJ56" s="159">
        <v>11.399999999999999</v>
      </c>
      <c r="BK56" s="159">
        <v>12.2</v>
      </c>
      <c r="BL56" s="159">
        <v>13</v>
      </c>
      <c r="BM56" s="159">
        <v>10.799999999999999</v>
      </c>
      <c r="BN56" s="132">
        <v>11.6</v>
      </c>
      <c r="BO56" s="159">
        <v>12.4</v>
      </c>
      <c r="BP56" s="45">
        <f t="shared" si="68"/>
        <v>0.16300000000000001</v>
      </c>
      <c r="BQ56" s="119">
        <f>+'[1]Under 5'!AM56+'[1]5 through 17'!AM56</f>
        <v>1393946</v>
      </c>
      <c r="BR56" s="81">
        <f>'Children in Poverty'!BQ56*BP56</f>
        <v>227213.198</v>
      </c>
      <c r="BS56" s="45">
        <f t="shared" si="69"/>
        <v>0.12</v>
      </c>
      <c r="BT56" s="119">
        <f>+'[1]Under 5'!AH56+'[1]5 through 17'!AH56</f>
        <v>1429298</v>
      </c>
      <c r="BU56" s="146">
        <f>'Children in Poverty'!BT56*BS56</f>
        <v>171515.75999999998</v>
      </c>
      <c r="BV56" s="5"/>
      <c r="BW56" s="45">
        <f t="shared" ref="BW56:BW61" si="83">AY56/100</f>
        <v>0.152</v>
      </c>
      <c r="BX56" s="121">
        <f>+'[1]Under 5'!AN56+'[1]5 through 17'!AN56</f>
        <v>1390468</v>
      </c>
      <c r="BY56" s="146">
        <f>'Children in Poverty'!BX56*BW56</f>
        <v>211351.136</v>
      </c>
      <c r="BZ56" s="45">
        <f t="shared" si="82"/>
        <v>0.13100000000000001</v>
      </c>
      <c r="CA56" s="119">
        <f>+'[1]Under 5'!AI56+'[1]5 through 17'!AI56</f>
        <v>1422845</v>
      </c>
      <c r="CB56" s="146">
        <f>'Children in Poverty'!CA56*BZ56</f>
        <v>186392.69500000001</v>
      </c>
      <c r="CC56" s="5"/>
      <c r="CD56" s="42">
        <f t="shared" si="22"/>
        <v>0.14799999999999999</v>
      </c>
      <c r="CE56" s="119">
        <f>+'[1]Under 5'!AO56+'[1]5 through 17'!AO56</f>
        <v>1387087</v>
      </c>
      <c r="CF56" s="148">
        <f>'Children in Poverty'!CE56*CD56</f>
        <v>205288.87599999999</v>
      </c>
      <c r="CG56" s="181">
        <f t="shared" si="23"/>
        <v>0.14300000000000002</v>
      </c>
      <c r="CH56" s="119">
        <f>+'[1]Under 5'!AJ56+'[1]5 through 17'!AJ56</f>
        <v>1415962</v>
      </c>
      <c r="CI56" s="146">
        <f>'Children in Poverty'!CG56*CH56</f>
        <v>202482.56600000002</v>
      </c>
      <c r="CJ56" s="5"/>
      <c r="CK56" s="42">
        <f t="shared" si="70"/>
        <v>0.13600000000000001</v>
      </c>
      <c r="CL56" s="119">
        <f>+'[1]Under 5'!AP56+'[1]5 through 17'!AP56</f>
        <v>1378102</v>
      </c>
      <c r="CM56" s="148">
        <f>'Children in Poverty'!CL56*CK56</f>
        <v>187421.872</v>
      </c>
      <c r="CN56" s="181">
        <f t="shared" si="71"/>
        <v>0.152</v>
      </c>
      <c r="CO56" s="119">
        <f>+'[1]Under 5'!AK56+'[1]5 through 17'!AK56</f>
        <v>1407240</v>
      </c>
      <c r="CP56" s="146">
        <f>'Children in Poverty'!CO56*CN56</f>
        <v>213900.47999999998</v>
      </c>
      <c r="CQ56" s="10"/>
      <c r="CR56" s="42">
        <f t="shared" si="72"/>
        <v>0.13500000000000001</v>
      </c>
      <c r="CS56" s="119">
        <f>+'[1]Under 5'!AQ56+'[1]5 through 17'!AQ56</f>
        <v>1369955</v>
      </c>
      <c r="CT56" s="148">
        <f>'Children in Poverty'!CS56*CR56</f>
        <v>184943.92500000002</v>
      </c>
      <c r="CU56" s="181">
        <f t="shared" si="73"/>
        <v>0.154</v>
      </c>
      <c r="CV56" s="119">
        <f>+'[1]Under 5'!AL56+'[1]5 through 17'!AL56</f>
        <v>1399417</v>
      </c>
      <c r="CW56" s="146">
        <f>'Children in Poverty'!CV56*CU56</f>
        <v>215510.21799999999</v>
      </c>
      <c r="CX56" s="10"/>
      <c r="CY56" s="181">
        <f t="shared" si="74"/>
        <v>0.122</v>
      </c>
      <c r="CZ56" s="217">
        <f>+'[2]Under 5'!$AR56+'[2]5 through 17'!$AR56</f>
        <v>1364784</v>
      </c>
      <c r="DA56" s="146">
        <f>'Children in Poverty'!CZ56*CY56</f>
        <v>166503.64799999999</v>
      </c>
      <c r="DB56" s="181">
        <f t="shared" si="75"/>
        <v>0.16300000000000001</v>
      </c>
      <c r="DC56" s="217">
        <f>+'[2]Under 5'!$AM56+'[2]5 through 17'!$AM56</f>
        <v>1393946</v>
      </c>
      <c r="DD56" s="146">
        <f>'Children in Poverty'!DC56*DB56</f>
        <v>227213.198</v>
      </c>
      <c r="DE56" s="10"/>
      <c r="DF56" s="181">
        <f t="shared" si="76"/>
        <v>0.11599999999999999</v>
      </c>
      <c r="DG56" s="217">
        <f>+'[2]Under 5'!$AS56+'[2]5 through 17'!$AS56</f>
        <v>1352799</v>
      </c>
      <c r="DH56" s="146">
        <f>'Children in Poverty'!DG56*DF56</f>
        <v>156924.68399999998</v>
      </c>
      <c r="DI56" s="181">
        <f t="shared" si="77"/>
        <v>0.152</v>
      </c>
      <c r="DJ56" s="217">
        <f>+'[2]Under 5'!$AN56+'[2]5 through 17'!$AN56</f>
        <v>1390468</v>
      </c>
      <c r="DK56" s="146">
        <f>'Children in Poverty'!DJ56*DI56</f>
        <v>211351.136</v>
      </c>
      <c r="DL56" s="311">
        <f t="shared" si="11"/>
        <v>55697.438000000024</v>
      </c>
      <c r="DM56" s="311">
        <f t="shared" si="24"/>
        <v>24958.440999999992</v>
      </c>
      <c r="DN56" s="311">
        <f t="shared" si="12"/>
        <v>2806.3099999999686</v>
      </c>
      <c r="DO56" s="236">
        <f t="shared" si="78"/>
        <v>-6062.2600000000093</v>
      </c>
      <c r="DP56" s="236">
        <f t="shared" si="79"/>
        <v>-15862.062000000005</v>
      </c>
      <c r="DQ56" s="236">
        <f t="shared" si="64"/>
        <v>54426.452000000019</v>
      </c>
    </row>
    <row r="57" spans="1:121">
      <c r="A57" s="35" t="s">
        <v>61</v>
      </c>
      <c r="B57" s="92">
        <v>7.4</v>
      </c>
      <c r="C57" s="100">
        <v>9</v>
      </c>
      <c r="D57" s="92">
        <v>9.75</v>
      </c>
      <c r="E57" s="92">
        <v>10.5</v>
      </c>
      <c r="F57" s="92">
        <v>11.25</v>
      </c>
      <c r="G57" s="92">
        <v>12</v>
      </c>
      <c r="H57" s="92">
        <v>10</v>
      </c>
      <c r="I57" s="92">
        <v>8</v>
      </c>
      <c r="J57" s="92">
        <v>8</v>
      </c>
      <c r="K57" s="92">
        <v>10</v>
      </c>
      <c r="L57" s="92">
        <v>11</v>
      </c>
      <c r="M57" s="92">
        <v>6</v>
      </c>
      <c r="N57" s="99">
        <v>7.8</v>
      </c>
      <c r="O57" s="100">
        <v>7</v>
      </c>
      <c r="P57" s="92">
        <v>8</v>
      </c>
      <c r="Q57" s="100">
        <v>6.6</v>
      </c>
      <c r="R57" s="92">
        <v>8.3000000000000007</v>
      </c>
      <c r="S57" s="92">
        <v>10</v>
      </c>
      <c r="T57" s="100">
        <v>9.6999999999999993</v>
      </c>
      <c r="U57" s="92">
        <v>7.7</v>
      </c>
      <c r="V57" s="92">
        <v>11.7</v>
      </c>
      <c r="W57" s="100">
        <v>8</v>
      </c>
      <c r="X57" s="92">
        <v>9.4</v>
      </c>
      <c r="Y57" s="92">
        <v>10.8</v>
      </c>
      <c r="Z57" s="100">
        <v>8.1999999999999993</v>
      </c>
      <c r="AA57" s="92">
        <v>9.6</v>
      </c>
      <c r="AB57" s="92">
        <v>11</v>
      </c>
      <c r="AC57" s="100">
        <v>7.4</v>
      </c>
      <c r="AD57" s="92">
        <v>8.8000000000000007</v>
      </c>
      <c r="AE57" s="92">
        <v>10.199999999999999</v>
      </c>
      <c r="AF57" s="100">
        <v>7.7</v>
      </c>
      <c r="AG57" s="92">
        <v>9</v>
      </c>
      <c r="AH57" s="92">
        <v>10.3</v>
      </c>
      <c r="AI57" s="100">
        <v>9.9</v>
      </c>
      <c r="AJ57" s="92">
        <v>10.8</v>
      </c>
      <c r="AK57" s="92">
        <v>11.700000000000001</v>
      </c>
      <c r="AL57" s="100">
        <v>8.5</v>
      </c>
      <c r="AM57" s="92">
        <v>10</v>
      </c>
      <c r="AN57" s="92">
        <v>11.5</v>
      </c>
      <c r="AO57" s="100">
        <v>10.4</v>
      </c>
      <c r="AP57" s="92">
        <v>12</v>
      </c>
      <c r="AQ57" s="92">
        <v>13.6</v>
      </c>
      <c r="AR57" s="131">
        <v>13.5</v>
      </c>
      <c r="AS57" s="138">
        <v>15.6</v>
      </c>
      <c r="AT57" s="132">
        <v>17.7</v>
      </c>
      <c r="AU57" s="155">
        <f t="shared" si="80"/>
        <v>9.2999999999999989</v>
      </c>
      <c r="AV57" s="138">
        <v>10.199999999999999</v>
      </c>
      <c r="AW57" s="159">
        <f t="shared" si="81"/>
        <v>11.1</v>
      </c>
      <c r="AX57" s="155">
        <v>11.3</v>
      </c>
      <c r="AY57" s="138">
        <v>13</v>
      </c>
      <c r="AZ57" s="174">
        <v>14.7</v>
      </c>
      <c r="BA57" s="132">
        <v>9.3999999999999986</v>
      </c>
      <c r="BB57" s="132">
        <v>10.7</v>
      </c>
      <c r="BC57" s="132">
        <v>12</v>
      </c>
      <c r="BD57" s="155">
        <v>6.7</v>
      </c>
      <c r="BE57" s="138">
        <v>7.9</v>
      </c>
      <c r="BF57" s="174">
        <v>9.1</v>
      </c>
      <c r="BG57" s="155">
        <v>8.8000000000000007</v>
      </c>
      <c r="BH57" s="138">
        <v>10.3</v>
      </c>
      <c r="BI57" s="174">
        <v>11.8</v>
      </c>
      <c r="BJ57" s="159">
        <v>8.9</v>
      </c>
      <c r="BK57" s="159">
        <v>10.6</v>
      </c>
      <c r="BL57" s="159">
        <v>12.299999999999999</v>
      </c>
      <c r="BM57" s="159">
        <v>5.8999999999999995</v>
      </c>
      <c r="BN57" s="132">
        <v>7.1</v>
      </c>
      <c r="BO57" s="159">
        <v>8.2999999999999989</v>
      </c>
      <c r="BP57" s="45">
        <f t="shared" si="68"/>
        <v>0.10199999999999999</v>
      </c>
      <c r="BQ57" s="119">
        <f>+'[1]Under 5'!AM57+'[1]5 through 17'!AM57</f>
        <v>271122</v>
      </c>
      <c r="BR57" s="81">
        <f>'Children in Poverty'!BQ57*BP57</f>
        <v>27654.444</v>
      </c>
      <c r="BS57" s="45">
        <f t="shared" si="69"/>
        <v>0.09</v>
      </c>
      <c r="BT57" s="119">
        <f>+'[1]Under 5'!AH57+'[1]5 through 17'!AH57</f>
        <v>295896</v>
      </c>
      <c r="BU57" s="146">
        <f>'Children in Poverty'!BT57*BS57</f>
        <v>26630.639999999999</v>
      </c>
      <c r="BV57" s="5"/>
      <c r="BW57" s="45">
        <f t="shared" si="83"/>
        <v>0.13</v>
      </c>
      <c r="BX57" s="121">
        <f>+'[1]Under 5'!AN57+'[1]5 through 17'!AN57</f>
        <v>267141</v>
      </c>
      <c r="BY57" s="146">
        <f>'Children in Poverty'!BX57*BW57</f>
        <v>34728.33</v>
      </c>
      <c r="BZ57" s="45">
        <f t="shared" si="82"/>
        <v>0.10800000000000001</v>
      </c>
      <c r="CA57" s="119">
        <f>+'[1]Under 5'!AI57+'[1]5 through 17'!AI57</f>
        <v>290761</v>
      </c>
      <c r="CB57" s="146">
        <f>'Children in Poverty'!CA57*BZ57</f>
        <v>31402.188000000002</v>
      </c>
      <c r="CC57" s="5"/>
      <c r="CD57" s="42">
        <f t="shared" si="22"/>
        <v>0.107</v>
      </c>
      <c r="CE57" s="119">
        <f>+'[1]Under 5'!AO57+'[1]5 through 17'!AO57</f>
        <v>263998</v>
      </c>
      <c r="CF57" s="148">
        <f>'Children in Poverty'!CE57*CD57</f>
        <v>28247.786</v>
      </c>
      <c r="CG57" s="181">
        <f t="shared" si="23"/>
        <v>0.1</v>
      </c>
      <c r="CH57" s="119">
        <f>+'[1]Under 5'!AJ57+'[1]5 through 17'!AJ57</f>
        <v>285702</v>
      </c>
      <c r="CI57" s="146">
        <f>'Children in Poverty'!CG57*CH57</f>
        <v>28570.2</v>
      </c>
      <c r="CJ57" s="5"/>
      <c r="CK57" s="42">
        <f t="shared" si="70"/>
        <v>7.9000000000000001E-2</v>
      </c>
      <c r="CL57" s="119">
        <f>+'[1]Under 5'!AP57+'[1]5 through 17'!AP57</f>
        <v>260588</v>
      </c>
      <c r="CM57" s="148">
        <f>'Children in Poverty'!CL57*CK57</f>
        <v>20586.452000000001</v>
      </c>
      <c r="CN57" s="181">
        <f t="shared" si="71"/>
        <v>0.12</v>
      </c>
      <c r="CO57" s="119">
        <f>+'[1]Under 5'!AK57+'[1]5 through 17'!AK57</f>
        <v>280486</v>
      </c>
      <c r="CP57" s="146">
        <f>'Children in Poverty'!CO57*CN57</f>
        <v>33658.32</v>
      </c>
      <c r="CQ57" s="10"/>
      <c r="CR57" s="42">
        <f t="shared" si="72"/>
        <v>0.10300000000000001</v>
      </c>
      <c r="CS57" s="119">
        <f>+'[1]Under 5'!AQ57+'[1]5 through 17'!AQ57</f>
        <v>258773</v>
      </c>
      <c r="CT57" s="148">
        <f>'Children in Poverty'!CS57*CR57</f>
        <v>26653.619000000002</v>
      </c>
      <c r="CU57" s="181">
        <f t="shared" si="73"/>
        <v>0.156</v>
      </c>
      <c r="CV57" s="119">
        <f>+'[1]Under 5'!AL57+'[1]5 through 17'!AL57</f>
        <v>275818</v>
      </c>
      <c r="CW57" s="146">
        <f>'Children in Poverty'!CV57*CU57</f>
        <v>43027.608</v>
      </c>
      <c r="CX57" s="10"/>
      <c r="CY57" s="181">
        <f t="shared" si="74"/>
        <v>0.106</v>
      </c>
      <c r="CZ57" s="217">
        <f>+'[2]Under 5'!$AR57+'[2]5 through 17'!$AR57</f>
        <v>257787</v>
      </c>
      <c r="DA57" s="146">
        <f>'Children in Poverty'!CZ57*CY57</f>
        <v>27325.421999999999</v>
      </c>
      <c r="DB57" s="181">
        <f t="shared" si="75"/>
        <v>0.10199999999999999</v>
      </c>
      <c r="DC57" s="217">
        <f>+'[2]Under 5'!$AM57+'[2]5 through 17'!$AM57</f>
        <v>271122</v>
      </c>
      <c r="DD57" s="146">
        <f>'Children in Poverty'!DC57*DB57</f>
        <v>27654.444</v>
      </c>
      <c r="DE57" s="10"/>
      <c r="DF57" s="181">
        <f t="shared" si="76"/>
        <v>7.0999999999999994E-2</v>
      </c>
      <c r="DG57" s="217">
        <f>+'[2]Under 5'!$AS57+'[2]5 through 17'!$AS57</f>
        <v>255253</v>
      </c>
      <c r="DH57" s="146">
        <f>'Children in Poverty'!DG57*DF57</f>
        <v>18122.963</v>
      </c>
      <c r="DI57" s="181">
        <f t="shared" si="77"/>
        <v>0.13</v>
      </c>
      <c r="DJ57" s="217">
        <f>+'[2]Under 5'!$AN57+'[2]5 through 17'!$AN57</f>
        <v>267141</v>
      </c>
      <c r="DK57" s="146">
        <f>'Children in Poverty'!DJ57*DI57</f>
        <v>34728.33</v>
      </c>
      <c r="DL57" s="311">
        <f t="shared" si="11"/>
        <v>1023.8040000000001</v>
      </c>
      <c r="DM57" s="311">
        <f t="shared" si="24"/>
        <v>3326.1419999999998</v>
      </c>
      <c r="DN57" s="311">
        <f t="shared" si="12"/>
        <v>-322.41400000000067</v>
      </c>
      <c r="DO57" s="236">
        <f t="shared" si="78"/>
        <v>-6480.5440000000017</v>
      </c>
      <c r="DP57" s="236">
        <f t="shared" si="79"/>
        <v>7073.8860000000022</v>
      </c>
      <c r="DQ57" s="236">
        <f t="shared" si="64"/>
        <v>16605.367000000002</v>
      </c>
    </row>
    <row r="58" spans="1:121">
      <c r="A58" s="35" t="s">
        <v>62</v>
      </c>
      <c r="B58" s="92">
        <v>11.3</v>
      </c>
      <c r="C58" s="100">
        <v>13</v>
      </c>
      <c r="D58" s="92">
        <v>13.75</v>
      </c>
      <c r="E58" s="92">
        <v>14.5</v>
      </c>
      <c r="F58" s="92">
        <v>15.25</v>
      </c>
      <c r="G58" s="92">
        <v>16</v>
      </c>
      <c r="H58" s="92">
        <v>14.5</v>
      </c>
      <c r="I58" s="92">
        <v>13</v>
      </c>
      <c r="J58" s="92">
        <v>14</v>
      </c>
      <c r="K58" s="92">
        <v>15</v>
      </c>
      <c r="L58" s="92">
        <v>13</v>
      </c>
      <c r="M58" s="92">
        <v>10</v>
      </c>
      <c r="N58" s="99">
        <v>11.1</v>
      </c>
      <c r="O58" s="100">
        <v>11</v>
      </c>
      <c r="P58" s="92">
        <v>11</v>
      </c>
      <c r="Q58" s="100">
        <v>10.5</v>
      </c>
      <c r="R58" s="92">
        <v>11.7</v>
      </c>
      <c r="S58" s="92">
        <v>13</v>
      </c>
      <c r="T58" s="100">
        <v>11.8</v>
      </c>
      <c r="U58" s="92">
        <v>10.6</v>
      </c>
      <c r="V58" s="92">
        <v>13</v>
      </c>
      <c r="W58" s="100">
        <v>11.1</v>
      </c>
      <c r="X58" s="92">
        <v>11.8</v>
      </c>
      <c r="Y58" s="92">
        <v>12.5</v>
      </c>
      <c r="Z58" s="100">
        <v>11.2</v>
      </c>
      <c r="AA58" s="92">
        <v>11.8</v>
      </c>
      <c r="AB58" s="92">
        <v>12.4</v>
      </c>
      <c r="AC58" s="100">
        <v>11</v>
      </c>
      <c r="AD58" s="92">
        <v>11.6</v>
      </c>
      <c r="AE58" s="92">
        <v>12.2</v>
      </c>
      <c r="AF58" s="100">
        <v>11.9</v>
      </c>
      <c r="AG58" s="92">
        <v>12.5</v>
      </c>
      <c r="AH58" s="92">
        <v>13.1</v>
      </c>
      <c r="AI58" s="100">
        <v>12.6</v>
      </c>
      <c r="AJ58" s="92">
        <v>13.5</v>
      </c>
      <c r="AK58" s="92">
        <v>14.4</v>
      </c>
      <c r="AL58" s="100">
        <v>13.8</v>
      </c>
      <c r="AM58" s="92">
        <v>14.5</v>
      </c>
      <c r="AN58" s="92">
        <v>15.2</v>
      </c>
      <c r="AO58" s="100">
        <v>14</v>
      </c>
      <c r="AP58" s="92">
        <v>14.7</v>
      </c>
      <c r="AQ58" s="92">
        <v>15.399999999999999</v>
      </c>
      <c r="AR58" s="131">
        <v>14.8</v>
      </c>
      <c r="AS58" s="138">
        <v>15.4</v>
      </c>
      <c r="AT58" s="132">
        <v>16</v>
      </c>
      <c r="AU58" s="155">
        <f t="shared" si="80"/>
        <v>15.799999999999999</v>
      </c>
      <c r="AV58" s="138">
        <v>16.7</v>
      </c>
      <c r="AW58" s="159">
        <f t="shared" si="81"/>
        <v>17.599999999999998</v>
      </c>
      <c r="AX58" s="155">
        <v>15.3</v>
      </c>
      <c r="AY58" s="138">
        <v>15.9</v>
      </c>
      <c r="AZ58" s="174">
        <v>16.5</v>
      </c>
      <c r="BA58" s="132">
        <v>14.9</v>
      </c>
      <c r="BB58" s="132">
        <v>15.6</v>
      </c>
      <c r="BC58" s="132">
        <v>16.3</v>
      </c>
      <c r="BD58" s="155">
        <v>13.799999999999999</v>
      </c>
      <c r="BE58" s="138">
        <v>14.6</v>
      </c>
      <c r="BF58" s="174">
        <v>15.4</v>
      </c>
      <c r="BG58" s="155">
        <v>13.200000000000001</v>
      </c>
      <c r="BH58" s="138">
        <v>13.9</v>
      </c>
      <c r="BI58" s="174">
        <v>14.6</v>
      </c>
      <c r="BJ58" s="159">
        <v>12.899999999999999</v>
      </c>
      <c r="BK58" s="159">
        <v>13.7</v>
      </c>
      <c r="BL58" s="159">
        <v>14.5</v>
      </c>
      <c r="BM58" s="159">
        <v>11.600000000000001</v>
      </c>
      <c r="BN58" s="132">
        <v>12.3</v>
      </c>
      <c r="BO58" s="159">
        <v>13</v>
      </c>
      <c r="BP58" s="45">
        <f t="shared" si="68"/>
        <v>0.16699999999999998</v>
      </c>
      <c r="BQ58" s="119">
        <f>+'[1]Under 5'!AM58+'[1]5 through 17'!AM58</f>
        <v>2022117</v>
      </c>
      <c r="BR58" s="81">
        <f>'Children in Poverty'!BQ58*BP58</f>
        <v>337693.53899999999</v>
      </c>
      <c r="BS58" s="45">
        <f t="shared" si="69"/>
        <v>0.125</v>
      </c>
      <c r="BT58" s="119">
        <f>+'[1]Under 5'!AH58+'[1]5 through 17'!AH58</f>
        <v>2077170</v>
      </c>
      <c r="BU58" s="146">
        <f>'Children in Poverty'!BT58*BS58</f>
        <v>259646.25</v>
      </c>
      <c r="BV58" s="5"/>
      <c r="BW58" s="45">
        <f t="shared" si="83"/>
        <v>0.159</v>
      </c>
      <c r="BX58" s="121">
        <f>+'[1]Under 5'!AN58+'[1]5 through 17'!AN58</f>
        <v>2012081</v>
      </c>
      <c r="BY58" s="146">
        <f>'Children in Poverty'!BX58*BW58</f>
        <v>319920.87900000002</v>
      </c>
      <c r="BZ58" s="45">
        <f t="shared" si="82"/>
        <v>0.13500000000000001</v>
      </c>
      <c r="CA58" s="119">
        <f>+'[1]Under 5'!AI58+'[1]5 through 17'!AI58</f>
        <v>2069591</v>
      </c>
      <c r="CB58" s="146">
        <f>'Children in Poverty'!CA58*BZ58</f>
        <v>279394.78500000003</v>
      </c>
      <c r="CC58" s="5"/>
      <c r="CD58" s="42">
        <f t="shared" si="22"/>
        <v>0.156</v>
      </c>
      <c r="CE58" s="119">
        <f>+'[1]Under 5'!AO58+'[1]5 through 17'!AO58</f>
        <v>1998821</v>
      </c>
      <c r="CF58" s="148">
        <f>'Children in Poverty'!CE58*CD58</f>
        <v>311816.076</v>
      </c>
      <c r="CG58" s="181">
        <f t="shared" si="23"/>
        <v>0.14499999999999999</v>
      </c>
      <c r="CH58" s="119">
        <f>+'[1]Under 5'!AJ58+'[1]5 through 17'!AJ58</f>
        <v>2062013</v>
      </c>
      <c r="CI58" s="146">
        <f>'Children in Poverty'!CG58*CH58</f>
        <v>298991.88499999995</v>
      </c>
      <c r="CJ58" s="5"/>
      <c r="CK58" s="42">
        <f t="shared" si="70"/>
        <v>0.14599999999999999</v>
      </c>
      <c r="CL58" s="119">
        <f>+'[1]Under 5'!AP58+'[1]5 through 17'!AP58</f>
        <v>1984752</v>
      </c>
      <c r="CM58" s="148">
        <f>'Children in Poverty'!CL58*CK58</f>
        <v>289773.79199999996</v>
      </c>
      <c r="CN58" s="181">
        <f t="shared" si="71"/>
        <v>0.14699999999999999</v>
      </c>
      <c r="CO58" s="119">
        <f>+'[1]Under 5'!AK58+'[1]5 through 17'!AK58</f>
        <v>2049453</v>
      </c>
      <c r="CP58" s="146">
        <f>'Children in Poverty'!CO58*CN58</f>
        <v>301269.59099999996</v>
      </c>
      <c r="CQ58" s="10"/>
      <c r="CR58" s="42">
        <f t="shared" si="72"/>
        <v>0.13900000000000001</v>
      </c>
      <c r="CS58" s="119">
        <f>+'[1]Under 5'!AQ58+'[1]5 through 17'!AQ58</f>
        <v>1979018</v>
      </c>
      <c r="CT58" s="148">
        <f>'Children in Poverty'!CS58*CR58</f>
        <v>275083.50200000004</v>
      </c>
      <c r="CU58" s="181">
        <f t="shared" si="73"/>
        <v>0.154</v>
      </c>
      <c r="CV58" s="119">
        <f>+'[1]Under 5'!AL58+'[1]5 through 17'!AL58</f>
        <v>2035106</v>
      </c>
      <c r="CW58" s="146">
        <f>'Children in Poverty'!CV58*CU58</f>
        <v>313406.32400000002</v>
      </c>
      <c r="CX58" s="10"/>
      <c r="CY58" s="181">
        <f t="shared" si="74"/>
        <v>0.13699999999999998</v>
      </c>
      <c r="CZ58" s="217">
        <f>+'[2]Under 5'!$AR58+'[2]5 through 17'!$AR58</f>
        <v>1951181</v>
      </c>
      <c r="DA58" s="146">
        <f>'Children in Poverty'!CZ58*CY58</f>
        <v>267311.79699999996</v>
      </c>
      <c r="DB58" s="181">
        <f t="shared" si="75"/>
        <v>0.16699999999999998</v>
      </c>
      <c r="DC58" s="217">
        <f>+'[2]Under 5'!$AM58+'[2]5 through 17'!$AM58</f>
        <v>2022117</v>
      </c>
      <c r="DD58" s="146">
        <f>'Children in Poverty'!DC58*DB58</f>
        <v>337693.53899999999</v>
      </c>
      <c r="DE58" s="10"/>
      <c r="DF58" s="181">
        <f t="shared" si="76"/>
        <v>0.12300000000000001</v>
      </c>
      <c r="DG58" s="217">
        <f>+'[2]Under 5'!$AS58+'[2]5 through 17'!$AS58</f>
        <v>1938566</v>
      </c>
      <c r="DH58" s="146">
        <f>'Children in Poverty'!DG58*DF58</f>
        <v>238443.61800000002</v>
      </c>
      <c r="DI58" s="181">
        <f t="shared" si="77"/>
        <v>0.159</v>
      </c>
      <c r="DJ58" s="217">
        <f>+'[2]Under 5'!$AN58+'[2]5 through 17'!$AN58</f>
        <v>2012081</v>
      </c>
      <c r="DK58" s="146">
        <f>'Children in Poverty'!DJ58*DI58</f>
        <v>319920.87900000002</v>
      </c>
      <c r="DL58" s="311">
        <f t="shared" si="11"/>
        <v>78047.28899999999</v>
      </c>
      <c r="DM58" s="311">
        <f t="shared" si="24"/>
        <v>40526.093999999983</v>
      </c>
      <c r="DN58" s="311">
        <f t="shared" si="12"/>
        <v>12824.19100000005</v>
      </c>
      <c r="DO58" s="236">
        <f t="shared" si="78"/>
        <v>-8104.8030000000144</v>
      </c>
      <c r="DP58" s="236">
        <f t="shared" si="79"/>
        <v>-17772.659999999974</v>
      </c>
      <c r="DQ58" s="236">
        <f t="shared" si="64"/>
        <v>81477.260999999999</v>
      </c>
    </row>
    <row r="59" spans="1:121">
      <c r="A59" s="35" t="s">
        <v>63</v>
      </c>
      <c r="B59" s="92">
        <v>19.100000000000001</v>
      </c>
      <c r="C59" s="100">
        <v>20</v>
      </c>
      <c r="D59" s="92">
        <v>21.75</v>
      </c>
      <c r="E59" s="92">
        <v>23.5</v>
      </c>
      <c r="F59" s="92">
        <v>25.25</v>
      </c>
      <c r="G59" s="92">
        <v>27</v>
      </c>
      <c r="H59" s="92">
        <v>26</v>
      </c>
      <c r="I59" s="92">
        <v>25</v>
      </c>
      <c r="J59" s="92">
        <v>25</v>
      </c>
      <c r="K59" s="92">
        <v>25</v>
      </c>
      <c r="L59" s="92">
        <v>23</v>
      </c>
      <c r="M59" s="92">
        <v>19</v>
      </c>
      <c r="N59" s="99">
        <v>20</v>
      </c>
      <c r="O59" s="100">
        <v>19</v>
      </c>
      <c r="P59" s="92">
        <v>19</v>
      </c>
      <c r="Q59" s="100">
        <v>18.399999999999999</v>
      </c>
      <c r="R59" s="92">
        <v>19.399999999999999</v>
      </c>
      <c r="S59" s="92">
        <v>20.399999999999999</v>
      </c>
      <c r="T59" s="100">
        <v>20.7</v>
      </c>
      <c r="U59" s="92">
        <v>19.8</v>
      </c>
      <c r="V59" s="92">
        <v>21.6</v>
      </c>
      <c r="W59" s="100">
        <v>18.8</v>
      </c>
      <c r="X59" s="92">
        <v>19.399999999999999</v>
      </c>
      <c r="Y59" s="92">
        <v>20</v>
      </c>
      <c r="Z59" s="100">
        <v>19.5</v>
      </c>
      <c r="AA59" s="92">
        <v>20</v>
      </c>
      <c r="AB59" s="92">
        <v>20.5</v>
      </c>
      <c r="AC59" s="100">
        <v>18.899999999999999</v>
      </c>
      <c r="AD59" s="92">
        <v>19.399999999999999</v>
      </c>
      <c r="AE59" s="92">
        <v>19.899999999999999</v>
      </c>
      <c r="AF59" s="100">
        <v>18.700000000000003</v>
      </c>
      <c r="AG59" s="92">
        <v>19.100000000000001</v>
      </c>
      <c r="AH59" s="92">
        <v>19.5</v>
      </c>
      <c r="AI59" s="100">
        <v>19.100000000000001</v>
      </c>
      <c r="AJ59" s="92">
        <v>20</v>
      </c>
      <c r="AK59" s="92">
        <v>20.9</v>
      </c>
      <c r="AL59" s="100">
        <v>20.7</v>
      </c>
      <c r="AM59" s="92">
        <v>21.2</v>
      </c>
      <c r="AN59" s="92">
        <v>21.7</v>
      </c>
      <c r="AO59" s="100">
        <v>22.1</v>
      </c>
      <c r="AP59" s="92">
        <v>22.6</v>
      </c>
      <c r="AQ59" s="92">
        <v>23.1</v>
      </c>
      <c r="AR59" s="131">
        <v>22.400000000000002</v>
      </c>
      <c r="AS59" s="138">
        <v>22.8</v>
      </c>
      <c r="AT59" s="132">
        <v>23.2</v>
      </c>
      <c r="AU59" s="155">
        <f t="shared" si="80"/>
        <v>21.900000000000002</v>
      </c>
      <c r="AV59" s="138">
        <v>22.8</v>
      </c>
      <c r="AW59" s="159">
        <f t="shared" si="81"/>
        <v>23.7</v>
      </c>
      <c r="AX59" s="155">
        <v>22</v>
      </c>
      <c r="AY59" s="138">
        <v>22.6</v>
      </c>
      <c r="AZ59" s="174">
        <v>23.200000000000003</v>
      </c>
      <c r="BA59" s="132">
        <v>21.4</v>
      </c>
      <c r="BB59" s="132">
        <v>22</v>
      </c>
      <c r="BC59" s="132">
        <v>22.6</v>
      </c>
      <c r="BD59" s="155">
        <v>20.2</v>
      </c>
      <c r="BE59" s="138">
        <v>20.7</v>
      </c>
      <c r="BF59" s="174">
        <v>21.2</v>
      </c>
      <c r="BG59" s="155">
        <v>19.099999999999998</v>
      </c>
      <c r="BH59" s="138">
        <v>19.7</v>
      </c>
      <c r="BI59" s="174">
        <v>20.3</v>
      </c>
      <c r="BJ59" s="159">
        <v>18</v>
      </c>
      <c r="BK59" s="159">
        <v>18.600000000000001</v>
      </c>
      <c r="BL59" s="159">
        <v>19.200000000000003</v>
      </c>
      <c r="BM59" s="159">
        <v>17.5</v>
      </c>
      <c r="BN59" s="132">
        <v>18.100000000000001</v>
      </c>
      <c r="BO59" s="159">
        <v>18.700000000000003</v>
      </c>
      <c r="BP59" s="45">
        <f t="shared" si="68"/>
        <v>0.22800000000000001</v>
      </c>
      <c r="BQ59" s="119">
        <f>+'[1]Under 5'!AM59+'[1]5 through 17'!AM59</f>
        <v>4239976</v>
      </c>
      <c r="BR59" s="81">
        <f>'Children in Poverty'!BQ59*BP59</f>
        <v>966714.52800000005</v>
      </c>
      <c r="BS59" s="45">
        <f t="shared" si="69"/>
        <v>0.191</v>
      </c>
      <c r="BT59" s="119">
        <f>+'[1]Under 5'!AH59+'[1]5 through 17'!AH59</f>
        <v>4377432</v>
      </c>
      <c r="BU59" s="146">
        <f>'Children in Poverty'!BT59*BS59</f>
        <v>836089.51199999999</v>
      </c>
      <c r="BV59" s="5"/>
      <c r="BW59" s="45">
        <f t="shared" si="83"/>
        <v>0.22600000000000001</v>
      </c>
      <c r="BX59" s="121">
        <f>+'[1]Under 5'!AN59+'[1]5 through 17'!AN59</f>
        <v>4228906</v>
      </c>
      <c r="BY59" s="146">
        <f>'Children in Poverty'!BX59*BW59</f>
        <v>955732.75600000005</v>
      </c>
      <c r="BZ59" s="45">
        <f t="shared" si="82"/>
        <v>0.2</v>
      </c>
      <c r="CA59" s="119">
        <f>+'[1]Under 5'!AI59+'[1]5 through 17'!AI59</f>
        <v>4346160</v>
      </c>
      <c r="CB59" s="146">
        <f>'Children in Poverty'!CA59*BZ59</f>
        <v>869232</v>
      </c>
      <c r="CC59" s="5"/>
      <c r="CD59" s="42">
        <f t="shared" si="22"/>
        <v>0.22</v>
      </c>
      <c r="CE59" s="119">
        <f>+'[1]Under 5'!AO59+'[1]5 through 17'!AO59</f>
        <v>4210817</v>
      </c>
      <c r="CF59" s="148">
        <f>'Children in Poverty'!CE59*CD59</f>
        <v>926379.74</v>
      </c>
      <c r="CG59" s="181">
        <f t="shared" si="23"/>
        <v>0.21199999999999999</v>
      </c>
      <c r="CH59" s="119">
        <f>+'[1]Under 5'!AJ59+'[1]5 through 17'!AJ59</f>
        <v>4318033</v>
      </c>
      <c r="CI59" s="146">
        <f>'Children in Poverty'!CG59*CH59</f>
        <v>915422.99599999993</v>
      </c>
      <c r="CJ59" s="5"/>
      <c r="CK59" s="42">
        <f t="shared" si="70"/>
        <v>0.20699999999999999</v>
      </c>
      <c r="CL59" s="119">
        <f>+'[1]Under 5'!AP59+'[1]5 through 17'!AP59</f>
        <v>4180559</v>
      </c>
      <c r="CM59" s="148">
        <f>'Children in Poverty'!CL59*CK59</f>
        <v>865375.71299999999</v>
      </c>
      <c r="CN59" s="181">
        <f t="shared" si="71"/>
        <v>0.22600000000000001</v>
      </c>
      <c r="CO59" s="119">
        <f>+'[1]Under 5'!AK59+'[1]5 through 17'!AK59</f>
        <v>4294555</v>
      </c>
      <c r="CP59" s="146">
        <f>'Children in Poverty'!CO59*CN59</f>
        <v>970569.43</v>
      </c>
      <c r="CQ59" s="10"/>
      <c r="CR59" s="42">
        <f t="shared" si="72"/>
        <v>0.19699999999999998</v>
      </c>
      <c r="CS59" s="119">
        <f>+'[1]Under 5'!AQ59+'[1]5 through 17'!AQ59</f>
        <v>4154497</v>
      </c>
      <c r="CT59" s="148">
        <f>'Children in Poverty'!CS59*CR59</f>
        <v>818435.90899999987</v>
      </c>
      <c r="CU59" s="181">
        <f t="shared" si="73"/>
        <v>0.22800000000000001</v>
      </c>
      <c r="CV59" s="119">
        <f>+'[1]Under 5'!AL59+'[1]5 through 17'!AL59</f>
        <v>4264694</v>
      </c>
      <c r="CW59" s="146">
        <f>'Children in Poverty'!CV59*CU59</f>
        <v>972350.23200000008</v>
      </c>
      <c r="CX59" s="10"/>
      <c r="CY59" s="181">
        <f t="shared" si="74"/>
        <v>0.18600000000000003</v>
      </c>
      <c r="CZ59" s="217">
        <f>+'[2]Under 5'!$AR59+'[2]5 through 17'!$AR59</f>
        <v>4070683</v>
      </c>
      <c r="DA59" s="146">
        <f>'Children in Poverty'!CZ59*CY59</f>
        <v>757147.03800000006</v>
      </c>
      <c r="DB59" s="181">
        <f t="shared" si="75"/>
        <v>0.22800000000000001</v>
      </c>
      <c r="DC59" s="217">
        <f>+'[2]Under 5'!$AM59+'[2]5 through 17'!$AM59</f>
        <v>4239976</v>
      </c>
      <c r="DD59" s="146">
        <f>'Children in Poverty'!DC59*DB59</f>
        <v>966714.52800000005</v>
      </c>
      <c r="DE59" s="10"/>
      <c r="DF59" s="181">
        <f t="shared" si="76"/>
        <v>0.18100000000000002</v>
      </c>
      <c r="DG59" s="217">
        <f>+'[2]Under 5'!$AS59+'[2]5 through 17'!$AS59</f>
        <v>4028289</v>
      </c>
      <c r="DH59" s="146">
        <f>'Children in Poverty'!DG59*DF59</f>
        <v>729120.30900000012</v>
      </c>
      <c r="DI59" s="181">
        <f t="shared" si="77"/>
        <v>0.22600000000000001</v>
      </c>
      <c r="DJ59" s="217">
        <f>+'[2]Under 5'!$AN59+'[2]5 through 17'!$AN59</f>
        <v>4228906</v>
      </c>
      <c r="DK59" s="146">
        <f>'Children in Poverty'!DJ59*DI59</f>
        <v>955732.75600000005</v>
      </c>
      <c r="DL59" s="311">
        <f t="shared" si="11"/>
        <v>130625.01600000006</v>
      </c>
      <c r="DM59" s="311">
        <f t="shared" si="24"/>
        <v>86500.756000000052</v>
      </c>
      <c r="DN59" s="311">
        <f t="shared" si="12"/>
        <v>10956.744000000064</v>
      </c>
      <c r="DO59" s="236">
        <f t="shared" si="78"/>
        <v>-29353.016000000061</v>
      </c>
      <c r="DP59" s="236">
        <f t="shared" si="79"/>
        <v>-10981.771999999997</v>
      </c>
      <c r="DQ59" s="236">
        <f t="shared" si="64"/>
        <v>226612.44699999993</v>
      </c>
    </row>
    <row r="60" spans="1:121">
      <c r="A60" s="35" t="s">
        <v>64</v>
      </c>
      <c r="B60" s="92">
        <v>15.7</v>
      </c>
      <c r="C60" s="100">
        <v>16</v>
      </c>
      <c r="D60" s="92">
        <v>17</v>
      </c>
      <c r="E60" s="92">
        <v>18</v>
      </c>
      <c r="F60" s="92">
        <v>19</v>
      </c>
      <c r="G60" s="92">
        <v>20</v>
      </c>
      <c r="H60" s="92">
        <v>18.5</v>
      </c>
      <c r="I60" s="92">
        <v>17</v>
      </c>
      <c r="J60" s="92">
        <v>17</v>
      </c>
      <c r="K60" s="92">
        <v>17</v>
      </c>
      <c r="L60" s="92">
        <v>17</v>
      </c>
      <c r="M60" s="92">
        <v>15</v>
      </c>
      <c r="N60" s="99">
        <v>14.7</v>
      </c>
      <c r="O60" s="100">
        <v>15</v>
      </c>
      <c r="P60" s="92">
        <v>15</v>
      </c>
      <c r="Q60" s="100">
        <v>14.6</v>
      </c>
      <c r="R60" s="92">
        <v>15.7</v>
      </c>
      <c r="S60" s="92">
        <v>16.8</v>
      </c>
      <c r="T60" s="100">
        <v>16.8</v>
      </c>
      <c r="U60" s="92">
        <v>15.7</v>
      </c>
      <c r="V60" s="92">
        <v>17.899999999999999</v>
      </c>
      <c r="W60" s="100">
        <v>16.2</v>
      </c>
      <c r="X60" s="92">
        <v>16.7</v>
      </c>
      <c r="Y60" s="92">
        <v>17.2</v>
      </c>
      <c r="Z60" s="100">
        <v>16.3</v>
      </c>
      <c r="AA60" s="92">
        <v>16.899999999999999</v>
      </c>
      <c r="AB60" s="92">
        <v>17.5</v>
      </c>
      <c r="AC60" s="100">
        <v>15.7</v>
      </c>
      <c r="AD60" s="92">
        <v>16.3</v>
      </c>
      <c r="AE60" s="92">
        <v>16.899999999999999</v>
      </c>
      <c r="AF60" s="100">
        <v>16.3</v>
      </c>
      <c r="AG60" s="92">
        <v>16.8</v>
      </c>
      <c r="AH60" s="92">
        <v>17.3</v>
      </c>
      <c r="AI60" s="100">
        <v>16.200000000000003</v>
      </c>
      <c r="AJ60" s="92">
        <v>17.100000000000001</v>
      </c>
      <c r="AK60" s="92">
        <v>18</v>
      </c>
      <c r="AL60" s="100">
        <v>18.5</v>
      </c>
      <c r="AM60" s="92">
        <v>19.100000000000001</v>
      </c>
      <c r="AN60" s="92">
        <v>19.700000000000003</v>
      </c>
      <c r="AO60" s="100">
        <v>18.900000000000002</v>
      </c>
      <c r="AP60" s="92">
        <v>19.600000000000001</v>
      </c>
      <c r="AQ60" s="92">
        <v>20.3</v>
      </c>
      <c r="AR60" s="131">
        <v>19.099999999999998</v>
      </c>
      <c r="AS60" s="138">
        <v>19.7</v>
      </c>
      <c r="AT60" s="132">
        <v>20.3</v>
      </c>
      <c r="AU60" s="155">
        <f t="shared" si="80"/>
        <v>18.5</v>
      </c>
      <c r="AV60" s="138">
        <v>19.399999999999999</v>
      </c>
      <c r="AW60" s="159">
        <f t="shared" si="81"/>
        <v>20.299999999999997</v>
      </c>
      <c r="AX60" s="155">
        <v>18.8</v>
      </c>
      <c r="AY60" s="138">
        <v>19.400000000000002</v>
      </c>
      <c r="AZ60" s="174">
        <v>20.000000000000004</v>
      </c>
      <c r="BA60" s="132">
        <v>18.8</v>
      </c>
      <c r="BB60" s="132">
        <v>19.400000000000002</v>
      </c>
      <c r="BC60" s="132">
        <v>20.000000000000004</v>
      </c>
      <c r="BD60" s="155">
        <v>17.899999999999999</v>
      </c>
      <c r="BE60" s="138">
        <v>18.5</v>
      </c>
      <c r="BF60" s="174">
        <v>19.100000000000001</v>
      </c>
      <c r="BG60" s="155">
        <v>16.399999999999999</v>
      </c>
      <c r="BH60" s="138">
        <v>17</v>
      </c>
      <c r="BI60" s="174">
        <v>17.600000000000001</v>
      </c>
      <c r="BJ60" s="159">
        <v>16.2</v>
      </c>
      <c r="BK60" s="159">
        <v>16.8</v>
      </c>
      <c r="BL60" s="159">
        <v>17.400000000000002</v>
      </c>
      <c r="BM60" s="159">
        <v>16.2</v>
      </c>
      <c r="BN60" s="132">
        <v>16.899999999999999</v>
      </c>
      <c r="BO60" s="159">
        <v>17.599999999999998</v>
      </c>
      <c r="BP60" s="45">
        <f t="shared" si="68"/>
        <v>0.19399999999999998</v>
      </c>
      <c r="BQ60" s="119">
        <f>+'[1]Under 5'!AM60+'[1]5 through 17'!AM60</f>
        <v>2715645</v>
      </c>
      <c r="BR60" s="81">
        <f>'Children in Poverty'!BQ60*BP60</f>
        <v>526835.12999999989</v>
      </c>
      <c r="BS60" s="45">
        <f t="shared" si="69"/>
        <v>0.16800000000000001</v>
      </c>
      <c r="BT60" s="119">
        <f>+'[1]Under 5'!AH60+'[1]5 through 17'!AH60</f>
        <v>2822785</v>
      </c>
      <c r="BU60" s="146">
        <f>'Children in Poverty'!BT60*BS60</f>
        <v>474227.88</v>
      </c>
      <c r="BV60" s="5"/>
      <c r="BW60" s="45">
        <f t="shared" si="83"/>
        <v>0.19400000000000003</v>
      </c>
      <c r="BX60" s="121">
        <f>+'[1]Under 5'!AN60+'[1]5 through 17'!AN60</f>
        <v>2700893</v>
      </c>
      <c r="BY60" s="146">
        <f>'Children in Poverty'!BX60*BW60</f>
        <v>523973.24200000009</v>
      </c>
      <c r="BZ60" s="45">
        <f t="shared" si="82"/>
        <v>0.17100000000000001</v>
      </c>
      <c r="CA60" s="119">
        <f>+'[1]Under 5'!AI60+'[1]5 through 17'!AI60</f>
        <v>2804867</v>
      </c>
      <c r="CB60" s="146">
        <f>'Children in Poverty'!CA60*BZ60</f>
        <v>479632.25700000004</v>
      </c>
      <c r="CC60" s="5"/>
      <c r="CD60" s="42">
        <f t="shared" si="22"/>
        <v>0.19400000000000003</v>
      </c>
      <c r="CE60" s="119">
        <f>+'[1]Under 5'!AO60+'[1]5 through 17'!AO60</f>
        <v>2690274</v>
      </c>
      <c r="CF60" s="148">
        <f>'Children in Poverty'!CE60*CD60</f>
        <v>521913.15600000008</v>
      </c>
      <c r="CG60" s="181">
        <f t="shared" si="23"/>
        <v>0.191</v>
      </c>
      <c r="CH60" s="119">
        <f>+'[1]Under 5'!AJ60+'[1]5 through 17'!AJ60</f>
        <v>2785316</v>
      </c>
      <c r="CI60" s="146">
        <f>'Children in Poverty'!CG60*CH60</f>
        <v>531995.35600000003</v>
      </c>
      <c r="CJ60" s="5"/>
      <c r="CK60" s="42">
        <f t="shared" si="70"/>
        <v>0.185</v>
      </c>
      <c r="CL60" s="119">
        <f>+'[1]Under 5'!AP60+'[1]5 through 17'!AP60</f>
        <v>2674805</v>
      </c>
      <c r="CM60" s="148">
        <f>'Children in Poverty'!CL60*CK60</f>
        <v>494838.92499999999</v>
      </c>
      <c r="CN60" s="181">
        <f t="shared" si="71"/>
        <v>0.19600000000000001</v>
      </c>
      <c r="CO60" s="119">
        <f>+'[1]Under 5'!AK60+'[1]5 through 17'!AK60</f>
        <v>2761343</v>
      </c>
      <c r="CP60" s="146">
        <f>'Children in Poverty'!CO60*CN60</f>
        <v>541223.228</v>
      </c>
      <c r="CQ60" s="10"/>
      <c r="CR60" s="42">
        <f t="shared" si="72"/>
        <v>0.17</v>
      </c>
      <c r="CS60" s="119">
        <f>+'[1]Under 5'!AQ60+'[1]5 through 17'!AQ60</f>
        <v>2664515</v>
      </c>
      <c r="CT60" s="148">
        <f>'Children in Poverty'!CS60*CR60</f>
        <v>452967.55000000005</v>
      </c>
      <c r="CU60" s="181">
        <f t="shared" si="73"/>
        <v>0.19699999999999998</v>
      </c>
      <c r="CV60" s="119">
        <f>+'[1]Under 5'!AL60+'[1]5 through 17'!AL60</f>
        <v>2737905</v>
      </c>
      <c r="CW60" s="146">
        <f>'Children in Poverty'!CV60*CU60</f>
        <v>539367.28499999992</v>
      </c>
      <c r="CX60" s="10"/>
      <c r="CY60" s="181">
        <f t="shared" si="74"/>
        <v>0.16800000000000001</v>
      </c>
      <c r="CZ60" s="217">
        <f>+'[2]Under 5'!$AR60+'[2]5 through 17'!$AR60</f>
        <v>2650621</v>
      </c>
      <c r="DA60" s="146">
        <f>'Children in Poverty'!CZ60*CY60</f>
        <v>445304.32800000004</v>
      </c>
      <c r="DB60" s="181">
        <f t="shared" si="75"/>
        <v>0.19399999999999998</v>
      </c>
      <c r="DC60" s="217">
        <f>+'[2]Under 5'!$AM60+'[2]5 through 17'!$AM60</f>
        <v>2715645</v>
      </c>
      <c r="DD60" s="146">
        <f>'Children in Poverty'!DC60*DB60</f>
        <v>526835.12999999989</v>
      </c>
      <c r="DE60" s="10"/>
      <c r="DF60" s="181">
        <f t="shared" si="76"/>
        <v>0.16899999999999998</v>
      </c>
      <c r="DG60" s="217">
        <f>+'[2]Under 5'!$AS60+'[2]5 through 17'!$AS60</f>
        <v>2634613</v>
      </c>
      <c r="DH60" s="146">
        <f>'Children in Poverty'!DG60*DF60</f>
        <v>445249.59699999995</v>
      </c>
      <c r="DI60" s="181">
        <f t="shared" si="77"/>
        <v>0.19400000000000003</v>
      </c>
      <c r="DJ60" s="217">
        <f>+'[2]Under 5'!$AN60+'[2]5 through 17'!$AN60</f>
        <v>2700893</v>
      </c>
      <c r="DK60" s="146">
        <f>'Children in Poverty'!DJ60*DI60</f>
        <v>523973.24200000009</v>
      </c>
      <c r="DL60" s="311">
        <f t="shared" si="11"/>
        <v>52607.249999999884</v>
      </c>
      <c r="DM60" s="311">
        <f t="shared" si="24"/>
        <v>44340.985000000044</v>
      </c>
      <c r="DN60" s="311">
        <f t="shared" si="12"/>
        <v>-10082.199999999953</v>
      </c>
      <c r="DO60" s="236">
        <f t="shared" si="78"/>
        <v>-2060.0860000000102</v>
      </c>
      <c r="DP60" s="236">
        <f t="shared" si="79"/>
        <v>-2861.8879999998026</v>
      </c>
      <c r="DQ60" s="236">
        <f t="shared" si="64"/>
        <v>78723.645000000135</v>
      </c>
    </row>
    <row r="61" spans="1:121">
      <c r="A61" s="35" t="s">
        <v>65</v>
      </c>
      <c r="B61" s="92">
        <v>13.8</v>
      </c>
      <c r="C61" s="100">
        <v>15</v>
      </c>
      <c r="D61" s="92">
        <v>16.5</v>
      </c>
      <c r="E61" s="92">
        <v>18</v>
      </c>
      <c r="F61" s="92">
        <v>19.5</v>
      </c>
      <c r="G61" s="92">
        <v>21</v>
      </c>
      <c r="H61" s="92">
        <v>19</v>
      </c>
      <c r="I61" s="92">
        <v>17</v>
      </c>
      <c r="J61" s="92">
        <v>18</v>
      </c>
      <c r="K61" s="92">
        <v>17</v>
      </c>
      <c r="L61" s="92">
        <v>16</v>
      </c>
      <c r="M61" s="92">
        <v>16</v>
      </c>
      <c r="N61" s="99">
        <v>16.899999999999999</v>
      </c>
      <c r="O61" s="100">
        <v>18</v>
      </c>
      <c r="P61" s="92">
        <v>15</v>
      </c>
      <c r="Q61" s="100">
        <v>14.4</v>
      </c>
      <c r="R61" s="92">
        <v>16.7</v>
      </c>
      <c r="S61" s="92">
        <v>18.899999999999999</v>
      </c>
      <c r="T61" s="100">
        <v>21</v>
      </c>
      <c r="U61" s="92">
        <v>18.399999999999999</v>
      </c>
      <c r="V61" s="92">
        <v>23.6</v>
      </c>
      <c r="W61" s="100">
        <v>17.2</v>
      </c>
      <c r="X61" s="92">
        <v>19.5</v>
      </c>
      <c r="Y61" s="92">
        <v>21.8</v>
      </c>
      <c r="Z61" s="100">
        <v>13.4</v>
      </c>
      <c r="AA61" s="92">
        <v>15.1</v>
      </c>
      <c r="AB61" s="92">
        <v>16.8</v>
      </c>
      <c r="AC61" s="100">
        <v>15.4</v>
      </c>
      <c r="AD61" s="92">
        <v>17.5</v>
      </c>
      <c r="AE61" s="92">
        <v>19.600000000000001</v>
      </c>
      <c r="AF61" s="100">
        <v>13.9</v>
      </c>
      <c r="AG61" s="92">
        <v>15.5</v>
      </c>
      <c r="AH61" s="92">
        <v>17.100000000000001</v>
      </c>
      <c r="AI61" s="100">
        <v>15.999999999999998</v>
      </c>
      <c r="AJ61" s="92">
        <v>16.899999999999999</v>
      </c>
      <c r="AK61" s="92">
        <v>17.799999999999997</v>
      </c>
      <c r="AL61" s="100">
        <v>16.8</v>
      </c>
      <c r="AM61" s="92">
        <v>19</v>
      </c>
      <c r="AN61" s="92">
        <v>21.2</v>
      </c>
      <c r="AO61" s="100">
        <v>20</v>
      </c>
      <c r="AP61" s="92">
        <v>21.9</v>
      </c>
      <c r="AQ61" s="92">
        <v>23.799999999999997</v>
      </c>
      <c r="AR61" s="131">
        <v>17.5</v>
      </c>
      <c r="AS61" s="138">
        <v>19.5</v>
      </c>
      <c r="AT61" s="132">
        <v>21.5</v>
      </c>
      <c r="AU61" s="155">
        <f t="shared" si="80"/>
        <v>20.6</v>
      </c>
      <c r="AV61" s="138">
        <v>21.5</v>
      </c>
      <c r="AW61" s="159">
        <f t="shared" si="81"/>
        <v>22.4</v>
      </c>
      <c r="AX61" s="155">
        <v>17.600000000000001</v>
      </c>
      <c r="AY61" s="138">
        <v>19.8</v>
      </c>
      <c r="AZ61" s="174">
        <v>22</v>
      </c>
      <c r="BA61" s="132">
        <v>17.100000000000001</v>
      </c>
      <c r="BB61" s="132">
        <v>19.400000000000002</v>
      </c>
      <c r="BC61" s="132">
        <v>21.700000000000003</v>
      </c>
      <c r="BD61" s="155">
        <v>14.9</v>
      </c>
      <c r="BE61" s="138">
        <v>17</v>
      </c>
      <c r="BF61" s="174">
        <v>19.100000000000001</v>
      </c>
      <c r="BG61" s="155">
        <v>14.200000000000001</v>
      </c>
      <c r="BH61" s="138">
        <v>16.600000000000001</v>
      </c>
      <c r="BI61" s="174">
        <v>19</v>
      </c>
      <c r="BJ61" s="159">
        <v>15.7</v>
      </c>
      <c r="BK61" s="159">
        <v>18</v>
      </c>
      <c r="BL61" s="159">
        <v>20.3</v>
      </c>
      <c r="BM61" s="159">
        <v>11.6</v>
      </c>
      <c r="BN61" s="132">
        <v>14</v>
      </c>
      <c r="BO61" s="159">
        <v>16.399999999999999</v>
      </c>
      <c r="BP61" s="45">
        <f t="shared" si="68"/>
        <v>0.215</v>
      </c>
      <c r="BQ61" s="119">
        <f>+'[1]Under 5'!AM61+'[1]5 through 17'!AM61</f>
        <v>213987</v>
      </c>
      <c r="BR61" s="81">
        <f>'Children in Poverty'!BQ61*BP61</f>
        <v>46007.205000000002</v>
      </c>
      <c r="BS61" s="45">
        <f t="shared" si="69"/>
        <v>0.155</v>
      </c>
      <c r="BT61" s="119">
        <f>+'[1]Under 5'!AH61+'[1]5 through 17'!AH61</f>
        <v>230124</v>
      </c>
      <c r="BU61" s="146">
        <f>'Children in Poverty'!BT61*BS61</f>
        <v>35669.22</v>
      </c>
      <c r="BV61" s="5"/>
      <c r="BW61" s="45">
        <f t="shared" si="83"/>
        <v>0.19800000000000001</v>
      </c>
      <c r="BX61" s="121">
        <f>+'[1]Under 5'!AN61+'[1]5 through 17'!AN61</f>
        <v>212852</v>
      </c>
      <c r="BY61" s="146">
        <f>'Children in Poverty'!BX61*BW61</f>
        <v>42144.696000000004</v>
      </c>
      <c r="BZ61" s="45">
        <f t="shared" si="82"/>
        <v>0.16899999999999998</v>
      </c>
      <c r="CA61" s="119">
        <f>+'[1]Under 5'!AI61+'[1]5 through 17'!AI61</f>
        <v>226045</v>
      </c>
      <c r="CB61" s="146">
        <f>'Children in Poverty'!CA61*BZ61</f>
        <v>38201.604999999996</v>
      </c>
      <c r="CC61" s="5"/>
      <c r="CD61" s="42">
        <f t="shared" si="22"/>
        <v>0.19400000000000003</v>
      </c>
      <c r="CE61" s="119">
        <f>+'[1]Under 5'!AO61+'[1]5 through 17'!AO61</f>
        <v>211044</v>
      </c>
      <c r="CF61" s="148">
        <f>'Children in Poverty'!CE61*CD61</f>
        <v>40942.536000000007</v>
      </c>
      <c r="CG61" s="181">
        <f t="shared" si="23"/>
        <v>0.19</v>
      </c>
      <c r="CH61" s="119">
        <f>+'[1]Under 5'!AJ61+'[1]5 through 17'!AJ61</f>
        <v>223088</v>
      </c>
      <c r="CI61" s="146">
        <f>'Children in Poverty'!CG61*CH61</f>
        <v>42386.720000000001</v>
      </c>
      <c r="CJ61" s="5"/>
      <c r="CK61" s="42">
        <f t="shared" si="70"/>
        <v>0.17</v>
      </c>
      <c r="CL61" s="119">
        <f>+'[1]Under 5'!AP61+'[1]5 through 17'!AP61</f>
        <v>208381</v>
      </c>
      <c r="CM61" s="148">
        <f>'Children in Poverty'!CL61*CK61</f>
        <v>35424.770000000004</v>
      </c>
      <c r="CN61" s="181">
        <f t="shared" si="71"/>
        <v>0.21899999999999997</v>
      </c>
      <c r="CO61" s="119">
        <f>+'[1]Under 5'!AK61+'[1]5 through 17'!AK61</f>
        <v>219783</v>
      </c>
      <c r="CP61" s="146">
        <f>'Children in Poverty'!CO61*CN61</f>
        <v>48132.476999999992</v>
      </c>
      <c r="CQ61" s="10"/>
      <c r="CR61" s="42">
        <f t="shared" si="72"/>
        <v>0.16600000000000001</v>
      </c>
      <c r="CS61" s="119">
        <f>+'[1]Under 5'!AQ61+'[1]5 through 17'!AQ61</f>
        <v>207332</v>
      </c>
      <c r="CT61" s="148">
        <f>'Children in Poverty'!CS61*CR61</f>
        <v>34417.112000000001</v>
      </c>
      <c r="CU61" s="181">
        <f t="shared" si="73"/>
        <v>0.19500000000000001</v>
      </c>
      <c r="CV61" s="119">
        <f>+'[1]Under 5'!AL61+'[1]5 through 17'!AL61</f>
        <v>216591</v>
      </c>
      <c r="CW61" s="146">
        <f>'Children in Poverty'!CV61*CU61</f>
        <v>42235.245000000003</v>
      </c>
      <c r="CX61" s="10"/>
      <c r="CY61" s="181">
        <f t="shared" si="74"/>
        <v>0.18</v>
      </c>
      <c r="CZ61" s="217">
        <f>+'[2]Under 5'!$AR61+'[2]5 through 17'!$AR61</f>
        <v>205971</v>
      </c>
      <c r="DA61" s="146">
        <f>'Children in Poverty'!CZ61*CY61</f>
        <v>37074.78</v>
      </c>
      <c r="DB61" s="181">
        <f t="shared" si="75"/>
        <v>0.215</v>
      </c>
      <c r="DC61" s="217">
        <f>+'[2]Under 5'!$AM61+'[2]5 through 17'!$AM61</f>
        <v>213987</v>
      </c>
      <c r="DD61" s="146">
        <f>'Children in Poverty'!DC61*DB61</f>
        <v>46007.205000000002</v>
      </c>
      <c r="DE61" s="10"/>
      <c r="DF61" s="181">
        <f t="shared" si="76"/>
        <v>0.14000000000000001</v>
      </c>
      <c r="DG61" s="217">
        <f>+'[2]Under 5'!$AS61+'[2]5 through 17'!$AS61</f>
        <v>204484</v>
      </c>
      <c r="DH61" s="146">
        <f>'Children in Poverty'!DG61*DF61</f>
        <v>28627.760000000002</v>
      </c>
      <c r="DI61" s="181">
        <f t="shared" si="77"/>
        <v>0.19800000000000001</v>
      </c>
      <c r="DJ61" s="217">
        <f>+'[2]Under 5'!$AN61+'[2]5 through 17'!$AN61</f>
        <v>212852</v>
      </c>
      <c r="DK61" s="146">
        <f>'Children in Poverty'!DJ61*DI61</f>
        <v>42144.696000000004</v>
      </c>
      <c r="DL61" s="311">
        <f t="shared" si="11"/>
        <v>10337.985000000001</v>
      </c>
      <c r="DM61" s="311">
        <f t="shared" si="24"/>
        <v>3943.0910000000076</v>
      </c>
      <c r="DN61" s="311">
        <f t="shared" si="12"/>
        <v>-1444.1839999999938</v>
      </c>
      <c r="DO61" s="236">
        <f t="shared" si="78"/>
        <v>-1202.1599999999962</v>
      </c>
      <c r="DP61" s="236">
        <f t="shared" si="79"/>
        <v>-3862.5089999999982</v>
      </c>
      <c r="DQ61" s="236">
        <f t="shared" si="64"/>
        <v>13516.936000000002</v>
      </c>
    </row>
    <row r="62" spans="1:121">
      <c r="A62" s="35" t="s">
        <v>66</v>
      </c>
      <c r="B62" s="92">
        <v>12</v>
      </c>
      <c r="C62" s="100">
        <v>15</v>
      </c>
      <c r="D62" s="92">
        <v>15.5</v>
      </c>
      <c r="E62" s="92">
        <v>16</v>
      </c>
      <c r="F62" s="92">
        <v>16.5</v>
      </c>
      <c r="G62" s="92">
        <v>17</v>
      </c>
      <c r="H62" s="92">
        <v>15.5</v>
      </c>
      <c r="I62" s="92">
        <v>14</v>
      </c>
      <c r="J62" s="92">
        <v>15</v>
      </c>
      <c r="K62" s="92">
        <v>13</v>
      </c>
      <c r="L62" s="92">
        <v>13</v>
      </c>
      <c r="M62" s="92">
        <v>13</v>
      </c>
      <c r="N62" s="99">
        <v>11.4</v>
      </c>
      <c r="O62" s="100">
        <v>15</v>
      </c>
      <c r="P62" s="92">
        <v>10</v>
      </c>
      <c r="Q62" s="100">
        <v>9.6</v>
      </c>
      <c r="R62" s="92">
        <v>11.7</v>
      </c>
      <c r="S62" s="92">
        <v>13.8</v>
      </c>
      <c r="T62" s="100">
        <v>11.7</v>
      </c>
      <c r="U62" s="92">
        <v>9.6999999999999993</v>
      </c>
      <c r="V62" s="92">
        <v>13.7</v>
      </c>
      <c r="W62" s="100">
        <v>12.9</v>
      </c>
      <c r="X62" s="92">
        <v>15.4</v>
      </c>
      <c r="Y62" s="92">
        <v>17.899999999999999</v>
      </c>
      <c r="Z62" s="100">
        <v>11.4</v>
      </c>
      <c r="AA62" s="92">
        <v>13.2</v>
      </c>
      <c r="AB62" s="92">
        <v>15</v>
      </c>
      <c r="AC62" s="100">
        <v>10.6</v>
      </c>
      <c r="AD62" s="92">
        <v>12.4</v>
      </c>
      <c r="AE62" s="92">
        <v>14.2</v>
      </c>
      <c r="AF62" s="100">
        <v>11</v>
      </c>
      <c r="AG62" s="92">
        <v>13.2</v>
      </c>
      <c r="AH62" s="92">
        <v>15.399999999999999</v>
      </c>
      <c r="AI62" s="100">
        <v>12.4</v>
      </c>
      <c r="AJ62" s="92">
        <v>13.3</v>
      </c>
      <c r="AK62" s="92">
        <v>14.200000000000001</v>
      </c>
      <c r="AL62" s="100">
        <v>14.6</v>
      </c>
      <c r="AM62" s="92">
        <v>16.7</v>
      </c>
      <c r="AN62" s="92">
        <v>18.8</v>
      </c>
      <c r="AO62" s="100">
        <v>13</v>
      </c>
      <c r="AP62" s="92">
        <v>14.9</v>
      </c>
      <c r="AQ62" s="92">
        <v>16.8</v>
      </c>
      <c r="AR62" s="131">
        <v>13.5</v>
      </c>
      <c r="AS62" s="138">
        <v>15.5</v>
      </c>
      <c r="AT62" s="224">
        <v>17.5</v>
      </c>
      <c r="AU62" s="155">
        <f t="shared" si="80"/>
        <v>14.4</v>
      </c>
      <c r="AV62" s="138">
        <v>15.3</v>
      </c>
      <c r="AW62" s="174">
        <f t="shared" si="81"/>
        <v>16.2</v>
      </c>
      <c r="AX62" s="155">
        <v>13.700000000000001</v>
      </c>
      <c r="AY62" s="138">
        <v>15.8</v>
      </c>
      <c r="AZ62" s="174">
        <v>17.900000000000002</v>
      </c>
      <c r="BA62" s="132">
        <v>11</v>
      </c>
      <c r="BB62" s="132">
        <v>13.3</v>
      </c>
      <c r="BC62" s="132">
        <v>15.600000000000001</v>
      </c>
      <c r="BD62" s="155">
        <v>12.200000000000001</v>
      </c>
      <c r="BE62" s="138">
        <v>14.8</v>
      </c>
      <c r="BF62" s="174">
        <v>17.400000000000002</v>
      </c>
      <c r="BG62" s="155">
        <v>11.5</v>
      </c>
      <c r="BH62" s="138">
        <v>13.8</v>
      </c>
      <c r="BI62" s="174">
        <v>16.100000000000001</v>
      </c>
      <c r="BJ62" s="159">
        <v>10.199999999999999</v>
      </c>
      <c r="BK62" s="159">
        <v>12.1</v>
      </c>
      <c r="BL62" s="159">
        <v>14</v>
      </c>
      <c r="BM62" s="159">
        <v>8.3999999999999986</v>
      </c>
      <c r="BN62" s="132">
        <v>10.199999999999999</v>
      </c>
      <c r="BO62" s="159">
        <v>12</v>
      </c>
      <c r="BP62" s="45">
        <f t="shared" si="68"/>
        <v>0.153</v>
      </c>
      <c r="BQ62" s="119">
        <f>+'[1]Under 5'!AM62+'[1]5 through 17'!AM62</f>
        <v>122701</v>
      </c>
      <c r="BR62" s="81">
        <f>'Children in Poverty'!BQ62*BP62</f>
        <v>18773.253000000001</v>
      </c>
      <c r="BS62" s="45">
        <f t="shared" si="69"/>
        <v>0.13200000000000001</v>
      </c>
      <c r="BT62" s="119">
        <f>+'[1]Under 5'!AH62+'[1]5 through 17'!AH62</f>
        <v>132466</v>
      </c>
      <c r="BU62" s="146">
        <f>'Children in Poverty'!BT62*BS62</f>
        <v>17485.512000000002</v>
      </c>
      <c r="BV62" s="5"/>
      <c r="BW62" s="45">
        <f>AY62/100</f>
        <v>0.158</v>
      </c>
      <c r="BX62" s="121">
        <f>+'[1]Under 5'!AN62+'[1]5 through 17'!AN62</f>
        <v>121586</v>
      </c>
      <c r="BY62" s="146">
        <f>'Children in Poverty'!BX62*BW62</f>
        <v>19210.588</v>
      </c>
      <c r="BZ62" s="45">
        <f t="shared" ref="BZ62:BZ63" si="84">AJ62/100</f>
        <v>0.13300000000000001</v>
      </c>
      <c r="CA62" s="119">
        <f>+'[1]Under 5'!AI62+'[1]5 through 17'!AI62</f>
        <v>130357</v>
      </c>
      <c r="CB62" s="146">
        <f>'Children in Poverty'!CA62*BZ62</f>
        <v>17337.481</v>
      </c>
      <c r="CC62" s="5"/>
      <c r="CD62" s="42">
        <f t="shared" si="22"/>
        <v>0.13300000000000001</v>
      </c>
      <c r="CE62" s="119">
        <f>+'[1]Under 5'!AO62+'[1]5 through 17'!AO62</f>
        <v>119923</v>
      </c>
      <c r="CF62" s="148">
        <f>'Children in Poverty'!CE62*CD62</f>
        <v>15949.759</v>
      </c>
      <c r="CG62" s="181">
        <f t="shared" si="23"/>
        <v>0.16699999999999998</v>
      </c>
      <c r="CH62" s="119">
        <f>+'[1]Under 5'!AJ62+'[1]5 through 17'!AJ62</f>
        <v>128601</v>
      </c>
      <c r="CI62" s="146">
        <f>'Children in Poverty'!CG62*CH62</f>
        <v>21476.366999999998</v>
      </c>
      <c r="CJ62" s="5"/>
      <c r="CK62" s="42">
        <f t="shared" si="70"/>
        <v>0.14800000000000002</v>
      </c>
      <c r="CL62" s="119">
        <f>+'[1]Under 5'!AP62+'[1]5 through 17'!AP62</f>
        <v>118528</v>
      </c>
      <c r="CM62" s="148">
        <f>'Children in Poverty'!CL62*CK62</f>
        <v>17542.144000000004</v>
      </c>
      <c r="CN62" s="181">
        <f t="shared" si="71"/>
        <v>0.14899999999999999</v>
      </c>
      <c r="CO62" s="119">
        <f>+'[1]Under 5'!AK62+'[1]5 through 17'!AK62</f>
        <v>126500</v>
      </c>
      <c r="CP62" s="146">
        <f>'Children in Poverty'!CO62*CN62</f>
        <v>18848.5</v>
      </c>
      <c r="CQ62" s="10"/>
      <c r="CR62" s="42">
        <f t="shared" si="72"/>
        <v>0.13800000000000001</v>
      </c>
      <c r="CS62" s="119">
        <f>+'[1]Under 5'!AQ62+'[1]5 through 17'!AQ62</f>
        <v>116825</v>
      </c>
      <c r="CT62" s="148">
        <f>'Children in Poverty'!CS62*CR62</f>
        <v>16121.850000000002</v>
      </c>
      <c r="CU62" s="181">
        <f t="shared" si="73"/>
        <v>0.155</v>
      </c>
      <c r="CV62" s="119">
        <f>+'[1]Under 5'!AL62+'[1]5 through 17'!AL62</f>
        <v>124555</v>
      </c>
      <c r="CW62" s="146">
        <f>'Children in Poverty'!CV62*CU62</f>
        <v>19306.025000000001</v>
      </c>
      <c r="CX62" s="10"/>
      <c r="CY62" s="181">
        <f t="shared" si="74"/>
        <v>0.121</v>
      </c>
      <c r="CZ62" s="217">
        <f>+'[2]Under 5'!$AR62+'[2]5 through 17'!$AR62</f>
        <v>115394</v>
      </c>
      <c r="DA62" s="146">
        <f>'Children in Poverty'!CZ62*CY62</f>
        <v>13962.673999999999</v>
      </c>
      <c r="DB62" s="181">
        <f t="shared" si="75"/>
        <v>0.153</v>
      </c>
      <c r="DC62" s="217">
        <f>+'[2]Under 5'!$AM62+'[2]5 through 17'!$AM62</f>
        <v>122701</v>
      </c>
      <c r="DD62" s="146">
        <f>'Children in Poverty'!DC62*DB62</f>
        <v>18773.253000000001</v>
      </c>
      <c r="DE62" s="10"/>
      <c r="DF62" s="181">
        <f t="shared" si="76"/>
        <v>0.10199999999999999</v>
      </c>
      <c r="DG62" s="217">
        <f>+'[2]Under 5'!$AS62+'[2]5 through 17'!$AS62</f>
        <v>114005</v>
      </c>
      <c r="DH62" s="146">
        <f>'Children in Poverty'!DG62*DF62</f>
        <v>11628.509999999998</v>
      </c>
      <c r="DI62" s="181">
        <f t="shared" si="77"/>
        <v>0.158</v>
      </c>
      <c r="DJ62" s="217">
        <f>+'[2]Under 5'!$AN62+'[2]5 through 17'!$AN62</f>
        <v>121586</v>
      </c>
      <c r="DK62" s="146">
        <f>'Children in Poverty'!DJ62*DI62</f>
        <v>19210.588</v>
      </c>
      <c r="DL62" s="311">
        <f t="shared" si="11"/>
        <v>1287.7409999999982</v>
      </c>
      <c r="DM62" s="311">
        <f t="shared" si="24"/>
        <v>1873.107</v>
      </c>
      <c r="DN62" s="311">
        <f t="shared" si="12"/>
        <v>-5526.6079999999984</v>
      </c>
      <c r="DO62" s="236">
        <f t="shared" si="78"/>
        <v>-3260.8289999999997</v>
      </c>
      <c r="DP62" s="236">
        <f t="shared" si="79"/>
        <v>437.33499999999913</v>
      </c>
      <c r="DQ62" s="236">
        <f t="shared" si="64"/>
        <v>7582.0780000000013</v>
      </c>
    </row>
    <row r="63" spans="1:121" s="15" customFormat="1">
      <c r="A63" s="36" t="s">
        <v>67</v>
      </c>
      <c r="B63" s="111">
        <v>25.5</v>
      </c>
      <c r="C63" s="112">
        <v>24</v>
      </c>
      <c r="D63" s="111">
        <v>26.25</v>
      </c>
      <c r="E63" s="95">
        <v>28.5</v>
      </c>
      <c r="F63" s="111">
        <v>30.75</v>
      </c>
      <c r="G63" s="95">
        <v>33</v>
      </c>
      <c r="H63" s="111">
        <v>35</v>
      </c>
      <c r="I63" s="95">
        <v>37</v>
      </c>
      <c r="J63" s="111">
        <v>36</v>
      </c>
      <c r="K63" s="95">
        <v>34</v>
      </c>
      <c r="L63" s="95">
        <v>31</v>
      </c>
      <c r="M63" s="111"/>
      <c r="N63" s="113">
        <v>31.7</v>
      </c>
      <c r="O63" s="112"/>
      <c r="P63" s="111"/>
      <c r="Q63" s="114">
        <v>31.7</v>
      </c>
      <c r="R63" s="95">
        <v>35.6</v>
      </c>
      <c r="S63" s="95">
        <v>39.5</v>
      </c>
      <c r="T63" s="114">
        <v>33.9</v>
      </c>
      <c r="U63" s="95">
        <v>29.4</v>
      </c>
      <c r="V63" s="95">
        <v>38.4</v>
      </c>
      <c r="W63" s="114">
        <v>28.2</v>
      </c>
      <c r="X63" s="95">
        <v>32.200000000000003</v>
      </c>
      <c r="Y63" s="95">
        <v>36.200000000000003</v>
      </c>
      <c r="Z63" s="114">
        <v>29</v>
      </c>
      <c r="AA63" s="95">
        <v>32.6</v>
      </c>
      <c r="AB63" s="95">
        <v>36.200000000000003</v>
      </c>
      <c r="AC63" s="114">
        <v>19.100000000000001</v>
      </c>
      <c r="AD63" s="95">
        <v>22.7</v>
      </c>
      <c r="AE63" s="95">
        <v>26.3</v>
      </c>
      <c r="AF63" s="114">
        <v>22.099999999999998</v>
      </c>
      <c r="AG63" s="95">
        <v>25.9</v>
      </c>
      <c r="AH63" s="95">
        <v>29.7</v>
      </c>
      <c r="AI63" s="114">
        <v>28.5</v>
      </c>
      <c r="AJ63" s="95">
        <v>29.4</v>
      </c>
      <c r="AK63" s="95">
        <v>30.299999999999997</v>
      </c>
      <c r="AL63" s="114">
        <v>26.599999999999998</v>
      </c>
      <c r="AM63" s="95">
        <v>30.4</v>
      </c>
      <c r="AN63" s="95">
        <v>34.199999999999996</v>
      </c>
      <c r="AO63" s="114">
        <v>26.6</v>
      </c>
      <c r="AP63" s="95">
        <v>30.3</v>
      </c>
      <c r="AQ63" s="95">
        <v>34</v>
      </c>
      <c r="AR63" s="225">
        <v>23.2</v>
      </c>
      <c r="AS63" s="226">
        <v>26.5</v>
      </c>
      <c r="AT63" s="227">
        <v>29.8</v>
      </c>
      <c r="AU63" s="228">
        <f t="shared" si="80"/>
        <v>26.3</v>
      </c>
      <c r="AV63" s="226">
        <v>27.2</v>
      </c>
      <c r="AW63" s="229">
        <f t="shared" si="81"/>
        <v>28.099999999999998</v>
      </c>
      <c r="AX63" s="228">
        <v>22.4</v>
      </c>
      <c r="AY63" s="226">
        <v>26</v>
      </c>
      <c r="AZ63" s="229">
        <v>29.6</v>
      </c>
      <c r="BA63" s="34">
        <v>22.200000000000003</v>
      </c>
      <c r="BB63" s="34">
        <v>25.6</v>
      </c>
      <c r="BC63" s="34">
        <v>29</v>
      </c>
      <c r="BD63" s="228">
        <v>21.900000000000002</v>
      </c>
      <c r="BE63" s="226">
        <v>25.8</v>
      </c>
      <c r="BF63" s="229">
        <v>29.7</v>
      </c>
      <c r="BG63" s="228">
        <v>22.700000000000003</v>
      </c>
      <c r="BH63" s="226">
        <v>25.6</v>
      </c>
      <c r="BI63" s="229">
        <v>28.5</v>
      </c>
      <c r="BJ63" s="230">
        <v>18.600000000000001</v>
      </c>
      <c r="BK63" s="230">
        <v>23.1</v>
      </c>
      <c r="BL63" s="230">
        <v>27.6</v>
      </c>
      <c r="BM63" s="230">
        <v>15.2</v>
      </c>
      <c r="BN63" s="34">
        <v>18.899999999999999</v>
      </c>
      <c r="BO63" s="230">
        <v>22.599999999999998</v>
      </c>
      <c r="BP63" s="143">
        <f t="shared" si="68"/>
        <v>0.27200000000000002</v>
      </c>
      <c r="BQ63" s="144">
        <f>+'[1]Under 5'!AM63+'[1]5 through 17'!AM63</f>
        <v>111474</v>
      </c>
      <c r="BR63" s="80">
        <f>'Children in Poverty'!BQ63*BP63</f>
        <v>30320.928000000004</v>
      </c>
      <c r="BS63" s="143">
        <f t="shared" si="69"/>
        <v>0.25900000000000001</v>
      </c>
      <c r="BT63" s="144">
        <f>+'[1]Under 5'!AH63+'[1]5 through 17'!AH63</f>
        <v>102275</v>
      </c>
      <c r="BU63" s="145">
        <f>'Children in Poverty'!BT63*BS63</f>
        <v>26489.225000000002</v>
      </c>
      <c r="BV63" s="27"/>
      <c r="BW63" s="143">
        <f>AY63/100</f>
        <v>0.26</v>
      </c>
      <c r="BX63" s="118">
        <f>+'[1]Under 5'!AN63+'[1]5 through 17'!AN63</f>
        <v>115305</v>
      </c>
      <c r="BY63" s="179">
        <f>'Children in Poverty'!BX63*BW63</f>
        <v>29979.3</v>
      </c>
      <c r="BZ63" s="143">
        <f t="shared" si="84"/>
        <v>0.29399999999999998</v>
      </c>
      <c r="CA63" s="144">
        <f>+'[1]Under 5'!AI63+'[1]5 through 17'!AI63</f>
        <v>102236</v>
      </c>
      <c r="CB63" s="179">
        <f>'Children in Poverty'!CA63*BZ63</f>
        <v>30057.383999999998</v>
      </c>
      <c r="CC63" s="27"/>
      <c r="CD63" s="40">
        <f t="shared" si="22"/>
        <v>0.25600000000000001</v>
      </c>
      <c r="CE63" s="144">
        <f>+'[1]Under 5'!AO63+'[1]5 through 17'!AO63</f>
        <v>118107</v>
      </c>
      <c r="CF63" s="145">
        <f>'Children in Poverty'!CE63*CD63</f>
        <v>30235.392</v>
      </c>
      <c r="CG63" s="156">
        <f t="shared" si="23"/>
        <v>0.30399999999999999</v>
      </c>
      <c r="CH63" s="144">
        <f>+'[1]Under 5'!AJ63+'[1]5 through 17'!AJ63</f>
        <v>101309</v>
      </c>
      <c r="CI63" s="145">
        <f>'Children in Poverty'!CG63*CH63</f>
        <v>30797.935999999998</v>
      </c>
      <c r="CJ63" s="27"/>
      <c r="CK63" s="40">
        <f t="shared" si="70"/>
        <v>0.25800000000000001</v>
      </c>
      <c r="CL63" s="144">
        <f>+'[1]Under 5'!AP63+'[1]5 through 17'!AP63</f>
        <v>120893</v>
      </c>
      <c r="CM63" s="145">
        <f>'Children in Poverty'!CL63*CK63</f>
        <v>31190.394</v>
      </c>
      <c r="CN63" s="156">
        <f t="shared" si="71"/>
        <v>0.30299999999999999</v>
      </c>
      <c r="CO63" s="144">
        <f>+'[1]Under 5'!AK63+'[1]5 through 17'!AK63</f>
        <v>103906</v>
      </c>
      <c r="CP63" s="145">
        <f>'Children in Poverty'!CO63*CN63</f>
        <v>31483.518</v>
      </c>
      <c r="CQ63" s="226"/>
      <c r="CR63" s="40">
        <f t="shared" si="72"/>
        <v>0.25600000000000001</v>
      </c>
      <c r="CS63" s="144">
        <f>+'[1]Under 5'!AQ63+'[1]5 through 17'!AQ63</f>
        <v>124492</v>
      </c>
      <c r="CT63" s="145">
        <f>'Children in Poverty'!CS63*CR63</f>
        <v>31869.952000000001</v>
      </c>
      <c r="CU63" s="156">
        <f t="shared" si="73"/>
        <v>0.26500000000000001</v>
      </c>
      <c r="CV63" s="144">
        <f>+'[1]Under 5'!AL63+'[1]5 through 17'!AL63</f>
        <v>107642</v>
      </c>
      <c r="CW63" s="145">
        <f>'Children in Poverty'!CV63*CU63</f>
        <v>28525.13</v>
      </c>
      <c r="CX63" s="226"/>
      <c r="CY63" s="156">
        <f t="shared" si="74"/>
        <v>0.23100000000000001</v>
      </c>
      <c r="CZ63" s="223">
        <f>+'[2]Under 5'!$AR63+'[2]5 through 17'!$AR63</f>
        <v>126648</v>
      </c>
      <c r="DA63" s="145">
        <f>'Children in Poverty'!CZ63*CY63</f>
        <v>29255.688000000002</v>
      </c>
      <c r="DB63" s="156">
        <f t="shared" si="75"/>
        <v>0.27200000000000002</v>
      </c>
      <c r="DC63" s="223">
        <f>+'[2]Under 5'!$AM63+'[2]5 through 17'!$AM63</f>
        <v>111474</v>
      </c>
      <c r="DD63" s="145">
        <f>'Children in Poverty'!DC63*DB63</f>
        <v>30320.928000000004</v>
      </c>
      <c r="DE63" s="226"/>
      <c r="DF63" s="156">
        <f t="shared" si="76"/>
        <v>0.18899999999999997</v>
      </c>
      <c r="DG63" s="223">
        <f>+'[2]Under 5'!$AS63+'[2]5 through 17'!$AS63</f>
        <v>128168</v>
      </c>
      <c r="DH63" s="145">
        <f>'Children in Poverty'!DG63*DF63</f>
        <v>24223.751999999997</v>
      </c>
      <c r="DI63" s="156">
        <f t="shared" si="77"/>
        <v>0.26</v>
      </c>
      <c r="DJ63" s="223">
        <f>+'[2]Under 5'!$AN63+'[2]5 through 17'!$AN63</f>
        <v>115305</v>
      </c>
      <c r="DK63" s="145">
        <f>'Children in Poverty'!DJ63*DI63</f>
        <v>29979.3</v>
      </c>
      <c r="DL63" s="313">
        <f t="shared" si="11"/>
        <v>3831.7030000000013</v>
      </c>
      <c r="DM63" s="313">
        <f t="shared" si="24"/>
        <v>-78.083999999998923</v>
      </c>
      <c r="DN63" s="313">
        <f t="shared" si="12"/>
        <v>-562.54399999999805</v>
      </c>
      <c r="DO63" s="238">
        <f t="shared" si="78"/>
        <v>256.09200000000055</v>
      </c>
      <c r="DP63" s="238">
        <f t="shared" si="79"/>
        <v>-341.62800000000425</v>
      </c>
      <c r="DQ63" s="238">
        <f t="shared" si="64"/>
        <v>5755.5480000000025</v>
      </c>
    </row>
    <row r="64" spans="1:121">
      <c r="A64" s="290"/>
      <c r="B64" s="314"/>
      <c r="C64" s="10"/>
      <c r="D64" s="18"/>
      <c r="E64" s="18"/>
      <c r="F64" s="18"/>
      <c r="G64" s="315"/>
      <c r="H64" s="18"/>
      <c r="I64" s="316"/>
      <c r="J64" s="316"/>
      <c r="K64" s="316"/>
      <c r="L64" s="316"/>
      <c r="M64" s="316"/>
      <c r="N64" s="317"/>
      <c r="O64" s="10"/>
      <c r="P64" s="18"/>
      <c r="Q64" s="316"/>
      <c r="R64" s="166"/>
      <c r="S64" s="316"/>
      <c r="T64" s="316"/>
      <c r="U64" s="166"/>
      <c r="V64" s="316"/>
      <c r="W64" s="316"/>
      <c r="X64" s="166"/>
      <c r="Y64" s="316"/>
      <c r="Z64" s="316"/>
      <c r="AA64" s="166"/>
      <c r="AB64" s="316"/>
      <c r="AC64" s="316"/>
      <c r="AD64" s="166"/>
      <c r="AE64" s="316"/>
      <c r="AF64" s="316"/>
      <c r="AG64" s="166"/>
      <c r="AH64" s="316"/>
      <c r="AI64" s="316"/>
      <c r="AJ64" s="166"/>
      <c r="AK64" s="316"/>
      <c r="AL64" s="316"/>
      <c r="AM64" s="166"/>
      <c r="AN64" s="316"/>
      <c r="AO64" s="316"/>
      <c r="AP64" s="166"/>
      <c r="AQ64" s="31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316"/>
      <c r="BQ64" s="166"/>
      <c r="BR64" s="316"/>
      <c r="BS64" s="316"/>
      <c r="BT64" s="5"/>
      <c r="BU64" s="316"/>
      <c r="BV64" s="5"/>
      <c r="BW64" s="316"/>
      <c r="BX64" s="166"/>
      <c r="BY64" s="316"/>
      <c r="BZ64" s="316"/>
      <c r="CA64" s="5"/>
      <c r="CB64" s="316"/>
      <c r="CC64" s="5"/>
      <c r="CD64" s="316"/>
      <c r="CE64" s="166"/>
      <c r="CF64" s="316"/>
      <c r="CG64" s="316"/>
      <c r="CH64" s="5"/>
      <c r="CI64" s="316"/>
      <c r="CJ64" s="5"/>
      <c r="CK64" s="316"/>
      <c r="CL64" s="166"/>
      <c r="CM64" s="316"/>
      <c r="CN64" s="316"/>
      <c r="CO64" s="5"/>
      <c r="CP64" s="316"/>
      <c r="CQ64" s="10"/>
      <c r="CR64" s="316"/>
      <c r="CS64" s="166"/>
      <c r="CT64" s="316"/>
      <c r="CU64" s="316"/>
      <c r="CV64" s="5"/>
      <c r="CW64" s="316"/>
      <c r="CX64" s="10"/>
      <c r="CY64" s="316"/>
      <c r="CZ64" s="218"/>
      <c r="DA64" s="316"/>
      <c r="DB64" s="316"/>
      <c r="DC64" s="218"/>
      <c r="DD64" s="316"/>
      <c r="DE64" s="10"/>
      <c r="DF64" s="316"/>
      <c r="DG64" s="218"/>
      <c r="DH64" s="316"/>
      <c r="DI64" s="316"/>
      <c r="DJ64" s="218"/>
      <c r="DK64" s="316"/>
      <c r="DL64" s="5"/>
      <c r="DM64" s="5"/>
      <c r="DN64" s="5"/>
      <c r="DO64" s="191"/>
      <c r="DP64" s="191"/>
    </row>
    <row r="65" spans="2:121" s="19" customFormat="1" ht="300" customHeight="1">
      <c r="B65" s="243" t="s">
        <v>220</v>
      </c>
      <c r="C65" s="243" t="s">
        <v>221</v>
      </c>
      <c r="D65" s="318"/>
      <c r="E65" s="318"/>
      <c r="F65" s="318"/>
      <c r="G65" s="318"/>
      <c r="H65" s="318"/>
      <c r="I65" s="319"/>
      <c r="J65" s="319"/>
      <c r="K65" s="320" t="s">
        <v>222</v>
      </c>
      <c r="L65" s="320" t="s">
        <v>222</v>
      </c>
      <c r="M65" s="320" t="s">
        <v>223</v>
      </c>
      <c r="N65" s="321"/>
      <c r="O65" s="243" t="s">
        <v>224</v>
      </c>
      <c r="P65" s="318"/>
      <c r="Q65" s="319"/>
      <c r="R65" s="57" t="s">
        <v>225</v>
      </c>
      <c r="S65" s="320"/>
      <c r="T65" s="319"/>
      <c r="U65" s="57" t="s">
        <v>226</v>
      </c>
      <c r="V65" s="320"/>
      <c r="W65" s="57" t="s">
        <v>227</v>
      </c>
      <c r="X65" s="57"/>
      <c r="Y65" s="322"/>
      <c r="Z65" s="57" t="s">
        <v>228</v>
      </c>
      <c r="AA65" s="57"/>
      <c r="AB65" s="322"/>
      <c r="AC65" s="57" t="s">
        <v>229</v>
      </c>
      <c r="AD65" s="57"/>
      <c r="AE65" s="322"/>
      <c r="AF65" s="57" t="s">
        <v>230</v>
      </c>
      <c r="AG65" s="322"/>
      <c r="AH65" s="322"/>
      <c r="AI65" s="57" t="s">
        <v>231</v>
      </c>
      <c r="AJ65" s="57"/>
      <c r="AK65" s="320"/>
      <c r="AL65" s="57" t="s">
        <v>232</v>
      </c>
      <c r="AM65" s="57"/>
      <c r="AN65" s="320"/>
      <c r="AO65" s="57" t="s">
        <v>233</v>
      </c>
      <c r="AP65" s="57"/>
      <c r="AQ65" s="320"/>
      <c r="AR65" s="57" t="s">
        <v>234</v>
      </c>
      <c r="AS65" s="57"/>
      <c r="AT65" s="57"/>
      <c r="AU65" s="57" t="s">
        <v>235</v>
      </c>
      <c r="AV65" s="57"/>
      <c r="AW65" s="57"/>
      <c r="AX65" s="57" t="s">
        <v>236</v>
      </c>
      <c r="AY65" s="57"/>
      <c r="AZ65" s="57"/>
      <c r="BA65" s="57" t="s">
        <v>237</v>
      </c>
      <c r="BB65" s="57"/>
      <c r="BC65" s="57"/>
      <c r="BD65" s="57" t="s">
        <v>238</v>
      </c>
      <c r="BE65" s="57"/>
      <c r="BF65" s="57"/>
      <c r="BG65" s="57" t="s">
        <v>239</v>
      </c>
      <c r="BH65" s="57"/>
      <c r="BI65" s="57"/>
      <c r="BJ65" s="57" t="s">
        <v>240</v>
      </c>
      <c r="BK65" s="57"/>
      <c r="BL65" s="57"/>
      <c r="BM65" s="57" t="s">
        <v>241</v>
      </c>
      <c r="BN65" s="57"/>
      <c r="BO65" s="57"/>
      <c r="BP65" s="319"/>
      <c r="BQ65" s="57"/>
      <c r="BR65" s="320"/>
      <c r="BS65" s="319"/>
      <c r="BT65" s="12"/>
      <c r="BU65" s="320"/>
      <c r="BV65" s="12"/>
      <c r="BW65" s="319"/>
      <c r="BX65" s="177" t="s">
        <v>242</v>
      </c>
      <c r="BY65" s="320"/>
      <c r="BZ65" s="319"/>
      <c r="CA65" s="12"/>
      <c r="CB65" s="320"/>
      <c r="CC65" s="12"/>
      <c r="CD65" s="319"/>
      <c r="CE65" s="177" t="s">
        <v>242</v>
      </c>
      <c r="CF65" s="320"/>
      <c r="CG65" s="319"/>
      <c r="CH65" s="178" t="s">
        <v>243</v>
      </c>
      <c r="CI65" s="320"/>
      <c r="CJ65" s="12"/>
      <c r="CK65" s="319"/>
      <c r="CL65" s="177" t="s">
        <v>242</v>
      </c>
      <c r="CM65" s="320"/>
      <c r="CN65" s="319"/>
      <c r="CO65" s="178" t="s">
        <v>243</v>
      </c>
      <c r="CP65" s="320"/>
      <c r="CQ65" s="323"/>
      <c r="CR65" s="319"/>
      <c r="CS65" s="177"/>
      <c r="CT65" s="320"/>
      <c r="CU65" s="319"/>
      <c r="CV65" s="178"/>
      <c r="CW65" s="320"/>
      <c r="CX65" s="323"/>
      <c r="CY65" s="320"/>
      <c r="CZ65" s="324"/>
      <c r="DA65" s="320"/>
      <c r="DB65" s="320"/>
      <c r="DC65" s="324"/>
      <c r="DD65" s="320"/>
      <c r="DE65" s="323"/>
      <c r="DF65" s="320"/>
      <c r="DG65" s="324"/>
      <c r="DH65" s="320"/>
      <c r="DI65" s="320"/>
      <c r="DJ65" s="324"/>
      <c r="DK65" s="320"/>
      <c r="DL65" s="12"/>
      <c r="DM65" s="12"/>
      <c r="DN65" s="12"/>
      <c r="DO65" s="239"/>
      <c r="DP65" s="239"/>
      <c r="DQ65" s="239"/>
    </row>
    <row r="67" spans="2:121">
      <c r="B67" s="5"/>
      <c r="C67" s="5"/>
      <c r="D67" s="315"/>
      <c r="E67" s="315"/>
      <c r="F67" s="315"/>
      <c r="G67" s="315"/>
      <c r="H67" s="315"/>
      <c r="I67" s="316"/>
      <c r="J67" s="316"/>
      <c r="K67" s="316"/>
      <c r="L67" s="316"/>
      <c r="M67" s="316"/>
      <c r="N67" s="10"/>
      <c r="O67" s="5"/>
      <c r="P67" s="315"/>
      <c r="Q67" s="316"/>
      <c r="R67" s="166"/>
      <c r="S67" s="316"/>
      <c r="T67" s="316"/>
      <c r="U67" s="166"/>
      <c r="V67" s="316"/>
      <c r="W67" s="316"/>
      <c r="X67" s="166"/>
      <c r="Y67" s="316"/>
      <c r="Z67" s="316"/>
      <c r="AA67" s="166"/>
      <c r="AB67" s="316"/>
      <c r="AC67" s="316"/>
      <c r="AD67" s="166"/>
      <c r="AE67" s="316"/>
      <c r="AF67" s="316"/>
      <c r="AG67" s="166"/>
      <c r="AH67" s="316"/>
      <c r="AI67" s="316"/>
      <c r="AJ67" s="166"/>
      <c r="AK67" s="316"/>
      <c r="AL67" s="316"/>
      <c r="AM67" s="166"/>
      <c r="AN67" s="316"/>
      <c r="AO67" s="316"/>
      <c r="AP67" s="166"/>
      <c r="AQ67" s="31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316"/>
      <c r="BQ67" s="166"/>
      <c r="BR67" s="316"/>
      <c r="BS67" s="316"/>
      <c r="BT67" s="5"/>
      <c r="BU67" s="316"/>
      <c r="BV67" s="5"/>
      <c r="BW67" s="316"/>
      <c r="BX67" s="166"/>
      <c r="BY67" s="316"/>
      <c r="BZ67" s="316"/>
      <c r="CA67" s="5"/>
      <c r="CB67" s="316"/>
      <c r="CC67" s="5"/>
      <c r="CD67" s="316"/>
      <c r="CE67" s="166"/>
      <c r="CF67" s="316"/>
      <c r="CG67" s="316"/>
      <c r="CH67" s="5"/>
      <c r="CI67" s="316"/>
      <c r="CJ67" s="5"/>
      <c r="CK67" s="316"/>
      <c r="CL67" s="166"/>
      <c r="CM67" s="316"/>
      <c r="CN67" s="316"/>
      <c r="CO67" s="5"/>
      <c r="CP67" s="316"/>
      <c r="CQ67" s="10"/>
      <c r="CR67" s="316"/>
      <c r="CS67" s="166"/>
      <c r="CT67" s="316"/>
      <c r="CU67" s="316"/>
      <c r="CV67" s="5"/>
      <c r="CW67" s="316"/>
      <c r="CX67" s="10"/>
      <c r="CY67" s="316"/>
      <c r="CZ67" s="325"/>
      <c r="DA67" s="316"/>
      <c r="DB67" s="316"/>
      <c r="DC67" s="325"/>
      <c r="DD67" s="316"/>
      <c r="DE67" s="10"/>
      <c r="DF67" s="316"/>
      <c r="DG67" s="325"/>
      <c r="DH67" s="316"/>
      <c r="DI67" s="316"/>
      <c r="DJ67" s="325"/>
      <c r="DK67" s="316"/>
      <c r="DL67" s="5"/>
      <c r="DM67" s="5"/>
      <c r="DN67" s="5"/>
      <c r="DO67" s="191"/>
      <c r="DP67" s="191"/>
    </row>
    <row r="68" spans="2:121">
      <c r="B68" s="5"/>
      <c r="C68" s="5"/>
      <c r="D68" s="315"/>
      <c r="E68" s="315"/>
      <c r="F68" s="315"/>
      <c r="G68" s="315"/>
      <c r="H68" s="315"/>
      <c r="I68" s="316"/>
      <c r="J68" s="316"/>
      <c r="K68" s="316"/>
      <c r="L68" s="316"/>
      <c r="M68" s="316"/>
      <c r="N68" s="10"/>
      <c r="O68" s="5"/>
      <c r="P68" s="315"/>
      <c r="Q68" s="316"/>
      <c r="R68" s="166"/>
      <c r="S68" s="316"/>
      <c r="T68" s="316"/>
      <c r="U68" s="166"/>
      <c r="V68" s="316"/>
      <c r="W68" s="316"/>
      <c r="X68" s="166"/>
      <c r="Y68" s="316"/>
      <c r="Z68" s="316"/>
      <c r="AA68" s="166"/>
      <c r="AB68" s="316"/>
      <c r="AC68" s="316"/>
      <c r="AD68" s="166"/>
      <c r="AE68" s="316"/>
      <c r="AF68" s="316"/>
      <c r="AG68" s="166"/>
      <c r="AH68" s="316"/>
      <c r="AI68" s="316"/>
      <c r="AJ68" s="166"/>
      <c r="AK68" s="316"/>
      <c r="AL68" s="316"/>
      <c r="AM68" s="166"/>
      <c r="AN68" s="316"/>
      <c r="AO68" s="316"/>
      <c r="AP68" s="166"/>
      <c r="AQ68" s="316"/>
      <c r="AR68" s="166"/>
      <c r="AS68" s="166"/>
      <c r="AT68" s="166"/>
      <c r="AU68" s="166"/>
      <c r="AV68" s="166"/>
      <c r="AW68" s="166"/>
      <c r="AX68" s="166"/>
      <c r="AY68" s="166"/>
      <c r="AZ68" s="166"/>
      <c r="BA68" s="166"/>
      <c r="BB68" s="166"/>
      <c r="BC68" s="166"/>
      <c r="BD68" s="166"/>
      <c r="BE68" s="166"/>
      <c r="BF68" s="166"/>
      <c r="BG68" s="166"/>
      <c r="BH68" s="166"/>
      <c r="BI68" s="166"/>
      <c r="BJ68" s="166"/>
      <c r="BK68" s="166"/>
      <c r="BL68" s="166"/>
      <c r="BM68" s="166"/>
      <c r="BN68" s="166"/>
      <c r="BO68" s="166"/>
      <c r="BP68" s="316"/>
      <c r="BQ68" s="166"/>
      <c r="BR68" s="316"/>
      <c r="BS68" s="316"/>
      <c r="BT68" s="5"/>
      <c r="BU68" s="316"/>
      <c r="BV68" s="5"/>
      <c r="BW68" s="316"/>
      <c r="BX68" s="166"/>
      <c r="BY68" s="316"/>
      <c r="BZ68" s="316"/>
      <c r="CA68" s="5"/>
      <c r="CB68" s="316"/>
      <c r="CC68" s="5"/>
      <c r="CD68" s="316"/>
      <c r="CE68" s="166"/>
      <c r="CF68" s="316"/>
      <c r="CG68" s="316"/>
      <c r="CH68" s="5"/>
      <c r="CI68" s="316"/>
      <c r="CJ68" s="5"/>
      <c r="CK68" s="316"/>
      <c r="CL68" s="166"/>
      <c r="CM68" s="316"/>
      <c r="CN68" s="316"/>
      <c r="CO68" s="5"/>
      <c r="CP68" s="316"/>
      <c r="CQ68" s="10"/>
      <c r="CR68" s="316"/>
      <c r="CS68" s="166"/>
      <c r="CT68" s="316"/>
      <c r="CU68" s="316"/>
      <c r="CV68" s="5"/>
      <c r="CW68" s="316"/>
      <c r="CX68" s="10"/>
      <c r="CY68" s="316"/>
      <c r="CZ68" s="325"/>
      <c r="DA68" s="316"/>
      <c r="DB68" s="316"/>
      <c r="DC68" s="325"/>
      <c r="DD68" s="316"/>
      <c r="DE68" s="10"/>
      <c r="DF68" s="316"/>
      <c r="DG68" s="325"/>
      <c r="DH68" s="316"/>
      <c r="DI68" s="316"/>
      <c r="DJ68" s="325"/>
      <c r="DK68" s="316"/>
      <c r="DL68" s="5"/>
      <c r="DM68" s="5"/>
      <c r="DN68" s="5"/>
      <c r="DO68" s="191"/>
      <c r="DP68" s="191"/>
    </row>
    <row r="69" spans="2:121">
      <c r="B69" s="5"/>
      <c r="C69" s="5"/>
      <c r="D69" s="315"/>
      <c r="E69" s="315"/>
      <c r="F69" s="315"/>
      <c r="G69" s="315"/>
      <c r="H69" s="315"/>
      <c r="I69" s="316"/>
      <c r="J69" s="316"/>
      <c r="K69" s="316"/>
      <c r="L69" s="316"/>
      <c r="M69" s="316"/>
      <c r="N69" s="10"/>
      <c r="O69" s="5"/>
      <c r="P69" s="315"/>
      <c r="Q69" s="316"/>
      <c r="R69" s="166"/>
      <c r="S69" s="316"/>
      <c r="T69" s="316"/>
      <c r="U69" s="166"/>
      <c r="V69" s="316"/>
      <c r="W69" s="316"/>
      <c r="X69" s="166"/>
      <c r="Y69" s="316"/>
      <c r="Z69" s="316"/>
      <c r="AA69" s="166"/>
      <c r="AB69" s="316"/>
      <c r="AC69" s="316"/>
      <c r="AD69" s="166"/>
      <c r="AE69" s="316"/>
      <c r="AF69" s="316"/>
      <c r="AG69" s="166"/>
      <c r="AH69" s="316"/>
      <c r="AI69" s="316"/>
      <c r="AJ69" s="166"/>
      <c r="AK69" s="316"/>
      <c r="AL69" s="316"/>
      <c r="AM69" s="166"/>
      <c r="AN69" s="316"/>
      <c r="AO69" s="316"/>
      <c r="AP69" s="166"/>
      <c r="AQ69" s="31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316"/>
      <c r="BQ69" s="166"/>
      <c r="BR69" s="316"/>
      <c r="BS69" s="316"/>
      <c r="BT69" s="5"/>
      <c r="BU69" s="316"/>
      <c r="BV69" s="5"/>
      <c r="BW69" s="316"/>
      <c r="BX69" s="166"/>
      <c r="BY69" s="316"/>
      <c r="BZ69" s="316"/>
      <c r="CA69" s="5"/>
      <c r="CB69" s="316"/>
      <c r="CC69" s="5"/>
      <c r="CD69" s="316"/>
      <c r="CE69" s="166"/>
      <c r="CF69" s="316"/>
      <c r="CG69" s="316"/>
      <c r="CH69" s="5"/>
      <c r="CI69" s="316"/>
      <c r="CJ69" s="5"/>
      <c r="CK69" s="316"/>
      <c r="CL69" s="166"/>
      <c r="CM69" s="316"/>
      <c r="CN69" s="316"/>
      <c r="CO69" s="5"/>
      <c r="CP69" s="316"/>
      <c r="CQ69" s="10"/>
      <c r="CR69" s="316"/>
      <c r="CS69" s="166"/>
      <c r="CT69" s="316"/>
      <c r="CU69" s="316"/>
      <c r="CV69" s="5"/>
      <c r="CW69" s="316"/>
      <c r="CX69" s="10"/>
      <c r="CY69" s="316"/>
      <c r="CZ69" s="325"/>
      <c r="DA69" s="316"/>
      <c r="DB69" s="316"/>
      <c r="DC69" s="325"/>
      <c r="DD69" s="316"/>
      <c r="DE69" s="10"/>
      <c r="DF69" s="316"/>
      <c r="DG69" s="325"/>
      <c r="DH69" s="316"/>
      <c r="DI69" s="316"/>
      <c r="DJ69" s="325"/>
      <c r="DK69" s="316"/>
      <c r="DL69" s="5"/>
      <c r="DM69" s="5"/>
      <c r="DN69" s="5"/>
      <c r="DO69" s="191"/>
      <c r="DP69" s="191"/>
    </row>
    <row r="70" spans="2:121">
      <c r="B70" s="5"/>
      <c r="C70" s="5"/>
      <c r="D70" s="315"/>
      <c r="E70" s="315"/>
      <c r="F70" s="315"/>
      <c r="G70" s="315"/>
      <c r="H70" s="315"/>
      <c r="I70" s="316"/>
      <c r="J70" s="316"/>
      <c r="K70" s="316"/>
      <c r="L70" s="316"/>
      <c r="M70" s="316"/>
      <c r="N70" s="10"/>
      <c r="O70" s="5"/>
      <c r="P70" s="315"/>
      <c r="Q70" s="316"/>
      <c r="R70" s="166"/>
      <c r="S70" s="316"/>
      <c r="T70" s="316"/>
      <c r="U70" s="166"/>
      <c r="V70" s="316"/>
      <c r="W70" s="316"/>
      <c r="X70" s="166"/>
      <c r="Y70" s="316"/>
      <c r="Z70" s="316"/>
      <c r="AA70" s="166"/>
      <c r="AB70" s="316"/>
      <c r="AC70" s="316"/>
      <c r="AD70" s="166"/>
      <c r="AE70" s="316"/>
      <c r="AF70" s="316"/>
      <c r="AG70" s="166"/>
      <c r="AH70" s="316"/>
      <c r="AI70" s="316"/>
      <c r="AJ70" s="166"/>
      <c r="AK70" s="316"/>
      <c r="AL70" s="316"/>
      <c r="AM70" s="166"/>
      <c r="AN70" s="316"/>
      <c r="AO70" s="316"/>
      <c r="AP70" s="166"/>
      <c r="AQ70" s="31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316"/>
      <c r="BQ70" s="166"/>
      <c r="BR70" s="316"/>
      <c r="BS70" s="316"/>
      <c r="BT70" s="5"/>
      <c r="BU70" s="316"/>
      <c r="BV70" s="5"/>
      <c r="BW70" s="316"/>
      <c r="BX70" s="166"/>
      <c r="BY70" s="316"/>
      <c r="BZ70" s="316"/>
      <c r="CA70" s="5"/>
      <c r="CB70" s="316"/>
      <c r="CC70" s="5"/>
      <c r="CD70" s="316"/>
      <c r="CE70" s="166"/>
      <c r="CF70" s="316"/>
      <c r="CG70" s="316"/>
      <c r="CH70" s="5"/>
      <c r="CI70" s="316"/>
      <c r="CJ70" s="5"/>
      <c r="CK70" s="316"/>
      <c r="CL70" s="166"/>
      <c r="CM70" s="316"/>
      <c r="CN70" s="316"/>
      <c r="CO70" s="5"/>
      <c r="CP70" s="316"/>
      <c r="CQ70" s="10"/>
      <c r="CR70" s="316"/>
      <c r="CS70" s="166"/>
      <c r="CT70" s="316"/>
      <c r="CU70" s="316"/>
      <c r="CV70" s="5"/>
      <c r="CW70" s="316"/>
      <c r="CX70" s="10"/>
      <c r="CY70" s="316"/>
      <c r="CZ70" s="325"/>
      <c r="DA70" s="316"/>
      <c r="DB70" s="316"/>
      <c r="DC70" s="325"/>
      <c r="DD70" s="316"/>
      <c r="DE70" s="10"/>
      <c r="DF70" s="316"/>
      <c r="DG70" s="325"/>
      <c r="DH70" s="316"/>
      <c r="DI70" s="316"/>
      <c r="DJ70" s="325"/>
      <c r="DK70" s="316"/>
      <c r="DL70" s="5"/>
      <c r="DM70" s="5"/>
      <c r="DN70" s="5"/>
      <c r="DO70" s="191"/>
      <c r="DP70" s="191"/>
    </row>
    <row r="71" spans="2:121">
      <c r="B71" s="5"/>
      <c r="C71" s="5"/>
      <c r="D71" s="315"/>
      <c r="E71" s="315"/>
      <c r="F71" s="315"/>
      <c r="G71" s="315"/>
      <c r="H71" s="315"/>
      <c r="I71" s="316"/>
      <c r="J71" s="316"/>
      <c r="K71" s="316"/>
      <c r="L71" s="316"/>
      <c r="M71" s="316"/>
      <c r="N71" s="10"/>
      <c r="O71" s="5"/>
      <c r="P71" s="315"/>
      <c r="Q71" s="316"/>
      <c r="R71" s="166"/>
      <c r="S71" s="316"/>
      <c r="T71" s="316"/>
      <c r="U71" s="166"/>
      <c r="V71" s="316"/>
      <c r="W71" s="316"/>
      <c r="X71" s="166"/>
      <c r="Y71" s="316"/>
      <c r="Z71" s="316"/>
      <c r="AA71" s="166"/>
      <c r="AB71" s="316"/>
      <c r="AC71" s="316"/>
      <c r="AD71" s="166"/>
      <c r="AE71" s="316"/>
      <c r="AF71" s="316"/>
      <c r="AG71" s="166"/>
      <c r="AH71" s="316"/>
      <c r="AI71" s="316"/>
      <c r="AJ71" s="166"/>
      <c r="AK71" s="316"/>
      <c r="AL71" s="316"/>
      <c r="AM71" s="166"/>
      <c r="AN71" s="316"/>
      <c r="AO71" s="316"/>
      <c r="AP71" s="166"/>
      <c r="AQ71" s="31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316"/>
      <c r="BQ71" s="166"/>
      <c r="BR71" s="316"/>
      <c r="BS71" s="316"/>
      <c r="BT71" s="5"/>
      <c r="BU71" s="316"/>
      <c r="BV71" s="5"/>
      <c r="BW71" s="316"/>
      <c r="BX71" s="166"/>
      <c r="BY71" s="316"/>
      <c r="BZ71" s="316"/>
      <c r="CA71" s="5"/>
      <c r="CB71" s="316"/>
      <c r="CC71" s="5"/>
      <c r="CD71" s="316"/>
      <c r="CE71" s="166"/>
      <c r="CF71" s="316"/>
      <c r="CG71" s="316"/>
      <c r="CH71" s="5"/>
      <c r="CI71" s="316"/>
      <c r="CJ71" s="5"/>
      <c r="CK71" s="316"/>
      <c r="CL71" s="166"/>
      <c r="CM71" s="316"/>
      <c r="CN71" s="316"/>
      <c r="CO71" s="5"/>
      <c r="CP71" s="316"/>
      <c r="CQ71" s="10"/>
      <c r="CR71" s="316"/>
      <c r="CS71" s="166"/>
      <c r="CT71" s="316"/>
      <c r="CU71" s="316"/>
      <c r="CV71" s="5"/>
      <c r="CW71" s="316"/>
      <c r="CX71" s="10"/>
      <c r="CY71" s="316"/>
      <c r="CZ71" s="325"/>
      <c r="DA71" s="316"/>
      <c r="DB71" s="316"/>
      <c r="DC71" s="325"/>
      <c r="DD71" s="316"/>
      <c r="DE71" s="10"/>
      <c r="DF71" s="316"/>
      <c r="DG71" s="325"/>
      <c r="DH71" s="316"/>
      <c r="DI71" s="316"/>
      <c r="DJ71" s="325"/>
      <c r="DK71" s="316"/>
      <c r="DL71" s="5"/>
      <c r="DM71" s="5"/>
      <c r="DN71" s="5"/>
      <c r="DO71" s="191"/>
      <c r="DP71" s="191"/>
    </row>
    <row r="72" spans="2:121">
      <c r="B72" s="5"/>
      <c r="C72" s="5"/>
      <c r="D72" s="315"/>
      <c r="E72" s="315"/>
      <c r="F72" s="315"/>
      <c r="G72" s="315"/>
      <c r="H72" s="315"/>
      <c r="I72" s="316"/>
      <c r="J72" s="316"/>
      <c r="K72" s="316"/>
      <c r="L72" s="316"/>
      <c r="M72" s="316"/>
      <c r="N72" s="10"/>
      <c r="O72" s="5"/>
      <c r="P72" s="315"/>
      <c r="Q72" s="316"/>
      <c r="R72" s="166"/>
      <c r="S72" s="316"/>
      <c r="T72" s="316"/>
      <c r="U72" s="166"/>
      <c r="V72" s="316"/>
      <c r="W72" s="316"/>
      <c r="X72" s="166"/>
      <c r="Y72" s="316"/>
      <c r="Z72" s="316"/>
      <c r="AA72" s="166"/>
      <c r="AB72" s="316"/>
      <c r="AC72" s="316"/>
      <c r="AD72" s="166"/>
      <c r="AE72" s="316"/>
      <c r="AF72" s="316"/>
      <c r="AG72" s="166"/>
      <c r="AH72" s="316"/>
      <c r="AI72" s="316"/>
      <c r="AJ72" s="166"/>
      <c r="AK72" s="316"/>
      <c r="AL72" s="316"/>
      <c r="AM72" s="166"/>
      <c r="AN72" s="316"/>
      <c r="AO72" s="316"/>
      <c r="AP72" s="166"/>
      <c r="AQ72" s="31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316"/>
      <c r="BQ72" s="166"/>
      <c r="BR72" s="316"/>
      <c r="BS72" s="316"/>
      <c r="BT72" s="5"/>
      <c r="BU72" s="316"/>
      <c r="BV72" s="5"/>
      <c r="BW72" s="316"/>
      <c r="BX72" s="166"/>
      <c r="BY72" s="316"/>
      <c r="BZ72" s="316"/>
      <c r="CA72" s="5"/>
      <c r="CB72" s="316"/>
      <c r="CC72" s="5"/>
      <c r="CD72" s="316"/>
      <c r="CE72" s="166"/>
      <c r="CF72" s="316"/>
      <c r="CG72" s="316"/>
      <c r="CH72" s="5"/>
      <c r="CI72" s="316"/>
      <c r="CJ72" s="5"/>
      <c r="CK72" s="316"/>
      <c r="CL72" s="166"/>
      <c r="CM72" s="316"/>
      <c r="CN72" s="316"/>
      <c r="CO72" s="5"/>
      <c r="CP72" s="316"/>
      <c r="CQ72" s="10"/>
      <c r="CR72" s="316"/>
      <c r="CS72" s="166"/>
      <c r="CT72" s="316"/>
      <c r="CU72" s="316"/>
      <c r="CV72" s="5"/>
      <c r="CW72" s="316"/>
      <c r="CX72" s="10"/>
      <c r="CY72" s="316"/>
      <c r="CZ72" s="325"/>
      <c r="DA72" s="316"/>
      <c r="DB72" s="316"/>
      <c r="DC72" s="325"/>
      <c r="DD72" s="316"/>
      <c r="DE72" s="10"/>
      <c r="DF72" s="316"/>
      <c r="DG72" s="325"/>
      <c r="DH72" s="316"/>
      <c r="DI72" s="316"/>
      <c r="DJ72" s="325"/>
      <c r="DK72" s="316"/>
      <c r="DL72" s="5"/>
      <c r="DM72" s="5"/>
      <c r="DN72" s="5"/>
      <c r="DO72" s="191"/>
      <c r="DP72" s="191"/>
    </row>
    <row r="73" spans="2:121">
      <c r="B73" s="5"/>
      <c r="C73" s="5"/>
      <c r="D73" s="315"/>
      <c r="E73" s="315"/>
      <c r="F73" s="315"/>
      <c r="G73" s="315"/>
      <c r="H73" s="315"/>
      <c r="I73" s="316"/>
      <c r="J73" s="316"/>
      <c r="K73" s="316"/>
      <c r="L73" s="316"/>
      <c r="M73" s="316"/>
      <c r="N73" s="10"/>
      <c r="O73" s="5"/>
      <c r="P73" s="315"/>
      <c r="Q73" s="316"/>
      <c r="R73" s="166"/>
      <c r="S73" s="316"/>
      <c r="T73" s="316"/>
      <c r="U73" s="166"/>
      <c r="V73" s="316"/>
      <c r="W73" s="316"/>
      <c r="X73" s="166"/>
      <c r="Y73" s="316"/>
      <c r="Z73" s="316"/>
      <c r="AA73" s="166"/>
      <c r="AB73" s="316"/>
      <c r="AC73" s="316"/>
      <c r="AD73" s="166"/>
      <c r="AE73" s="316"/>
      <c r="AF73" s="316"/>
      <c r="AG73" s="166"/>
      <c r="AH73" s="316"/>
      <c r="AI73" s="316"/>
      <c r="AJ73" s="166"/>
      <c r="AK73" s="316"/>
      <c r="AL73" s="316"/>
      <c r="AM73" s="166"/>
      <c r="AN73" s="316"/>
      <c r="AO73" s="316"/>
      <c r="AP73" s="166"/>
      <c r="AQ73" s="31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316"/>
      <c r="BQ73" s="166"/>
      <c r="BR73" s="316"/>
      <c r="BS73" s="316"/>
      <c r="BT73" s="5"/>
      <c r="BU73" s="316"/>
      <c r="BV73" s="5"/>
      <c r="BW73" s="316"/>
      <c r="BX73" s="166"/>
      <c r="BY73" s="316"/>
      <c r="BZ73" s="316"/>
      <c r="CA73" s="5"/>
      <c r="CB73" s="316"/>
      <c r="CC73" s="5"/>
      <c r="CD73" s="316"/>
      <c r="CE73" s="166"/>
      <c r="CF73" s="316"/>
      <c r="CG73" s="316"/>
      <c r="CH73" s="5"/>
      <c r="CI73" s="316"/>
      <c r="CJ73" s="5"/>
      <c r="CK73" s="316"/>
      <c r="CL73" s="166"/>
      <c r="CM73" s="316"/>
      <c r="CN73" s="316"/>
      <c r="CO73" s="5"/>
      <c r="CP73" s="316"/>
      <c r="CQ73" s="10"/>
      <c r="CR73" s="316"/>
      <c r="CS73" s="166"/>
      <c r="CT73" s="316"/>
      <c r="CU73" s="316"/>
      <c r="CV73" s="5"/>
      <c r="CW73" s="316"/>
      <c r="CX73" s="10"/>
      <c r="CY73" s="316"/>
      <c r="CZ73" s="325"/>
      <c r="DA73" s="316"/>
      <c r="DB73" s="316"/>
      <c r="DC73" s="325"/>
      <c r="DD73" s="316"/>
      <c r="DE73" s="10"/>
      <c r="DF73" s="316"/>
      <c r="DG73" s="325"/>
      <c r="DH73" s="316"/>
      <c r="DI73" s="316"/>
      <c r="DJ73" s="325"/>
      <c r="DK73" s="316"/>
      <c r="DL73" s="5"/>
      <c r="DM73" s="5"/>
      <c r="DN73" s="5"/>
      <c r="DO73" s="191"/>
      <c r="DP73" s="191"/>
    </row>
    <row r="74" spans="2:121">
      <c r="B74" s="5"/>
      <c r="C74" s="5"/>
      <c r="D74" s="315"/>
      <c r="E74" s="315"/>
      <c r="F74" s="315"/>
      <c r="G74" s="315"/>
      <c r="H74" s="315"/>
      <c r="I74" s="316"/>
      <c r="J74" s="316"/>
      <c r="K74" s="316"/>
      <c r="L74" s="316"/>
      <c r="M74" s="316"/>
      <c r="N74" s="10"/>
      <c r="O74" s="5"/>
      <c r="P74" s="315"/>
      <c r="Q74" s="316"/>
      <c r="R74" s="166"/>
      <c r="S74" s="316"/>
      <c r="T74" s="316"/>
      <c r="U74" s="166"/>
      <c r="V74" s="316"/>
      <c r="W74" s="316"/>
      <c r="X74" s="166"/>
      <c r="Y74" s="316"/>
      <c r="Z74" s="316"/>
      <c r="AA74" s="166"/>
      <c r="AB74" s="316"/>
      <c r="AC74" s="316"/>
      <c r="AD74" s="166"/>
      <c r="AE74" s="316"/>
      <c r="AF74" s="316"/>
      <c r="AG74" s="166"/>
      <c r="AH74" s="316"/>
      <c r="AI74" s="316"/>
      <c r="AJ74" s="166"/>
      <c r="AK74" s="316"/>
      <c r="AL74" s="316"/>
      <c r="AM74" s="166"/>
      <c r="AN74" s="316"/>
      <c r="AO74" s="316"/>
      <c r="AP74" s="166"/>
      <c r="AQ74" s="316"/>
      <c r="AR74" s="166"/>
      <c r="AS74" s="166"/>
      <c r="AT74" s="166"/>
      <c r="AU74" s="166"/>
      <c r="AV74" s="166"/>
      <c r="AW74" s="166"/>
      <c r="AX74" s="166"/>
      <c r="AY74" s="166"/>
      <c r="AZ74" s="166"/>
      <c r="BA74" s="166"/>
      <c r="BB74" s="166"/>
      <c r="BC74" s="166"/>
      <c r="BD74" s="166"/>
      <c r="BE74" s="166"/>
      <c r="BF74" s="166"/>
      <c r="BG74" s="166"/>
      <c r="BH74" s="166"/>
      <c r="BI74" s="166"/>
      <c r="BJ74" s="166"/>
      <c r="BK74" s="166"/>
      <c r="BL74" s="166"/>
      <c r="BM74" s="166"/>
      <c r="BN74" s="166"/>
      <c r="BO74" s="166"/>
      <c r="BP74" s="316"/>
      <c r="BQ74" s="166"/>
      <c r="BR74" s="316"/>
      <c r="BS74" s="316"/>
      <c r="BT74" s="5"/>
      <c r="BU74" s="316"/>
      <c r="BV74" s="5"/>
      <c r="BW74" s="316"/>
      <c r="BX74" s="166"/>
      <c r="BY74" s="316"/>
      <c r="BZ74" s="316"/>
      <c r="CA74" s="5"/>
      <c r="CB74" s="316"/>
      <c r="CC74" s="5"/>
      <c r="CD74" s="316"/>
      <c r="CE74" s="166"/>
      <c r="CF74" s="316"/>
      <c r="CG74" s="316"/>
      <c r="CH74" s="5"/>
      <c r="CI74" s="316"/>
      <c r="CJ74" s="5"/>
      <c r="CK74" s="316"/>
      <c r="CL74" s="166"/>
      <c r="CM74" s="316"/>
      <c r="CN74" s="316"/>
      <c r="CO74" s="5"/>
      <c r="CP74" s="316"/>
      <c r="CQ74" s="10"/>
      <c r="CR74" s="316"/>
      <c r="CS74" s="166"/>
      <c r="CT74" s="316"/>
      <c r="CU74" s="316"/>
      <c r="CV74" s="5"/>
      <c r="CW74" s="316"/>
      <c r="CX74" s="10"/>
      <c r="CY74" s="316"/>
      <c r="CZ74" s="325"/>
      <c r="DA74" s="316"/>
      <c r="DB74" s="316"/>
      <c r="DC74" s="325"/>
      <c r="DD74" s="316"/>
      <c r="DE74" s="10"/>
      <c r="DF74" s="316"/>
      <c r="DG74" s="325"/>
      <c r="DH74" s="316"/>
      <c r="DI74" s="316"/>
      <c r="DJ74" s="325"/>
      <c r="DK74" s="316"/>
      <c r="DL74" s="5"/>
      <c r="DM74" s="5"/>
      <c r="DN74" s="5"/>
      <c r="DO74" s="191"/>
      <c r="DP74" s="191"/>
    </row>
    <row r="75" spans="2:121">
      <c r="B75" s="5"/>
      <c r="C75" s="5"/>
      <c r="D75" s="315"/>
      <c r="E75" s="315"/>
      <c r="F75" s="315"/>
      <c r="G75" s="315"/>
      <c r="H75" s="315"/>
      <c r="I75" s="316"/>
      <c r="J75" s="316"/>
      <c r="K75" s="316"/>
      <c r="L75" s="316"/>
      <c r="M75" s="316"/>
      <c r="N75" s="10"/>
      <c r="O75" s="5"/>
      <c r="P75" s="315"/>
      <c r="Q75" s="316"/>
      <c r="R75" s="166"/>
      <c r="S75" s="316"/>
      <c r="T75" s="316"/>
      <c r="U75" s="166"/>
      <c r="V75" s="316"/>
      <c r="W75" s="316"/>
      <c r="X75" s="166"/>
      <c r="Y75" s="316"/>
      <c r="Z75" s="316"/>
      <c r="AA75" s="166"/>
      <c r="AB75" s="316"/>
      <c r="AC75" s="316"/>
      <c r="AD75" s="166"/>
      <c r="AE75" s="316"/>
      <c r="AF75" s="316"/>
      <c r="AG75" s="166"/>
      <c r="AH75" s="316"/>
      <c r="AI75" s="316"/>
      <c r="AJ75" s="166"/>
      <c r="AK75" s="316"/>
      <c r="AL75" s="316"/>
      <c r="AM75" s="166"/>
      <c r="AN75" s="316"/>
      <c r="AO75" s="316"/>
      <c r="AP75" s="166"/>
      <c r="AQ75" s="316"/>
      <c r="AR75" s="166"/>
      <c r="AS75" s="166"/>
      <c r="AT75" s="166"/>
      <c r="AU75" s="166"/>
      <c r="AV75" s="166"/>
      <c r="AW75" s="166"/>
      <c r="AX75" s="166"/>
      <c r="AY75" s="166"/>
      <c r="AZ75" s="166"/>
      <c r="BA75" s="166"/>
      <c r="BB75" s="166"/>
      <c r="BC75" s="166"/>
      <c r="BD75" s="166"/>
      <c r="BE75" s="166"/>
      <c r="BF75" s="166"/>
      <c r="BG75" s="166"/>
      <c r="BH75" s="166"/>
      <c r="BI75" s="166"/>
      <c r="BJ75" s="166"/>
      <c r="BK75" s="166"/>
      <c r="BL75" s="166"/>
      <c r="BM75" s="166"/>
      <c r="BN75" s="166"/>
      <c r="BO75" s="166"/>
      <c r="BP75" s="316"/>
      <c r="BQ75" s="166"/>
      <c r="BR75" s="316"/>
      <c r="BS75" s="316"/>
      <c r="BT75" s="5"/>
      <c r="BU75" s="316"/>
      <c r="BV75" s="5"/>
      <c r="BW75" s="316"/>
      <c r="BX75" s="166"/>
      <c r="BY75" s="316"/>
      <c r="BZ75" s="316"/>
      <c r="CA75" s="5"/>
      <c r="CB75" s="316"/>
      <c r="CC75" s="5"/>
      <c r="CD75" s="316"/>
      <c r="CE75" s="166"/>
      <c r="CF75" s="316"/>
      <c r="CG75" s="316"/>
      <c r="CH75" s="5"/>
      <c r="CI75" s="316"/>
      <c r="CJ75" s="5"/>
      <c r="CK75" s="316"/>
      <c r="CL75" s="166"/>
      <c r="CM75" s="316"/>
      <c r="CN75" s="316"/>
      <c r="CO75" s="5"/>
      <c r="CP75" s="316"/>
      <c r="CQ75" s="10"/>
      <c r="CR75" s="316"/>
      <c r="CS75" s="166"/>
      <c r="CT75" s="316"/>
      <c r="CU75" s="316"/>
      <c r="CV75" s="5"/>
      <c r="CW75" s="316"/>
      <c r="CX75" s="10"/>
      <c r="CY75" s="316"/>
      <c r="CZ75" s="325"/>
      <c r="DA75" s="316"/>
      <c r="DB75" s="316"/>
      <c r="DC75" s="325"/>
      <c r="DD75" s="316"/>
      <c r="DE75" s="10"/>
      <c r="DF75" s="316"/>
      <c r="DG75" s="325"/>
      <c r="DH75" s="316"/>
      <c r="DI75" s="316"/>
      <c r="DJ75" s="325"/>
      <c r="DK75" s="316"/>
      <c r="DL75" s="5"/>
      <c r="DM75" s="5"/>
      <c r="DN75" s="5"/>
      <c r="DO75" s="191"/>
      <c r="DP75" s="191"/>
    </row>
    <row r="76" spans="2:121">
      <c r="B76" s="5"/>
      <c r="C76" s="5"/>
      <c r="D76" s="315"/>
      <c r="E76" s="315"/>
      <c r="F76" s="315"/>
      <c r="G76" s="315"/>
      <c r="H76" s="315"/>
      <c r="I76" s="316"/>
      <c r="J76" s="316"/>
      <c r="K76" s="316"/>
      <c r="L76" s="316"/>
      <c r="M76" s="316"/>
      <c r="N76" s="10"/>
      <c r="O76" s="5"/>
      <c r="P76" s="315"/>
      <c r="Q76" s="316"/>
      <c r="R76" s="166"/>
      <c r="S76" s="316"/>
      <c r="T76" s="316"/>
      <c r="U76" s="166"/>
      <c r="V76" s="316"/>
      <c r="W76" s="316"/>
      <c r="X76" s="166"/>
      <c r="Y76" s="316"/>
      <c r="Z76" s="316"/>
      <c r="AA76" s="166"/>
      <c r="AB76" s="316"/>
      <c r="AC76" s="316"/>
      <c r="AD76" s="166"/>
      <c r="AE76" s="316"/>
      <c r="AF76" s="316"/>
      <c r="AG76" s="166"/>
      <c r="AH76" s="316"/>
      <c r="AI76" s="316"/>
      <c r="AJ76" s="166"/>
      <c r="AK76" s="316"/>
      <c r="AL76" s="316"/>
      <c r="AM76" s="166"/>
      <c r="AN76" s="316"/>
      <c r="AO76" s="316"/>
      <c r="AP76" s="166"/>
      <c r="AQ76" s="316"/>
      <c r="AR76" s="166"/>
      <c r="AS76" s="166"/>
      <c r="AT76" s="166"/>
      <c r="AU76" s="166"/>
      <c r="AV76" s="166"/>
      <c r="AW76" s="166"/>
      <c r="AX76" s="166"/>
      <c r="AY76" s="166"/>
      <c r="AZ76" s="166"/>
      <c r="BA76" s="166"/>
      <c r="BB76" s="166"/>
      <c r="BC76" s="166"/>
      <c r="BD76" s="166"/>
      <c r="BE76" s="166"/>
      <c r="BF76" s="166"/>
      <c r="BG76" s="166"/>
      <c r="BH76" s="166"/>
      <c r="BI76" s="166"/>
      <c r="BJ76" s="166"/>
      <c r="BK76" s="166"/>
      <c r="BL76" s="166"/>
      <c r="BM76" s="166"/>
      <c r="BN76" s="166"/>
      <c r="BO76" s="166"/>
      <c r="BP76" s="316"/>
      <c r="BQ76" s="166"/>
      <c r="BR76" s="316"/>
      <c r="BS76" s="316"/>
      <c r="BT76" s="5"/>
      <c r="BU76" s="316"/>
      <c r="BV76" s="5"/>
      <c r="BW76" s="316"/>
      <c r="BX76" s="166"/>
      <c r="BY76" s="316"/>
      <c r="BZ76" s="316"/>
      <c r="CA76" s="5"/>
      <c r="CB76" s="316"/>
      <c r="CC76" s="5"/>
      <c r="CD76" s="316"/>
      <c r="CE76" s="166"/>
      <c r="CF76" s="316"/>
      <c r="CG76" s="316"/>
      <c r="CH76" s="5"/>
      <c r="CI76" s="316"/>
      <c r="CJ76" s="5"/>
      <c r="CK76" s="316"/>
      <c r="CL76" s="166"/>
      <c r="CM76" s="316"/>
      <c r="CN76" s="316"/>
      <c r="CO76" s="5"/>
      <c r="CP76" s="316"/>
      <c r="CQ76" s="10"/>
      <c r="CR76" s="316"/>
      <c r="CS76" s="166"/>
      <c r="CT76" s="316"/>
      <c r="CU76" s="316"/>
      <c r="CV76" s="5"/>
      <c r="CW76" s="316"/>
      <c r="CX76" s="10"/>
      <c r="CY76" s="316"/>
      <c r="CZ76" s="325"/>
      <c r="DA76" s="316"/>
      <c r="DB76" s="316"/>
      <c r="DC76" s="325"/>
      <c r="DD76" s="316"/>
      <c r="DE76" s="10"/>
      <c r="DF76" s="316"/>
      <c r="DG76" s="325"/>
      <c r="DH76" s="316"/>
      <c r="DI76" s="316"/>
      <c r="DJ76" s="325"/>
      <c r="DK76" s="316"/>
      <c r="DL76" s="5"/>
      <c r="DM76" s="5"/>
      <c r="DN76" s="5"/>
      <c r="DO76" s="191"/>
      <c r="DP76" s="191"/>
    </row>
    <row r="77" spans="2:121">
      <c r="B77" s="5"/>
      <c r="C77" s="5"/>
      <c r="D77" s="315"/>
      <c r="E77" s="315"/>
      <c r="F77" s="315"/>
      <c r="G77" s="315"/>
      <c r="H77" s="315"/>
      <c r="I77" s="316"/>
      <c r="J77" s="316"/>
      <c r="K77" s="316"/>
      <c r="L77" s="316"/>
      <c r="M77" s="316"/>
      <c r="N77" s="10"/>
      <c r="O77" s="5"/>
      <c r="P77" s="315"/>
      <c r="Q77" s="316"/>
      <c r="R77" s="166"/>
      <c r="S77" s="316"/>
      <c r="T77" s="316"/>
      <c r="U77" s="166"/>
      <c r="V77" s="316"/>
      <c r="W77" s="316"/>
      <c r="X77" s="166"/>
      <c r="Y77" s="316"/>
      <c r="Z77" s="316"/>
      <c r="AA77" s="166"/>
      <c r="AB77" s="316"/>
      <c r="AC77" s="316"/>
      <c r="AD77" s="166"/>
      <c r="AE77" s="316"/>
      <c r="AF77" s="316"/>
      <c r="AG77" s="166"/>
      <c r="AH77" s="316"/>
      <c r="AI77" s="316"/>
      <c r="AJ77" s="166"/>
      <c r="AK77" s="316"/>
      <c r="AL77" s="316"/>
      <c r="AM77" s="166"/>
      <c r="AN77" s="316"/>
      <c r="AO77" s="316"/>
      <c r="AP77" s="166"/>
      <c r="AQ77" s="316"/>
      <c r="AR77" s="166"/>
      <c r="AS77" s="166"/>
      <c r="AT77" s="166"/>
      <c r="AU77" s="166"/>
      <c r="AV77" s="166"/>
      <c r="AW77" s="166"/>
      <c r="AX77" s="166"/>
      <c r="AY77" s="166"/>
      <c r="AZ77" s="166"/>
      <c r="BA77" s="166"/>
      <c r="BB77" s="166"/>
      <c r="BC77" s="166"/>
      <c r="BD77" s="166"/>
      <c r="BE77" s="166"/>
      <c r="BF77" s="166"/>
      <c r="BG77" s="166"/>
      <c r="BH77" s="166"/>
      <c r="BI77" s="166"/>
      <c r="BJ77" s="166"/>
      <c r="BK77" s="166"/>
      <c r="BL77" s="166"/>
      <c r="BM77" s="166"/>
      <c r="BN77" s="166"/>
      <c r="BO77" s="166"/>
      <c r="BP77" s="316"/>
      <c r="BQ77" s="166"/>
      <c r="BR77" s="316"/>
      <c r="BS77" s="316"/>
      <c r="BT77" s="5"/>
      <c r="BU77" s="316"/>
      <c r="BV77" s="5"/>
      <c r="BW77" s="316"/>
      <c r="BX77" s="166"/>
      <c r="BY77" s="316"/>
      <c r="BZ77" s="316"/>
      <c r="CA77" s="5"/>
      <c r="CB77" s="316"/>
      <c r="CC77" s="5"/>
      <c r="CD77" s="316"/>
      <c r="CE77" s="166"/>
      <c r="CF77" s="316"/>
      <c r="CG77" s="316"/>
      <c r="CH77" s="5"/>
      <c r="CI77" s="316"/>
      <c r="CJ77" s="5"/>
      <c r="CK77" s="316"/>
      <c r="CL77" s="166"/>
      <c r="CM77" s="316"/>
      <c r="CN77" s="316"/>
      <c r="CO77" s="5"/>
      <c r="CP77" s="316"/>
      <c r="CQ77" s="10"/>
      <c r="CR77" s="316"/>
      <c r="CS77" s="166"/>
      <c r="CT77" s="316"/>
      <c r="CU77" s="316"/>
      <c r="CV77" s="5"/>
      <c r="CW77" s="316"/>
      <c r="CX77" s="10"/>
      <c r="CY77" s="316"/>
      <c r="CZ77" s="325"/>
      <c r="DA77" s="316"/>
      <c r="DB77" s="316"/>
      <c r="DC77" s="325"/>
      <c r="DD77" s="316"/>
      <c r="DE77" s="10"/>
      <c r="DF77" s="316"/>
      <c r="DG77" s="325"/>
      <c r="DH77" s="316"/>
      <c r="DI77" s="316"/>
      <c r="DJ77" s="325"/>
      <c r="DK77" s="316"/>
      <c r="DL77" s="5"/>
      <c r="DM77" s="5"/>
      <c r="DN77" s="5"/>
      <c r="DO77" s="191"/>
      <c r="DP77" s="191"/>
    </row>
    <row r="78" spans="2:121">
      <c r="B78" s="5"/>
      <c r="C78" s="5"/>
      <c r="D78" s="315"/>
      <c r="E78" s="315"/>
      <c r="F78" s="315"/>
      <c r="G78" s="315"/>
      <c r="H78" s="315"/>
      <c r="I78" s="316"/>
      <c r="J78" s="316"/>
      <c r="K78" s="316"/>
      <c r="L78" s="316"/>
      <c r="M78" s="316"/>
      <c r="N78" s="10"/>
      <c r="O78" s="5"/>
      <c r="P78" s="315"/>
      <c r="Q78" s="316"/>
      <c r="R78" s="166"/>
      <c r="S78" s="316"/>
      <c r="T78" s="316"/>
      <c r="U78" s="166"/>
      <c r="V78" s="316"/>
      <c r="W78" s="316"/>
      <c r="X78" s="166"/>
      <c r="Y78" s="316"/>
      <c r="Z78" s="316"/>
      <c r="AA78" s="166"/>
      <c r="AB78" s="316"/>
      <c r="AC78" s="316"/>
      <c r="AD78" s="166"/>
      <c r="AE78" s="316"/>
      <c r="AF78" s="316"/>
      <c r="AG78" s="166"/>
      <c r="AH78" s="316"/>
      <c r="AI78" s="316"/>
      <c r="AJ78" s="166"/>
      <c r="AK78" s="316"/>
      <c r="AL78" s="316"/>
      <c r="AM78" s="166"/>
      <c r="AN78" s="316"/>
      <c r="AO78" s="316"/>
      <c r="AP78" s="166"/>
      <c r="AQ78" s="31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316"/>
      <c r="BQ78" s="166"/>
      <c r="BR78" s="316"/>
      <c r="BS78" s="316"/>
      <c r="BT78" s="5"/>
      <c r="BU78" s="316"/>
      <c r="BV78" s="5"/>
      <c r="BW78" s="316"/>
      <c r="BX78" s="166"/>
      <c r="BY78" s="316"/>
      <c r="BZ78" s="316"/>
      <c r="CA78" s="5"/>
      <c r="CB78" s="316"/>
      <c r="CC78" s="5"/>
      <c r="CD78" s="316"/>
      <c r="CE78" s="166"/>
      <c r="CF78" s="316"/>
      <c r="CG78" s="316"/>
      <c r="CH78" s="5"/>
      <c r="CI78" s="316"/>
      <c r="CJ78" s="5"/>
      <c r="CK78" s="316"/>
      <c r="CL78" s="166"/>
      <c r="CM78" s="316"/>
      <c r="CN78" s="316"/>
      <c r="CO78" s="5"/>
      <c r="CP78" s="316"/>
      <c r="CQ78" s="10"/>
      <c r="CR78" s="316"/>
      <c r="CS78" s="166"/>
      <c r="CT78" s="316"/>
      <c r="CU78" s="316"/>
      <c r="CV78" s="5"/>
      <c r="CW78" s="316"/>
      <c r="CX78" s="10"/>
      <c r="CY78" s="316"/>
      <c r="CZ78" s="325"/>
      <c r="DA78" s="316"/>
      <c r="DB78" s="316"/>
      <c r="DC78" s="325"/>
      <c r="DD78" s="316"/>
      <c r="DE78" s="10"/>
      <c r="DF78" s="316"/>
      <c r="DG78" s="325"/>
      <c r="DH78" s="316"/>
      <c r="DI78" s="316"/>
      <c r="DJ78" s="325"/>
      <c r="DK78" s="316"/>
      <c r="DL78" s="5"/>
      <c r="DM78" s="5"/>
      <c r="DN78" s="5"/>
      <c r="DO78" s="191"/>
      <c r="DP78" s="191"/>
    </row>
    <row r="79" spans="2:121">
      <c r="B79" s="5"/>
      <c r="C79" s="5"/>
      <c r="D79" s="315"/>
      <c r="E79" s="315"/>
      <c r="F79" s="315"/>
      <c r="G79" s="315"/>
      <c r="H79" s="315"/>
      <c r="I79" s="316"/>
      <c r="J79" s="316"/>
      <c r="K79" s="316"/>
      <c r="L79" s="316"/>
      <c r="M79" s="316"/>
      <c r="N79" s="10"/>
      <c r="O79" s="5"/>
      <c r="P79" s="315"/>
      <c r="Q79" s="316"/>
      <c r="R79" s="166"/>
      <c r="S79" s="316"/>
      <c r="T79" s="316"/>
      <c r="U79" s="166"/>
      <c r="V79" s="316"/>
      <c r="W79" s="316"/>
      <c r="X79" s="166"/>
      <c r="Y79" s="316"/>
      <c r="Z79" s="316"/>
      <c r="AA79" s="166"/>
      <c r="AB79" s="316"/>
      <c r="AC79" s="316"/>
      <c r="AD79" s="166"/>
      <c r="AE79" s="316"/>
      <c r="AF79" s="316"/>
      <c r="AG79" s="166"/>
      <c r="AH79" s="316"/>
      <c r="AI79" s="316"/>
      <c r="AJ79" s="166"/>
      <c r="AK79" s="316"/>
      <c r="AL79" s="316"/>
      <c r="AM79" s="166"/>
      <c r="AN79" s="316"/>
      <c r="AO79" s="316"/>
      <c r="AP79" s="166"/>
      <c r="AQ79" s="31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316"/>
      <c r="BQ79" s="166"/>
      <c r="BR79" s="316"/>
      <c r="BS79" s="316"/>
      <c r="BT79" s="5"/>
      <c r="BU79" s="316"/>
      <c r="BV79" s="5"/>
      <c r="BW79" s="316"/>
      <c r="BX79" s="166"/>
      <c r="BY79" s="316"/>
      <c r="BZ79" s="316"/>
      <c r="CA79" s="5"/>
      <c r="CB79" s="316"/>
      <c r="CC79" s="5"/>
      <c r="CD79" s="316"/>
      <c r="CE79" s="166"/>
      <c r="CF79" s="316"/>
      <c r="CG79" s="316"/>
      <c r="CH79" s="5"/>
      <c r="CI79" s="316"/>
      <c r="CJ79" s="5"/>
      <c r="CK79" s="316"/>
      <c r="CL79" s="166"/>
      <c r="CM79" s="316"/>
      <c r="CN79" s="316"/>
      <c r="CO79" s="5"/>
      <c r="CP79" s="316"/>
      <c r="CQ79" s="10"/>
      <c r="CR79" s="316"/>
      <c r="CS79" s="166"/>
      <c r="CT79" s="316"/>
      <c r="CU79" s="316"/>
      <c r="CV79" s="5"/>
      <c r="CW79" s="316"/>
      <c r="CX79" s="10"/>
      <c r="CY79" s="316"/>
      <c r="CZ79" s="325"/>
      <c r="DA79" s="316"/>
      <c r="DB79" s="316"/>
      <c r="DC79" s="325"/>
      <c r="DD79" s="316"/>
      <c r="DE79" s="10"/>
      <c r="DF79" s="316"/>
      <c r="DG79" s="325"/>
      <c r="DH79" s="316"/>
      <c r="DI79" s="316"/>
      <c r="DJ79" s="325"/>
      <c r="DK79" s="316"/>
      <c r="DL79" s="5"/>
      <c r="DM79" s="5"/>
      <c r="DN79" s="5"/>
      <c r="DO79" s="191"/>
      <c r="DP79" s="191"/>
    </row>
    <row r="80" spans="2:121">
      <c r="B80" s="5"/>
      <c r="C80" s="5"/>
      <c r="D80" s="315"/>
      <c r="E80" s="315"/>
      <c r="F80" s="315"/>
      <c r="G80" s="315"/>
      <c r="H80" s="315"/>
      <c r="I80" s="316"/>
      <c r="J80" s="316"/>
      <c r="K80" s="316"/>
      <c r="L80" s="316"/>
      <c r="M80" s="316"/>
      <c r="N80" s="10"/>
      <c r="O80" s="5"/>
      <c r="P80" s="315"/>
      <c r="Q80" s="316"/>
      <c r="R80" s="166"/>
      <c r="S80" s="316"/>
      <c r="T80" s="316"/>
      <c r="U80" s="166"/>
      <c r="V80" s="316"/>
      <c r="W80" s="316"/>
      <c r="X80" s="166"/>
      <c r="Y80" s="316"/>
      <c r="Z80" s="316"/>
      <c r="AA80" s="166"/>
      <c r="AB80" s="316"/>
      <c r="AC80" s="316"/>
      <c r="AD80" s="166"/>
      <c r="AE80" s="316"/>
      <c r="AF80" s="316"/>
      <c r="AG80" s="166"/>
      <c r="AH80" s="316"/>
      <c r="AI80" s="316"/>
      <c r="AJ80" s="166"/>
      <c r="AK80" s="316"/>
      <c r="AL80" s="316"/>
      <c r="AM80" s="166"/>
      <c r="AN80" s="316"/>
      <c r="AO80" s="316"/>
      <c r="AP80" s="166"/>
      <c r="AQ80" s="31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316"/>
      <c r="BQ80" s="166"/>
      <c r="BR80" s="316"/>
      <c r="BS80" s="316"/>
      <c r="BT80" s="5"/>
      <c r="BU80" s="316"/>
      <c r="BV80" s="5"/>
      <c r="BW80" s="316"/>
      <c r="BX80" s="166"/>
      <c r="BY80" s="316"/>
      <c r="BZ80" s="316"/>
      <c r="CA80" s="5"/>
      <c r="CB80" s="316"/>
      <c r="CC80" s="5"/>
      <c r="CD80" s="316"/>
      <c r="CE80" s="166"/>
      <c r="CF80" s="316"/>
      <c r="CG80" s="316"/>
      <c r="CH80" s="5"/>
      <c r="CI80" s="316"/>
      <c r="CJ80" s="5"/>
      <c r="CK80" s="316"/>
      <c r="CL80" s="166"/>
      <c r="CM80" s="316"/>
      <c r="CN80" s="316"/>
      <c r="CO80" s="5"/>
      <c r="CP80" s="316"/>
      <c r="CQ80" s="10"/>
      <c r="CR80" s="316"/>
      <c r="CS80" s="166"/>
      <c r="CT80" s="316"/>
      <c r="CU80" s="316"/>
      <c r="CV80" s="5"/>
      <c r="CW80" s="316"/>
      <c r="CX80" s="10"/>
      <c r="CY80" s="316"/>
      <c r="CZ80" s="325"/>
      <c r="DA80" s="316"/>
      <c r="DB80" s="316"/>
      <c r="DC80" s="325"/>
      <c r="DD80" s="316"/>
      <c r="DE80" s="10"/>
      <c r="DF80" s="316"/>
      <c r="DG80" s="325"/>
      <c r="DH80" s="316"/>
      <c r="DI80" s="316"/>
      <c r="DJ80" s="325"/>
      <c r="DK80" s="316"/>
      <c r="DL80" s="5"/>
      <c r="DM80" s="5"/>
      <c r="DN80" s="5"/>
      <c r="DO80" s="191"/>
      <c r="DP80" s="191"/>
    </row>
    <row r="81" spans="4:115">
      <c r="D81" s="315"/>
      <c r="E81" s="315"/>
      <c r="F81" s="315"/>
      <c r="G81" s="315"/>
      <c r="H81" s="315"/>
      <c r="I81" s="316"/>
      <c r="J81" s="316"/>
      <c r="K81" s="316"/>
      <c r="L81" s="316"/>
      <c r="M81" s="316"/>
      <c r="N81" s="10"/>
      <c r="O81" s="5"/>
      <c r="P81" s="315"/>
      <c r="Q81" s="316"/>
      <c r="R81" s="166"/>
      <c r="S81" s="316"/>
      <c r="T81" s="316"/>
      <c r="U81" s="166"/>
      <c r="V81" s="316"/>
      <c r="W81" s="316"/>
      <c r="X81" s="166"/>
      <c r="Y81" s="316"/>
      <c r="Z81" s="316"/>
      <c r="AA81" s="166"/>
      <c r="AB81" s="316"/>
      <c r="AC81" s="316"/>
      <c r="AD81" s="166"/>
      <c r="AE81" s="316"/>
      <c r="AF81" s="316"/>
      <c r="AG81" s="166"/>
      <c r="AH81" s="316"/>
      <c r="AI81" s="316"/>
      <c r="AJ81" s="166"/>
      <c r="AK81" s="316"/>
      <c r="AL81" s="316"/>
      <c r="AM81" s="166"/>
      <c r="AN81" s="316"/>
      <c r="AO81" s="316"/>
      <c r="AP81" s="166"/>
      <c r="AQ81" s="31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316"/>
      <c r="BQ81" s="166"/>
      <c r="BR81" s="316"/>
      <c r="BS81" s="316"/>
      <c r="BT81" s="5"/>
      <c r="BU81" s="316"/>
      <c r="BV81" s="5"/>
      <c r="BW81" s="316"/>
      <c r="BX81" s="166"/>
      <c r="BY81" s="316"/>
      <c r="BZ81" s="316"/>
      <c r="CA81" s="5"/>
      <c r="CB81" s="316"/>
      <c r="CC81" s="5"/>
      <c r="CD81" s="316"/>
      <c r="CE81" s="166"/>
      <c r="CF81" s="316"/>
      <c r="CG81" s="316"/>
      <c r="CH81" s="5"/>
      <c r="CI81" s="316"/>
      <c r="CJ81" s="5"/>
      <c r="CK81" s="316"/>
      <c r="CL81" s="166"/>
      <c r="CM81" s="316"/>
      <c r="CN81" s="316"/>
      <c r="CO81" s="5"/>
      <c r="CP81" s="316"/>
      <c r="CQ81" s="10"/>
      <c r="CR81" s="316"/>
      <c r="CS81" s="166"/>
      <c r="CT81" s="316"/>
      <c r="CU81" s="316"/>
      <c r="CV81" s="5"/>
      <c r="CW81" s="316"/>
      <c r="CX81" s="10"/>
      <c r="CY81" s="316"/>
      <c r="CZ81" s="325"/>
      <c r="DA81" s="316"/>
      <c r="DB81" s="316"/>
      <c r="DC81" s="325"/>
      <c r="DD81" s="316"/>
      <c r="DE81" s="10"/>
      <c r="DF81" s="316"/>
      <c r="DG81" s="325"/>
      <c r="DH81" s="316"/>
      <c r="DI81" s="316"/>
      <c r="DJ81" s="325"/>
      <c r="DK81" s="316"/>
    </row>
    <row r="82" spans="4:115">
      <c r="D82" s="315"/>
      <c r="E82" s="315"/>
      <c r="F82" s="315"/>
      <c r="G82" s="315"/>
      <c r="H82" s="315"/>
      <c r="I82" s="316"/>
      <c r="J82" s="316"/>
      <c r="K82" s="316"/>
      <c r="L82" s="316"/>
      <c r="M82" s="316"/>
      <c r="N82" s="10"/>
      <c r="O82" s="5"/>
      <c r="P82" s="315"/>
      <c r="Q82" s="316"/>
      <c r="R82" s="166"/>
      <c r="S82" s="316"/>
      <c r="T82" s="316"/>
      <c r="U82" s="166"/>
      <c r="V82" s="316"/>
      <c r="W82" s="316"/>
      <c r="X82" s="166"/>
      <c r="Y82" s="316"/>
      <c r="Z82" s="316"/>
      <c r="AA82" s="166"/>
      <c r="AB82" s="316"/>
      <c r="AC82" s="316"/>
      <c r="AD82" s="166"/>
      <c r="AE82" s="316"/>
      <c r="AF82" s="316"/>
      <c r="AG82" s="166"/>
      <c r="AH82" s="316"/>
      <c r="AI82" s="316"/>
      <c r="AJ82" s="166"/>
      <c r="AK82" s="316"/>
      <c r="AL82" s="316"/>
      <c r="AM82" s="166"/>
      <c r="AN82" s="316"/>
      <c r="AO82" s="316"/>
      <c r="AP82" s="166"/>
      <c r="AQ82" s="31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316"/>
      <c r="BQ82" s="166"/>
      <c r="BR82" s="316"/>
      <c r="BS82" s="316"/>
      <c r="BT82" s="5"/>
      <c r="BU82" s="316"/>
      <c r="BV82" s="5"/>
      <c r="BW82" s="316"/>
      <c r="BX82" s="166"/>
      <c r="BY82" s="316"/>
      <c r="BZ82" s="316"/>
      <c r="CA82" s="5"/>
      <c r="CB82" s="316"/>
      <c r="CC82" s="5"/>
      <c r="CD82" s="316"/>
      <c r="CE82" s="166"/>
      <c r="CF82" s="316"/>
      <c r="CG82" s="316"/>
      <c r="CH82" s="5"/>
      <c r="CI82" s="316"/>
      <c r="CJ82" s="5"/>
      <c r="CK82" s="316"/>
      <c r="CL82" s="166"/>
      <c r="CM82" s="316"/>
      <c r="CN82" s="316"/>
      <c r="CO82" s="5"/>
      <c r="CP82" s="316"/>
      <c r="CQ82" s="10"/>
      <c r="CR82" s="316"/>
      <c r="CS82" s="166"/>
      <c r="CT82" s="316"/>
      <c r="CU82" s="316"/>
      <c r="CV82" s="5"/>
      <c r="CW82" s="316"/>
      <c r="CX82" s="10"/>
      <c r="CY82" s="316"/>
      <c r="CZ82" s="325"/>
      <c r="DA82" s="316"/>
      <c r="DB82" s="316"/>
      <c r="DC82" s="325"/>
      <c r="DD82" s="316"/>
      <c r="DE82" s="10"/>
      <c r="DF82" s="316"/>
      <c r="DG82" s="325"/>
      <c r="DH82" s="316"/>
      <c r="DI82" s="316"/>
      <c r="DJ82" s="325"/>
      <c r="DK82" s="316"/>
    </row>
    <row r="83" spans="4:115">
      <c r="D83" s="315"/>
      <c r="E83" s="315"/>
      <c r="F83" s="315"/>
      <c r="G83" s="315"/>
      <c r="H83" s="315"/>
      <c r="I83" s="316"/>
      <c r="J83" s="316"/>
      <c r="K83" s="316"/>
      <c r="L83" s="316"/>
      <c r="M83" s="316"/>
      <c r="N83" s="10"/>
      <c r="O83" s="5"/>
      <c r="P83" s="315"/>
      <c r="Q83" s="316"/>
      <c r="R83" s="166"/>
      <c r="S83" s="316"/>
      <c r="T83" s="316"/>
      <c r="U83" s="166"/>
      <c r="V83" s="316"/>
      <c r="W83" s="316"/>
      <c r="X83" s="166"/>
      <c r="Y83" s="316"/>
      <c r="Z83" s="316"/>
      <c r="AA83" s="166"/>
      <c r="AB83" s="316"/>
      <c r="AC83" s="316"/>
      <c r="AD83" s="166"/>
      <c r="AE83" s="316"/>
      <c r="AF83" s="316"/>
      <c r="AG83" s="166"/>
      <c r="AH83" s="316"/>
      <c r="AI83" s="316"/>
      <c r="AJ83" s="166"/>
      <c r="AK83" s="316"/>
      <c r="AL83" s="316"/>
      <c r="AM83" s="166"/>
      <c r="AN83" s="316"/>
      <c r="AO83" s="316"/>
      <c r="AP83" s="166"/>
      <c r="AQ83" s="31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316"/>
      <c r="BQ83" s="166"/>
      <c r="BR83" s="316"/>
      <c r="BS83" s="316"/>
      <c r="BT83" s="5"/>
      <c r="BU83" s="316"/>
      <c r="BV83" s="5"/>
      <c r="BW83" s="316"/>
      <c r="BX83" s="166"/>
      <c r="BY83" s="316"/>
      <c r="BZ83" s="316"/>
      <c r="CA83" s="5"/>
      <c r="CB83" s="316"/>
      <c r="CC83" s="5"/>
      <c r="CD83" s="316"/>
      <c r="CE83" s="166"/>
      <c r="CF83" s="316"/>
      <c r="CG83" s="316"/>
      <c r="CH83" s="5"/>
      <c r="CI83" s="316"/>
      <c r="CJ83" s="5"/>
      <c r="CK83" s="316"/>
      <c r="CL83" s="166"/>
      <c r="CM83" s="316"/>
      <c r="CN83" s="316"/>
      <c r="CO83" s="5"/>
      <c r="CP83" s="316"/>
      <c r="CQ83" s="10"/>
      <c r="CR83" s="316"/>
      <c r="CS83" s="166"/>
      <c r="CT83" s="316"/>
      <c r="CU83" s="316"/>
      <c r="CV83" s="5"/>
      <c r="CW83" s="316"/>
      <c r="CX83" s="10"/>
      <c r="CY83" s="316"/>
      <c r="CZ83" s="325"/>
      <c r="DA83" s="316"/>
      <c r="DB83" s="316"/>
      <c r="DC83" s="325"/>
      <c r="DD83" s="316"/>
      <c r="DE83" s="10"/>
      <c r="DF83" s="316"/>
      <c r="DG83" s="325"/>
      <c r="DH83" s="316"/>
      <c r="DI83" s="316"/>
      <c r="DJ83" s="325"/>
      <c r="DK83" s="316"/>
    </row>
    <row r="84" spans="4:115">
      <c r="D84" s="315"/>
      <c r="E84" s="315"/>
      <c r="F84" s="315"/>
      <c r="G84" s="315"/>
      <c r="H84" s="315"/>
      <c r="I84" s="316"/>
      <c r="J84" s="316"/>
      <c r="K84" s="316"/>
      <c r="L84" s="316"/>
      <c r="M84" s="316"/>
      <c r="N84" s="10"/>
      <c r="O84" s="5"/>
      <c r="P84" s="315"/>
      <c r="Q84" s="316"/>
      <c r="R84" s="166"/>
      <c r="S84" s="316"/>
      <c r="T84" s="316"/>
      <c r="U84" s="166"/>
      <c r="V84" s="316"/>
      <c r="W84" s="316"/>
      <c r="X84" s="166"/>
      <c r="Y84" s="316"/>
      <c r="Z84" s="316"/>
      <c r="AA84" s="166"/>
      <c r="AB84" s="316"/>
      <c r="AC84" s="316"/>
      <c r="AD84" s="166"/>
      <c r="AE84" s="316"/>
      <c r="AF84" s="316"/>
      <c r="AG84" s="166"/>
      <c r="AH84" s="316"/>
      <c r="AI84" s="316"/>
      <c r="AJ84" s="166"/>
      <c r="AK84" s="316"/>
      <c r="AL84" s="316"/>
      <c r="AM84" s="166"/>
      <c r="AN84" s="316"/>
      <c r="AO84" s="316"/>
      <c r="AP84" s="166"/>
      <c r="AQ84" s="31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316"/>
      <c r="BQ84" s="166"/>
      <c r="BR84" s="316"/>
      <c r="BS84" s="316"/>
      <c r="BT84" s="5"/>
      <c r="BU84" s="316"/>
      <c r="BV84" s="5"/>
      <c r="BW84" s="316"/>
      <c r="BX84" s="166"/>
      <c r="BY84" s="316"/>
      <c r="BZ84" s="316"/>
      <c r="CA84" s="5"/>
      <c r="CB84" s="316"/>
      <c r="CC84" s="5"/>
      <c r="CD84" s="316"/>
      <c r="CE84" s="166"/>
      <c r="CF84" s="316"/>
      <c r="CG84" s="316"/>
      <c r="CH84" s="5"/>
      <c r="CI84" s="316"/>
      <c r="CJ84" s="5"/>
      <c r="CK84" s="316"/>
      <c r="CL84" s="166"/>
      <c r="CM84" s="316"/>
      <c r="CN84" s="316"/>
      <c r="CO84" s="5"/>
      <c r="CP84" s="316"/>
      <c r="CQ84" s="10"/>
      <c r="CR84" s="316"/>
      <c r="CS84" s="166"/>
      <c r="CT84" s="316"/>
      <c r="CU84" s="316"/>
      <c r="CV84" s="5"/>
      <c r="CW84" s="316"/>
      <c r="CX84" s="10"/>
      <c r="CY84" s="316"/>
      <c r="CZ84" s="325"/>
      <c r="DA84" s="316"/>
      <c r="DB84" s="316"/>
      <c r="DC84" s="325"/>
      <c r="DD84" s="316"/>
      <c r="DE84" s="10"/>
      <c r="DF84" s="316"/>
      <c r="DG84" s="325"/>
      <c r="DH84" s="316"/>
      <c r="DI84" s="316"/>
      <c r="DJ84" s="325"/>
      <c r="DK84" s="316"/>
    </row>
    <row r="85" spans="4:115">
      <c r="D85" s="315"/>
      <c r="E85" s="315"/>
      <c r="F85" s="315"/>
      <c r="G85" s="315"/>
      <c r="H85" s="315"/>
      <c r="I85" s="316"/>
      <c r="J85" s="316"/>
      <c r="K85" s="316"/>
      <c r="L85" s="316"/>
      <c r="M85" s="316"/>
      <c r="N85" s="10"/>
      <c r="O85" s="5"/>
      <c r="P85" s="315"/>
      <c r="Q85" s="316"/>
      <c r="R85" s="166"/>
      <c r="S85" s="316"/>
      <c r="T85" s="316"/>
      <c r="U85" s="166"/>
      <c r="V85" s="316"/>
      <c r="W85" s="316"/>
      <c r="X85" s="166"/>
      <c r="Y85" s="316"/>
      <c r="Z85" s="316"/>
      <c r="AA85" s="166"/>
      <c r="AB85" s="316"/>
      <c r="AC85" s="316"/>
      <c r="AD85" s="166"/>
      <c r="AE85" s="316"/>
      <c r="AF85" s="316"/>
      <c r="AG85" s="166"/>
      <c r="AH85" s="316"/>
      <c r="AI85" s="316"/>
      <c r="AJ85" s="166"/>
      <c r="AK85" s="316"/>
      <c r="AL85" s="316"/>
      <c r="AM85" s="166"/>
      <c r="AN85" s="316"/>
      <c r="AO85" s="316"/>
      <c r="AP85" s="166"/>
      <c r="AQ85" s="316"/>
      <c r="AR85" s="166"/>
      <c r="AS85" s="166"/>
      <c r="AT85" s="166"/>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316"/>
      <c r="BQ85" s="166"/>
      <c r="BR85" s="316"/>
      <c r="BS85" s="316"/>
      <c r="BT85" s="5"/>
      <c r="BU85" s="316"/>
      <c r="BV85" s="5"/>
      <c r="BW85" s="316"/>
      <c r="BX85" s="166"/>
      <c r="BY85" s="316"/>
      <c r="BZ85" s="316"/>
      <c r="CA85" s="5"/>
      <c r="CB85" s="316"/>
      <c r="CC85" s="5"/>
      <c r="CD85" s="316"/>
      <c r="CE85" s="166"/>
      <c r="CF85" s="316"/>
      <c r="CG85" s="316"/>
      <c r="CH85" s="5"/>
      <c r="CI85" s="316"/>
      <c r="CJ85" s="5"/>
      <c r="CK85" s="316"/>
      <c r="CL85" s="166"/>
      <c r="CM85" s="316"/>
      <c r="CN85" s="316"/>
      <c r="CO85" s="5"/>
      <c r="CP85" s="316"/>
      <c r="CQ85" s="10"/>
      <c r="CR85" s="316"/>
      <c r="CS85" s="166"/>
      <c r="CT85" s="316"/>
      <c r="CU85" s="316"/>
      <c r="CV85" s="5"/>
      <c r="CW85" s="316"/>
      <c r="CX85" s="10"/>
      <c r="CY85" s="316"/>
      <c r="CZ85" s="325"/>
      <c r="DA85" s="316"/>
      <c r="DB85" s="316"/>
      <c r="DC85" s="325"/>
      <c r="DD85" s="316"/>
      <c r="DE85" s="10"/>
      <c r="DF85" s="316"/>
      <c r="DG85" s="325"/>
      <c r="DH85" s="316"/>
      <c r="DI85" s="316"/>
      <c r="DJ85" s="325"/>
      <c r="DK85" s="316"/>
    </row>
    <row r="86" spans="4:115">
      <c r="D86" s="315"/>
      <c r="E86" s="315"/>
      <c r="F86" s="315"/>
      <c r="G86" s="315"/>
      <c r="H86" s="315"/>
      <c r="I86" s="316"/>
      <c r="J86" s="316"/>
      <c r="K86" s="316"/>
      <c r="L86" s="316"/>
      <c r="M86" s="316"/>
      <c r="N86" s="10"/>
      <c r="O86" s="5"/>
      <c r="P86" s="315"/>
      <c r="Q86" s="316"/>
      <c r="R86" s="166"/>
      <c r="S86" s="316"/>
      <c r="T86" s="316"/>
      <c r="U86" s="166"/>
      <c r="V86" s="316"/>
      <c r="W86" s="316"/>
      <c r="X86" s="166"/>
      <c r="Y86" s="316"/>
      <c r="Z86" s="316"/>
      <c r="AA86" s="166"/>
      <c r="AB86" s="316"/>
      <c r="AC86" s="316"/>
      <c r="AD86" s="166"/>
      <c r="AE86" s="316"/>
      <c r="AF86" s="316"/>
      <c r="AG86" s="166"/>
      <c r="AH86" s="316"/>
      <c r="AI86" s="316"/>
      <c r="AJ86" s="166"/>
      <c r="AK86" s="316"/>
      <c r="AL86" s="316"/>
      <c r="AM86" s="166"/>
      <c r="AN86" s="316"/>
      <c r="AO86" s="316"/>
      <c r="AP86" s="166"/>
      <c r="AQ86" s="316"/>
      <c r="AR86" s="166"/>
      <c r="AS86" s="166"/>
      <c r="AT86" s="166"/>
      <c r="AU86" s="166"/>
      <c r="AV86" s="166"/>
      <c r="AW86" s="166"/>
      <c r="AX86" s="166"/>
      <c r="AY86" s="166"/>
      <c r="AZ86" s="166"/>
      <c r="BA86" s="166"/>
      <c r="BB86" s="166"/>
      <c r="BC86" s="166"/>
      <c r="BD86" s="166"/>
      <c r="BE86" s="166"/>
      <c r="BF86" s="166"/>
      <c r="BG86" s="166"/>
      <c r="BH86" s="166"/>
      <c r="BI86" s="166"/>
      <c r="BJ86" s="166"/>
      <c r="BK86" s="166"/>
      <c r="BL86" s="166"/>
      <c r="BM86" s="166"/>
      <c r="BN86" s="166"/>
      <c r="BO86" s="166"/>
      <c r="BP86" s="316"/>
      <c r="BQ86" s="166"/>
      <c r="BR86" s="316"/>
      <c r="BS86" s="316"/>
      <c r="BT86" s="5"/>
      <c r="BU86" s="316"/>
      <c r="BV86" s="5"/>
      <c r="BW86" s="316"/>
      <c r="BX86" s="166"/>
      <c r="BY86" s="316"/>
      <c r="BZ86" s="316"/>
      <c r="CA86" s="5"/>
      <c r="CB86" s="316"/>
      <c r="CC86" s="5"/>
      <c r="CD86" s="316"/>
      <c r="CE86" s="166"/>
      <c r="CF86" s="316"/>
      <c r="CG86" s="316"/>
      <c r="CH86" s="5"/>
      <c r="CI86" s="316"/>
      <c r="CJ86" s="5"/>
      <c r="CK86" s="316"/>
      <c r="CL86" s="166"/>
      <c r="CM86" s="316"/>
      <c r="CN86" s="316"/>
      <c r="CO86" s="5"/>
      <c r="CP86" s="316"/>
      <c r="CQ86" s="10"/>
      <c r="CR86" s="316"/>
      <c r="CS86" s="166"/>
      <c r="CT86" s="316"/>
      <c r="CU86" s="316"/>
      <c r="CV86" s="5"/>
      <c r="CW86" s="316"/>
      <c r="CX86" s="10"/>
      <c r="CY86" s="316"/>
      <c r="CZ86" s="325"/>
      <c r="DA86" s="316"/>
      <c r="DB86" s="316"/>
      <c r="DC86" s="325"/>
      <c r="DD86" s="316"/>
      <c r="DE86" s="10"/>
      <c r="DF86" s="316"/>
      <c r="DG86" s="325"/>
      <c r="DH86" s="316"/>
      <c r="DI86" s="316"/>
      <c r="DJ86" s="325"/>
      <c r="DK86" s="316"/>
    </row>
    <row r="87" spans="4:115">
      <c r="D87" s="315"/>
      <c r="E87" s="315"/>
      <c r="F87" s="315"/>
      <c r="G87" s="315"/>
      <c r="H87" s="315"/>
      <c r="I87" s="316"/>
      <c r="J87" s="316"/>
      <c r="K87" s="316"/>
      <c r="L87" s="316"/>
      <c r="M87" s="316"/>
      <c r="N87" s="10"/>
      <c r="O87" s="5"/>
      <c r="P87" s="315"/>
      <c r="Q87" s="316"/>
      <c r="R87" s="166"/>
      <c r="S87" s="316"/>
      <c r="T87" s="316"/>
      <c r="U87" s="166"/>
      <c r="V87" s="316"/>
      <c r="W87" s="316"/>
      <c r="X87" s="166"/>
      <c r="Y87" s="316"/>
      <c r="Z87" s="316"/>
      <c r="AA87" s="166"/>
      <c r="AB87" s="316"/>
      <c r="AC87" s="316"/>
      <c r="AD87" s="166"/>
      <c r="AE87" s="316"/>
      <c r="AF87" s="316"/>
      <c r="AG87" s="166"/>
      <c r="AH87" s="316"/>
      <c r="AI87" s="316"/>
      <c r="AJ87" s="166"/>
      <c r="AK87" s="316"/>
      <c r="AL87" s="316"/>
      <c r="AM87" s="166"/>
      <c r="AN87" s="316"/>
      <c r="AO87" s="316"/>
      <c r="AP87" s="166"/>
      <c r="AQ87" s="31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316"/>
      <c r="BQ87" s="166"/>
      <c r="BR87" s="316"/>
      <c r="BS87" s="316"/>
      <c r="BT87" s="5"/>
      <c r="BU87" s="316"/>
      <c r="BV87" s="5"/>
      <c r="BW87" s="316"/>
      <c r="BX87" s="166"/>
      <c r="BY87" s="316"/>
      <c r="BZ87" s="316"/>
      <c r="CA87" s="5"/>
      <c r="CB87" s="316"/>
      <c r="CC87" s="5"/>
      <c r="CD87" s="316"/>
      <c r="CE87" s="166"/>
      <c r="CF87" s="316"/>
      <c r="CG87" s="316"/>
      <c r="CH87" s="5"/>
      <c r="CI87" s="316"/>
      <c r="CJ87" s="5"/>
      <c r="CK87" s="316"/>
      <c r="CL87" s="166"/>
      <c r="CM87" s="316"/>
      <c r="CN87" s="316"/>
      <c r="CO87" s="5"/>
      <c r="CP87" s="316"/>
      <c r="CQ87" s="10"/>
      <c r="CR87" s="316"/>
      <c r="CS87" s="166"/>
      <c r="CT87" s="316"/>
      <c r="CU87" s="316"/>
      <c r="CV87" s="5"/>
      <c r="CW87" s="316"/>
      <c r="CX87" s="10"/>
      <c r="CY87" s="316"/>
      <c r="CZ87" s="325"/>
      <c r="DA87" s="316"/>
      <c r="DB87" s="316"/>
      <c r="DC87" s="325"/>
      <c r="DD87" s="316"/>
      <c r="DE87" s="10"/>
      <c r="DF87" s="316"/>
      <c r="DG87" s="325"/>
      <c r="DH87" s="316"/>
      <c r="DI87" s="316"/>
      <c r="DJ87" s="325"/>
      <c r="DK87" s="316"/>
    </row>
    <row r="88" spans="4:115">
      <c r="D88" s="315"/>
      <c r="E88" s="315"/>
      <c r="F88" s="315"/>
      <c r="G88" s="315"/>
      <c r="H88" s="315"/>
      <c r="I88" s="316"/>
      <c r="J88" s="316"/>
      <c r="K88" s="316"/>
      <c r="L88" s="316"/>
      <c r="M88" s="316"/>
      <c r="N88" s="10"/>
      <c r="O88" s="5"/>
      <c r="P88" s="315"/>
      <c r="Q88" s="316"/>
      <c r="R88" s="166"/>
      <c r="S88" s="316"/>
      <c r="T88" s="316"/>
      <c r="U88" s="166"/>
      <c r="V88" s="316"/>
      <c r="W88" s="316"/>
      <c r="X88" s="166"/>
      <c r="Y88" s="316"/>
      <c r="Z88" s="316"/>
      <c r="AA88" s="166"/>
      <c r="AB88" s="316"/>
      <c r="AC88" s="316"/>
      <c r="AD88" s="166"/>
      <c r="AE88" s="316"/>
      <c r="AF88" s="316"/>
      <c r="AG88" s="166"/>
      <c r="AH88" s="316"/>
      <c r="AI88" s="316"/>
      <c r="AJ88" s="166"/>
      <c r="AK88" s="316"/>
      <c r="AL88" s="316"/>
      <c r="AM88" s="166"/>
      <c r="AN88" s="316"/>
      <c r="AO88" s="316"/>
      <c r="AP88" s="166"/>
      <c r="AQ88" s="31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316"/>
      <c r="BQ88" s="166"/>
      <c r="BR88" s="316"/>
      <c r="BS88" s="316"/>
      <c r="BT88" s="5"/>
      <c r="BU88" s="316"/>
      <c r="BV88" s="5"/>
      <c r="BW88" s="316"/>
      <c r="BX88" s="166"/>
      <c r="BY88" s="316"/>
      <c r="BZ88" s="316"/>
      <c r="CA88" s="5"/>
      <c r="CB88" s="316"/>
      <c r="CC88" s="5"/>
      <c r="CD88" s="316"/>
      <c r="CE88" s="166"/>
      <c r="CF88" s="316"/>
      <c r="CG88" s="316"/>
      <c r="CH88" s="5"/>
      <c r="CI88" s="316"/>
      <c r="CJ88" s="5"/>
      <c r="CK88" s="316"/>
      <c r="CL88" s="166"/>
      <c r="CM88" s="316"/>
      <c r="CN88" s="316"/>
      <c r="CO88" s="5"/>
      <c r="CP88" s="316"/>
      <c r="CQ88" s="10"/>
      <c r="CR88" s="316"/>
      <c r="CS88" s="166"/>
      <c r="CT88" s="316"/>
      <c r="CU88" s="316"/>
      <c r="CV88" s="5"/>
      <c r="CW88" s="316"/>
      <c r="CX88" s="10"/>
      <c r="CY88" s="316"/>
      <c r="CZ88" s="325"/>
      <c r="DA88" s="316"/>
      <c r="DB88" s="316"/>
      <c r="DC88" s="325"/>
      <c r="DD88" s="316"/>
      <c r="DE88" s="10"/>
      <c r="DF88" s="316"/>
      <c r="DG88" s="325"/>
      <c r="DH88" s="316"/>
      <c r="DI88" s="316"/>
      <c r="DJ88" s="325"/>
      <c r="DK88" s="316"/>
    </row>
    <row r="89" spans="4:115">
      <c r="D89" s="315"/>
      <c r="E89" s="315"/>
      <c r="F89" s="315"/>
      <c r="G89" s="315"/>
      <c r="H89" s="315"/>
      <c r="I89" s="316"/>
      <c r="J89" s="316"/>
      <c r="K89" s="316"/>
      <c r="L89" s="316"/>
      <c r="M89" s="316"/>
      <c r="N89" s="10"/>
      <c r="O89" s="5"/>
      <c r="P89" s="315"/>
      <c r="Q89" s="316"/>
      <c r="R89" s="166"/>
      <c r="S89" s="316"/>
      <c r="T89" s="316"/>
      <c r="U89" s="166"/>
      <c r="V89" s="316"/>
      <c r="W89" s="316"/>
      <c r="X89" s="166"/>
      <c r="Y89" s="316"/>
      <c r="Z89" s="316"/>
      <c r="AA89" s="166"/>
      <c r="AB89" s="316"/>
      <c r="AC89" s="316"/>
      <c r="AD89" s="166"/>
      <c r="AE89" s="316"/>
      <c r="AF89" s="316"/>
      <c r="AG89" s="166"/>
      <c r="AH89" s="316"/>
      <c r="AI89" s="316"/>
      <c r="AJ89" s="166"/>
      <c r="AK89" s="316"/>
      <c r="AL89" s="316"/>
      <c r="AM89" s="166"/>
      <c r="AN89" s="316"/>
      <c r="AO89" s="316"/>
      <c r="AP89" s="166"/>
      <c r="AQ89" s="31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316"/>
      <c r="BQ89" s="166"/>
      <c r="BR89" s="316"/>
      <c r="BS89" s="316"/>
      <c r="BT89" s="5"/>
      <c r="BU89" s="316"/>
      <c r="BV89" s="5"/>
      <c r="BW89" s="316"/>
      <c r="BX89" s="166"/>
      <c r="BY89" s="316"/>
      <c r="BZ89" s="316"/>
      <c r="CA89" s="5"/>
      <c r="CB89" s="316"/>
      <c r="CC89" s="5"/>
      <c r="CD89" s="316"/>
      <c r="CE89" s="166"/>
      <c r="CF89" s="316"/>
      <c r="CG89" s="316"/>
      <c r="CH89" s="5"/>
      <c r="CI89" s="316"/>
      <c r="CJ89" s="5"/>
      <c r="CK89" s="316"/>
      <c r="CL89" s="166"/>
      <c r="CM89" s="316"/>
      <c r="CN89" s="316"/>
      <c r="CO89" s="5"/>
      <c r="CP89" s="316"/>
      <c r="CQ89" s="10"/>
      <c r="CR89" s="316"/>
      <c r="CS89" s="166"/>
      <c r="CT89" s="316"/>
      <c r="CU89" s="316"/>
      <c r="CV89" s="5"/>
      <c r="CW89" s="316"/>
      <c r="CX89" s="10"/>
      <c r="CY89" s="316"/>
      <c r="CZ89" s="325"/>
      <c r="DA89" s="316"/>
      <c r="DB89" s="316"/>
      <c r="DC89" s="325"/>
      <c r="DD89" s="316"/>
      <c r="DE89" s="10"/>
      <c r="DF89" s="316"/>
      <c r="DG89" s="325"/>
      <c r="DH89" s="316"/>
      <c r="DI89" s="316"/>
      <c r="DJ89" s="325"/>
      <c r="DK89" s="316"/>
    </row>
    <row r="90" spans="4:115">
      <c r="D90" s="315"/>
      <c r="E90" s="315"/>
      <c r="F90" s="315"/>
      <c r="G90" s="315"/>
      <c r="H90" s="315"/>
      <c r="I90" s="316"/>
      <c r="J90" s="316"/>
      <c r="K90" s="316"/>
      <c r="L90" s="316"/>
      <c r="M90" s="316"/>
      <c r="N90" s="10"/>
      <c r="O90" s="5"/>
      <c r="P90" s="315"/>
      <c r="Q90" s="316"/>
      <c r="R90" s="166"/>
      <c r="S90" s="316"/>
      <c r="T90" s="316"/>
      <c r="U90" s="166"/>
      <c r="V90" s="316"/>
      <c r="W90" s="316"/>
      <c r="X90" s="166"/>
      <c r="Y90" s="316"/>
      <c r="Z90" s="316"/>
      <c r="AA90" s="166"/>
      <c r="AB90" s="316"/>
      <c r="AC90" s="316"/>
      <c r="AD90" s="166"/>
      <c r="AE90" s="316"/>
      <c r="AF90" s="316"/>
      <c r="AG90" s="166"/>
      <c r="AH90" s="316"/>
      <c r="AI90" s="316"/>
      <c r="AJ90" s="166"/>
      <c r="AK90" s="316"/>
      <c r="AL90" s="316"/>
      <c r="AM90" s="166"/>
      <c r="AN90" s="316"/>
      <c r="AO90" s="316"/>
      <c r="AP90" s="166"/>
      <c r="AQ90" s="31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316"/>
      <c r="BQ90" s="166"/>
      <c r="BR90" s="316"/>
      <c r="BS90" s="316"/>
      <c r="BT90" s="5"/>
      <c r="BU90" s="316"/>
      <c r="BV90" s="5"/>
      <c r="BW90" s="316"/>
      <c r="BX90" s="166"/>
      <c r="BY90" s="316"/>
      <c r="BZ90" s="316"/>
      <c r="CA90" s="5"/>
      <c r="CB90" s="316"/>
      <c r="CC90" s="5"/>
      <c r="CD90" s="316"/>
      <c r="CE90" s="166"/>
      <c r="CF90" s="316"/>
      <c r="CG90" s="316"/>
      <c r="CH90" s="5"/>
      <c r="CI90" s="316"/>
      <c r="CJ90" s="5"/>
      <c r="CK90" s="316"/>
      <c r="CL90" s="166"/>
      <c r="CM90" s="316"/>
      <c r="CN90" s="316"/>
      <c r="CO90" s="5"/>
      <c r="CP90" s="316"/>
      <c r="CQ90" s="10"/>
      <c r="CR90" s="316"/>
      <c r="CS90" s="166"/>
      <c r="CT90" s="316"/>
      <c r="CU90" s="316"/>
      <c r="CV90" s="5"/>
      <c r="CW90" s="316"/>
      <c r="CX90" s="10"/>
      <c r="CY90" s="316"/>
      <c r="CZ90" s="325"/>
      <c r="DA90" s="316"/>
      <c r="DB90" s="316"/>
      <c r="DC90" s="325"/>
      <c r="DD90" s="316"/>
      <c r="DE90" s="10"/>
      <c r="DF90" s="316"/>
      <c r="DG90" s="325"/>
      <c r="DH90" s="316"/>
      <c r="DI90" s="316"/>
      <c r="DJ90" s="325"/>
      <c r="DK90" s="316"/>
    </row>
    <row r="91" spans="4:115">
      <c r="D91" s="315"/>
      <c r="E91" s="315"/>
      <c r="F91" s="315"/>
      <c r="G91" s="315"/>
      <c r="H91" s="315"/>
      <c r="I91" s="316"/>
      <c r="J91" s="316"/>
      <c r="K91" s="316"/>
      <c r="L91" s="316"/>
      <c r="M91" s="316"/>
      <c r="N91" s="10"/>
      <c r="O91" s="5"/>
      <c r="P91" s="315"/>
      <c r="Q91" s="316"/>
      <c r="R91" s="166"/>
      <c r="S91" s="316"/>
      <c r="T91" s="316"/>
      <c r="U91" s="166"/>
      <c r="V91" s="316"/>
      <c r="W91" s="316"/>
      <c r="X91" s="166"/>
      <c r="Y91" s="316"/>
      <c r="Z91" s="316"/>
      <c r="AA91" s="166"/>
      <c r="AB91" s="316"/>
      <c r="AC91" s="316"/>
      <c r="AD91" s="166"/>
      <c r="AE91" s="316"/>
      <c r="AF91" s="316"/>
      <c r="AG91" s="166"/>
      <c r="AH91" s="316"/>
      <c r="AI91" s="316"/>
      <c r="AJ91" s="166"/>
      <c r="AK91" s="316"/>
      <c r="AL91" s="316"/>
      <c r="AM91" s="166"/>
      <c r="AN91" s="316"/>
      <c r="AO91" s="316"/>
      <c r="AP91" s="166"/>
      <c r="AQ91" s="316"/>
      <c r="AR91" s="166"/>
      <c r="AS91" s="166"/>
      <c r="AT91" s="166"/>
      <c r="AU91" s="166"/>
      <c r="AV91" s="166"/>
      <c r="AW91" s="166"/>
      <c r="AX91" s="166"/>
      <c r="AY91" s="166"/>
      <c r="AZ91" s="166"/>
      <c r="BA91" s="166"/>
      <c r="BB91" s="166"/>
      <c r="BC91" s="166"/>
      <c r="BD91" s="166"/>
      <c r="BE91" s="166"/>
      <c r="BF91" s="166"/>
      <c r="BG91" s="166"/>
      <c r="BH91" s="166"/>
      <c r="BI91" s="166"/>
      <c r="BJ91" s="166"/>
      <c r="BK91" s="166"/>
      <c r="BL91" s="166"/>
      <c r="BM91" s="166"/>
      <c r="BN91" s="166"/>
      <c r="BO91" s="166"/>
      <c r="BP91" s="316"/>
      <c r="BQ91" s="166"/>
      <c r="BR91" s="316"/>
      <c r="BS91" s="316"/>
      <c r="BT91" s="5"/>
      <c r="BU91" s="316"/>
      <c r="BV91" s="5"/>
      <c r="BW91" s="316"/>
      <c r="BX91" s="166"/>
      <c r="BY91" s="316"/>
      <c r="BZ91" s="316"/>
      <c r="CA91" s="5"/>
      <c r="CB91" s="316"/>
      <c r="CC91" s="5"/>
      <c r="CD91" s="316"/>
      <c r="CE91" s="166"/>
      <c r="CF91" s="316"/>
      <c r="CG91" s="316"/>
      <c r="CH91" s="5"/>
      <c r="CI91" s="316"/>
      <c r="CJ91" s="5"/>
      <c r="CK91" s="316"/>
      <c r="CL91" s="166"/>
      <c r="CM91" s="316"/>
      <c r="CN91" s="316"/>
      <c r="CO91" s="5"/>
      <c r="CP91" s="316"/>
      <c r="CQ91" s="10"/>
      <c r="CR91" s="316"/>
      <c r="CS91" s="166"/>
      <c r="CT91" s="316"/>
      <c r="CU91" s="316"/>
      <c r="CV91" s="5"/>
      <c r="CW91" s="316"/>
      <c r="CX91" s="10"/>
      <c r="CY91" s="316"/>
      <c r="CZ91" s="325"/>
      <c r="DA91" s="316"/>
      <c r="DB91" s="316"/>
      <c r="DC91" s="325"/>
      <c r="DD91" s="316"/>
      <c r="DE91" s="10"/>
      <c r="DF91" s="316"/>
      <c r="DG91" s="325"/>
      <c r="DH91" s="316"/>
      <c r="DI91" s="316"/>
      <c r="DJ91" s="325"/>
      <c r="DK91" s="316"/>
    </row>
    <row r="92" spans="4:115">
      <c r="D92" s="315"/>
      <c r="E92" s="315"/>
      <c r="F92" s="315"/>
      <c r="G92" s="315"/>
      <c r="H92" s="315"/>
      <c r="I92" s="316"/>
      <c r="J92" s="316"/>
      <c r="K92" s="316"/>
      <c r="L92" s="316"/>
      <c r="M92" s="316"/>
      <c r="N92" s="10"/>
      <c r="O92" s="5"/>
      <c r="P92" s="315"/>
      <c r="Q92" s="316"/>
      <c r="R92" s="166"/>
      <c r="S92" s="316"/>
      <c r="T92" s="316"/>
      <c r="U92" s="166"/>
      <c r="V92" s="316"/>
      <c r="W92" s="316"/>
      <c r="X92" s="166"/>
      <c r="Y92" s="316"/>
      <c r="Z92" s="316"/>
      <c r="AA92" s="166"/>
      <c r="AB92" s="316"/>
      <c r="AC92" s="316"/>
      <c r="AD92" s="166"/>
      <c r="AE92" s="316"/>
      <c r="AF92" s="316"/>
      <c r="AG92" s="166"/>
      <c r="AH92" s="316"/>
      <c r="AI92" s="316"/>
      <c r="AJ92" s="166"/>
      <c r="AK92" s="316"/>
      <c r="AL92" s="316"/>
      <c r="AM92" s="166"/>
      <c r="AN92" s="316"/>
      <c r="AO92" s="316"/>
      <c r="AP92" s="166"/>
      <c r="AQ92" s="316"/>
      <c r="AR92" s="166"/>
      <c r="AS92" s="166"/>
      <c r="AT92" s="166"/>
      <c r="AU92" s="166"/>
      <c r="AV92" s="166"/>
      <c r="AW92" s="166"/>
      <c r="AX92" s="166"/>
      <c r="AY92" s="166"/>
      <c r="AZ92" s="166"/>
      <c r="BA92" s="166"/>
      <c r="BB92" s="166"/>
      <c r="BC92" s="166"/>
      <c r="BD92" s="166"/>
      <c r="BE92" s="166"/>
      <c r="BF92" s="166"/>
      <c r="BG92" s="166"/>
      <c r="BH92" s="166"/>
      <c r="BI92" s="166"/>
      <c r="BJ92" s="166"/>
      <c r="BK92" s="166"/>
      <c r="BL92" s="166"/>
      <c r="BM92" s="166"/>
      <c r="BN92" s="166"/>
      <c r="BO92" s="166"/>
      <c r="BP92" s="316"/>
      <c r="BQ92" s="166"/>
      <c r="BR92" s="316"/>
      <c r="BS92" s="316"/>
      <c r="BT92" s="5"/>
      <c r="BU92" s="316"/>
      <c r="BV92" s="5"/>
      <c r="BW92" s="316"/>
      <c r="BX92" s="166"/>
      <c r="BY92" s="316"/>
      <c r="BZ92" s="316"/>
      <c r="CA92" s="5"/>
      <c r="CB92" s="316"/>
      <c r="CC92" s="5"/>
      <c r="CD92" s="316"/>
      <c r="CE92" s="166"/>
      <c r="CF92" s="316"/>
      <c r="CG92" s="316"/>
      <c r="CH92" s="5"/>
      <c r="CI92" s="316"/>
      <c r="CJ92" s="5"/>
      <c r="CK92" s="316"/>
      <c r="CL92" s="166"/>
      <c r="CM92" s="316"/>
      <c r="CN92" s="316"/>
      <c r="CO92" s="5"/>
      <c r="CP92" s="316"/>
      <c r="CQ92" s="10"/>
      <c r="CR92" s="316"/>
      <c r="CS92" s="166"/>
      <c r="CT92" s="316"/>
      <c r="CU92" s="316"/>
      <c r="CV92" s="5"/>
      <c r="CW92" s="316"/>
      <c r="CX92" s="10"/>
      <c r="CY92" s="316"/>
      <c r="CZ92" s="325"/>
      <c r="DA92" s="316"/>
      <c r="DB92" s="316"/>
      <c r="DC92" s="325"/>
      <c r="DD92" s="316"/>
      <c r="DE92" s="10"/>
      <c r="DF92" s="316"/>
      <c r="DG92" s="325"/>
      <c r="DH92" s="316"/>
      <c r="DI92" s="316"/>
      <c r="DJ92" s="325"/>
      <c r="DK92" s="316"/>
    </row>
    <row r="93" spans="4:115">
      <c r="D93" s="315"/>
      <c r="E93" s="315"/>
      <c r="F93" s="315"/>
      <c r="G93" s="315"/>
      <c r="H93" s="315"/>
      <c r="I93" s="316"/>
      <c r="J93" s="316"/>
      <c r="K93" s="316"/>
      <c r="L93" s="316"/>
      <c r="M93" s="316"/>
      <c r="N93" s="10"/>
      <c r="O93" s="5"/>
      <c r="P93" s="315"/>
      <c r="Q93" s="316"/>
      <c r="R93" s="166"/>
      <c r="S93" s="316"/>
      <c r="T93" s="316"/>
      <c r="U93" s="166"/>
      <c r="V93" s="316"/>
      <c r="W93" s="316"/>
      <c r="X93" s="166"/>
      <c r="Y93" s="316"/>
      <c r="Z93" s="316"/>
      <c r="AA93" s="166"/>
      <c r="AB93" s="316"/>
      <c r="AC93" s="316"/>
      <c r="AD93" s="166"/>
      <c r="AE93" s="316"/>
      <c r="AF93" s="316"/>
      <c r="AG93" s="166"/>
      <c r="AH93" s="316"/>
      <c r="AI93" s="316"/>
      <c r="AJ93" s="166"/>
      <c r="AK93" s="316"/>
      <c r="AL93" s="316"/>
      <c r="AM93" s="166"/>
      <c r="AN93" s="316"/>
      <c r="AO93" s="316"/>
      <c r="AP93" s="166"/>
      <c r="AQ93" s="31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316"/>
      <c r="BQ93" s="166"/>
      <c r="BR93" s="316"/>
      <c r="BS93" s="316"/>
      <c r="BT93" s="5"/>
      <c r="BU93" s="316"/>
      <c r="BV93" s="5"/>
      <c r="BW93" s="316"/>
      <c r="BX93" s="166"/>
      <c r="BY93" s="316"/>
      <c r="BZ93" s="316"/>
      <c r="CA93" s="5"/>
      <c r="CB93" s="316"/>
      <c r="CC93" s="5"/>
      <c r="CD93" s="316"/>
      <c r="CE93" s="166"/>
      <c r="CF93" s="316"/>
      <c r="CG93" s="316"/>
      <c r="CH93" s="5"/>
      <c r="CI93" s="316"/>
      <c r="CJ93" s="5"/>
      <c r="CK93" s="316"/>
      <c r="CL93" s="166"/>
      <c r="CM93" s="316"/>
      <c r="CN93" s="316"/>
      <c r="CO93" s="5"/>
      <c r="CP93" s="316"/>
      <c r="CQ93" s="10"/>
      <c r="CR93" s="316"/>
      <c r="CS93" s="166"/>
      <c r="CT93" s="316"/>
      <c r="CU93" s="316"/>
      <c r="CV93" s="5"/>
      <c r="CW93" s="316"/>
      <c r="CX93" s="10"/>
      <c r="CY93" s="316"/>
      <c r="CZ93" s="325"/>
      <c r="DA93" s="316"/>
      <c r="DB93" s="316"/>
      <c r="DC93" s="325"/>
      <c r="DD93" s="316"/>
      <c r="DE93" s="10"/>
      <c r="DF93" s="316"/>
      <c r="DG93" s="325"/>
      <c r="DH93" s="316"/>
      <c r="DI93" s="316"/>
      <c r="DJ93" s="325"/>
      <c r="DK93" s="316"/>
    </row>
    <row r="94" spans="4:115">
      <c r="D94" s="315"/>
      <c r="E94" s="315"/>
      <c r="F94" s="315"/>
      <c r="G94" s="315"/>
      <c r="H94" s="315"/>
      <c r="I94" s="316"/>
      <c r="J94" s="316"/>
      <c r="K94" s="316"/>
      <c r="L94" s="316"/>
      <c r="M94" s="316"/>
      <c r="N94" s="10"/>
      <c r="O94" s="5"/>
      <c r="P94" s="315"/>
      <c r="Q94" s="316"/>
      <c r="R94" s="166"/>
      <c r="S94" s="316"/>
      <c r="T94" s="316"/>
      <c r="U94" s="166"/>
      <c r="V94" s="316"/>
      <c r="W94" s="316"/>
      <c r="X94" s="166"/>
      <c r="Y94" s="316"/>
      <c r="Z94" s="316"/>
      <c r="AA94" s="166"/>
      <c r="AB94" s="316"/>
      <c r="AC94" s="316"/>
      <c r="AD94" s="166"/>
      <c r="AE94" s="316"/>
      <c r="AF94" s="316"/>
      <c r="AG94" s="166"/>
      <c r="AH94" s="316"/>
      <c r="AI94" s="316"/>
      <c r="AJ94" s="166"/>
      <c r="AK94" s="316"/>
      <c r="AL94" s="316"/>
      <c r="AM94" s="166"/>
      <c r="AN94" s="316"/>
      <c r="AO94" s="316"/>
      <c r="AP94" s="166"/>
      <c r="AQ94" s="316"/>
      <c r="AR94" s="166"/>
      <c r="AS94" s="166"/>
      <c r="AT94" s="166"/>
      <c r="AU94" s="166"/>
      <c r="AV94" s="166"/>
      <c r="AW94" s="166"/>
      <c r="AX94" s="166"/>
      <c r="AY94" s="166"/>
      <c r="AZ94" s="166"/>
      <c r="BA94" s="166"/>
      <c r="BB94" s="166"/>
      <c r="BC94" s="166"/>
      <c r="BD94" s="166"/>
      <c r="BE94" s="166"/>
      <c r="BF94" s="166"/>
      <c r="BG94" s="166"/>
      <c r="BH94" s="166"/>
      <c r="BI94" s="166"/>
      <c r="BJ94" s="166"/>
      <c r="BK94" s="166"/>
      <c r="BL94" s="166"/>
      <c r="BM94" s="166"/>
      <c r="BN94" s="166"/>
      <c r="BO94" s="166"/>
      <c r="BP94" s="316"/>
      <c r="BQ94" s="166"/>
      <c r="BR94" s="316"/>
      <c r="BS94" s="316"/>
      <c r="BT94" s="5"/>
      <c r="BU94" s="316"/>
      <c r="BV94" s="5"/>
      <c r="BW94" s="316"/>
      <c r="BX94" s="166"/>
      <c r="BY94" s="316"/>
      <c r="BZ94" s="316"/>
      <c r="CA94" s="5"/>
      <c r="CB94" s="316"/>
      <c r="CC94" s="5"/>
      <c r="CD94" s="316"/>
      <c r="CE94" s="166"/>
      <c r="CF94" s="316"/>
      <c r="CG94" s="316"/>
      <c r="CH94" s="5"/>
      <c r="CI94" s="316"/>
      <c r="CJ94" s="5"/>
      <c r="CK94" s="316"/>
      <c r="CL94" s="166"/>
      <c r="CM94" s="316"/>
      <c r="CN94" s="316"/>
      <c r="CO94" s="5"/>
      <c r="CP94" s="316"/>
      <c r="CQ94" s="10"/>
      <c r="CR94" s="316"/>
      <c r="CS94" s="166"/>
      <c r="CT94" s="316"/>
      <c r="CU94" s="316"/>
      <c r="CV94" s="5"/>
      <c r="CW94" s="316"/>
      <c r="CX94" s="10"/>
      <c r="CY94" s="316"/>
      <c r="CZ94" s="325"/>
      <c r="DA94" s="316"/>
      <c r="DB94" s="316"/>
      <c r="DC94" s="325"/>
      <c r="DD94" s="316"/>
      <c r="DE94" s="10"/>
      <c r="DF94" s="316"/>
      <c r="DG94" s="325"/>
      <c r="DH94" s="316"/>
      <c r="DI94" s="316"/>
      <c r="DJ94" s="325"/>
      <c r="DK94" s="316"/>
    </row>
    <row r="95" spans="4:115">
      <c r="D95" s="315"/>
      <c r="E95" s="315"/>
      <c r="F95" s="315"/>
      <c r="G95" s="315"/>
      <c r="H95" s="315"/>
      <c r="I95" s="316"/>
      <c r="J95" s="316"/>
      <c r="K95" s="316"/>
      <c r="L95" s="316"/>
      <c r="M95" s="316"/>
      <c r="N95" s="10"/>
      <c r="O95" s="5"/>
      <c r="P95" s="315"/>
      <c r="Q95" s="316"/>
      <c r="R95" s="166"/>
      <c r="S95" s="316"/>
      <c r="T95" s="316"/>
      <c r="U95" s="166"/>
      <c r="V95" s="316"/>
      <c r="W95" s="316"/>
      <c r="X95" s="166"/>
      <c r="Y95" s="316"/>
      <c r="Z95" s="316"/>
      <c r="AA95" s="166"/>
      <c r="AB95" s="316"/>
      <c r="AC95" s="316"/>
      <c r="AD95" s="166"/>
      <c r="AE95" s="316"/>
      <c r="AF95" s="316"/>
      <c r="AG95" s="166"/>
      <c r="AH95" s="316"/>
      <c r="AI95" s="316"/>
      <c r="AJ95" s="166"/>
      <c r="AK95" s="316"/>
      <c r="AL95" s="316"/>
      <c r="AM95" s="166"/>
      <c r="AN95" s="316"/>
      <c r="AO95" s="316"/>
      <c r="AP95" s="166"/>
      <c r="AQ95" s="31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316"/>
      <c r="BQ95" s="166"/>
      <c r="BR95" s="316"/>
      <c r="BS95" s="316"/>
      <c r="BT95" s="5"/>
      <c r="BU95" s="316"/>
      <c r="BV95" s="5"/>
      <c r="BW95" s="316"/>
      <c r="BX95" s="166"/>
      <c r="BY95" s="316"/>
      <c r="BZ95" s="316"/>
      <c r="CA95" s="5"/>
      <c r="CB95" s="316"/>
      <c r="CC95" s="5"/>
      <c r="CD95" s="316"/>
      <c r="CE95" s="166"/>
      <c r="CF95" s="316"/>
      <c r="CG95" s="316"/>
      <c r="CH95" s="5"/>
      <c r="CI95" s="316"/>
      <c r="CJ95" s="5"/>
      <c r="CK95" s="316"/>
      <c r="CL95" s="166"/>
      <c r="CM95" s="316"/>
      <c r="CN95" s="316"/>
      <c r="CO95" s="5"/>
      <c r="CP95" s="316"/>
      <c r="CQ95" s="10"/>
      <c r="CR95" s="316"/>
      <c r="CS95" s="166"/>
      <c r="CT95" s="316"/>
      <c r="CU95" s="316"/>
      <c r="CV95" s="5"/>
      <c r="CW95" s="316"/>
      <c r="CX95" s="10"/>
      <c r="CY95" s="316"/>
      <c r="CZ95" s="325"/>
      <c r="DA95" s="316"/>
      <c r="DB95" s="316"/>
      <c r="DC95" s="325"/>
      <c r="DD95" s="316"/>
      <c r="DE95" s="10"/>
      <c r="DF95" s="316"/>
      <c r="DG95" s="325"/>
      <c r="DH95" s="316"/>
      <c r="DI95" s="316"/>
      <c r="DJ95" s="325"/>
      <c r="DK95" s="316"/>
    </row>
    <row r="96" spans="4:115">
      <c r="D96" s="315"/>
      <c r="E96" s="315"/>
      <c r="F96" s="315"/>
      <c r="G96" s="315"/>
      <c r="H96" s="315"/>
      <c r="I96" s="316"/>
      <c r="J96" s="316"/>
      <c r="K96" s="316"/>
      <c r="L96" s="316"/>
      <c r="M96" s="316"/>
      <c r="N96" s="10"/>
      <c r="O96" s="5"/>
      <c r="P96" s="315"/>
      <c r="Q96" s="316"/>
      <c r="R96" s="166"/>
      <c r="S96" s="316"/>
      <c r="T96" s="316"/>
      <c r="U96" s="166"/>
      <c r="V96" s="316"/>
      <c r="W96" s="316"/>
      <c r="X96" s="166"/>
      <c r="Y96" s="316"/>
      <c r="Z96" s="316"/>
      <c r="AA96" s="166"/>
      <c r="AB96" s="316"/>
      <c r="AC96" s="316"/>
      <c r="AD96" s="166"/>
      <c r="AE96" s="316"/>
      <c r="AF96" s="316"/>
      <c r="AG96" s="166"/>
      <c r="AH96" s="316"/>
      <c r="AI96" s="316"/>
      <c r="AJ96" s="166"/>
      <c r="AK96" s="316"/>
      <c r="AL96" s="316"/>
      <c r="AM96" s="166"/>
      <c r="AN96" s="316"/>
      <c r="AO96" s="316"/>
      <c r="AP96" s="166"/>
      <c r="AQ96" s="31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316"/>
      <c r="BQ96" s="166"/>
      <c r="BR96" s="316"/>
      <c r="BS96" s="316"/>
      <c r="BT96" s="5"/>
      <c r="BU96" s="316"/>
      <c r="BV96" s="5"/>
      <c r="BW96" s="316"/>
      <c r="BX96" s="166"/>
      <c r="BY96" s="316"/>
      <c r="BZ96" s="316"/>
      <c r="CA96" s="5"/>
      <c r="CB96" s="316"/>
      <c r="CC96" s="5"/>
      <c r="CD96" s="316"/>
      <c r="CE96" s="166"/>
      <c r="CF96" s="316"/>
      <c r="CG96" s="316"/>
      <c r="CH96" s="5"/>
      <c r="CI96" s="316"/>
      <c r="CJ96" s="5"/>
      <c r="CK96" s="316"/>
      <c r="CL96" s="166"/>
      <c r="CM96" s="316"/>
      <c r="CN96" s="316"/>
      <c r="CO96" s="5"/>
      <c r="CP96" s="316"/>
      <c r="CQ96" s="10"/>
      <c r="CR96" s="316"/>
      <c r="CS96" s="166"/>
      <c r="CT96" s="316"/>
      <c r="CU96" s="316"/>
      <c r="CV96" s="5"/>
      <c r="CW96" s="316"/>
      <c r="CX96" s="10"/>
      <c r="CY96" s="316"/>
      <c r="CZ96" s="325"/>
      <c r="DA96" s="316"/>
      <c r="DB96" s="316"/>
      <c r="DC96" s="325"/>
      <c r="DD96" s="316"/>
      <c r="DE96" s="10"/>
      <c r="DF96" s="316"/>
      <c r="DG96" s="325"/>
      <c r="DH96" s="316"/>
      <c r="DI96" s="316"/>
      <c r="DJ96" s="325"/>
      <c r="DK96" s="316"/>
    </row>
    <row r="97" spans="4:115">
      <c r="D97" s="315"/>
      <c r="E97" s="315"/>
      <c r="F97" s="315"/>
      <c r="G97" s="315"/>
      <c r="H97" s="315"/>
      <c r="I97" s="316"/>
      <c r="J97" s="316"/>
      <c r="K97" s="316"/>
      <c r="L97" s="316"/>
      <c r="M97" s="316"/>
      <c r="N97" s="10"/>
      <c r="O97" s="5"/>
      <c r="P97" s="315"/>
      <c r="Q97" s="316"/>
      <c r="R97" s="166"/>
      <c r="S97" s="316"/>
      <c r="T97" s="316"/>
      <c r="U97" s="166"/>
      <c r="V97" s="316"/>
      <c r="W97" s="316"/>
      <c r="X97" s="166"/>
      <c r="Y97" s="316"/>
      <c r="Z97" s="316"/>
      <c r="AA97" s="166"/>
      <c r="AB97" s="316"/>
      <c r="AC97" s="316"/>
      <c r="AD97" s="166"/>
      <c r="AE97" s="316"/>
      <c r="AF97" s="316"/>
      <c r="AG97" s="166"/>
      <c r="AH97" s="316"/>
      <c r="AI97" s="316"/>
      <c r="AJ97" s="166"/>
      <c r="AK97" s="316"/>
      <c r="AL97" s="316"/>
      <c r="AM97" s="166"/>
      <c r="AN97" s="316"/>
      <c r="AO97" s="316"/>
      <c r="AP97" s="166"/>
      <c r="AQ97" s="31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316"/>
      <c r="BQ97" s="166"/>
      <c r="BR97" s="316"/>
      <c r="BS97" s="316"/>
      <c r="BT97" s="5"/>
      <c r="BU97" s="316"/>
      <c r="BV97" s="5"/>
      <c r="BW97" s="316"/>
      <c r="BX97" s="166"/>
      <c r="BY97" s="316"/>
      <c r="BZ97" s="316"/>
      <c r="CA97" s="5"/>
      <c r="CB97" s="316"/>
      <c r="CC97" s="5"/>
      <c r="CD97" s="316"/>
      <c r="CE97" s="166"/>
      <c r="CF97" s="316"/>
      <c r="CG97" s="316"/>
      <c r="CH97" s="5"/>
      <c r="CI97" s="316"/>
      <c r="CJ97" s="5"/>
      <c r="CK97" s="316"/>
      <c r="CL97" s="166"/>
      <c r="CM97" s="316"/>
      <c r="CN97" s="316"/>
      <c r="CO97" s="5"/>
      <c r="CP97" s="316"/>
      <c r="CQ97" s="10"/>
      <c r="CR97" s="316"/>
      <c r="CS97" s="166"/>
      <c r="CT97" s="316"/>
      <c r="CU97" s="316"/>
      <c r="CV97" s="5"/>
      <c r="CW97" s="316"/>
      <c r="CX97" s="10"/>
      <c r="CY97" s="316"/>
      <c r="CZ97" s="325"/>
      <c r="DA97" s="316"/>
      <c r="DB97" s="316"/>
      <c r="DC97" s="325"/>
      <c r="DD97" s="316"/>
      <c r="DE97" s="10"/>
      <c r="DF97" s="316"/>
      <c r="DG97" s="325"/>
      <c r="DH97" s="316"/>
      <c r="DI97" s="316"/>
      <c r="DJ97" s="325"/>
      <c r="DK97" s="316"/>
    </row>
    <row r="98" spans="4:115">
      <c r="D98" s="315"/>
      <c r="E98" s="315"/>
      <c r="F98" s="315"/>
      <c r="G98" s="315"/>
      <c r="H98" s="315"/>
      <c r="I98" s="316"/>
      <c r="J98" s="316"/>
      <c r="K98" s="316"/>
      <c r="L98" s="316"/>
      <c r="M98" s="316"/>
      <c r="N98" s="10"/>
      <c r="O98" s="5"/>
      <c r="P98" s="315"/>
      <c r="Q98" s="316"/>
      <c r="R98" s="166"/>
      <c r="S98" s="316"/>
      <c r="T98" s="316"/>
      <c r="U98" s="166"/>
      <c r="V98" s="316"/>
      <c r="W98" s="316"/>
      <c r="X98" s="166"/>
      <c r="Y98" s="316"/>
      <c r="Z98" s="316"/>
      <c r="AA98" s="166"/>
      <c r="AB98" s="316"/>
      <c r="AC98" s="316"/>
      <c r="AD98" s="166"/>
      <c r="AE98" s="316"/>
      <c r="AF98" s="316"/>
      <c r="AG98" s="166"/>
      <c r="AH98" s="316"/>
      <c r="AI98" s="316"/>
      <c r="AJ98" s="166"/>
      <c r="AK98" s="316"/>
      <c r="AL98" s="316"/>
      <c r="AM98" s="166"/>
      <c r="AN98" s="316"/>
      <c r="AO98" s="316"/>
      <c r="AP98" s="166"/>
      <c r="AQ98" s="316"/>
      <c r="AR98" s="166"/>
      <c r="AS98" s="166"/>
      <c r="AT98" s="166"/>
      <c r="AU98" s="166"/>
      <c r="AV98" s="166"/>
      <c r="AW98" s="166"/>
      <c r="AX98" s="166"/>
      <c r="AY98" s="166"/>
      <c r="AZ98" s="166"/>
      <c r="BA98" s="166"/>
      <c r="BB98" s="166"/>
      <c r="BC98" s="166"/>
      <c r="BD98" s="166"/>
      <c r="BE98" s="166"/>
      <c r="BF98" s="166"/>
      <c r="BG98" s="166"/>
      <c r="BH98" s="166"/>
      <c r="BI98" s="166"/>
      <c r="BJ98" s="166"/>
      <c r="BK98" s="166"/>
      <c r="BL98" s="166"/>
      <c r="BM98" s="166"/>
      <c r="BN98" s="166"/>
      <c r="BO98" s="166"/>
      <c r="BP98" s="316"/>
      <c r="BQ98" s="166"/>
      <c r="BR98" s="316"/>
      <c r="BS98" s="316"/>
      <c r="BT98" s="5"/>
      <c r="BU98" s="316"/>
      <c r="BV98" s="5"/>
      <c r="BW98" s="316"/>
      <c r="BX98" s="166"/>
      <c r="BY98" s="316"/>
      <c r="BZ98" s="316"/>
      <c r="CA98" s="5"/>
      <c r="CB98" s="316"/>
      <c r="CC98" s="5"/>
      <c r="CD98" s="316"/>
      <c r="CE98" s="166"/>
      <c r="CF98" s="316"/>
      <c r="CG98" s="316"/>
      <c r="CH98" s="5"/>
      <c r="CI98" s="316"/>
      <c r="CJ98" s="5"/>
      <c r="CK98" s="316"/>
      <c r="CL98" s="166"/>
      <c r="CM98" s="316"/>
      <c r="CN98" s="316"/>
      <c r="CO98" s="5"/>
      <c r="CP98" s="316"/>
      <c r="CQ98" s="10"/>
      <c r="CR98" s="316"/>
      <c r="CS98" s="166"/>
      <c r="CT98" s="316"/>
      <c r="CU98" s="316"/>
      <c r="CV98" s="5"/>
      <c r="CW98" s="316"/>
      <c r="CX98" s="10"/>
      <c r="CY98" s="316"/>
      <c r="CZ98" s="325"/>
      <c r="DA98" s="316"/>
      <c r="DB98" s="316"/>
      <c r="DC98" s="325"/>
      <c r="DD98" s="316"/>
      <c r="DE98" s="10"/>
      <c r="DF98" s="316"/>
      <c r="DG98" s="325"/>
      <c r="DH98" s="316"/>
      <c r="DI98" s="316"/>
      <c r="DJ98" s="325"/>
      <c r="DK98" s="316"/>
    </row>
    <row r="99" spans="4:115">
      <c r="D99" s="315"/>
      <c r="E99" s="315"/>
      <c r="F99" s="315"/>
      <c r="G99" s="315"/>
      <c r="H99" s="315"/>
      <c r="I99" s="316"/>
      <c r="J99" s="316"/>
      <c r="K99" s="316"/>
      <c r="L99" s="316"/>
      <c r="M99" s="316"/>
      <c r="N99" s="10"/>
      <c r="O99" s="5"/>
      <c r="P99" s="315"/>
      <c r="Q99" s="316"/>
      <c r="R99" s="166"/>
      <c r="S99" s="316"/>
      <c r="T99" s="316"/>
      <c r="U99" s="166"/>
      <c r="V99" s="316"/>
      <c r="W99" s="316"/>
      <c r="X99" s="166"/>
      <c r="Y99" s="316"/>
      <c r="Z99" s="316"/>
      <c r="AA99" s="166"/>
      <c r="AB99" s="316"/>
      <c r="AC99" s="316"/>
      <c r="AD99" s="166"/>
      <c r="AE99" s="316"/>
      <c r="AF99" s="316"/>
      <c r="AG99" s="166"/>
      <c r="AH99" s="316"/>
      <c r="AI99" s="316"/>
      <c r="AJ99" s="166"/>
      <c r="AK99" s="316"/>
      <c r="AL99" s="316"/>
      <c r="AM99" s="166"/>
      <c r="AN99" s="316"/>
      <c r="AO99" s="316"/>
      <c r="AP99" s="166"/>
      <c r="AQ99" s="316"/>
      <c r="AR99" s="166"/>
      <c r="AS99" s="166"/>
      <c r="AT99" s="166"/>
      <c r="AU99" s="166"/>
      <c r="AV99" s="166"/>
      <c r="AW99" s="166"/>
      <c r="AX99" s="166"/>
      <c r="AY99" s="166"/>
      <c r="AZ99" s="166"/>
      <c r="BA99" s="166"/>
      <c r="BB99" s="166"/>
      <c r="BC99" s="166"/>
      <c r="BD99" s="166"/>
      <c r="BE99" s="166"/>
      <c r="BF99" s="166"/>
      <c r="BG99" s="166"/>
      <c r="BH99" s="166"/>
      <c r="BI99" s="166"/>
      <c r="BJ99" s="166"/>
      <c r="BK99" s="166"/>
      <c r="BL99" s="166"/>
      <c r="BM99" s="166"/>
      <c r="BN99" s="166"/>
      <c r="BO99" s="166"/>
      <c r="BP99" s="316"/>
      <c r="BQ99" s="166"/>
      <c r="BR99" s="316"/>
      <c r="BS99" s="316"/>
      <c r="BT99" s="5"/>
      <c r="BU99" s="316"/>
      <c r="BV99" s="5"/>
      <c r="BW99" s="316"/>
      <c r="BX99" s="166"/>
      <c r="BY99" s="316"/>
      <c r="BZ99" s="316"/>
      <c r="CA99" s="5"/>
      <c r="CB99" s="316"/>
      <c r="CC99" s="5"/>
      <c r="CD99" s="316"/>
      <c r="CE99" s="166"/>
      <c r="CF99" s="316"/>
      <c r="CG99" s="316"/>
      <c r="CH99" s="5"/>
      <c r="CI99" s="316"/>
      <c r="CJ99" s="5"/>
      <c r="CK99" s="316"/>
      <c r="CL99" s="166"/>
      <c r="CM99" s="316"/>
      <c r="CN99" s="316"/>
      <c r="CO99" s="5"/>
      <c r="CP99" s="316"/>
      <c r="CQ99" s="10"/>
      <c r="CR99" s="316"/>
      <c r="CS99" s="166"/>
      <c r="CT99" s="316"/>
      <c r="CU99" s="316"/>
      <c r="CV99" s="5"/>
      <c r="CW99" s="316"/>
      <c r="CX99" s="10"/>
      <c r="CY99" s="316"/>
      <c r="CZ99" s="325"/>
      <c r="DA99" s="316"/>
      <c r="DB99" s="316"/>
      <c r="DC99" s="325"/>
      <c r="DD99" s="316"/>
      <c r="DE99" s="10"/>
      <c r="DF99" s="316"/>
      <c r="DG99" s="325"/>
      <c r="DH99" s="316"/>
      <c r="DI99" s="316"/>
      <c r="DJ99" s="325"/>
      <c r="DK99" s="316"/>
    </row>
    <row r="100" spans="4:115">
      <c r="D100" s="315"/>
      <c r="E100" s="315"/>
      <c r="F100" s="315"/>
      <c r="G100" s="315"/>
      <c r="H100" s="315"/>
      <c r="I100" s="316"/>
      <c r="J100" s="316"/>
      <c r="K100" s="316"/>
      <c r="L100" s="316"/>
      <c r="M100" s="316"/>
      <c r="N100" s="10"/>
      <c r="O100" s="5"/>
      <c r="P100" s="315"/>
      <c r="Q100" s="316"/>
      <c r="R100" s="166"/>
      <c r="S100" s="316"/>
      <c r="T100" s="316"/>
      <c r="U100" s="166"/>
      <c r="V100" s="316"/>
      <c r="W100" s="316"/>
      <c r="X100" s="166"/>
      <c r="Y100" s="316"/>
      <c r="Z100" s="316"/>
      <c r="AA100" s="166"/>
      <c r="AB100" s="316"/>
      <c r="AC100" s="316"/>
      <c r="AD100" s="166"/>
      <c r="AE100" s="316"/>
      <c r="AF100" s="316"/>
      <c r="AG100" s="166"/>
      <c r="AH100" s="316"/>
      <c r="AI100" s="316"/>
      <c r="AJ100" s="166"/>
      <c r="AK100" s="316"/>
      <c r="AL100" s="316"/>
      <c r="AM100" s="166"/>
      <c r="AN100" s="316"/>
      <c r="AO100" s="316"/>
      <c r="AP100" s="166"/>
      <c r="AQ100" s="31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316"/>
      <c r="BQ100" s="166"/>
      <c r="BR100" s="316"/>
      <c r="BS100" s="316"/>
      <c r="BT100" s="5"/>
      <c r="BU100" s="316"/>
      <c r="BV100" s="5"/>
      <c r="BW100" s="316"/>
      <c r="BX100" s="166"/>
      <c r="BY100" s="316"/>
      <c r="BZ100" s="316"/>
      <c r="CA100" s="5"/>
      <c r="CB100" s="316"/>
      <c r="CC100" s="5"/>
      <c r="CD100" s="316"/>
      <c r="CE100" s="166"/>
      <c r="CF100" s="316"/>
      <c r="CG100" s="316"/>
      <c r="CH100" s="5"/>
      <c r="CI100" s="316"/>
      <c r="CJ100" s="5"/>
      <c r="CK100" s="316"/>
      <c r="CL100" s="166"/>
      <c r="CM100" s="316"/>
      <c r="CN100" s="316"/>
      <c r="CO100" s="5"/>
      <c r="CP100" s="316"/>
      <c r="CQ100" s="10"/>
      <c r="CR100" s="316"/>
      <c r="CS100" s="166"/>
      <c r="CT100" s="316"/>
      <c r="CU100" s="316"/>
      <c r="CV100" s="5"/>
      <c r="CW100" s="316"/>
      <c r="CX100" s="10"/>
      <c r="CY100" s="316"/>
      <c r="CZ100" s="325"/>
      <c r="DA100" s="316"/>
      <c r="DB100" s="316"/>
      <c r="DC100" s="325"/>
      <c r="DD100" s="316"/>
      <c r="DE100" s="10"/>
      <c r="DF100" s="316"/>
      <c r="DG100" s="325"/>
      <c r="DH100" s="316"/>
      <c r="DI100" s="316"/>
      <c r="DJ100" s="325"/>
      <c r="DK100" s="316"/>
    </row>
    <row r="101" spans="4:115">
      <c r="D101" s="315"/>
      <c r="E101" s="315"/>
      <c r="F101" s="315"/>
      <c r="G101" s="315"/>
      <c r="H101" s="315"/>
      <c r="I101" s="316"/>
      <c r="J101" s="316"/>
      <c r="K101" s="316"/>
      <c r="L101" s="316"/>
      <c r="M101" s="316"/>
      <c r="N101" s="10"/>
      <c r="O101" s="5"/>
      <c r="P101" s="315"/>
      <c r="Q101" s="316"/>
      <c r="R101" s="166"/>
      <c r="S101" s="316"/>
      <c r="T101" s="316"/>
      <c r="U101" s="166"/>
      <c r="V101" s="316"/>
      <c r="W101" s="316"/>
      <c r="X101" s="166"/>
      <c r="Y101" s="316"/>
      <c r="Z101" s="316"/>
      <c r="AA101" s="166"/>
      <c r="AB101" s="316"/>
      <c r="AC101" s="316"/>
      <c r="AD101" s="166"/>
      <c r="AE101" s="316"/>
      <c r="AF101" s="316"/>
      <c r="AG101" s="166"/>
      <c r="AH101" s="316"/>
      <c r="AI101" s="316"/>
      <c r="AJ101" s="166"/>
      <c r="AK101" s="316"/>
      <c r="AL101" s="316"/>
      <c r="AM101" s="166"/>
      <c r="AN101" s="316"/>
      <c r="AO101" s="316"/>
      <c r="AP101" s="166"/>
      <c r="AQ101" s="316"/>
      <c r="AR101" s="166"/>
      <c r="AS101" s="166"/>
      <c r="AT101" s="166"/>
      <c r="AU101" s="166"/>
      <c r="AV101" s="166"/>
      <c r="AW101" s="166"/>
      <c r="AX101" s="166"/>
      <c r="AY101" s="166"/>
      <c r="AZ101" s="166"/>
      <c r="BA101" s="166"/>
      <c r="BB101" s="166"/>
      <c r="BC101" s="166"/>
      <c r="BD101" s="166"/>
      <c r="BE101" s="166"/>
      <c r="BF101" s="166"/>
      <c r="BG101" s="166"/>
      <c r="BH101" s="166"/>
      <c r="BI101" s="166"/>
      <c r="BJ101" s="166"/>
      <c r="BK101" s="166"/>
      <c r="BL101" s="166"/>
      <c r="BM101" s="166"/>
      <c r="BN101" s="166"/>
      <c r="BO101" s="166"/>
      <c r="BP101" s="316"/>
      <c r="BQ101" s="166"/>
      <c r="BR101" s="316"/>
      <c r="BS101" s="316"/>
      <c r="BT101" s="5"/>
      <c r="BU101" s="316"/>
      <c r="BV101" s="5"/>
      <c r="BW101" s="316"/>
      <c r="BX101" s="166"/>
      <c r="BY101" s="316"/>
      <c r="BZ101" s="316"/>
      <c r="CA101" s="5"/>
      <c r="CB101" s="316"/>
      <c r="CC101" s="5"/>
      <c r="CD101" s="316"/>
      <c r="CE101" s="166"/>
      <c r="CF101" s="316"/>
      <c r="CG101" s="316"/>
      <c r="CH101" s="5"/>
      <c r="CI101" s="316"/>
      <c r="CJ101" s="5"/>
      <c r="CK101" s="316"/>
      <c r="CL101" s="166"/>
      <c r="CM101" s="316"/>
      <c r="CN101" s="316"/>
      <c r="CO101" s="5"/>
      <c r="CP101" s="316"/>
      <c r="CQ101" s="10"/>
      <c r="CR101" s="316"/>
      <c r="CS101" s="166"/>
      <c r="CT101" s="316"/>
      <c r="CU101" s="316"/>
      <c r="CV101" s="5"/>
      <c r="CW101" s="316"/>
      <c r="CX101" s="10"/>
      <c r="CY101" s="316"/>
      <c r="CZ101" s="325"/>
      <c r="DA101" s="316"/>
      <c r="DB101" s="316"/>
      <c r="DC101" s="325"/>
      <c r="DD101" s="316"/>
      <c r="DE101" s="10"/>
      <c r="DF101" s="316"/>
      <c r="DG101" s="325"/>
      <c r="DH101" s="316"/>
      <c r="DI101" s="316"/>
      <c r="DJ101" s="325"/>
      <c r="DK101" s="316"/>
    </row>
  </sheetData>
  <phoneticPr fontId="0" type="noConversion"/>
  <pageMargins left="0.75" right="0.75" top="1" bottom="1" header="0.5" footer="0.5"/>
  <pageSetup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A2BD4-2A6C-4559-9CCC-9FF4C7A2D97A}">
  <sheetPr>
    <tabColor indexed="18"/>
  </sheetPr>
  <dimension ref="A1:DQ101"/>
  <sheetViews>
    <sheetView zoomScale="70" zoomScaleNormal="70" workbookViewId="0">
      <pane xSplit="1" topLeftCell="CS1" activePane="topRight" state="frozen"/>
      <selection pane="topRight" activeCell="DG5" sqref="DG5"/>
    </sheetView>
  </sheetViews>
  <sheetFormatPr defaultColWidth="9.33203125" defaultRowHeight="12.6"/>
  <cols>
    <col min="1" max="1" width="23.5" style="16" customWidth="1"/>
    <col min="2" max="2" width="11.5" style="13" customWidth="1"/>
    <col min="3" max="3" width="9.5" style="13" customWidth="1"/>
    <col min="4" max="4" width="7.1640625" style="13" customWidth="1"/>
    <col min="5" max="5" width="7.5" style="13" customWidth="1"/>
    <col min="6" max="6" width="7.1640625" style="13" customWidth="1"/>
    <col min="7" max="7" width="7.5" style="13" customWidth="1"/>
    <col min="8" max="8" width="7.1640625" style="13" customWidth="1"/>
    <col min="9" max="9" width="7.5" style="14" customWidth="1"/>
    <col min="10" max="10" width="7.1640625" style="14" customWidth="1"/>
    <col min="11" max="11" width="9.6640625" style="14" customWidth="1"/>
    <col min="12" max="12" width="8.6640625" style="14" customWidth="1"/>
    <col min="13" max="13" width="8.83203125" style="14" customWidth="1"/>
    <col min="14" max="14" width="11.1640625" style="17" customWidth="1"/>
    <col min="15" max="15" width="6.83203125" style="13" customWidth="1"/>
    <col min="16" max="16" width="7.1640625" style="13" customWidth="1"/>
    <col min="17" max="17" width="7.1640625" style="14" customWidth="1"/>
    <col min="18" max="18" width="10.83203125" style="17" customWidth="1"/>
    <col min="19" max="19" width="8" style="14" customWidth="1"/>
    <col min="20" max="20" width="7.1640625" style="14" customWidth="1"/>
    <col min="21" max="21" width="10.83203125" style="17" customWidth="1"/>
    <col min="22" max="22" width="8" style="14" customWidth="1"/>
    <col min="23" max="23" width="9.83203125" style="14" customWidth="1"/>
    <col min="24" max="24" width="10.83203125" style="17" customWidth="1"/>
    <col min="25" max="25" width="8" style="14" customWidth="1"/>
    <col min="26" max="26" width="11.83203125" style="14" customWidth="1"/>
    <col min="27" max="27" width="10.83203125" style="17" customWidth="1"/>
    <col min="28" max="28" width="8" style="14" customWidth="1"/>
    <col min="29" max="29" width="10.5" style="14" customWidth="1"/>
    <col min="30" max="30" width="10.83203125" style="17" customWidth="1"/>
    <col min="31" max="31" width="8" style="14" customWidth="1"/>
    <col min="32" max="32" width="10.33203125" style="14" customWidth="1"/>
    <col min="33" max="33" width="10.83203125" style="17" customWidth="1"/>
    <col min="34" max="34" width="8" style="14" customWidth="1"/>
    <col min="35" max="35" width="12.6640625" style="14" customWidth="1"/>
    <col min="36" max="36" width="10.83203125" style="17" customWidth="1"/>
    <col min="37" max="37" width="8" style="14" customWidth="1"/>
    <col min="38" max="38" width="12.6640625" style="14" customWidth="1"/>
    <col min="39" max="39" width="10.83203125" style="17" customWidth="1"/>
    <col min="40" max="40" width="8" style="14" customWidth="1"/>
    <col min="41" max="41" width="12.6640625" style="14" customWidth="1"/>
    <col min="42" max="42" width="10.83203125" style="17" customWidth="1"/>
    <col min="43" max="43" width="8" style="14" customWidth="1"/>
    <col min="44" max="44" width="11.83203125" style="17" customWidth="1"/>
    <col min="45" max="45" width="12.5" style="17" customWidth="1"/>
    <col min="46" max="46" width="12.6640625" style="17" customWidth="1"/>
    <col min="47" max="47" width="11.83203125" style="17" customWidth="1"/>
    <col min="48" max="48" width="12.5" style="17" customWidth="1"/>
    <col min="49" max="49" width="12.6640625" style="17" customWidth="1"/>
    <col min="50" max="50" width="11.83203125" style="17" customWidth="1"/>
    <col min="51" max="51" width="12.5" style="17" customWidth="1"/>
    <col min="52" max="52" width="12.6640625" style="17" customWidth="1"/>
    <col min="53" max="55" width="12.6640625" style="10" customWidth="1"/>
    <col min="56" max="56" width="11.83203125" style="17" customWidth="1"/>
    <col min="57" max="57" width="12.5" style="17" customWidth="1"/>
    <col min="58" max="58" width="12.6640625" style="17" customWidth="1"/>
    <col min="59" max="59" width="11.83203125" style="17" customWidth="1"/>
    <col min="60" max="60" width="12.5" style="17" customWidth="1"/>
    <col min="61" max="64" width="12.6640625" style="17" customWidth="1"/>
    <col min="65" max="67" width="12.6640625" style="10" customWidth="1"/>
    <col min="68" max="68" width="14.5" style="14" customWidth="1"/>
    <col min="69" max="69" width="19.5" style="17" customWidth="1"/>
    <col min="70" max="70" width="17.33203125" style="14" customWidth="1"/>
    <col min="71" max="71" width="14.5" style="14" customWidth="1"/>
    <col min="72" max="72" width="20.83203125" style="13" customWidth="1"/>
    <col min="73" max="73" width="18.6640625" style="14" customWidth="1"/>
    <col min="74" max="74" width="9.33203125" style="13" customWidth="1"/>
    <col min="75" max="75" width="14.5" style="14" customWidth="1"/>
    <col min="76" max="76" width="19.5" style="17" customWidth="1"/>
    <col min="77" max="77" width="17.33203125" style="14" customWidth="1"/>
    <col min="78" max="78" width="14.5" style="14" customWidth="1"/>
    <col min="79" max="79" width="20.83203125" style="13" customWidth="1"/>
    <col min="80" max="80" width="18.6640625" style="14" customWidth="1"/>
    <col min="81" max="81" width="9.33203125" style="13" customWidth="1"/>
    <col min="82" max="82" width="14.5" style="14" customWidth="1"/>
    <col min="83" max="83" width="19.5" style="17" customWidth="1"/>
    <col min="84" max="84" width="17.33203125" style="14" customWidth="1"/>
    <col min="85" max="85" width="14.5" style="14" customWidth="1"/>
    <col min="86" max="86" width="20.83203125" style="13" customWidth="1"/>
    <col min="87" max="87" width="18.6640625" style="14" customWidth="1"/>
    <col min="88" max="88" width="9.33203125" style="13" customWidth="1"/>
    <col min="89" max="89" width="14.5" style="14" customWidth="1"/>
    <col min="90" max="90" width="19.5" style="17" customWidth="1"/>
    <col min="91" max="91" width="17.33203125" style="14" customWidth="1"/>
    <col min="92" max="92" width="14.5" style="14" customWidth="1"/>
    <col min="93" max="93" width="20.83203125" style="13" customWidth="1"/>
    <col min="94" max="94" width="18.6640625" style="14" customWidth="1"/>
    <col min="95" max="95" width="9.33203125" style="17"/>
    <col min="96" max="96" width="14.5" style="14" customWidth="1"/>
    <col min="97" max="97" width="19.5" style="17" customWidth="1"/>
    <col min="98" max="98" width="17.33203125" style="14" customWidth="1"/>
    <col min="99" max="99" width="14.5" style="14" customWidth="1"/>
    <col min="100" max="100" width="20.83203125" style="13" customWidth="1"/>
    <col min="101" max="101" width="18.6640625" style="14" customWidth="1"/>
    <col min="102" max="102" width="9.33203125" style="17"/>
    <col min="103" max="103" width="18.6640625" style="14" customWidth="1"/>
    <col min="104" max="104" width="18.6640625" style="219" customWidth="1"/>
    <col min="105" max="106" width="18.6640625" style="14" customWidth="1"/>
    <col min="107" max="107" width="18.6640625" style="219" customWidth="1"/>
    <col min="108" max="108" width="18.6640625" style="14" customWidth="1"/>
    <col min="109" max="109" width="9.33203125" style="17"/>
    <col min="110" max="110" width="18.6640625" style="14" customWidth="1"/>
    <col min="111" max="111" width="18.6640625" style="219" customWidth="1"/>
    <col min="112" max="113" width="18.6640625" style="14" customWidth="1"/>
    <col min="114" max="114" width="18.6640625" style="219" customWidth="1"/>
    <col min="115" max="115" width="18.6640625" style="14" customWidth="1"/>
    <col min="116" max="117" width="13.83203125" style="13" bestFit="1" customWidth="1"/>
    <col min="118" max="118" width="15" style="13" bestFit="1" customWidth="1"/>
    <col min="119" max="119" width="11.1640625" style="190" bestFit="1" customWidth="1"/>
    <col min="120" max="120" width="12.33203125" style="190" bestFit="1" customWidth="1"/>
    <col min="121" max="121" width="19.6640625" style="191" customWidth="1"/>
    <col min="122" max="16384" width="9.33203125" style="13"/>
  </cols>
  <sheetData>
    <row r="1" spans="1:121">
      <c r="A1" s="290"/>
      <c r="B1" s="5"/>
      <c r="C1" s="291"/>
      <c r="D1" s="5"/>
      <c r="E1" s="5"/>
      <c r="F1" s="5"/>
      <c r="G1" s="5"/>
      <c r="H1" s="5"/>
      <c r="I1" s="292"/>
      <c r="J1" s="292"/>
      <c r="K1" s="292"/>
      <c r="L1" s="292"/>
      <c r="M1" s="292"/>
      <c r="N1" s="10"/>
      <c r="O1" s="5"/>
      <c r="P1" s="5"/>
      <c r="Q1" s="293" t="s">
        <v>181</v>
      </c>
      <c r="R1" s="165"/>
      <c r="S1" s="199"/>
      <c r="T1" s="293"/>
      <c r="U1" s="165"/>
      <c r="V1" s="199"/>
      <c r="W1" s="293"/>
      <c r="X1" s="165"/>
      <c r="Y1" s="199"/>
      <c r="Z1" s="293"/>
      <c r="AA1" s="165"/>
      <c r="AB1" s="199"/>
      <c r="AC1" s="293"/>
      <c r="AD1" s="165"/>
      <c r="AE1" s="199"/>
      <c r="AF1" s="293"/>
      <c r="AG1" s="165"/>
      <c r="AH1" s="199"/>
      <c r="AI1" s="293"/>
      <c r="AJ1" s="165"/>
      <c r="AK1" s="199"/>
      <c r="AL1" s="293"/>
      <c r="AM1" s="165"/>
      <c r="AN1" s="199"/>
      <c r="AO1" s="293"/>
      <c r="AP1" s="165"/>
      <c r="AQ1" s="199"/>
      <c r="AR1" s="294"/>
      <c r="AS1" s="165"/>
      <c r="AT1" s="295"/>
      <c r="AU1" s="294"/>
      <c r="AV1" s="165"/>
      <c r="AW1" s="295"/>
      <c r="AX1" s="294"/>
      <c r="AY1" s="165"/>
      <c r="AZ1" s="295"/>
      <c r="BA1" s="165"/>
      <c r="BB1" s="130"/>
      <c r="BC1" s="165"/>
      <c r="BD1" s="294"/>
      <c r="BE1" s="165"/>
      <c r="BF1" s="295"/>
      <c r="BG1" s="294"/>
      <c r="BH1" s="165"/>
      <c r="BI1" s="295"/>
      <c r="BJ1" s="165"/>
      <c r="BK1" s="165"/>
      <c r="BL1" s="165"/>
      <c r="BM1" s="165"/>
      <c r="BN1" s="165"/>
      <c r="BO1" s="165"/>
      <c r="BP1" s="115">
        <v>2013</v>
      </c>
      <c r="BQ1" s="211"/>
      <c r="BR1" s="296"/>
      <c r="BS1" s="115">
        <v>2008</v>
      </c>
      <c r="BT1" s="211"/>
      <c r="BU1" s="296"/>
      <c r="BV1" s="5"/>
      <c r="BW1" s="115">
        <v>2014</v>
      </c>
      <c r="BX1" s="211"/>
      <c r="BY1" s="296"/>
      <c r="BZ1" s="115">
        <v>2009</v>
      </c>
      <c r="CA1" s="211"/>
      <c r="CB1" s="296"/>
      <c r="CC1" s="5"/>
      <c r="CD1" s="115">
        <v>2015</v>
      </c>
      <c r="CE1" s="211"/>
      <c r="CF1" s="296"/>
      <c r="CG1" s="115">
        <v>2010</v>
      </c>
      <c r="CH1" s="211"/>
      <c r="CI1" s="296"/>
      <c r="CJ1" s="5"/>
      <c r="CK1" s="115">
        <v>2016</v>
      </c>
      <c r="CL1" s="211"/>
      <c r="CM1" s="296"/>
      <c r="CN1" s="115">
        <v>2011</v>
      </c>
      <c r="CO1" s="211"/>
      <c r="CP1" s="296"/>
      <c r="CQ1" s="10"/>
      <c r="CR1" s="115">
        <v>2017</v>
      </c>
      <c r="CS1" s="211"/>
      <c r="CT1" s="296"/>
      <c r="CU1" s="115">
        <v>2012</v>
      </c>
      <c r="CV1" s="211"/>
      <c r="CW1" s="296"/>
      <c r="CX1" s="10"/>
      <c r="CY1" s="115">
        <v>2018</v>
      </c>
      <c r="CZ1" s="297"/>
      <c r="DA1" s="296"/>
      <c r="DB1" s="115">
        <v>2013</v>
      </c>
      <c r="DC1" s="297"/>
      <c r="DD1" s="296"/>
      <c r="DE1" s="10"/>
      <c r="DF1" s="115">
        <v>2019</v>
      </c>
      <c r="DG1" s="297"/>
      <c r="DH1" s="296"/>
      <c r="DI1" s="298">
        <v>2014</v>
      </c>
      <c r="DJ1" s="299"/>
      <c r="DK1" s="300"/>
      <c r="DL1" s="5"/>
      <c r="DM1" s="5"/>
      <c r="DN1" s="5"/>
      <c r="DO1" s="191"/>
      <c r="DP1" s="191"/>
    </row>
    <row r="2" spans="1:121" ht="99.95">
      <c r="A2" s="290"/>
      <c r="B2" s="301" t="s">
        <v>182</v>
      </c>
      <c r="C2" s="302" t="s">
        <v>183</v>
      </c>
      <c r="D2" s="5"/>
      <c r="E2" s="5"/>
      <c r="F2" s="5"/>
      <c r="G2" s="5"/>
      <c r="H2" s="5"/>
      <c r="I2" s="292"/>
      <c r="J2" s="292"/>
      <c r="K2" s="292"/>
      <c r="L2" s="292"/>
      <c r="M2" s="292"/>
      <c r="N2" s="303" t="s">
        <v>182</v>
      </c>
      <c r="O2" s="302" t="s">
        <v>184</v>
      </c>
      <c r="P2" s="5"/>
      <c r="Q2" s="304">
        <v>2003</v>
      </c>
      <c r="R2" s="305"/>
      <c r="S2" s="305"/>
      <c r="T2" s="304">
        <v>2004</v>
      </c>
      <c r="U2" s="305"/>
      <c r="V2" s="305"/>
      <c r="W2" s="304">
        <v>2005</v>
      </c>
      <c r="X2" s="305"/>
      <c r="Y2" s="305"/>
      <c r="Z2" s="304">
        <v>2006</v>
      </c>
      <c r="AA2" s="305"/>
      <c r="AB2" s="305"/>
      <c r="AC2" s="304">
        <v>2007</v>
      </c>
      <c r="AD2" s="305"/>
      <c r="AE2" s="305"/>
      <c r="AF2" s="304">
        <v>2008</v>
      </c>
      <c r="AG2" s="305"/>
      <c r="AH2" s="305"/>
      <c r="AI2" s="304">
        <v>2009</v>
      </c>
      <c r="AJ2" s="305"/>
      <c r="AK2" s="305"/>
      <c r="AL2" s="304">
        <v>2010</v>
      </c>
      <c r="AM2" s="305"/>
      <c r="AN2" s="305"/>
      <c r="AO2" s="304">
        <v>2011</v>
      </c>
      <c r="AP2" s="305"/>
      <c r="AQ2" s="296"/>
      <c r="AR2" s="306"/>
      <c r="AS2" s="226">
        <v>2012</v>
      </c>
      <c r="AT2" s="307"/>
      <c r="AU2" s="306"/>
      <c r="AV2" s="226">
        <v>2013</v>
      </c>
      <c r="AW2" s="307"/>
      <c r="AX2" s="306"/>
      <c r="AY2" s="226">
        <v>2014</v>
      </c>
      <c r="AZ2" s="307"/>
      <c r="BA2" s="194"/>
      <c r="BB2" s="194">
        <v>2015</v>
      </c>
      <c r="BC2" s="194"/>
      <c r="BD2" s="306"/>
      <c r="BE2" s="226">
        <v>2016</v>
      </c>
      <c r="BF2" s="307"/>
      <c r="BG2" s="306"/>
      <c r="BH2" s="226">
        <v>2017</v>
      </c>
      <c r="BI2" s="307"/>
      <c r="BJ2" s="194"/>
      <c r="BK2" s="194">
        <v>2018</v>
      </c>
      <c r="BL2" s="194"/>
      <c r="BM2" s="207"/>
      <c r="BN2" s="207">
        <v>2019</v>
      </c>
      <c r="BO2" s="207"/>
      <c r="BP2" s="79" t="s">
        <v>185</v>
      </c>
      <c r="BQ2" s="116" t="s">
        <v>186</v>
      </c>
      <c r="BR2" s="212" t="s">
        <v>187</v>
      </c>
      <c r="BS2" s="79" t="s">
        <v>185</v>
      </c>
      <c r="BT2" s="116" t="s">
        <v>188</v>
      </c>
      <c r="BU2" s="212" t="s">
        <v>187</v>
      </c>
      <c r="BV2" s="5"/>
      <c r="BW2" s="79" t="s">
        <v>185</v>
      </c>
      <c r="BX2" s="116" t="s">
        <v>189</v>
      </c>
      <c r="BY2" s="212" t="s">
        <v>187</v>
      </c>
      <c r="BZ2" s="79" t="s">
        <v>185</v>
      </c>
      <c r="CA2" s="116" t="s">
        <v>190</v>
      </c>
      <c r="CB2" s="212" t="s">
        <v>187</v>
      </c>
      <c r="CC2" s="5"/>
      <c r="CD2" s="79" t="s">
        <v>185</v>
      </c>
      <c r="CE2" s="116" t="s">
        <v>191</v>
      </c>
      <c r="CF2" s="212" t="s">
        <v>187</v>
      </c>
      <c r="CG2" s="79" t="s">
        <v>185</v>
      </c>
      <c r="CH2" s="116" t="s">
        <v>192</v>
      </c>
      <c r="CI2" s="212" t="s">
        <v>187</v>
      </c>
      <c r="CJ2" s="5"/>
      <c r="CK2" s="79" t="s">
        <v>185</v>
      </c>
      <c r="CL2" s="116" t="s">
        <v>193</v>
      </c>
      <c r="CM2" s="212" t="s">
        <v>187</v>
      </c>
      <c r="CN2" s="79" t="s">
        <v>185</v>
      </c>
      <c r="CO2" s="116" t="s">
        <v>192</v>
      </c>
      <c r="CP2" s="212" t="s">
        <v>187</v>
      </c>
      <c r="CQ2" s="10"/>
      <c r="CR2" s="79" t="s">
        <v>185</v>
      </c>
      <c r="CS2" s="116" t="s">
        <v>194</v>
      </c>
      <c r="CT2" s="212" t="s">
        <v>187</v>
      </c>
      <c r="CU2" s="79" t="s">
        <v>185</v>
      </c>
      <c r="CV2" s="116" t="s">
        <v>195</v>
      </c>
      <c r="CW2" s="212" t="s">
        <v>187</v>
      </c>
      <c r="CX2" s="10"/>
      <c r="CY2" s="79" t="s">
        <v>185</v>
      </c>
      <c r="CZ2" s="215" t="s">
        <v>196</v>
      </c>
      <c r="DA2" s="212" t="s">
        <v>187</v>
      </c>
      <c r="DB2" s="79" t="s">
        <v>185</v>
      </c>
      <c r="DC2" s="215" t="s">
        <v>196</v>
      </c>
      <c r="DD2" s="212" t="s">
        <v>187</v>
      </c>
      <c r="DE2" s="10"/>
      <c r="DF2" s="79" t="s">
        <v>185</v>
      </c>
      <c r="DG2" s="215" t="s">
        <v>197</v>
      </c>
      <c r="DH2" s="212" t="s">
        <v>187</v>
      </c>
      <c r="DI2" s="79" t="s">
        <v>185</v>
      </c>
      <c r="DJ2" s="215" t="s">
        <v>189</v>
      </c>
      <c r="DK2" s="212" t="s">
        <v>187</v>
      </c>
      <c r="DL2" s="5"/>
      <c r="DM2" s="5"/>
      <c r="DN2" s="212" t="s">
        <v>187</v>
      </c>
      <c r="DO2" s="191"/>
      <c r="DP2" s="191"/>
    </row>
    <row r="3" spans="1:121" ht="24.95">
      <c r="A3" s="308"/>
      <c r="B3" s="165">
        <v>1990</v>
      </c>
      <c r="C3" s="306">
        <v>1990</v>
      </c>
      <c r="D3" s="226">
        <v>1991</v>
      </c>
      <c r="E3" s="226">
        <v>1992</v>
      </c>
      <c r="F3" s="226">
        <v>1993</v>
      </c>
      <c r="G3" s="226">
        <v>1994</v>
      </c>
      <c r="H3" s="226">
        <v>1995</v>
      </c>
      <c r="I3" s="226">
        <v>1996</v>
      </c>
      <c r="J3" s="226">
        <v>1997</v>
      </c>
      <c r="K3" s="226">
        <v>1998</v>
      </c>
      <c r="L3" s="226">
        <v>1999</v>
      </c>
      <c r="M3" s="27">
        <v>2000</v>
      </c>
      <c r="N3" s="309">
        <v>2000</v>
      </c>
      <c r="O3" s="306">
        <v>2001</v>
      </c>
      <c r="P3" s="226">
        <v>2002</v>
      </c>
      <c r="Q3" s="306" t="s">
        <v>198</v>
      </c>
      <c r="R3" s="226" t="s">
        <v>199</v>
      </c>
      <c r="S3" s="226" t="s">
        <v>200</v>
      </c>
      <c r="T3" s="306" t="s">
        <v>198</v>
      </c>
      <c r="U3" s="226" t="s">
        <v>199</v>
      </c>
      <c r="V3" s="226" t="s">
        <v>200</v>
      </c>
      <c r="W3" s="306" t="s">
        <v>198</v>
      </c>
      <c r="X3" s="226" t="s">
        <v>199</v>
      </c>
      <c r="Y3" s="226" t="s">
        <v>200</v>
      </c>
      <c r="Z3" s="306" t="s">
        <v>198</v>
      </c>
      <c r="AA3" s="226" t="s">
        <v>199</v>
      </c>
      <c r="AB3" s="226" t="s">
        <v>200</v>
      </c>
      <c r="AC3" s="306" t="s">
        <v>198</v>
      </c>
      <c r="AD3" s="226" t="s">
        <v>199</v>
      </c>
      <c r="AE3" s="226" t="s">
        <v>200</v>
      </c>
      <c r="AF3" s="306" t="s">
        <v>198</v>
      </c>
      <c r="AG3" s="226" t="s">
        <v>199</v>
      </c>
      <c r="AH3" s="226" t="s">
        <v>200</v>
      </c>
      <c r="AI3" s="306" t="s">
        <v>198</v>
      </c>
      <c r="AJ3" s="226" t="s">
        <v>199</v>
      </c>
      <c r="AK3" s="226" t="s">
        <v>200</v>
      </c>
      <c r="AL3" s="306" t="s">
        <v>198</v>
      </c>
      <c r="AM3" s="226" t="s">
        <v>199</v>
      </c>
      <c r="AN3" s="226" t="s">
        <v>200</v>
      </c>
      <c r="AO3" s="306" t="s">
        <v>198</v>
      </c>
      <c r="AP3" s="226" t="s">
        <v>199</v>
      </c>
      <c r="AQ3" s="226" t="s">
        <v>200</v>
      </c>
      <c r="AR3" s="126" t="s">
        <v>198</v>
      </c>
      <c r="AS3" s="10" t="s">
        <v>201</v>
      </c>
      <c r="AT3" s="10" t="s">
        <v>200</v>
      </c>
      <c r="AU3" s="126" t="s">
        <v>198</v>
      </c>
      <c r="AV3" s="10" t="s">
        <v>201</v>
      </c>
      <c r="AW3" s="10" t="s">
        <v>200</v>
      </c>
      <c r="AX3" s="126" t="s">
        <v>198</v>
      </c>
      <c r="AY3" s="10" t="s">
        <v>201</v>
      </c>
      <c r="AZ3" s="170" t="s">
        <v>200</v>
      </c>
      <c r="BA3" s="10" t="s">
        <v>198</v>
      </c>
      <c r="BB3" s="10" t="s">
        <v>201</v>
      </c>
      <c r="BC3" s="10" t="s">
        <v>200</v>
      </c>
      <c r="BD3" s="10" t="s">
        <v>198</v>
      </c>
      <c r="BE3" s="10" t="s">
        <v>201</v>
      </c>
      <c r="BF3" s="10" t="s">
        <v>200</v>
      </c>
      <c r="BG3" s="10" t="s">
        <v>198</v>
      </c>
      <c r="BH3" s="10" t="s">
        <v>201</v>
      </c>
      <c r="BI3" s="10" t="s">
        <v>200</v>
      </c>
      <c r="BJ3" s="10" t="s">
        <v>198</v>
      </c>
      <c r="BK3" s="10" t="s">
        <v>201</v>
      </c>
      <c r="BL3" s="10" t="s">
        <v>200</v>
      </c>
      <c r="BM3" s="10" t="s">
        <v>198</v>
      </c>
      <c r="BN3" s="10" t="s">
        <v>201</v>
      </c>
      <c r="BO3" s="10" t="s">
        <v>200</v>
      </c>
      <c r="BP3" s="306" t="s">
        <v>202</v>
      </c>
      <c r="BQ3" s="116" t="s">
        <v>203</v>
      </c>
      <c r="BR3" s="307">
        <v>2013</v>
      </c>
      <c r="BS3" s="306" t="s">
        <v>202</v>
      </c>
      <c r="BT3" s="116" t="s">
        <v>203</v>
      </c>
      <c r="BU3" s="307">
        <v>2008</v>
      </c>
      <c r="BV3" s="5"/>
      <c r="BW3" s="306" t="s">
        <v>202</v>
      </c>
      <c r="BX3" s="116" t="s">
        <v>204</v>
      </c>
      <c r="BY3" s="307">
        <v>2014</v>
      </c>
      <c r="BZ3" s="306" t="s">
        <v>202</v>
      </c>
      <c r="CA3" s="116" t="s">
        <v>204</v>
      </c>
      <c r="CB3" s="307">
        <v>2009</v>
      </c>
      <c r="CC3" s="5"/>
      <c r="CD3" s="235" t="s">
        <v>202</v>
      </c>
      <c r="CE3" s="182" t="s">
        <v>205</v>
      </c>
      <c r="CF3" s="310">
        <v>2015</v>
      </c>
      <c r="CG3" s="235" t="s">
        <v>202</v>
      </c>
      <c r="CH3" s="116" t="s">
        <v>205</v>
      </c>
      <c r="CI3" s="307">
        <v>2010</v>
      </c>
      <c r="CJ3" s="5"/>
      <c r="CK3" s="235" t="s">
        <v>202</v>
      </c>
      <c r="CL3" s="182" t="s">
        <v>206</v>
      </c>
      <c r="CM3" s="310">
        <v>2016</v>
      </c>
      <c r="CN3" s="235" t="s">
        <v>202</v>
      </c>
      <c r="CO3" s="116" t="s">
        <v>206</v>
      </c>
      <c r="CP3" s="307">
        <v>2011</v>
      </c>
      <c r="CQ3"/>
      <c r="CR3" s="235" t="s">
        <v>202</v>
      </c>
      <c r="CS3" s="182" t="s">
        <v>207</v>
      </c>
      <c r="CT3" s="310">
        <v>2017</v>
      </c>
      <c r="CU3" s="235" t="s">
        <v>202</v>
      </c>
      <c r="CV3" s="116" t="s">
        <v>207</v>
      </c>
      <c r="CW3" s="307">
        <v>2012</v>
      </c>
      <c r="CX3"/>
      <c r="CY3" s="235" t="s">
        <v>202</v>
      </c>
      <c r="CZ3" s="216" t="s">
        <v>208</v>
      </c>
      <c r="DA3" s="307">
        <v>2018</v>
      </c>
      <c r="DB3" s="235" t="s">
        <v>202</v>
      </c>
      <c r="DC3" s="216" t="s">
        <v>208</v>
      </c>
      <c r="DD3" s="307">
        <v>2013</v>
      </c>
      <c r="DE3"/>
      <c r="DF3" s="235" t="s">
        <v>202</v>
      </c>
      <c r="DG3" s="216" t="s">
        <v>208</v>
      </c>
      <c r="DH3" s="310">
        <v>2019</v>
      </c>
      <c r="DI3" s="235" t="s">
        <v>202</v>
      </c>
      <c r="DJ3" s="216" t="s">
        <v>208</v>
      </c>
      <c r="DK3" s="307">
        <v>2014</v>
      </c>
      <c r="DL3" s="5" t="s">
        <v>209</v>
      </c>
      <c r="DM3" s="5" t="s">
        <v>210</v>
      </c>
      <c r="DN3" s="5" t="s">
        <v>211</v>
      </c>
      <c r="DO3" s="191" t="s">
        <v>212</v>
      </c>
      <c r="DP3" s="191" t="s">
        <v>213</v>
      </c>
      <c r="DQ3" s="191" t="s">
        <v>214</v>
      </c>
    </row>
    <row r="4" spans="1:121" s="17" customFormat="1">
      <c r="A4" s="36" t="s">
        <v>11</v>
      </c>
      <c r="B4" s="31">
        <v>18.3</v>
      </c>
      <c r="C4" s="32">
        <v>20</v>
      </c>
      <c r="D4" s="31">
        <v>20.75</v>
      </c>
      <c r="E4" s="30">
        <v>21.5</v>
      </c>
      <c r="F4" s="31">
        <v>22.25</v>
      </c>
      <c r="G4" s="30">
        <v>23</v>
      </c>
      <c r="H4" s="31">
        <v>22</v>
      </c>
      <c r="I4" s="30">
        <v>21</v>
      </c>
      <c r="J4" s="31">
        <v>21</v>
      </c>
      <c r="K4" s="30">
        <v>20</v>
      </c>
      <c r="L4" s="30">
        <v>19</v>
      </c>
      <c r="M4" s="31">
        <v>17</v>
      </c>
      <c r="N4" s="96">
        <v>16.600000000000001</v>
      </c>
      <c r="O4" s="32">
        <v>17</v>
      </c>
      <c r="P4" s="31">
        <v>18</v>
      </c>
      <c r="Q4" s="33">
        <v>17.399999999999999</v>
      </c>
      <c r="R4" s="34">
        <v>17.7</v>
      </c>
      <c r="S4" s="30">
        <v>18</v>
      </c>
      <c r="T4" s="33">
        <v>18.399999999999999</v>
      </c>
      <c r="U4" s="34">
        <v>18.100000000000001</v>
      </c>
      <c r="V4" s="30">
        <v>18.7</v>
      </c>
      <c r="W4" s="33">
        <v>18.3</v>
      </c>
      <c r="X4" s="34">
        <v>18.5</v>
      </c>
      <c r="Y4" s="30">
        <v>18.7</v>
      </c>
      <c r="Z4" s="33">
        <v>18.100000000000001</v>
      </c>
      <c r="AA4" s="34">
        <v>18.3</v>
      </c>
      <c r="AB4" s="30">
        <v>18.5</v>
      </c>
      <c r="AC4" s="33">
        <v>17.8</v>
      </c>
      <c r="AD4" s="34">
        <v>18</v>
      </c>
      <c r="AE4" s="30">
        <v>18.2</v>
      </c>
      <c r="AF4" s="33">
        <v>18</v>
      </c>
      <c r="AG4" s="34">
        <v>18.2</v>
      </c>
      <c r="AH4" s="30">
        <v>18.399999999999999</v>
      </c>
      <c r="AI4" s="33">
        <v>19.100000000000001</v>
      </c>
      <c r="AJ4" s="34">
        <v>20</v>
      </c>
      <c r="AK4" s="30">
        <v>20.9</v>
      </c>
      <c r="AL4" s="33">
        <v>21.400000000000002</v>
      </c>
      <c r="AM4" s="34">
        <v>21.6</v>
      </c>
      <c r="AN4" s="30">
        <v>21.8</v>
      </c>
      <c r="AO4" s="33">
        <v>22.3</v>
      </c>
      <c r="AP4" s="34">
        <v>22.5</v>
      </c>
      <c r="AQ4" s="30">
        <v>22.7</v>
      </c>
      <c r="AR4" s="129">
        <v>22.400000000000002</v>
      </c>
      <c r="AS4" s="130" t="s">
        <v>215</v>
      </c>
      <c r="AT4" s="137">
        <v>22.8</v>
      </c>
      <c r="AU4" s="157">
        <f>+AV4-0.2</f>
        <v>22</v>
      </c>
      <c r="AV4" s="130">
        <v>22.2</v>
      </c>
      <c r="AW4" s="158">
        <f>+AV4+0.2</f>
        <v>22.4</v>
      </c>
      <c r="AX4" s="157">
        <v>21.5</v>
      </c>
      <c r="AY4" s="130">
        <v>21.7</v>
      </c>
      <c r="AZ4" s="158">
        <v>21.9</v>
      </c>
      <c r="BA4" s="164">
        <v>20.5</v>
      </c>
      <c r="BB4" s="164">
        <v>20.7</v>
      </c>
      <c r="BC4" s="164">
        <v>20.9</v>
      </c>
      <c r="BD4" s="157">
        <v>19.3</v>
      </c>
      <c r="BE4" s="130">
        <v>19.5</v>
      </c>
      <c r="BF4" s="158">
        <v>19.7</v>
      </c>
      <c r="BG4" s="157">
        <v>18.2</v>
      </c>
      <c r="BH4" s="130">
        <v>18.399999999999999</v>
      </c>
      <c r="BI4" s="158">
        <v>18.599999999999998</v>
      </c>
      <c r="BJ4" s="203">
        <v>17.8</v>
      </c>
      <c r="BK4" s="203">
        <v>18</v>
      </c>
      <c r="BL4" s="203">
        <v>18.2</v>
      </c>
      <c r="BM4" s="204">
        <f>BN4-BL4</f>
        <v>-1.3999999999999986</v>
      </c>
      <c r="BN4" s="165">
        <v>16.8</v>
      </c>
      <c r="BO4" s="204">
        <f>BN4+BL4</f>
        <v>35</v>
      </c>
      <c r="BP4" s="156">
        <f>+AV4/100</f>
        <v>0.222</v>
      </c>
      <c r="BQ4" s="118">
        <f>+'[1]Under 5'!AM4+'[1]5 through 17'!AM4</f>
        <v>73585872</v>
      </c>
      <c r="BR4" s="80">
        <f>'Children in Poverty (2)'!BQ4*BP4</f>
        <v>16336063.584000001</v>
      </c>
      <c r="BS4" s="40">
        <f>+AG4/100</f>
        <v>0.182</v>
      </c>
      <c r="BT4" s="118">
        <f>+'[1]Under 5'!AH4+'[1]5 through 17'!AH4</f>
        <v>74104602</v>
      </c>
      <c r="BU4" s="145">
        <f>'Children in Poverty (2)'!BT4*BS4</f>
        <v>13487037.563999999</v>
      </c>
      <c r="BV4" s="10"/>
      <c r="BW4" s="156">
        <f>AY4/100</f>
        <v>0.217</v>
      </c>
      <c r="BX4" s="168">
        <f>+'[1]Under 5'!AN4+'[1]5 through 17'!AN4</f>
        <v>73583618</v>
      </c>
      <c r="BY4" s="145">
        <f>'Children in Poverty (2)'!BX4*BW4</f>
        <v>15967645.106000001</v>
      </c>
      <c r="BZ4" s="40">
        <f>AJ4/100</f>
        <v>0.2</v>
      </c>
      <c r="CA4" s="118">
        <f>+'[1]Under 5'!AI4+'[1]5 through 17'!AI4</f>
        <v>74134167</v>
      </c>
      <c r="CB4" s="145">
        <f>'Children in Poverty (2)'!CA4*BZ4</f>
        <v>14826833.4</v>
      </c>
      <c r="CC4" s="10"/>
      <c r="CD4" s="40">
        <f>+BB4/100</f>
        <v>0.20699999999999999</v>
      </c>
      <c r="CE4" s="118">
        <f>+'[1]Under 5'!AO4+'[1]5 through 17'!AO4</f>
        <v>73645111</v>
      </c>
      <c r="CF4" s="145">
        <f>'Children in Poverty (2)'!CE4*CD4</f>
        <v>15244537.977</v>
      </c>
      <c r="CG4" s="180">
        <f>+AM4/100</f>
        <v>0.21600000000000003</v>
      </c>
      <c r="CH4" s="168">
        <f>+'[1]Under 5'!AJ4+'[1]5 through 17'!AJ4</f>
        <v>74119113</v>
      </c>
      <c r="CI4" s="169">
        <f>'Children in Poverty (2)'!CG4*CH4</f>
        <v>16009728.408000002</v>
      </c>
      <c r="CJ4" s="10"/>
      <c r="CK4" s="40">
        <f>+BE4/100</f>
        <v>0.19500000000000001</v>
      </c>
      <c r="CL4" s="118">
        <f>+'[1]Under 5'!AP4+'[1]5 through 17'!AP4</f>
        <v>73642285</v>
      </c>
      <c r="CM4" s="145">
        <f>'Children in Poverty (2)'!CL4*CK4</f>
        <v>14360245.575000001</v>
      </c>
      <c r="CN4" s="180">
        <f>+AP4/100</f>
        <v>0.22500000000000001</v>
      </c>
      <c r="CO4" s="168">
        <f>+'[1]Under 5'!AK4+'[1]5 through 17'!AK4</f>
        <v>73902222</v>
      </c>
      <c r="CP4" s="169">
        <f>'Children in Poverty (2)'!CO4*CN4</f>
        <v>16627999.950000001</v>
      </c>
      <c r="CQ4"/>
      <c r="CR4" s="40">
        <f>+BH4/100</f>
        <v>0.184</v>
      </c>
      <c r="CS4" s="118">
        <f>+'[1]Under 5'!AQ4+'[1]5 through 17'!AQ4</f>
        <v>73655378</v>
      </c>
      <c r="CT4" s="145">
        <f>'Children in Poverty (2)'!CS4*CR4</f>
        <v>13552589.551999999</v>
      </c>
      <c r="CU4" s="180">
        <f>+AS4/100</f>
        <v>0.22600000000000001</v>
      </c>
      <c r="CV4" s="168">
        <f>+'[1]Under 5'!AL4+'[1]5 through 17'!AL4</f>
        <v>73708179</v>
      </c>
      <c r="CW4" s="169">
        <f>'Children in Poverty (2)'!CV4*CU4</f>
        <v>16658048.454</v>
      </c>
      <c r="CX4"/>
      <c r="CY4" s="156">
        <f>+BK4/100</f>
        <v>0.18</v>
      </c>
      <c r="CZ4" s="222">
        <f>+'[2]Under 5'!$AR$4+'[2]5 through 17'!$AR$4</f>
        <v>73317922</v>
      </c>
      <c r="DA4" s="169">
        <f>'Children in Poverty (2)'!CZ4*CY4</f>
        <v>13197225.959999999</v>
      </c>
      <c r="DB4" s="156">
        <f>+AV4/100</f>
        <v>0.222</v>
      </c>
      <c r="DC4" s="222">
        <f>+'[2]Under 5'!$AM$4+'[2]5 through 17'!$AM$4</f>
        <v>73585872</v>
      </c>
      <c r="DD4" s="169">
        <f>'Children in Poverty (2)'!DC4*DB4</f>
        <v>16336063.584000001</v>
      </c>
      <c r="DE4"/>
      <c r="DF4" s="156">
        <f>+BN4/100</f>
        <v>0.16800000000000001</v>
      </c>
      <c r="DG4" s="222">
        <f>+'[2]Under 5'!$AS$4+'[2]5 through 17'!$AS$4</f>
        <v>73037927</v>
      </c>
      <c r="DH4" s="169">
        <f>'Children in Poverty (2)'!DG4*DF4</f>
        <v>12270371.736000001</v>
      </c>
      <c r="DI4" s="156">
        <f>+AY4/100</f>
        <v>0.217</v>
      </c>
      <c r="DJ4" s="222">
        <f>+'[2]Under 5'!$AN$4+'[2]5 through 17'!$AN$4</f>
        <v>73583618</v>
      </c>
      <c r="DK4" s="169">
        <f>'Children in Poverty (2)'!DJ4*DI4</f>
        <v>15967645.106000001</v>
      </c>
      <c r="DL4" s="311">
        <f>BR4-BU4</f>
        <v>2849026.0200000014</v>
      </c>
      <c r="DM4" s="311">
        <f>BY4-CB4</f>
        <v>1140811.7060000002</v>
      </c>
      <c r="DN4" s="311">
        <f>CF4-CI4</f>
        <v>-765190.43100000173</v>
      </c>
      <c r="DO4" s="236">
        <f>CF4-BY4</f>
        <v>-723107.12900000066</v>
      </c>
      <c r="DP4" s="236">
        <f>BY4-BR4</f>
        <v>-368418.47800000012</v>
      </c>
      <c r="DQ4" s="236">
        <f t="shared" ref="DQ4:DQ63" si="0">DK4-DH4</f>
        <v>3697273.3699999992</v>
      </c>
    </row>
    <row r="5" spans="1:121" s="17" customFormat="1">
      <c r="A5" s="37" t="s">
        <v>216</v>
      </c>
      <c r="B5" s="89">
        <f>MEDIAN(B13:B28)</f>
        <v>21.35</v>
      </c>
      <c r="C5" s="97">
        <f t="shared" ref="C5:BN5" si="1">MEDIAN(C13:C28)</f>
        <v>22.5</v>
      </c>
      <c r="D5" s="89">
        <f t="shared" si="1"/>
        <v>23.25</v>
      </c>
      <c r="E5" s="89">
        <f t="shared" si="1"/>
        <v>24</v>
      </c>
      <c r="F5" s="89">
        <f t="shared" si="1"/>
        <v>24.75</v>
      </c>
      <c r="G5" s="89">
        <f t="shared" si="1"/>
        <v>25.5</v>
      </c>
      <c r="H5" s="89">
        <f t="shared" si="1"/>
        <v>25</v>
      </c>
      <c r="I5" s="89">
        <f t="shared" si="1"/>
        <v>25.5</v>
      </c>
      <c r="J5" s="89">
        <f t="shared" si="1"/>
        <v>24</v>
      </c>
      <c r="K5" s="89">
        <f t="shared" si="1"/>
        <v>23</v>
      </c>
      <c r="L5" s="89">
        <f t="shared" si="1"/>
        <v>22</v>
      </c>
      <c r="M5" s="89">
        <f t="shared" si="1"/>
        <v>19.5</v>
      </c>
      <c r="N5" s="97">
        <f t="shared" si="1"/>
        <v>19.200000000000003</v>
      </c>
      <c r="O5" s="97">
        <f t="shared" si="1"/>
        <v>20</v>
      </c>
      <c r="P5" s="89">
        <f t="shared" si="1"/>
        <v>21</v>
      </c>
      <c r="Q5" s="97">
        <f t="shared" si="1"/>
        <v>19.100000000000001</v>
      </c>
      <c r="R5" s="89">
        <f t="shared" si="1"/>
        <v>21.1</v>
      </c>
      <c r="S5" s="89">
        <f t="shared" si="1"/>
        <v>22.6</v>
      </c>
      <c r="T5" s="97">
        <f t="shared" si="1"/>
        <v>22.35</v>
      </c>
      <c r="U5" s="89">
        <f t="shared" si="1"/>
        <v>20.3</v>
      </c>
      <c r="V5" s="89">
        <f t="shared" si="1"/>
        <v>23.95</v>
      </c>
      <c r="W5" s="97">
        <f t="shared" si="1"/>
        <v>21.549999999999997</v>
      </c>
      <c r="X5" s="89">
        <f t="shared" si="1"/>
        <v>22.6</v>
      </c>
      <c r="Y5" s="89">
        <f t="shared" si="1"/>
        <v>23.65</v>
      </c>
      <c r="Z5" s="97">
        <f t="shared" si="1"/>
        <v>21.8</v>
      </c>
      <c r="AA5" s="89">
        <f t="shared" si="1"/>
        <v>22.75</v>
      </c>
      <c r="AB5" s="89">
        <f t="shared" si="1"/>
        <v>23.700000000000003</v>
      </c>
      <c r="AC5" s="97">
        <f t="shared" si="1"/>
        <v>21.45</v>
      </c>
      <c r="AD5" s="89">
        <f t="shared" si="1"/>
        <v>22.65</v>
      </c>
      <c r="AE5" s="89">
        <f t="shared" si="1"/>
        <v>23.55</v>
      </c>
      <c r="AF5" s="97">
        <f t="shared" si="1"/>
        <v>20.75</v>
      </c>
      <c r="AG5" s="89">
        <f t="shared" si="1"/>
        <v>21.75</v>
      </c>
      <c r="AH5" s="89">
        <f t="shared" si="1"/>
        <v>22.8</v>
      </c>
      <c r="AI5" s="97">
        <f t="shared" si="1"/>
        <v>22.85</v>
      </c>
      <c r="AJ5" s="89">
        <f t="shared" si="1"/>
        <v>23.75</v>
      </c>
      <c r="AK5" s="89">
        <f t="shared" si="1"/>
        <v>24.65</v>
      </c>
      <c r="AL5" s="97">
        <f t="shared" si="1"/>
        <v>24.45</v>
      </c>
      <c r="AM5" s="89">
        <f t="shared" si="1"/>
        <v>25.6</v>
      </c>
      <c r="AN5" s="89">
        <f t="shared" si="1"/>
        <v>26.4</v>
      </c>
      <c r="AO5" s="97">
        <f t="shared" si="1"/>
        <v>25.4</v>
      </c>
      <c r="AP5" s="89">
        <f t="shared" si="1"/>
        <v>26.3</v>
      </c>
      <c r="AQ5" s="89">
        <f t="shared" si="1"/>
        <v>27.200000000000003</v>
      </c>
      <c r="AR5" s="101">
        <f t="shared" si="1"/>
        <v>25.4</v>
      </c>
      <c r="AS5" s="89">
        <f t="shared" si="1"/>
        <v>25.9</v>
      </c>
      <c r="AT5" s="89">
        <f t="shared" si="1"/>
        <v>26.65</v>
      </c>
      <c r="AU5" s="101">
        <f t="shared" si="1"/>
        <v>24.9</v>
      </c>
      <c r="AV5" s="89">
        <f t="shared" si="1"/>
        <v>25.9</v>
      </c>
      <c r="AW5" s="89">
        <f t="shared" si="1"/>
        <v>26.9</v>
      </c>
      <c r="AX5" s="101">
        <f t="shared" si="1"/>
        <v>24.700000000000003</v>
      </c>
      <c r="AY5" s="89">
        <f t="shared" si="1"/>
        <v>25.450000000000003</v>
      </c>
      <c r="AZ5" s="171">
        <f t="shared" si="1"/>
        <v>26.65</v>
      </c>
      <c r="BA5" s="89">
        <f t="shared" si="1"/>
        <v>23.1</v>
      </c>
      <c r="BB5" s="89">
        <f t="shared" si="1"/>
        <v>24.1</v>
      </c>
      <c r="BC5" s="89">
        <f t="shared" si="1"/>
        <v>25.1</v>
      </c>
      <c r="BD5" s="101">
        <f t="shared" si="1"/>
        <v>22</v>
      </c>
      <c r="BE5" s="89">
        <f t="shared" si="1"/>
        <v>22.9</v>
      </c>
      <c r="BF5" s="171">
        <f t="shared" si="1"/>
        <v>23.75</v>
      </c>
      <c r="BG5" s="101">
        <f t="shared" si="1"/>
        <v>20.5</v>
      </c>
      <c r="BH5" s="89">
        <f t="shared" si="1"/>
        <v>21.35</v>
      </c>
      <c r="BI5" s="171">
        <f t="shared" si="1"/>
        <v>22.25</v>
      </c>
      <c r="BJ5" s="101">
        <f t="shared" si="1"/>
        <v>21.05</v>
      </c>
      <c r="BK5" s="89">
        <f t="shared" si="1"/>
        <v>22</v>
      </c>
      <c r="BL5" s="171">
        <f t="shared" si="1"/>
        <v>22.95</v>
      </c>
      <c r="BM5" s="101">
        <f t="shared" si="1"/>
        <v>18.7</v>
      </c>
      <c r="BN5" s="89">
        <f t="shared" si="1"/>
        <v>19.7</v>
      </c>
      <c r="BO5" s="171">
        <f t="shared" ref="BO5" si="2">MEDIAN(BO13:BO28)</f>
        <v>20.75</v>
      </c>
      <c r="BP5" s="41">
        <f>+AV5/100</f>
        <v>0.25900000000000001</v>
      </c>
      <c r="BQ5" s="119">
        <f>+'[1]Under 5'!AM5+'[1]5 through 17'!AM5</f>
        <v>27842409</v>
      </c>
      <c r="BR5" s="81">
        <f>'Children in Poverty (2)'!BQ5*BP5</f>
        <v>7211183.9309999999</v>
      </c>
      <c r="BS5" s="41">
        <f>+AG5/100</f>
        <v>0.2175</v>
      </c>
      <c r="BT5" s="119">
        <f>+'[1]Under 5'!AH5+'[1]5 through 17'!AH5</f>
        <v>27436100</v>
      </c>
      <c r="BU5" s="146">
        <f>'Children in Poverty (2)'!BT5*BS5</f>
        <v>5967351.75</v>
      </c>
      <c r="BV5" s="10"/>
      <c r="BW5" s="41">
        <f>AY5/100</f>
        <v>0.2545</v>
      </c>
      <c r="BX5" s="168">
        <f>+'[1]Under 5'!AN5+'[1]5 through 17'!AN5</f>
        <v>27958021</v>
      </c>
      <c r="BY5" s="146">
        <f>'Children in Poverty (2)'!BX5*BW5</f>
        <v>7115316.3444999997</v>
      </c>
      <c r="BZ5" s="41">
        <f>AJ5/100</f>
        <v>0.23749999999999999</v>
      </c>
      <c r="CA5" s="119">
        <f>+'[1]Under 5'!AI5+'[1]5 through 17'!AI5</f>
        <v>27584517</v>
      </c>
      <c r="CB5" s="146">
        <f>'Children in Poverty (2)'!CA5*BZ5</f>
        <v>6551322.7874999996</v>
      </c>
      <c r="CC5" s="10"/>
      <c r="CD5" s="42">
        <f>+BB5/100</f>
        <v>0.24100000000000002</v>
      </c>
      <c r="CE5" s="119">
        <f>+'[1]Under 5'!AO5+'[1]5 through 17'!AO5</f>
        <v>28126914</v>
      </c>
      <c r="CF5" s="148">
        <f>'Children in Poverty (2)'!CE5*CD5</f>
        <v>6778586.2740000002</v>
      </c>
      <c r="CG5" s="180">
        <f>+AM5/100</f>
        <v>0.25600000000000001</v>
      </c>
      <c r="CH5" s="168">
        <f>+'[1]Under 5'!AJ5+'[1]5 through 17'!AJ5</f>
        <v>27696815</v>
      </c>
      <c r="CI5" s="146">
        <f>'Children in Poverty (2)'!CG5*CH5</f>
        <v>7090384.6400000006</v>
      </c>
      <c r="CJ5" s="10"/>
      <c r="CK5" s="42">
        <f>+BE5/100</f>
        <v>0.22899999999999998</v>
      </c>
      <c r="CL5" s="119">
        <f>+'[1]Under 5'!AP5+'[1]5 through 17'!AP5</f>
        <v>28258542</v>
      </c>
      <c r="CM5" s="148">
        <f>'Children in Poverty (2)'!CL5*CK5</f>
        <v>6471206.1179999998</v>
      </c>
      <c r="CN5" s="180">
        <f>+AP5/100</f>
        <v>0.26300000000000001</v>
      </c>
      <c r="CO5" s="168">
        <f>+'[1]Under 5'!AK5+'[1]5 through 17'!AK5</f>
        <v>27730540</v>
      </c>
      <c r="CP5" s="146">
        <f>'Children in Poverty (2)'!CO5*CN5</f>
        <v>7293132.0200000005</v>
      </c>
      <c r="CQ5"/>
      <c r="CR5" s="42">
        <f>+BH5/100</f>
        <v>0.21350000000000002</v>
      </c>
      <c r="CS5" s="119">
        <f>+'[1]Under 5'!AQ5+'[1]5 through 17'!AQ5</f>
        <v>28380933</v>
      </c>
      <c r="CT5" s="148">
        <f>'Children in Poverty (2)'!CS5*CR5</f>
        <v>6059329.1955000004</v>
      </c>
      <c r="CU5" s="180">
        <f>+AS5/100</f>
        <v>0.25900000000000001</v>
      </c>
      <c r="CV5" s="168">
        <f>+'[1]Under 5'!AL5+'[1]5 through 17'!AL5</f>
        <v>27779281</v>
      </c>
      <c r="CW5" s="146">
        <f>'Children in Poverty (2)'!CV5*CU5</f>
        <v>7194833.7790000001</v>
      </c>
      <c r="CX5"/>
      <c r="CY5" s="181">
        <f>+BK5/100</f>
        <v>0.22</v>
      </c>
      <c r="CZ5" s="217">
        <f>+'[2]Under 5'!$AR5+'[2]5 through 17'!$AR5</f>
        <v>28354603</v>
      </c>
      <c r="DA5" s="146">
        <f>'Children in Poverty (2)'!CZ5*CY5</f>
        <v>6238012.6600000001</v>
      </c>
      <c r="DB5" s="181">
        <f>+AV5/100</f>
        <v>0.25900000000000001</v>
      </c>
      <c r="DC5" s="217">
        <f>+'[2]Under 5'!$AM5+'[2]5 through 17'!$AM5</f>
        <v>27842409</v>
      </c>
      <c r="DD5" s="146">
        <f>'Children in Poverty (2)'!DC5*DB5</f>
        <v>7211183.9309999999</v>
      </c>
      <c r="DE5"/>
      <c r="DF5" s="181">
        <f>+BN5/100</f>
        <v>0.19699999999999998</v>
      </c>
      <c r="DG5" s="217">
        <f>+'[2]Under 5'!$AS5+'[2]5 through 17'!$AS5</f>
        <v>28343262</v>
      </c>
      <c r="DH5" s="146">
        <f>'Children in Poverty (2)'!DG5*DF5</f>
        <v>5583622.6139999991</v>
      </c>
      <c r="DI5" s="181">
        <f>+AY5/100</f>
        <v>0.2545</v>
      </c>
      <c r="DJ5" s="217">
        <f>+'[2]Under 5'!$AN5+'[2]5 through 17'!$AN5</f>
        <v>27958021</v>
      </c>
      <c r="DK5" s="146">
        <f>'Children in Poverty (2)'!DJ5*DI5</f>
        <v>7115316.3444999997</v>
      </c>
      <c r="DL5" s="311">
        <f t="shared" ref="DL5:DL63" si="3">BR5-BU5</f>
        <v>1243832.1809999999</v>
      </c>
      <c r="DM5" s="311">
        <f>BY5-CB5</f>
        <v>563993.55700000003</v>
      </c>
      <c r="DN5" s="311">
        <f t="shared" ref="DN5:DN63" si="4">CF5-CI5</f>
        <v>-311798.36600000039</v>
      </c>
      <c r="DO5" s="236">
        <f>CF5-BY5</f>
        <v>-336730.07049999945</v>
      </c>
      <c r="DP5" s="236">
        <f>BY5-BR5</f>
        <v>-95867.586500000209</v>
      </c>
      <c r="DQ5" s="236">
        <f t="shared" si="0"/>
        <v>1531693.7305000005</v>
      </c>
    </row>
    <row r="6" spans="1:121">
      <c r="A6" s="37" t="s">
        <v>117</v>
      </c>
      <c r="B6" s="92"/>
      <c r="C6" s="98"/>
      <c r="D6" s="92"/>
      <c r="E6" s="20"/>
      <c r="F6" s="92"/>
      <c r="G6" s="20"/>
      <c r="H6" s="92"/>
      <c r="I6" s="20"/>
      <c r="J6" s="92"/>
      <c r="K6" s="20"/>
      <c r="L6" s="20"/>
      <c r="M6" s="92"/>
      <c r="N6" s="99"/>
      <c r="O6" s="98"/>
      <c r="P6" s="92"/>
      <c r="Q6" s="100"/>
      <c r="R6" s="20"/>
      <c r="S6" s="20"/>
      <c r="T6" s="100"/>
      <c r="U6" s="20"/>
      <c r="V6" s="20"/>
      <c r="W6" s="100"/>
      <c r="X6" s="20"/>
      <c r="Y6" s="20"/>
      <c r="Z6" s="100"/>
      <c r="AA6" s="20"/>
      <c r="AB6" s="20"/>
      <c r="AC6" s="100"/>
      <c r="AD6" s="20"/>
      <c r="AE6" s="20"/>
      <c r="AF6" s="100"/>
      <c r="AG6" s="20"/>
      <c r="AH6" s="20"/>
      <c r="AI6" s="100"/>
      <c r="AJ6" s="20"/>
      <c r="AK6" s="20"/>
      <c r="AL6" s="100"/>
      <c r="AM6" s="20"/>
      <c r="AN6" s="20"/>
      <c r="AO6" s="100"/>
      <c r="AP6" s="20"/>
      <c r="AQ6" s="20"/>
      <c r="AR6" s="127"/>
      <c r="AS6" s="128"/>
      <c r="AT6" s="128"/>
      <c r="AU6" s="127"/>
      <c r="AV6" s="128"/>
      <c r="AW6" s="128"/>
      <c r="AX6" s="127"/>
      <c r="AY6" s="128"/>
      <c r="AZ6" s="172"/>
      <c r="BA6" s="128"/>
      <c r="BB6" s="128"/>
      <c r="BC6" s="128"/>
      <c r="BD6" s="127"/>
      <c r="BE6" s="128"/>
      <c r="BF6" s="172"/>
      <c r="BG6" s="127"/>
      <c r="BH6" s="128"/>
      <c r="BI6" s="172"/>
      <c r="BJ6" s="127"/>
      <c r="BK6" s="128"/>
      <c r="BL6" s="172"/>
      <c r="BM6" s="127"/>
      <c r="BN6" s="128"/>
      <c r="BO6" s="172"/>
      <c r="BP6" s="42"/>
      <c r="BQ6" s="120"/>
      <c r="BR6" s="82"/>
      <c r="BS6" s="42"/>
      <c r="BT6" s="120"/>
      <c r="BU6" s="147"/>
      <c r="BV6" s="5"/>
      <c r="BW6" s="42"/>
      <c r="BX6" s="120"/>
      <c r="BY6" s="82"/>
      <c r="BZ6" s="42"/>
      <c r="CA6" s="120"/>
      <c r="CB6" s="147"/>
      <c r="CC6" s="5"/>
      <c r="CD6" s="42"/>
      <c r="CE6" s="120"/>
      <c r="CF6" s="148"/>
      <c r="CG6" s="181"/>
      <c r="CH6" s="121"/>
      <c r="CI6" s="147"/>
      <c r="CJ6" s="5"/>
      <c r="CK6" s="42"/>
      <c r="CL6" s="120"/>
      <c r="CM6" s="148"/>
      <c r="CN6" s="181"/>
      <c r="CO6" s="121"/>
      <c r="CP6" s="147"/>
      <c r="CQ6"/>
      <c r="CR6" s="42"/>
      <c r="CS6" s="120"/>
      <c r="CT6" s="148"/>
      <c r="CU6" s="181"/>
      <c r="CV6" s="121"/>
      <c r="CW6" s="147"/>
      <c r="CX6"/>
      <c r="CY6" s="181"/>
      <c r="CZ6" s="217"/>
      <c r="DA6" s="147"/>
      <c r="DB6" s="181"/>
      <c r="DC6" s="217"/>
      <c r="DD6" s="147"/>
      <c r="DE6"/>
      <c r="DF6" s="181"/>
      <c r="DG6" s="217"/>
      <c r="DH6" s="147"/>
      <c r="DI6" s="181"/>
      <c r="DJ6" s="217"/>
      <c r="DK6" s="147"/>
      <c r="DL6" s="311"/>
      <c r="DM6" s="311"/>
      <c r="DN6" s="311"/>
      <c r="DO6" s="236"/>
      <c r="DP6" s="236"/>
      <c r="DQ6" s="236">
        <f t="shared" si="0"/>
        <v>0</v>
      </c>
    </row>
    <row r="7" spans="1:121">
      <c r="A7" s="35" t="s">
        <v>217</v>
      </c>
      <c r="B7" s="90">
        <f t="shared" ref="B7:BM7" si="5">MEDIAN(B29:B41)</f>
        <v>15.3</v>
      </c>
      <c r="C7" s="101">
        <f t="shared" si="5"/>
        <v>18</v>
      </c>
      <c r="D7" s="90">
        <f t="shared" si="5"/>
        <v>17.75</v>
      </c>
      <c r="E7" s="89">
        <f t="shared" si="5"/>
        <v>17.5</v>
      </c>
      <c r="F7" s="90">
        <f t="shared" si="5"/>
        <v>17</v>
      </c>
      <c r="G7" s="89">
        <f t="shared" si="5"/>
        <v>17</v>
      </c>
      <c r="H7" s="90">
        <f t="shared" si="5"/>
        <v>16</v>
      </c>
      <c r="I7" s="89">
        <f t="shared" si="5"/>
        <v>16</v>
      </c>
      <c r="J7" s="90">
        <f t="shared" si="5"/>
        <v>17</v>
      </c>
      <c r="K7" s="89">
        <f t="shared" si="5"/>
        <v>16</v>
      </c>
      <c r="L7" s="89">
        <f t="shared" si="5"/>
        <v>15</v>
      </c>
      <c r="M7" s="90">
        <f t="shared" si="5"/>
        <v>15</v>
      </c>
      <c r="N7" s="102">
        <f t="shared" si="5"/>
        <v>14.3</v>
      </c>
      <c r="O7" s="101">
        <f t="shared" si="5"/>
        <v>15</v>
      </c>
      <c r="P7" s="90">
        <f t="shared" si="5"/>
        <v>16</v>
      </c>
      <c r="Q7" s="103">
        <f t="shared" si="5"/>
        <v>13.4</v>
      </c>
      <c r="R7" s="89">
        <f t="shared" si="5"/>
        <v>15.3</v>
      </c>
      <c r="S7" s="89">
        <f t="shared" si="5"/>
        <v>17.5</v>
      </c>
      <c r="T7" s="103">
        <f t="shared" si="5"/>
        <v>18.8</v>
      </c>
      <c r="U7" s="89">
        <f t="shared" si="5"/>
        <v>15.8</v>
      </c>
      <c r="V7" s="89">
        <f t="shared" si="5"/>
        <v>19.7</v>
      </c>
      <c r="W7" s="103">
        <f t="shared" si="5"/>
        <v>14.3</v>
      </c>
      <c r="X7" s="89">
        <f t="shared" si="5"/>
        <v>15.1</v>
      </c>
      <c r="Y7" s="89">
        <f t="shared" si="5"/>
        <v>16.5</v>
      </c>
      <c r="Z7" s="103">
        <f t="shared" si="5"/>
        <v>14.7</v>
      </c>
      <c r="AA7" s="89">
        <f t="shared" si="5"/>
        <v>15.4</v>
      </c>
      <c r="AB7" s="89">
        <f t="shared" si="5"/>
        <v>16.5</v>
      </c>
      <c r="AC7" s="103">
        <f t="shared" si="5"/>
        <v>14.4</v>
      </c>
      <c r="AD7" s="89">
        <f t="shared" si="5"/>
        <v>15.9</v>
      </c>
      <c r="AE7" s="89">
        <f t="shared" si="5"/>
        <v>17.2</v>
      </c>
      <c r="AF7" s="103">
        <f t="shared" si="5"/>
        <v>14.1</v>
      </c>
      <c r="AG7" s="89">
        <f t="shared" si="5"/>
        <v>15.1</v>
      </c>
      <c r="AH7" s="89">
        <f t="shared" si="5"/>
        <v>16.399999999999999</v>
      </c>
      <c r="AI7" s="103">
        <f t="shared" si="5"/>
        <v>16.700000000000003</v>
      </c>
      <c r="AJ7" s="89">
        <f t="shared" si="5"/>
        <v>17.600000000000001</v>
      </c>
      <c r="AK7" s="89">
        <f t="shared" si="5"/>
        <v>18.5</v>
      </c>
      <c r="AL7" s="103">
        <f t="shared" si="5"/>
        <v>17.7</v>
      </c>
      <c r="AM7" s="89">
        <f t="shared" si="5"/>
        <v>19</v>
      </c>
      <c r="AN7" s="89">
        <f t="shared" si="5"/>
        <v>20.3</v>
      </c>
      <c r="AO7" s="103">
        <f t="shared" si="5"/>
        <v>17.899999999999999</v>
      </c>
      <c r="AP7" s="89">
        <f t="shared" si="5"/>
        <v>19.7</v>
      </c>
      <c r="AQ7" s="89">
        <f t="shared" si="5"/>
        <v>21.5</v>
      </c>
      <c r="AR7" s="101">
        <f t="shared" si="5"/>
        <v>18.400000000000002</v>
      </c>
      <c r="AS7" s="89">
        <f t="shared" si="5"/>
        <v>20.3</v>
      </c>
      <c r="AT7" s="89">
        <f t="shared" si="5"/>
        <v>22.2</v>
      </c>
      <c r="AU7" s="101">
        <f t="shared" si="5"/>
        <v>17.700000000000003</v>
      </c>
      <c r="AV7" s="89">
        <f t="shared" si="5"/>
        <v>19.100000000000001</v>
      </c>
      <c r="AW7" s="89">
        <f t="shared" si="5"/>
        <v>20.5</v>
      </c>
      <c r="AX7" s="101">
        <f t="shared" si="5"/>
        <v>16.8</v>
      </c>
      <c r="AY7" s="89">
        <f t="shared" si="5"/>
        <v>18.5</v>
      </c>
      <c r="AZ7" s="171">
        <f t="shared" si="5"/>
        <v>20.2</v>
      </c>
      <c r="BA7" s="89">
        <f t="shared" si="5"/>
        <v>16.3</v>
      </c>
      <c r="BB7" s="89">
        <f t="shared" si="5"/>
        <v>17.8</v>
      </c>
      <c r="BC7" s="89">
        <f t="shared" si="5"/>
        <v>19.3</v>
      </c>
      <c r="BD7" s="101">
        <f t="shared" si="5"/>
        <v>13.299999999999999</v>
      </c>
      <c r="BE7" s="89">
        <f t="shared" si="5"/>
        <v>15.1</v>
      </c>
      <c r="BF7" s="171">
        <f t="shared" si="5"/>
        <v>16.899999999999999</v>
      </c>
      <c r="BG7" s="101">
        <f t="shared" si="5"/>
        <v>13.5</v>
      </c>
      <c r="BH7" s="89">
        <f t="shared" si="5"/>
        <v>14.9</v>
      </c>
      <c r="BI7" s="171">
        <f t="shared" si="5"/>
        <v>17</v>
      </c>
      <c r="BJ7" s="101">
        <f t="shared" si="5"/>
        <v>12.700000000000001</v>
      </c>
      <c r="BK7" s="89">
        <f t="shared" si="5"/>
        <v>14.3</v>
      </c>
      <c r="BL7" s="171">
        <f t="shared" si="5"/>
        <v>16.2</v>
      </c>
      <c r="BM7" s="101">
        <f t="shared" si="5"/>
        <v>11.6</v>
      </c>
      <c r="BN7" s="89">
        <f t="shared" ref="BN7:BO7" si="6">MEDIAN(BN29:BN41)</f>
        <v>13.1</v>
      </c>
      <c r="BO7" s="171">
        <f t="shared" si="6"/>
        <v>14.799999999999999</v>
      </c>
      <c r="BP7" s="44">
        <f>+AV7/100</f>
        <v>0.191</v>
      </c>
      <c r="BQ7" s="119">
        <f>+'[1]Under 5'!AM23+'[1]5 through 17'!AM23</f>
        <v>17833597</v>
      </c>
      <c r="BR7" s="81">
        <f>'Children in Poverty (2)'!BQ7*BP7</f>
        <v>3406217.0270000002</v>
      </c>
      <c r="BS7" s="44">
        <f>+AG7/100</f>
        <v>0.151</v>
      </c>
      <c r="BT7" s="119">
        <f>+'[1]Under 5'!AF23+'[1]5 through 17'!AF23</f>
        <v>17672096</v>
      </c>
      <c r="BU7" s="146">
        <f>'Children in Poverty (2)'!BT7*BS7</f>
        <v>2668486.4959999998</v>
      </c>
      <c r="BV7" s="5"/>
      <c r="BW7" s="44">
        <f>AY7/100</f>
        <v>0.185</v>
      </c>
      <c r="BX7" s="121">
        <f>+'[1]Under 5'!AN23+'[1]5 through 17'!AN23</f>
        <v>17840662</v>
      </c>
      <c r="BY7" s="146">
        <f>'Children in Poverty (2)'!BX7*BW7</f>
        <v>3300522.4699999997</v>
      </c>
      <c r="BZ7" s="44">
        <f>AJ7/100</f>
        <v>0.17600000000000002</v>
      </c>
      <c r="CA7" s="119">
        <f>+'[1]Under 5'!AI23+'[1]5 through 17'!AI23</f>
        <v>17888159</v>
      </c>
      <c r="CB7" s="146">
        <f>'Children in Poverty (2)'!CA7*BZ7</f>
        <v>3148315.9840000002</v>
      </c>
      <c r="CC7" s="5"/>
      <c r="CD7" s="42">
        <f t="shared" ref="CD7:CD63" si="7">+BB7/100</f>
        <v>0.17800000000000002</v>
      </c>
      <c r="CE7" s="119">
        <f>+'[1]Under 5'!AO23+'[1]5 through 17'!AO23</f>
        <v>17849348</v>
      </c>
      <c r="CF7" s="148">
        <f>'Children in Poverty (2)'!CE7*CD7</f>
        <v>3177183.9440000001</v>
      </c>
      <c r="CG7" s="181">
        <f t="shared" ref="CG7:CG63" si="8">+AM7/100</f>
        <v>0.19</v>
      </c>
      <c r="CH7" s="121">
        <f>+'[1]Under 5'!AJ23+'[1]5 through 17'!AJ23</f>
        <v>17920121</v>
      </c>
      <c r="CI7" s="146">
        <f>'Children in Poverty (2)'!CG7*CH7</f>
        <v>3404822.99</v>
      </c>
      <c r="CJ7" s="5"/>
      <c r="CK7" s="42">
        <f>+BE7/100</f>
        <v>0.151</v>
      </c>
      <c r="CL7" s="119">
        <f>+'[1]Under 5'!AP23+'[1]5 through 17'!AP23</f>
        <v>17872843</v>
      </c>
      <c r="CM7" s="148">
        <f>'Children in Poverty (2)'!CL7*CK7</f>
        <v>2698799.2930000001</v>
      </c>
      <c r="CN7" s="181">
        <f>+AP7/100</f>
        <v>0.19699999999999998</v>
      </c>
      <c r="CO7" s="121">
        <f>+'[1]Under 5'!AK23+'[1]5 through 17'!AK23</f>
        <v>17883837</v>
      </c>
      <c r="CP7" s="146">
        <f>'Children in Poverty (2)'!CO7*CN7</f>
        <v>3523115.8889999995</v>
      </c>
      <c r="CQ7"/>
      <c r="CR7" s="42">
        <f>+BH7/100</f>
        <v>0.14899999999999999</v>
      </c>
      <c r="CS7" s="119">
        <f>+'[1]Under 5'!AQ23+'[1]5 through 17'!AQ23</f>
        <v>17874982</v>
      </c>
      <c r="CT7" s="148">
        <f>'Children in Poverty (2)'!CS7*CR7</f>
        <v>2663372.318</v>
      </c>
      <c r="CU7" s="181">
        <f>+AS7/100</f>
        <v>0.20300000000000001</v>
      </c>
      <c r="CV7" s="121">
        <f>+'[1]Under 5'!AL23+'[1]5 through 17'!AL23</f>
        <v>17848679</v>
      </c>
      <c r="CW7" s="146">
        <f>'Children in Poverty (2)'!CV7*CU7</f>
        <v>3623281.8370000003</v>
      </c>
      <c r="CX7"/>
      <c r="CY7" s="181">
        <f>+BK7/100</f>
        <v>0.14300000000000002</v>
      </c>
      <c r="CZ7" s="217">
        <f>+'[2]Under 5'!$AR23+'[2]5 through 17'!$AR23</f>
        <v>17793404</v>
      </c>
      <c r="DA7" s="146">
        <f>'Children in Poverty (2)'!CZ7*CY7</f>
        <v>2544456.7720000003</v>
      </c>
      <c r="DB7" s="181">
        <f>+AV7/100</f>
        <v>0.191</v>
      </c>
      <c r="DC7" s="217">
        <f>+'[2]Under 5'!$AM23+'[2]5 through 17'!$AM23</f>
        <v>17833597</v>
      </c>
      <c r="DD7" s="146">
        <f>'Children in Poverty (2)'!DC7*DB7</f>
        <v>3406217.0270000002</v>
      </c>
      <c r="DE7"/>
      <c r="DF7" s="181">
        <f>+BN7/100</f>
        <v>0.13100000000000001</v>
      </c>
      <c r="DG7" s="217">
        <f>+'[2]Under 5'!$AS23+'[2]5 through 17'!$AS23</f>
        <v>17713846</v>
      </c>
      <c r="DH7" s="146">
        <f>'Children in Poverty (2)'!DG7*DF7</f>
        <v>2320513.8259999999</v>
      </c>
      <c r="DI7" s="181">
        <f>+AY7/100</f>
        <v>0.185</v>
      </c>
      <c r="DJ7" s="217">
        <f>+'[2]Under 5'!$AN23+'[2]5 through 17'!$AN23</f>
        <v>17840662</v>
      </c>
      <c r="DK7" s="146">
        <f>'Children in Poverty (2)'!DJ7*DI7</f>
        <v>3300522.4699999997</v>
      </c>
      <c r="DL7" s="311">
        <f t="shared" si="3"/>
        <v>737730.53100000042</v>
      </c>
      <c r="DM7" s="311">
        <f t="shared" ref="DM7:DM63" si="9">BY7-CB7</f>
        <v>152206.48599999957</v>
      </c>
      <c r="DN7" s="311">
        <f t="shared" si="4"/>
        <v>-227639.04600000009</v>
      </c>
      <c r="DO7" s="236">
        <f>CF7-BY7</f>
        <v>-123338.52599999961</v>
      </c>
      <c r="DP7" s="236">
        <f>BY7-BR7</f>
        <v>-105694.5570000005</v>
      </c>
      <c r="DQ7" s="236">
        <f t="shared" si="0"/>
        <v>980008.64399999985</v>
      </c>
    </row>
    <row r="8" spans="1:121">
      <c r="A8" s="37" t="s">
        <v>117</v>
      </c>
      <c r="B8" s="20"/>
      <c r="C8" s="98"/>
      <c r="D8" s="20"/>
      <c r="E8" s="20"/>
      <c r="F8" s="20"/>
      <c r="G8" s="20"/>
      <c r="H8" s="20"/>
      <c r="I8" s="20"/>
      <c r="J8" s="20"/>
      <c r="K8" s="20"/>
      <c r="L8" s="20"/>
      <c r="M8" s="20"/>
      <c r="N8" s="104"/>
      <c r="O8" s="98"/>
      <c r="P8" s="20"/>
      <c r="Q8" s="98"/>
      <c r="R8" s="20"/>
      <c r="S8" s="20"/>
      <c r="T8" s="98"/>
      <c r="U8" s="20"/>
      <c r="V8" s="20"/>
      <c r="W8" s="98"/>
      <c r="X8" s="20"/>
      <c r="Y8" s="20"/>
      <c r="Z8" s="98"/>
      <c r="AA8" s="20"/>
      <c r="AB8" s="20"/>
      <c r="AC8" s="98"/>
      <c r="AD8" s="20"/>
      <c r="AE8" s="20"/>
      <c r="AF8" s="98"/>
      <c r="AG8" s="20"/>
      <c r="AH8" s="20"/>
      <c r="AI8" s="98"/>
      <c r="AJ8" s="20"/>
      <c r="AK8" s="20"/>
      <c r="AL8" s="98"/>
      <c r="AM8" s="20"/>
      <c r="AN8" s="20"/>
      <c r="AO8" s="98"/>
      <c r="AP8" s="20"/>
      <c r="AQ8" s="20"/>
      <c r="AR8" s="127"/>
      <c r="AS8" s="128"/>
      <c r="AT8" s="128"/>
      <c r="AU8" s="127"/>
      <c r="AV8" s="128"/>
      <c r="AW8" s="128"/>
      <c r="AX8" s="127"/>
      <c r="AY8" s="128"/>
      <c r="AZ8" s="172"/>
      <c r="BA8" s="128"/>
      <c r="BB8" s="128"/>
      <c r="BC8" s="128"/>
      <c r="BD8" s="127"/>
      <c r="BE8" s="128"/>
      <c r="BF8" s="172"/>
      <c r="BG8" s="127"/>
      <c r="BH8" s="128"/>
      <c r="BI8" s="172"/>
      <c r="BJ8" s="127"/>
      <c r="BK8" s="128"/>
      <c r="BL8" s="172"/>
      <c r="BM8" s="127"/>
      <c r="BN8" s="128"/>
      <c r="BO8" s="172"/>
      <c r="BP8" s="44"/>
      <c r="BQ8" s="121"/>
      <c r="BR8" s="83"/>
      <c r="BS8" s="44"/>
      <c r="BT8" s="121"/>
      <c r="BU8" s="148"/>
      <c r="BV8" s="5"/>
      <c r="BW8" s="44"/>
      <c r="BX8" s="121"/>
      <c r="BY8" s="83"/>
      <c r="BZ8" s="44"/>
      <c r="CA8" s="121"/>
      <c r="CB8" s="148"/>
      <c r="CC8" s="5"/>
      <c r="CD8" s="42"/>
      <c r="CE8" s="121"/>
      <c r="CF8" s="148"/>
      <c r="CG8" s="181"/>
      <c r="CH8" s="121"/>
      <c r="CI8" s="148"/>
      <c r="CJ8" s="5"/>
      <c r="CK8" s="42"/>
      <c r="CL8" s="121"/>
      <c r="CM8" s="148"/>
      <c r="CN8" s="181"/>
      <c r="CO8" s="121"/>
      <c r="CP8" s="148"/>
      <c r="CQ8"/>
      <c r="CR8" s="42"/>
      <c r="CS8" s="121"/>
      <c r="CT8" s="148"/>
      <c r="CU8" s="181"/>
      <c r="CV8" s="121"/>
      <c r="CW8" s="148"/>
      <c r="CX8"/>
      <c r="CY8" s="181"/>
      <c r="CZ8" s="217"/>
      <c r="DA8" s="148"/>
      <c r="DB8" s="181"/>
      <c r="DC8" s="217"/>
      <c r="DD8" s="148"/>
      <c r="DE8"/>
      <c r="DF8" s="181"/>
      <c r="DG8" s="217"/>
      <c r="DH8" s="148"/>
      <c r="DI8" s="181"/>
      <c r="DJ8" s="217"/>
      <c r="DK8" s="148"/>
      <c r="DL8" s="311"/>
      <c r="DM8" s="311"/>
      <c r="DN8" s="311"/>
      <c r="DO8" s="236"/>
      <c r="DP8" s="236"/>
      <c r="DQ8" s="236">
        <f t="shared" si="0"/>
        <v>0</v>
      </c>
    </row>
    <row r="9" spans="1:121">
      <c r="A9" s="37" t="s">
        <v>218</v>
      </c>
      <c r="B9" s="90">
        <f t="shared" ref="B9:AU9" si="10">MEDIAN(B42:B53)</f>
        <v>15.95</v>
      </c>
      <c r="C9" s="103">
        <f t="shared" si="10"/>
        <v>17</v>
      </c>
      <c r="D9" s="90">
        <f t="shared" si="10"/>
        <v>16.875</v>
      </c>
      <c r="E9" s="90">
        <f t="shared" si="10"/>
        <v>16.75</v>
      </c>
      <c r="F9" s="90">
        <f t="shared" si="10"/>
        <v>16.625</v>
      </c>
      <c r="G9" s="90">
        <f t="shared" si="10"/>
        <v>17</v>
      </c>
      <c r="H9" s="90">
        <f t="shared" si="10"/>
        <v>16</v>
      </c>
      <c r="I9" s="90">
        <f t="shared" si="10"/>
        <v>15.5</v>
      </c>
      <c r="J9" s="90">
        <f t="shared" si="10"/>
        <v>14.5</v>
      </c>
      <c r="K9" s="90">
        <f t="shared" si="10"/>
        <v>15.5</v>
      </c>
      <c r="L9" s="90">
        <f t="shared" si="10"/>
        <v>14.5</v>
      </c>
      <c r="M9" s="90">
        <f t="shared" si="10"/>
        <v>14</v>
      </c>
      <c r="N9" s="102">
        <f t="shared" si="10"/>
        <v>13.100000000000001</v>
      </c>
      <c r="O9" s="103">
        <f t="shared" si="10"/>
        <v>14</v>
      </c>
      <c r="P9" s="90">
        <f t="shared" si="10"/>
        <v>14.5</v>
      </c>
      <c r="Q9" s="103">
        <f t="shared" si="10"/>
        <v>12.100000000000001</v>
      </c>
      <c r="R9" s="90">
        <f t="shared" si="10"/>
        <v>14</v>
      </c>
      <c r="S9" s="90">
        <f t="shared" si="10"/>
        <v>16.100000000000001</v>
      </c>
      <c r="T9" s="103">
        <f t="shared" si="10"/>
        <v>14.8</v>
      </c>
      <c r="U9" s="90">
        <f t="shared" si="10"/>
        <v>12.45</v>
      </c>
      <c r="V9" s="90">
        <f t="shared" si="10"/>
        <v>17.100000000000001</v>
      </c>
      <c r="W9" s="103">
        <f t="shared" si="10"/>
        <v>14.8</v>
      </c>
      <c r="X9" s="90">
        <f t="shared" si="10"/>
        <v>15.75</v>
      </c>
      <c r="Y9" s="90">
        <f t="shared" si="10"/>
        <v>16.700000000000003</v>
      </c>
      <c r="Z9" s="103">
        <f t="shared" si="10"/>
        <v>14.7</v>
      </c>
      <c r="AA9" s="90">
        <f t="shared" si="10"/>
        <v>16.2</v>
      </c>
      <c r="AB9" s="90">
        <f t="shared" si="10"/>
        <v>17.2</v>
      </c>
      <c r="AC9" s="103">
        <f t="shared" si="10"/>
        <v>14.55</v>
      </c>
      <c r="AD9" s="90">
        <f t="shared" si="10"/>
        <v>15.75</v>
      </c>
      <c r="AE9" s="90">
        <f t="shared" si="10"/>
        <v>16.55</v>
      </c>
      <c r="AF9" s="103">
        <f t="shared" si="10"/>
        <v>14.5</v>
      </c>
      <c r="AG9" s="90">
        <f t="shared" si="10"/>
        <v>16.149999999999999</v>
      </c>
      <c r="AH9" s="90">
        <f t="shared" si="10"/>
        <v>17.399999999999999</v>
      </c>
      <c r="AI9" s="103">
        <f t="shared" si="10"/>
        <v>17.150000000000002</v>
      </c>
      <c r="AJ9" s="90">
        <f t="shared" si="10"/>
        <v>18.05</v>
      </c>
      <c r="AK9" s="90">
        <f t="shared" si="10"/>
        <v>18.95</v>
      </c>
      <c r="AL9" s="103">
        <f t="shared" si="10"/>
        <v>17.7</v>
      </c>
      <c r="AM9" s="90">
        <f t="shared" si="10"/>
        <v>18.75</v>
      </c>
      <c r="AN9" s="90">
        <f t="shared" si="10"/>
        <v>19.899999999999999</v>
      </c>
      <c r="AO9" s="103">
        <f t="shared" si="10"/>
        <v>17.549999999999997</v>
      </c>
      <c r="AP9" s="90">
        <f t="shared" si="10"/>
        <v>18.5</v>
      </c>
      <c r="AQ9" s="90">
        <f t="shared" si="10"/>
        <v>19.950000000000003</v>
      </c>
      <c r="AR9" s="103">
        <f t="shared" si="10"/>
        <v>17.75</v>
      </c>
      <c r="AS9" s="89">
        <f>MEDIAN(AS42:AS53)</f>
        <v>18.600000000000001</v>
      </c>
      <c r="AT9" s="90">
        <f t="shared" si="10"/>
        <v>19.549999999999997</v>
      </c>
      <c r="AU9" s="103">
        <f t="shared" si="10"/>
        <v>18.049999999999997</v>
      </c>
      <c r="AV9" s="89">
        <f>MEDIAN(AV42:AV53)</f>
        <v>18.649999999999999</v>
      </c>
      <c r="AW9" s="90">
        <f t="shared" ref="AW9:BO9" si="11">MEDIAN(AW42:AW53)</f>
        <v>18.049999999999997</v>
      </c>
      <c r="AX9" s="103">
        <f t="shared" si="11"/>
        <v>17.2</v>
      </c>
      <c r="AY9" s="89">
        <f>MEDIAN(AY42:AY53)</f>
        <v>18.2</v>
      </c>
      <c r="AZ9" s="173">
        <f t="shared" ref="AZ9" si="12">MEDIAN(AZ42:AZ53)</f>
        <v>19.299999999999997</v>
      </c>
      <c r="BA9" s="90">
        <f t="shared" si="11"/>
        <v>16.25</v>
      </c>
      <c r="BB9" s="89">
        <f t="shared" si="11"/>
        <v>17.649999999999999</v>
      </c>
      <c r="BC9" s="90">
        <f t="shared" si="11"/>
        <v>19.049999999999997</v>
      </c>
      <c r="BD9" s="103">
        <f t="shared" si="11"/>
        <v>15</v>
      </c>
      <c r="BE9" s="89">
        <f t="shared" si="11"/>
        <v>16.299999999999997</v>
      </c>
      <c r="BF9" s="173">
        <f t="shared" si="11"/>
        <v>17.45</v>
      </c>
      <c r="BG9" s="103">
        <f t="shared" si="11"/>
        <v>14.350000000000001</v>
      </c>
      <c r="BH9" s="89">
        <f t="shared" si="11"/>
        <v>15.700000000000001</v>
      </c>
      <c r="BI9" s="173">
        <f t="shared" si="11"/>
        <v>16.850000000000001</v>
      </c>
      <c r="BJ9" s="103">
        <f t="shared" si="11"/>
        <v>14.399999999999999</v>
      </c>
      <c r="BK9" s="89">
        <f t="shared" si="11"/>
        <v>15.55</v>
      </c>
      <c r="BL9" s="173">
        <f t="shared" si="11"/>
        <v>16.399999999999999</v>
      </c>
      <c r="BM9" s="103">
        <f t="shared" si="11"/>
        <v>13.35</v>
      </c>
      <c r="BN9" s="89">
        <f t="shared" si="11"/>
        <v>14.85</v>
      </c>
      <c r="BO9" s="173">
        <f t="shared" si="11"/>
        <v>15.849999999999998</v>
      </c>
      <c r="BP9" s="44">
        <f>+AV9/100</f>
        <v>0.1865</v>
      </c>
      <c r="BQ9" s="121">
        <f>+'[1]Under 5'!AM38+'[1]5 through 17'!AM38</f>
        <v>15772056</v>
      </c>
      <c r="BR9" s="83">
        <f>'Children in Poverty (2)'!BQ9*BP9</f>
        <v>2941488.4440000001</v>
      </c>
      <c r="BS9" s="44">
        <f>+AG9/100</f>
        <v>0.16149999999999998</v>
      </c>
      <c r="BT9" s="121">
        <f>+'[1]Under 5'!AH38+'[1]5 through 17'!AH38</f>
        <v>16242779</v>
      </c>
      <c r="BU9" s="148">
        <f>'Children in Poverty (2)'!BT9*BS9</f>
        <v>2623208.8084999998</v>
      </c>
      <c r="BV9" s="5"/>
      <c r="BW9" s="44">
        <f>AY9/100</f>
        <v>0.182</v>
      </c>
      <c r="BX9" s="121">
        <f>+'[1]Under 5'!AN38+'[1]5 through 17'!AN38</f>
        <v>15701296</v>
      </c>
      <c r="BY9" s="146">
        <f>'Children in Poverty (2)'!BX9*BW9</f>
        <v>2857635.872</v>
      </c>
      <c r="BZ9" s="44">
        <f>AJ9/100</f>
        <v>0.18049999999999999</v>
      </c>
      <c r="CA9" s="121">
        <f>+'[1]Under 5'!AI38+'[1]5 through 17'!AI38</f>
        <v>16169741</v>
      </c>
      <c r="CB9" s="148">
        <f>'Children in Poverty (2)'!CA9*BZ9</f>
        <v>2918638.2505000001</v>
      </c>
      <c r="CC9" s="5"/>
      <c r="CD9" s="42">
        <f t="shared" si="7"/>
        <v>0.17649999999999999</v>
      </c>
      <c r="CE9" s="121">
        <f>+'[1]Under 5'!AO38+'[1]5 through 17'!AO38</f>
        <v>15648339</v>
      </c>
      <c r="CF9" s="148">
        <f>'Children in Poverty (2)'!CE9*CD9</f>
        <v>2761931.8334999997</v>
      </c>
      <c r="CG9" s="181">
        <f t="shared" si="8"/>
        <v>0.1875</v>
      </c>
      <c r="CH9" s="121">
        <f>+'[1]Under 5'!AJ38+'[1]5 through 17'!AJ38</f>
        <v>16094905</v>
      </c>
      <c r="CI9" s="148">
        <f>'Children in Poverty (2)'!CG9*CH9</f>
        <v>3017794.6875</v>
      </c>
      <c r="CJ9" s="5"/>
      <c r="CK9" s="42">
        <f>+BE9/100</f>
        <v>0.16299999999999998</v>
      </c>
      <c r="CL9" s="121">
        <f>+'[1]Under 5'!AP38+'[1]5 through 17'!AP38</f>
        <v>15576284</v>
      </c>
      <c r="CM9" s="148">
        <f>'Children in Poverty (2)'!CL9*CK9</f>
        <v>2538934.2919999994</v>
      </c>
      <c r="CN9" s="181">
        <f>+AP9/100</f>
        <v>0.185</v>
      </c>
      <c r="CO9" s="121">
        <f>+'[1]Under 5'!AK38+'[1]5 through 17'!AK38</f>
        <v>15970733</v>
      </c>
      <c r="CP9" s="148">
        <f>'Children in Poverty (2)'!CO9*CN9</f>
        <v>2954585.605</v>
      </c>
      <c r="CQ9"/>
      <c r="CR9" s="42">
        <f>+BH9/100</f>
        <v>0.157</v>
      </c>
      <c r="CS9" s="121">
        <f>+'[1]Under 5'!AQ38+'[1]5 through 17'!AQ38</f>
        <v>15527596</v>
      </c>
      <c r="CT9" s="148">
        <f>'Children in Poverty (2)'!CS9*CR9</f>
        <v>2437832.5720000002</v>
      </c>
      <c r="CU9" s="181">
        <f>+AS9/100</f>
        <v>0.18600000000000003</v>
      </c>
      <c r="CV9" s="121">
        <f>+'[1]Under 5'!AL38+'[1]5 through 17'!AL38</f>
        <v>15858686</v>
      </c>
      <c r="CW9" s="148">
        <f>'Children in Poverty (2)'!CV9*CU9</f>
        <v>2949715.5960000004</v>
      </c>
      <c r="CX9"/>
      <c r="CY9" s="181">
        <f>+BK9/100</f>
        <v>0.1555</v>
      </c>
      <c r="CZ9" s="217">
        <f>+'[2]Under 5'!$AR38+'[2]5 through 17'!$AR38</f>
        <v>15440875</v>
      </c>
      <c r="DA9" s="148">
        <f>'Children in Poverty (2)'!CZ9*CY9</f>
        <v>2401056.0625</v>
      </c>
      <c r="DB9" s="181">
        <f>+AV9/100</f>
        <v>0.1865</v>
      </c>
      <c r="DC9" s="217">
        <f>+'[2]Under 5'!$AM38+'[2]5 through 17'!$AM38</f>
        <v>15772056</v>
      </c>
      <c r="DD9" s="148">
        <f>'Children in Poverty (2)'!DC9*DB9</f>
        <v>2941488.4440000001</v>
      </c>
      <c r="DE9"/>
      <c r="DF9" s="181">
        <f>+BN9/100</f>
        <v>0.14849999999999999</v>
      </c>
      <c r="DG9" s="217">
        <f>+'[2]Under 5'!$AS38+'[2]5 through 17'!$AS38</f>
        <v>15348360</v>
      </c>
      <c r="DH9" s="148">
        <f>'Children in Poverty (2)'!DG9*DF9</f>
        <v>2279231.46</v>
      </c>
      <c r="DI9" s="181">
        <f>+AY9/100</f>
        <v>0.182</v>
      </c>
      <c r="DJ9" s="217">
        <f>+'[2]Under 5'!$AN38+'[2]5 through 17'!$AN38</f>
        <v>15701296</v>
      </c>
      <c r="DK9" s="148">
        <f>'Children in Poverty (2)'!DJ9*DI9</f>
        <v>2857635.872</v>
      </c>
      <c r="DL9" s="311">
        <f t="shared" si="3"/>
        <v>318279.63550000032</v>
      </c>
      <c r="DM9" s="311">
        <f t="shared" si="9"/>
        <v>-61002.378500000108</v>
      </c>
      <c r="DN9" s="311">
        <f t="shared" si="4"/>
        <v>-255862.85400000028</v>
      </c>
      <c r="DO9" s="236">
        <f>CF9-BY9</f>
        <v>-95704.038500000257</v>
      </c>
      <c r="DP9" s="236">
        <f>BY9-BR9</f>
        <v>-83852.57200000016</v>
      </c>
      <c r="DQ9" s="236">
        <f t="shared" si="0"/>
        <v>578404.41200000001</v>
      </c>
    </row>
    <row r="10" spans="1:121">
      <c r="A10" s="37" t="s">
        <v>117</v>
      </c>
      <c r="B10" s="20"/>
      <c r="C10" s="98"/>
      <c r="D10" s="20"/>
      <c r="E10" s="20"/>
      <c r="F10" s="20"/>
      <c r="G10" s="20"/>
      <c r="H10" s="20"/>
      <c r="I10" s="20"/>
      <c r="J10" s="20"/>
      <c r="K10" s="20"/>
      <c r="L10" s="20"/>
      <c r="M10" s="20"/>
      <c r="N10" s="104"/>
      <c r="O10" s="98"/>
      <c r="P10" s="20"/>
      <c r="Q10" s="98"/>
      <c r="R10" s="20"/>
      <c r="S10" s="20"/>
      <c r="T10" s="98"/>
      <c r="U10" s="20"/>
      <c r="V10" s="20"/>
      <c r="W10" s="98"/>
      <c r="X10" s="20"/>
      <c r="Y10" s="20"/>
      <c r="Z10" s="98"/>
      <c r="AA10" s="20"/>
      <c r="AB10" s="20"/>
      <c r="AC10" s="98"/>
      <c r="AD10" s="20"/>
      <c r="AE10" s="20"/>
      <c r="AF10" s="98"/>
      <c r="AG10" s="20"/>
      <c r="AH10" s="20"/>
      <c r="AI10" s="98"/>
      <c r="AJ10" s="20"/>
      <c r="AK10" s="20"/>
      <c r="AL10" s="98"/>
      <c r="AM10" s="20"/>
      <c r="AN10" s="20"/>
      <c r="AO10" s="98"/>
      <c r="AP10" s="20"/>
      <c r="AQ10" s="20"/>
      <c r="AR10" s="127"/>
      <c r="AS10" s="128"/>
      <c r="AT10" s="128"/>
      <c r="AU10" s="127"/>
      <c r="AV10" s="128"/>
      <c r="AW10" s="128"/>
      <c r="AX10" s="127"/>
      <c r="AY10" s="128"/>
      <c r="AZ10" s="172"/>
      <c r="BA10" s="128"/>
      <c r="BB10" s="128"/>
      <c r="BC10" s="128"/>
      <c r="BD10" s="127"/>
      <c r="BE10" s="128"/>
      <c r="BF10" s="172"/>
      <c r="BG10" s="127"/>
      <c r="BH10" s="128"/>
      <c r="BI10" s="172"/>
      <c r="BJ10" s="127"/>
      <c r="BK10" s="128"/>
      <c r="BL10" s="172"/>
      <c r="BM10" s="127"/>
      <c r="BN10" s="128"/>
      <c r="BO10" s="172"/>
      <c r="BP10" s="44"/>
      <c r="BQ10" s="121"/>
      <c r="BR10" s="83"/>
      <c r="BS10" s="44"/>
      <c r="BT10" s="121"/>
      <c r="BU10" s="148"/>
      <c r="BV10" s="5"/>
      <c r="BW10" s="44"/>
      <c r="BX10" s="121"/>
      <c r="BY10" s="83"/>
      <c r="BZ10" s="44"/>
      <c r="CA10" s="121"/>
      <c r="CB10" s="148"/>
      <c r="CC10" s="5"/>
      <c r="CD10" s="42"/>
      <c r="CE10" s="121"/>
      <c r="CF10" s="148"/>
      <c r="CG10" s="181"/>
      <c r="CH10" s="121"/>
      <c r="CI10" s="148"/>
      <c r="CJ10" s="5"/>
      <c r="CK10" s="42"/>
      <c r="CL10" s="121"/>
      <c r="CM10" s="148"/>
      <c r="CN10" s="181"/>
      <c r="CO10" s="121"/>
      <c r="CP10" s="148"/>
      <c r="CQ10"/>
      <c r="CR10" s="42"/>
      <c r="CS10" s="121"/>
      <c r="CT10" s="148"/>
      <c r="CU10" s="181"/>
      <c r="CV10" s="121"/>
      <c r="CW10" s="148"/>
      <c r="CX10"/>
      <c r="CY10" s="181"/>
      <c r="CZ10" s="217"/>
      <c r="DA10" s="148"/>
      <c r="DB10" s="181"/>
      <c r="DC10" s="217"/>
      <c r="DD10" s="148"/>
      <c r="DE10"/>
      <c r="DF10" s="181"/>
      <c r="DG10" s="217"/>
      <c r="DH10" s="148"/>
      <c r="DI10" s="181"/>
      <c r="DJ10" s="217"/>
      <c r="DK10" s="148"/>
      <c r="DL10" s="311"/>
      <c r="DM10" s="311"/>
      <c r="DN10" s="311"/>
      <c r="DO10" s="236"/>
      <c r="DP10" s="236"/>
      <c r="DQ10" s="236">
        <f t="shared" si="0"/>
        <v>0</v>
      </c>
    </row>
    <row r="11" spans="1:121">
      <c r="A11" s="37" t="s">
        <v>219</v>
      </c>
      <c r="B11" s="90">
        <f t="shared" ref="B11:BM11" si="13">MEDIAN(B54:B62)</f>
        <v>13.2</v>
      </c>
      <c r="C11" s="103">
        <f t="shared" si="13"/>
        <v>15</v>
      </c>
      <c r="D11" s="90">
        <f t="shared" si="13"/>
        <v>15.5</v>
      </c>
      <c r="E11" s="90">
        <f t="shared" si="13"/>
        <v>16.5</v>
      </c>
      <c r="F11" s="90">
        <f t="shared" si="13"/>
        <v>17.75</v>
      </c>
      <c r="G11" s="90">
        <f t="shared" si="13"/>
        <v>19</v>
      </c>
      <c r="H11" s="90">
        <f t="shared" si="13"/>
        <v>17</v>
      </c>
      <c r="I11" s="90">
        <f t="shared" si="13"/>
        <v>15</v>
      </c>
      <c r="J11" s="90">
        <f t="shared" si="13"/>
        <v>15</v>
      </c>
      <c r="K11" s="90">
        <f t="shared" si="13"/>
        <v>15</v>
      </c>
      <c r="L11" s="90">
        <f t="shared" si="13"/>
        <v>14</v>
      </c>
      <c r="M11" s="90">
        <f t="shared" si="13"/>
        <v>13</v>
      </c>
      <c r="N11" s="102">
        <f t="shared" si="13"/>
        <v>12</v>
      </c>
      <c r="O11" s="103">
        <f t="shared" si="13"/>
        <v>12</v>
      </c>
      <c r="P11" s="90">
        <f t="shared" si="13"/>
        <v>12</v>
      </c>
      <c r="Q11" s="103">
        <f t="shared" si="13"/>
        <v>11.1</v>
      </c>
      <c r="R11" s="90">
        <f t="shared" si="13"/>
        <v>12.3</v>
      </c>
      <c r="S11" s="90">
        <f t="shared" si="13"/>
        <v>13.8</v>
      </c>
      <c r="T11" s="103">
        <f t="shared" si="13"/>
        <v>12.5</v>
      </c>
      <c r="U11" s="90">
        <f t="shared" si="13"/>
        <v>11.3</v>
      </c>
      <c r="V11" s="90">
        <f t="shared" si="13"/>
        <v>13.7</v>
      </c>
      <c r="W11" s="103">
        <f t="shared" si="13"/>
        <v>12.9</v>
      </c>
      <c r="X11" s="90">
        <f t="shared" si="13"/>
        <v>15.4</v>
      </c>
      <c r="Y11" s="90">
        <f t="shared" si="13"/>
        <v>17.2</v>
      </c>
      <c r="Z11" s="103">
        <f t="shared" si="13"/>
        <v>11.8</v>
      </c>
      <c r="AA11" s="90">
        <f t="shared" si="13"/>
        <v>13.2</v>
      </c>
      <c r="AB11" s="90">
        <f t="shared" si="13"/>
        <v>15</v>
      </c>
      <c r="AC11" s="103">
        <f t="shared" si="13"/>
        <v>12.2</v>
      </c>
      <c r="AD11" s="90">
        <f t="shared" si="13"/>
        <v>12.9</v>
      </c>
      <c r="AE11" s="90">
        <f t="shared" si="13"/>
        <v>14.2</v>
      </c>
      <c r="AF11" s="103">
        <f t="shared" si="13"/>
        <v>11.9</v>
      </c>
      <c r="AG11" s="90">
        <f t="shared" si="13"/>
        <v>13.2</v>
      </c>
      <c r="AH11" s="90">
        <f t="shared" si="13"/>
        <v>15.399999999999999</v>
      </c>
      <c r="AI11" s="103">
        <f t="shared" si="13"/>
        <v>12.6</v>
      </c>
      <c r="AJ11" s="90">
        <f t="shared" si="13"/>
        <v>13.5</v>
      </c>
      <c r="AK11" s="90">
        <f t="shared" si="13"/>
        <v>14.4</v>
      </c>
      <c r="AL11" s="103">
        <f t="shared" si="13"/>
        <v>14.6</v>
      </c>
      <c r="AM11" s="90">
        <f t="shared" si="13"/>
        <v>16.7</v>
      </c>
      <c r="AN11" s="90">
        <f t="shared" si="13"/>
        <v>18.8</v>
      </c>
      <c r="AO11" s="103">
        <f t="shared" si="13"/>
        <v>14.399999999999999</v>
      </c>
      <c r="AP11" s="90">
        <f t="shared" si="13"/>
        <v>15.2</v>
      </c>
      <c r="AQ11" s="90">
        <f t="shared" si="13"/>
        <v>16.8</v>
      </c>
      <c r="AR11" s="103">
        <f t="shared" si="13"/>
        <v>14.8</v>
      </c>
      <c r="AS11" s="90">
        <f t="shared" si="13"/>
        <v>15.6</v>
      </c>
      <c r="AT11" s="90">
        <f t="shared" si="13"/>
        <v>17.7</v>
      </c>
      <c r="AU11" s="103">
        <f t="shared" si="13"/>
        <v>15.799999999999999</v>
      </c>
      <c r="AV11" s="90">
        <f t="shared" si="13"/>
        <v>16.7</v>
      </c>
      <c r="AW11" s="90">
        <f t="shared" si="13"/>
        <v>17.599999999999998</v>
      </c>
      <c r="AX11" s="103">
        <f t="shared" si="13"/>
        <v>15.3</v>
      </c>
      <c r="AY11" s="90">
        <f t="shared" si="13"/>
        <v>15.9</v>
      </c>
      <c r="AZ11" s="173">
        <f t="shared" si="13"/>
        <v>17.900000000000002</v>
      </c>
      <c r="BA11" s="90">
        <f t="shared" si="13"/>
        <v>14.9</v>
      </c>
      <c r="BB11" s="90">
        <f t="shared" si="13"/>
        <v>15.6</v>
      </c>
      <c r="BC11" s="90">
        <f t="shared" si="13"/>
        <v>16.3</v>
      </c>
      <c r="BD11" s="103">
        <f t="shared" si="13"/>
        <v>13.799999999999999</v>
      </c>
      <c r="BE11" s="90">
        <f t="shared" si="13"/>
        <v>14.8</v>
      </c>
      <c r="BF11" s="173">
        <f t="shared" si="13"/>
        <v>17.400000000000002</v>
      </c>
      <c r="BG11" s="103">
        <f t="shared" si="13"/>
        <v>12.7</v>
      </c>
      <c r="BH11" s="90">
        <f t="shared" si="13"/>
        <v>13.8</v>
      </c>
      <c r="BI11" s="173">
        <f t="shared" si="13"/>
        <v>14.7</v>
      </c>
      <c r="BJ11" s="103">
        <f t="shared" si="13"/>
        <v>13</v>
      </c>
      <c r="BK11" s="90">
        <f t="shared" si="13"/>
        <v>14.1</v>
      </c>
      <c r="BL11" s="173">
        <f t="shared" si="13"/>
        <v>15.1</v>
      </c>
      <c r="BM11" s="103">
        <f t="shared" si="13"/>
        <v>11.600000000000001</v>
      </c>
      <c r="BN11" s="90">
        <f t="shared" ref="BN11:BO11" si="14">MEDIAN(BN54:BN62)</f>
        <v>13.8</v>
      </c>
      <c r="BO11" s="173">
        <f t="shared" si="14"/>
        <v>15.1</v>
      </c>
      <c r="BP11" s="44">
        <f>+AV11/100</f>
        <v>0.16699999999999998</v>
      </c>
      <c r="BQ11" s="121">
        <f>+'[1]Under 5'!AM52+'[1]5 through 17'!AM52</f>
        <v>12026336</v>
      </c>
      <c r="BR11" s="83">
        <f>'Children in Poverty (2)'!BQ11*BP11</f>
        <v>2008398.1119999997</v>
      </c>
      <c r="BS11" s="44">
        <f>+AG11/100</f>
        <v>0.13200000000000001</v>
      </c>
      <c r="BT11" s="121">
        <f>+'[1]Under 5'!AH52+'[1]5 through 17'!AH52</f>
        <v>12473914</v>
      </c>
      <c r="BU11" s="148">
        <f>'Children in Poverty (2)'!BT11*BS11</f>
        <v>1646556.648</v>
      </c>
      <c r="BV11" s="5"/>
      <c r="BW11" s="44">
        <f>AY11/100</f>
        <v>0.159</v>
      </c>
      <c r="BX11" s="121">
        <f>+'[1]Under 5'!AN52+'[1]5 through 17'!AN52</f>
        <v>11968334</v>
      </c>
      <c r="BY11" s="146">
        <f>'Children in Poverty (2)'!BX11*BW11</f>
        <v>1902965.1060000001</v>
      </c>
      <c r="BZ11" s="44">
        <f>AJ11/100</f>
        <v>0.13500000000000001</v>
      </c>
      <c r="CA11" s="121">
        <f>+'[1]Under 5'!AI52+'[1]5 through 17'!AI52</f>
        <v>12389514</v>
      </c>
      <c r="CB11" s="148">
        <f>'Children in Poverty (2)'!CA11*BZ11</f>
        <v>1672584.3900000001</v>
      </c>
      <c r="CC11" s="5"/>
      <c r="CD11" s="42">
        <f t="shared" si="7"/>
        <v>0.156</v>
      </c>
      <c r="CE11" s="121">
        <f>+'[1]Under 5'!AO52+'[1]5 through 17'!AO52</f>
        <v>11902403</v>
      </c>
      <c r="CF11" s="148">
        <f>'Children in Poverty (2)'!CE11*CD11</f>
        <v>1856774.868</v>
      </c>
      <c r="CG11" s="181">
        <f t="shared" si="8"/>
        <v>0.16699999999999998</v>
      </c>
      <c r="CH11" s="121">
        <f>+'[1]Under 5'!AJ52+'[1]5 through 17'!AJ52</f>
        <v>12305963</v>
      </c>
      <c r="CI11" s="148">
        <f>'Children in Poverty (2)'!CG11*CH11</f>
        <v>2055095.8209999998</v>
      </c>
      <c r="CJ11" s="5"/>
      <c r="CK11" s="42">
        <f>+BE11/100</f>
        <v>0.14800000000000002</v>
      </c>
      <c r="CL11" s="121">
        <f>+'[1]Under 5'!AP52+'[1]5 through 17'!AP52</f>
        <v>11813723</v>
      </c>
      <c r="CM11" s="148">
        <f>'Children in Poverty (2)'!CL11*CK11</f>
        <v>1748431.0040000002</v>
      </c>
      <c r="CN11" s="181">
        <f>+AP11/100</f>
        <v>0.152</v>
      </c>
      <c r="CO11" s="121">
        <f>+'[1]Under 5'!AK52+'[1]5 through 17'!AK52</f>
        <v>12213206</v>
      </c>
      <c r="CP11" s="148">
        <f>'Children in Poverty (2)'!CO11*CN11</f>
        <v>1856407.3119999999</v>
      </c>
      <c r="CQ11"/>
      <c r="CR11" s="42">
        <f>+BH11/100</f>
        <v>0.13800000000000001</v>
      </c>
      <c r="CS11" s="121">
        <f>+'[1]Under 5'!AQ52+'[1]5 through 17'!AQ52</f>
        <v>11747375</v>
      </c>
      <c r="CT11" s="148">
        <f>'Children in Poverty (2)'!CS11*CR11</f>
        <v>1621137.7500000002</v>
      </c>
      <c r="CU11" s="181">
        <f>+AS11/100</f>
        <v>0.156</v>
      </c>
      <c r="CV11" s="121">
        <f>+'[1]Under 5'!AL52+'[1]5 through 17'!AL52</f>
        <v>12113891</v>
      </c>
      <c r="CW11" s="148">
        <f>'Children in Poverty (2)'!CV11*CU11</f>
        <v>1889766.996</v>
      </c>
      <c r="CX11"/>
      <c r="CY11" s="181">
        <f>+BK11/100</f>
        <v>0.14099999999999999</v>
      </c>
      <c r="CZ11" s="217">
        <f>+'[2]Under 5'!$AR52+'[2]5 through 17'!$AR52</f>
        <v>11602392</v>
      </c>
      <c r="DA11" s="148">
        <f>'Children in Poverty (2)'!CZ11*CY11</f>
        <v>1635937.2719999999</v>
      </c>
      <c r="DB11" s="181">
        <f>+AV11/100</f>
        <v>0.16699999999999998</v>
      </c>
      <c r="DC11" s="217">
        <f>+'[2]Under 5'!$AM52+'[2]5 through 17'!$AM52</f>
        <v>12026336</v>
      </c>
      <c r="DD11" s="148">
        <f>'Children in Poverty (2)'!DC11*DB11</f>
        <v>2008398.1119999997</v>
      </c>
      <c r="DE11"/>
      <c r="DF11" s="181">
        <f>+BN11/100</f>
        <v>0.13800000000000001</v>
      </c>
      <c r="DG11" s="217">
        <f>+'[2]Under 5'!$AS52+'[2]5 through 17'!$AS52</f>
        <v>11504291</v>
      </c>
      <c r="DH11" s="148">
        <f>'Children in Poverty (2)'!DG11*DF11</f>
        <v>1587592.1580000001</v>
      </c>
      <c r="DI11" s="181">
        <f>+AY11/100</f>
        <v>0.159</v>
      </c>
      <c r="DJ11" s="217">
        <f>+'[2]Under 5'!$AN52+'[2]5 through 17'!$AN52</f>
        <v>11968334</v>
      </c>
      <c r="DK11" s="148">
        <f>'Children in Poverty (2)'!DJ11*DI11</f>
        <v>1902965.1060000001</v>
      </c>
      <c r="DL11" s="311">
        <f t="shared" si="3"/>
        <v>361841.46399999969</v>
      </c>
      <c r="DM11" s="311">
        <f t="shared" si="9"/>
        <v>230380.71600000001</v>
      </c>
      <c r="DN11" s="311">
        <f t="shared" si="4"/>
        <v>-198320.95299999975</v>
      </c>
      <c r="DO11" s="236">
        <f>CF11-BY11</f>
        <v>-46190.238000000129</v>
      </c>
      <c r="DP11" s="236">
        <f>BY11-BR11</f>
        <v>-105433.00599999959</v>
      </c>
      <c r="DQ11" s="236">
        <f t="shared" si="0"/>
        <v>315372.94800000009</v>
      </c>
    </row>
    <row r="12" spans="1:121">
      <c r="A12" s="73" t="s">
        <v>117</v>
      </c>
      <c r="B12" s="91"/>
      <c r="C12" s="105"/>
      <c r="D12" s="91"/>
      <c r="E12" s="91"/>
      <c r="F12" s="91"/>
      <c r="G12" s="91"/>
      <c r="H12" s="91"/>
      <c r="I12" s="91"/>
      <c r="J12" s="91"/>
      <c r="K12" s="91"/>
      <c r="L12" s="91"/>
      <c r="M12" s="91"/>
      <c r="N12" s="106"/>
      <c r="O12" s="105"/>
      <c r="P12" s="91"/>
      <c r="Q12" s="105"/>
      <c r="R12" s="91"/>
      <c r="S12" s="91"/>
      <c r="T12" s="105"/>
      <c r="U12" s="91"/>
      <c r="V12" s="91"/>
      <c r="W12" s="105"/>
      <c r="X12" s="91"/>
      <c r="Y12" s="91"/>
      <c r="Z12" s="105"/>
      <c r="AA12" s="91"/>
      <c r="AB12" s="91"/>
      <c r="AC12" s="105"/>
      <c r="AD12" s="91"/>
      <c r="AE12" s="91"/>
      <c r="AF12" s="105"/>
      <c r="AG12" s="91"/>
      <c r="AH12" s="91"/>
      <c r="AI12" s="105"/>
      <c r="AJ12" s="91"/>
      <c r="AK12" s="91"/>
      <c r="AL12" s="105"/>
      <c r="AM12" s="91"/>
      <c r="AN12" s="91"/>
      <c r="AO12" s="105"/>
      <c r="AP12" s="91"/>
      <c r="AQ12" s="91"/>
      <c r="AR12" s="129"/>
      <c r="AS12" s="130"/>
      <c r="AT12" s="130"/>
      <c r="AU12" s="129"/>
      <c r="AV12" s="130"/>
      <c r="AW12" s="130"/>
      <c r="AX12" s="129"/>
      <c r="AY12" s="130"/>
      <c r="AZ12" s="137"/>
      <c r="BA12" s="130"/>
      <c r="BB12" s="130"/>
      <c r="BC12" s="130"/>
      <c r="BD12" s="129"/>
      <c r="BE12" s="130"/>
      <c r="BF12" s="137"/>
      <c r="BG12" s="129"/>
      <c r="BH12" s="130"/>
      <c r="BI12" s="137"/>
      <c r="BJ12" s="130"/>
      <c r="BK12" s="130"/>
      <c r="BL12" s="130"/>
      <c r="BM12" s="130"/>
      <c r="BN12" s="130"/>
      <c r="BO12" s="130"/>
      <c r="BP12" s="74"/>
      <c r="BQ12" s="122"/>
      <c r="BR12" s="84"/>
      <c r="BS12" s="74"/>
      <c r="BT12" s="122"/>
      <c r="BU12" s="149"/>
      <c r="BV12" s="5"/>
      <c r="BW12" s="74"/>
      <c r="BX12" s="122"/>
      <c r="BY12" s="84"/>
      <c r="BZ12" s="74"/>
      <c r="CA12" s="122"/>
      <c r="CB12" s="149"/>
      <c r="CC12" s="5"/>
      <c r="CD12" s="42"/>
      <c r="CE12" s="121"/>
      <c r="CF12" s="148"/>
      <c r="CG12" s="181"/>
      <c r="CH12" s="122"/>
      <c r="CI12" s="149"/>
      <c r="CJ12" s="5"/>
      <c r="CK12" s="42"/>
      <c r="CL12" s="121"/>
      <c r="CM12" s="148"/>
      <c r="CN12" s="181"/>
      <c r="CO12" s="122"/>
      <c r="CP12" s="149"/>
      <c r="CQ12"/>
      <c r="CR12" s="42"/>
      <c r="CS12" s="121"/>
      <c r="CT12" s="148"/>
      <c r="CU12" s="181"/>
      <c r="CV12" s="122"/>
      <c r="CW12" s="149"/>
      <c r="CX12"/>
      <c r="CY12" s="221"/>
      <c r="CZ12" s="222"/>
      <c r="DA12" s="149"/>
      <c r="DB12" s="221"/>
      <c r="DC12" s="222"/>
      <c r="DD12" s="149"/>
      <c r="DE12"/>
      <c r="DF12" s="221"/>
      <c r="DG12" s="222"/>
      <c r="DH12" s="149"/>
      <c r="DI12" s="221"/>
      <c r="DJ12" s="222"/>
      <c r="DK12" s="149"/>
      <c r="DL12" s="311"/>
      <c r="DM12" s="311"/>
      <c r="DN12" s="311"/>
      <c r="DO12" s="236"/>
      <c r="DP12" s="236"/>
      <c r="DQ12" s="236">
        <f t="shared" si="0"/>
        <v>0</v>
      </c>
    </row>
    <row r="13" spans="1:121">
      <c r="A13" s="35" t="s">
        <v>14</v>
      </c>
      <c r="B13" s="92">
        <v>24.2</v>
      </c>
      <c r="C13" s="100">
        <v>24</v>
      </c>
      <c r="D13" s="92">
        <v>24.5</v>
      </c>
      <c r="E13" s="92">
        <v>25</v>
      </c>
      <c r="F13" s="92">
        <v>25.5</v>
      </c>
      <c r="G13" s="92">
        <v>26</v>
      </c>
      <c r="H13" s="92">
        <v>26</v>
      </c>
      <c r="I13" s="92">
        <v>26</v>
      </c>
      <c r="J13" s="92">
        <v>25</v>
      </c>
      <c r="K13" s="92">
        <v>24</v>
      </c>
      <c r="L13" s="92">
        <v>23</v>
      </c>
      <c r="M13" s="92">
        <v>21</v>
      </c>
      <c r="N13" s="99">
        <v>21.5</v>
      </c>
      <c r="O13" s="100">
        <v>23</v>
      </c>
      <c r="P13" s="92">
        <v>24</v>
      </c>
      <c r="Q13" s="100">
        <v>21.9</v>
      </c>
      <c r="R13" s="92">
        <v>23.5</v>
      </c>
      <c r="S13" s="92">
        <v>25.1</v>
      </c>
      <c r="T13" s="100">
        <v>23.3</v>
      </c>
      <c r="U13" s="92">
        <v>21.7</v>
      </c>
      <c r="V13" s="92">
        <v>24.9</v>
      </c>
      <c r="W13" s="100">
        <v>23.8</v>
      </c>
      <c r="X13" s="92">
        <v>24.8</v>
      </c>
      <c r="Y13" s="92">
        <v>25.8</v>
      </c>
      <c r="Z13" s="100">
        <v>22</v>
      </c>
      <c r="AA13" s="92">
        <v>23</v>
      </c>
      <c r="AB13" s="92">
        <v>24</v>
      </c>
      <c r="AC13" s="100">
        <v>23.3</v>
      </c>
      <c r="AD13" s="92">
        <v>24.3</v>
      </c>
      <c r="AE13" s="92">
        <v>25.3</v>
      </c>
      <c r="AF13" s="100">
        <v>20.599999999999998</v>
      </c>
      <c r="AG13" s="92">
        <v>21.7</v>
      </c>
      <c r="AH13" s="92">
        <v>22.8</v>
      </c>
      <c r="AI13" s="100">
        <v>23.8</v>
      </c>
      <c r="AJ13" s="92">
        <v>24.7</v>
      </c>
      <c r="AK13" s="92">
        <v>25.599999999999998</v>
      </c>
      <c r="AL13" s="100">
        <v>26.599999999999998</v>
      </c>
      <c r="AM13" s="92">
        <v>27.7</v>
      </c>
      <c r="AN13" s="92">
        <v>28.8</v>
      </c>
      <c r="AO13" s="100">
        <v>26.6</v>
      </c>
      <c r="AP13" s="92">
        <v>27.6</v>
      </c>
      <c r="AQ13" s="92">
        <v>28.6</v>
      </c>
      <c r="AR13" s="131">
        <v>26.7</v>
      </c>
      <c r="AS13" s="138">
        <v>27.5</v>
      </c>
      <c r="AT13" s="132">
        <v>28.3</v>
      </c>
      <c r="AU13" s="155">
        <f>+AV13-1</f>
        <v>26.2</v>
      </c>
      <c r="AV13" s="138">
        <v>27.2</v>
      </c>
      <c r="AW13" s="159">
        <f>+AV13+1</f>
        <v>28.2</v>
      </c>
      <c r="AX13" s="155">
        <v>26.6</v>
      </c>
      <c r="AY13" s="138">
        <v>27.700000000000003</v>
      </c>
      <c r="AZ13" s="174">
        <v>28.800000000000004</v>
      </c>
      <c r="BA13" s="132">
        <v>25.6</v>
      </c>
      <c r="BB13" s="132">
        <v>26.6</v>
      </c>
      <c r="BC13" s="132">
        <v>27.6</v>
      </c>
      <c r="BD13" s="155">
        <v>23.4</v>
      </c>
      <c r="BE13" s="138">
        <v>24.5</v>
      </c>
      <c r="BF13" s="174">
        <v>25.6</v>
      </c>
      <c r="BG13" s="155">
        <v>23.400000000000002</v>
      </c>
      <c r="BH13" s="138">
        <v>24.6</v>
      </c>
      <c r="BI13" s="174">
        <v>25.8</v>
      </c>
      <c r="BJ13" s="159">
        <v>22.900000000000002</v>
      </c>
      <c r="BK13" s="159">
        <v>23.8</v>
      </c>
      <c r="BL13" s="159">
        <v>24.7</v>
      </c>
      <c r="BM13" s="159">
        <v>20.299999999999997</v>
      </c>
      <c r="BN13" s="132">
        <v>21.4</v>
      </c>
      <c r="BO13" s="159">
        <v>22.5</v>
      </c>
      <c r="BP13" s="42">
        <f t="shared" ref="BP13:BP63" si="15">+AV13/100</f>
        <v>0.27200000000000002</v>
      </c>
      <c r="BQ13" s="119">
        <f>+'[1]Under 5'!AM7+'[1]5 through 17'!AM7</f>
        <v>1111481</v>
      </c>
      <c r="BR13" s="81">
        <f>'Children in Poverty (2)'!BQ13*BP13</f>
        <v>302322.83199999999</v>
      </c>
      <c r="BS13" s="42">
        <f t="shared" ref="BS13:BS63" si="16">+AG13/100</f>
        <v>0.217</v>
      </c>
      <c r="BT13" s="119">
        <f>+'[1]Under 5'!AH7+'[1]5 through 17'!AH7</f>
        <v>1136093</v>
      </c>
      <c r="BU13" s="146">
        <f>'Children in Poverty (2)'!BT13*BS13</f>
        <v>246532.18100000001</v>
      </c>
      <c r="BV13" s="5"/>
      <c r="BW13" s="42">
        <f>AY13/100</f>
        <v>0.27700000000000002</v>
      </c>
      <c r="BX13" s="121">
        <f>+'[1]Under 5'!AN7+'[1]5 through 17'!AN7</f>
        <v>1107571</v>
      </c>
      <c r="BY13" s="146">
        <f>'Children in Poverty (2)'!BX13*BW13</f>
        <v>306797.16700000002</v>
      </c>
      <c r="BZ13" s="42">
        <f>AJ13/100</f>
        <v>0.247</v>
      </c>
      <c r="CA13" s="119">
        <f>+'[1]Under 5'!AI7+'[1]5 through 17'!AI7</f>
        <v>1135039</v>
      </c>
      <c r="CB13" s="146">
        <f>'Children in Poverty (2)'!CA13*BZ13</f>
        <v>280354.63299999997</v>
      </c>
      <c r="CC13" s="5"/>
      <c r="CD13" s="41">
        <f t="shared" si="7"/>
        <v>0.26600000000000001</v>
      </c>
      <c r="CE13" s="167">
        <f>+'[1]Under 5'!AO7+'[1]5 through 17'!AO7</f>
        <v>1103496</v>
      </c>
      <c r="CF13" s="183">
        <f>'Children in Poverty (2)'!CE13*CD13</f>
        <v>293529.93599999999</v>
      </c>
      <c r="CG13" s="180">
        <f t="shared" si="8"/>
        <v>0.27699999999999997</v>
      </c>
      <c r="CH13" s="119">
        <f>+'[1]Under 5'!AJ7+'[1]5 through 17'!AJ7</f>
        <v>1130523</v>
      </c>
      <c r="CI13" s="146">
        <f>'Children in Poverty (2)'!CG13*CH13</f>
        <v>313154.87099999998</v>
      </c>
      <c r="CJ13" s="5"/>
      <c r="CK13" s="41">
        <f t="shared" ref="CK13:CK63" si="17">+BE13/100</f>
        <v>0.245</v>
      </c>
      <c r="CL13" s="167">
        <f>+'[1]Under 5'!AP7+'[1]5 through 17'!AP7</f>
        <v>1096823</v>
      </c>
      <c r="CM13" s="183">
        <f>'Children in Poverty (2)'!CL13*CK13</f>
        <v>268721.63500000001</v>
      </c>
      <c r="CN13" s="180">
        <f t="shared" ref="CN13:CN63" si="18">+AP13/100</f>
        <v>0.27600000000000002</v>
      </c>
      <c r="CO13" s="119">
        <f>+'[1]Under 5'!AK7+'[1]5 through 17'!AK7</f>
        <v>1125763</v>
      </c>
      <c r="CP13" s="146">
        <f>'Children in Poverty (2)'!CO13*CN13</f>
        <v>310710.58800000005</v>
      </c>
      <c r="CQ13"/>
      <c r="CR13" s="41">
        <f t="shared" ref="CR13:CR63" si="19">+BH13/100</f>
        <v>0.24600000000000002</v>
      </c>
      <c r="CS13" s="167">
        <f>+'[1]Under 5'!AQ7+'[1]5 through 17'!AQ7</f>
        <v>1095473</v>
      </c>
      <c r="CT13" s="183">
        <f>'Children in Poverty (2)'!CS13*CR13</f>
        <v>269486.35800000001</v>
      </c>
      <c r="CU13" s="180">
        <f t="shared" ref="CU13:CU63" si="20">+AS13/100</f>
        <v>0.27500000000000002</v>
      </c>
      <c r="CV13" s="119">
        <f>+'[1]Under 5'!AL7+'[1]5 through 17'!AL7</f>
        <v>1117489</v>
      </c>
      <c r="CW13" s="146">
        <f>'Children in Poverty (2)'!CV13*CU13</f>
        <v>307309.47500000003</v>
      </c>
      <c r="CX13"/>
      <c r="CY13" s="181">
        <f t="shared" ref="CY13:CY63" si="21">+BK13/100</f>
        <v>0.23800000000000002</v>
      </c>
      <c r="CZ13" s="217">
        <f>+'[2]Under 5'!$AR7+'[2]5 through 17'!$AR7</f>
        <v>1091834</v>
      </c>
      <c r="DA13" s="146">
        <f>'Children in Poverty (2)'!CZ13*CY13</f>
        <v>259856.49200000003</v>
      </c>
      <c r="DB13" s="181">
        <f t="shared" ref="DB13:DB63" si="22">+AV13/100</f>
        <v>0.27200000000000002</v>
      </c>
      <c r="DC13" s="217">
        <f>+'[2]Under 5'!$AM7+'[2]5 through 17'!$AM7</f>
        <v>1111481</v>
      </c>
      <c r="DD13" s="146">
        <f>'Children in Poverty (2)'!DC13*DB13</f>
        <v>302322.83199999999</v>
      </c>
      <c r="DE13"/>
      <c r="DF13" s="181">
        <f t="shared" ref="DF13:DF63" si="23">+BN13/100</f>
        <v>0.214</v>
      </c>
      <c r="DG13" s="217">
        <f>+'[2]Under 5'!$AS7+'[2]5 through 17'!$AS7</f>
        <v>1088286</v>
      </c>
      <c r="DH13" s="146">
        <f>'Children in Poverty (2)'!DG13*DF13</f>
        <v>232893.204</v>
      </c>
      <c r="DI13" s="181">
        <f t="shared" ref="DI13:DI63" si="24">+AY13/100</f>
        <v>0.27700000000000002</v>
      </c>
      <c r="DJ13" s="217">
        <f>+'[2]Under 5'!$AN7+'[2]5 through 17'!$AN7</f>
        <v>1107571</v>
      </c>
      <c r="DK13" s="146">
        <f>'Children in Poverty (2)'!DJ13*DI13</f>
        <v>306797.16700000002</v>
      </c>
      <c r="DL13" s="311">
        <f t="shared" si="3"/>
        <v>55790.650999999983</v>
      </c>
      <c r="DM13" s="311">
        <f t="shared" si="9"/>
        <v>26442.534000000043</v>
      </c>
      <c r="DN13" s="311">
        <f t="shared" si="4"/>
        <v>-19624.934999999998</v>
      </c>
      <c r="DO13" s="236">
        <f t="shared" ref="DO13:DO63" si="25">CF13-BY13</f>
        <v>-13267.231000000029</v>
      </c>
      <c r="DP13" s="236">
        <f t="shared" ref="DP13:DP63" si="26">BY13-BR13</f>
        <v>4474.335000000021</v>
      </c>
      <c r="DQ13" s="236">
        <f t="shared" si="0"/>
        <v>73903.963000000018</v>
      </c>
    </row>
    <row r="14" spans="1:121">
      <c r="A14" s="35" t="s">
        <v>15</v>
      </c>
      <c r="B14" s="92">
        <v>25.3</v>
      </c>
      <c r="C14" s="100">
        <v>24</v>
      </c>
      <c r="D14" s="92">
        <v>24.5</v>
      </c>
      <c r="E14" s="92">
        <v>25</v>
      </c>
      <c r="F14" s="92">
        <v>25.5</v>
      </c>
      <c r="G14" s="92">
        <v>26</v>
      </c>
      <c r="H14" s="92">
        <v>26.5</v>
      </c>
      <c r="I14" s="92">
        <v>27</v>
      </c>
      <c r="J14" s="92">
        <v>26</v>
      </c>
      <c r="K14" s="92">
        <v>25</v>
      </c>
      <c r="L14" s="92">
        <v>24</v>
      </c>
      <c r="M14" s="92">
        <v>25</v>
      </c>
      <c r="N14" s="99">
        <v>21.8</v>
      </c>
      <c r="O14" s="100">
        <v>21</v>
      </c>
      <c r="P14" s="92">
        <v>22</v>
      </c>
      <c r="Q14" s="100">
        <v>21.8</v>
      </c>
      <c r="R14" s="92">
        <v>23.9</v>
      </c>
      <c r="S14" s="92">
        <v>26</v>
      </c>
      <c r="T14" s="100">
        <v>25.9</v>
      </c>
      <c r="U14" s="92">
        <v>23.2</v>
      </c>
      <c r="V14" s="92">
        <v>28.6</v>
      </c>
      <c r="W14" s="100">
        <v>23.7</v>
      </c>
      <c r="X14" s="92">
        <v>24.9</v>
      </c>
      <c r="Y14" s="92">
        <v>26.1</v>
      </c>
      <c r="Z14" s="100">
        <v>23</v>
      </c>
      <c r="AA14" s="92">
        <v>24.3</v>
      </c>
      <c r="AB14" s="92">
        <v>25.6</v>
      </c>
      <c r="AC14" s="100">
        <v>24.6</v>
      </c>
      <c r="AD14" s="92">
        <v>25.8</v>
      </c>
      <c r="AE14" s="92">
        <v>27</v>
      </c>
      <c r="AF14" s="100">
        <v>23.599999999999998</v>
      </c>
      <c r="AG14" s="92">
        <v>24.9</v>
      </c>
      <c r="AH14" s="92">
        <v>26.2</v>
      </c>
      <c r="AI14" s="100">
        <v>26.3</v>
      </c>
      <c r="AJ14" s="92">
        <v>27.2</v>
      </c>
      <c r="AK14" s="92">
        <v>28.099999999999998</v>
      </c>
      <c r="AL14" s="100">
        <v>26.3</v>
      </c>
      <c r="AM14" s="92">
        <v>27.6</v>
      </c>
      <c r="AN14" s="92">
        <v>28.900000000000002</v>
      </c>
      <c r="AO14" s="100">
        <v>26.8</v>
      </c>
      <c r="AP14" s="92">
        <v>28.1</v>
      </c>
      <c r="AQ14" s="92">
        <v>29.400000000000002</v>
      </c>
      <c r="AR14" s="131">
        <v>27.3</v>
      </c>
      <c r="AS14" s="138">
        <v>28.5</v>
      </c>
      <c r="AT14" s="132">
        <v>29.7</v>
      </c>
      <c r="AU14" s="155">
        <f t="shared" ref="AU14:AU28" si="27">+AV14-1</f>
        <v>28</v>
      </c>
      <c r="AV14" s="138">
        <v>29</v>
      </c>
      <c r="AW14" s="159">
        <f t="shared" ref="AW14:AW28" si="28">+AV14+1</f>
        <v>30</v>
      </c>
      <c r="AX14" s="155">
        <v>25.3</v>
      </c>
      <c r="AY14" s="138">
        <v>26.400000000000002</v>
      </c>
      <c r="AZ14" s="174">
        <v>27.500000000000004</v>
      </c>
      <c r="BA14" s="132">
        <v>25.800000000000004</v>
      </c>
      <c r="BB14" s="132">
        <v>27.200000000000003</v>
      </c>
      <c r="BC14" s="132">
        <v>28.6</v>
      </c>
      <c r="BD14" s="155">
        <v>22.5</v>
      </c>
      <c r="BE14" s="138">
        <v>23.8</v>
      </c>
      <c r="BF14" s="174">
        <v>25.1</v>
      </c>
      <c r="BG14" s="155">
        <v>21.2</v>
      </c>
      <c r="BH14" s="138">
        <v>22.5</v>
      </c>
      <c r="BI14" s="174">
        <v>23.8</v>
      </c>
      <c r="BJ14" s="159">
        <v>23.2</v>
      </c>
      <c r="BK14" s="159">
        <v>24.7</v>
      </c>
      <c r="BL14" s="159">
        <v>26.2</v>
      </c>
      <c r="BM14" s="159">
        <v>20.8</v>
      </c>
      <c r="BN14" s="132">
        <v>22.1</v>
      </c>
      <c r="BO14" s="159">
        <v>23.400000000000002</v>
      </c>
      <c r="BP14" s="42">
        <f t="shared" si="15"/>
        <v>0.28999999999999998</v>
      </c>
      <c r="BQ14" s="119">
        <f>+'[1]Under 5'!AM8+'[1]5 through 17'!AM8</f>
        <v>709866</v>
      </c>
      <c r="BR14" s="81">
        <f>'Children in Poverty (2)'!BQ14*BP14</f>
        <v>205861.13999999998</v>
      </c>
      <c r="BS14" s="42">
        <f t="shared" si="16"/>
        <v>0.249</v>
      </c>
      <c r="BT14" s="119">
        <f>+'[1]Under 5'!AH8+'[1]5 through 17'!AH8</f>
        <v>706506</v>
      </c>
      <c r="BU14" s="146">
        <f>'Children in Poverty (2)'!BT14*BS14</f>
        <v>175919.99400000001</v>
      </c>
      <c r="BV14" s="5"/>
      <c r="BW14" s="42">
        <f>AY14/100</f>
        <v>0.26400000000000001</v>
      </c>
      <c r="BX14" s="121">
        <f>+'[1]Under 5'!AN8+'[1]5 through 17'!AN8</f>
        <v>707019</v>
      </c>
      <c r="BY14" s="146">
        <f>'Children in Poverty (2)'!BX14*BW14</f>
        <v>186653.016</v>
      </c>
      <c r="BZ14" s="42">
        <f>AJ14/100</f>
        <v>0.27200000000000002</v>
      </c>
      <c r="CA14" s="119">
        <f>+'[1]Under 5'!AI8+'[1]5 through 17'!AI8</f>
        <v>708401</v>
      </c>
      <c r="CB14" s="146">
        <f>'Children in Poverty (2)'!CA14*BZ14</f>
        <v>192685.07200000001</v>
      </c>
      <c r="CC14" s="5"/>
      <c r="CD14" s="42">
        <f t="shared" si="7"/>
        <v>0.27200000000000002</v>
      </c>
      <c r="CE14" s="119">
        <f>+'[1]Under 5'!AO8+'[1]5 through 17'!AO8</f>
        <v>705300</v>
      </c>
      <c r="CF14" s="148">
        <f>'Children in Poverty (2)'!CE14*CD14</f>
        <v>191841.6</v>
      </c>
      <c r="CG14" s="181">
        <f t="shared" si="8"/>
        <v>0.27600000000000002</v>
      </c>
      <c r="CH14" s="119">
        <f>+'[1]Under 5'!AJ8+'[1]5 through 17'!AJ8</f>
        <v>711947</v>
      </c>
      <c r="CI14" s="146">
        <f>'Children in Poverty (2)'!CG14*CH14</f>
        <v>196497.372</v>
      </c>
      <c r="CJ14" s="5"/>
      <c r="CK14" s="42">
        <f t="shared" si="17"/>
        <v>0.23800000000000002</v>
      </c>
      <c r="CL14" s="119">
        <f>+'[1]Under 5'!AP8+'[1]5 through 17'!AP8</f>
        <v>705053</v>
      </c>
      <c r="CM14" s="148">
        <f>'Children in Poverty (2)'!CL14*CK14</f>
        <v>167802.614</v>
      </c>
      <c r="CN14" s="181">
        <f t="shared" si="18"/>
        <v>0.28100000000000003</v>
      </c>
      <c r="CO14" s="119">
        <f>+'[1]Under 5'!AK8+'[1]5 through 17'!AK8</f>
        <v>710576</v>
      </c>
      <c r="CP14" s="146">
        <f>'Children in Poverty (2)'!CO14*CN14</f>
        <v>199671.85600000003</v>
      </c>
      <c r="CQ14"/>
      <c r="CR14" s="42">
        <f t="shared" si="19"/>
        <v>0.22500000000000001</v>
      </c>
      <c r="CS14" s="119">
        <f>+'[1]Under 5'!AQ8+'[1]5 through 17'!AQ8</f>
        <v>705540</v>
      </c>
      <c r="CT14" s="148">
        <f>'Children in Poverty (2)'!CS14*CR14</f>
        <v>158746.5</v>
      </c>
      <c r="CU14" s="181">
        <f t="shared" si="20"/>
        <v>0.28499999999999998</v>
      </c>
      <c r="CV14" s="119">
        <f>+'[1]Under 5'!AL8+'[1]5 through 17'!AL8</f>
        <v>710471</v>
      </c>
      <c r="CW14" s="146">
        <f>'Children in Poverty (2)'!CV14*CU14</f>
        <v>202484.23499999999</v>
      </c>
      <c r="CX14"/>
      <c r="CY14" s="181">
        <f t="shared" si="21"/>
        <v>0.247</v>
      </c>
      <c r="CZ14" s="217">
        <f>+'[2]Under 5'!$AR8+'[2]5 through 17'!$AR8</f>
        <v>702704</v>
      </c>
      <c r="DA14" s="146">
        <f>'Children in Poverty (2)'!CZ14*CY14</f>
        <v>173567.88800000001</v>
      </c>
      <c r="DB14" s="181">
        <f t="shared" si="22"/>
        <v>0.28999999999999998</v>
      </c>
      <c r="DC14" s="217">
        <f>+'[2]Under 5'!$AM8+'[2]5 through 17'!$AM8</f>
        <v>709866</v>
      </c>
      <c r="DD14" s="146">
        <f>'Children in Poverty (2)'!DC14*DB14</f>
        <v>205861.13999999998</v>
      </c>
      <c r="DE14"/>
      <c r="DF14" s="181">
        <f t="shared" si="23"/>
        <v>0.221</v>
      </c>
      <c r="DG14" s="217">
        <f>+'[2]Under 5'!$AS8+'[2]5 through 17'!$AS8</f>
        <v>700155</v>
      </c>
      <c r="DH14" s="146">
        <f>'Children in Poverty (2)'!DG14*DF14</f>
        <v>154734.255</v>
      </c>
      <c r="DI14" s="181">
        <f t="shared" si="24"/>
        <v>0.26400000000000001</v>
      </c>
      <c r="DJ14" s="217">
        <f>+'[2]Under 5'!$AN8+'[2]5 through 17'!$AN8</f>
        <v>707019</v>
      </c>
      <c r="DK14" s="146">
        <f>'Children in Poverty (2)'!DJ14*DI14</f>
        <v>186653.016</v>
      </c>
      <c r="DL14" s="311">
        <f t="shared" si="3"/>
        <v>29941.145999999979</v>
      </c>
      <c r="DM14" s="311">
        <f t="shared" si="9"/>
        <v>-6032.0560000000114</v>
      </c>
      <c r="DN14" s="311">
        <f t="shared" si="4"/>
        <v>-4655.7719999999972</v>
      </c>
      <c r="DO14" s="236">
        <f t="shared" si="25"/>
        <v>5188.5840000000026</v>
      </c>
      <c r="DP14" s="236">
        <f t="shared" si="26"/>
        <v>-19208.123999999982</v>
      </c>
      <c r="DQ14" s="236">
        <f t="shared" si="0"/>
        <v>31918.760999999999</v>
      </c>
    </row>
    <row r="15" spans="1:121">
      <c r="A15" s="35" t="s">
        <v>16</v>
      </c>
      <c r="B15" s="92">
        <v>12</v>
      </c>
      <c r="C15" s="100">
        <v>14</v>
      </c>
      <c r="D15" s="92">
        <v>14.75</v>
      </c>
      <c r="E15" s="92">
        <v>15.5</v>
      </c>
      <c r="F15" s="92">
        <v>16.25</v>
      </c>
      <c r="G15" s="92">
        <v>17</v>
      </c>
      <c r="H15" s="92">
        <v>16</v>
      </c>
      <c r="I15" s="92">
        <v>15</v>
      </c>
      <c r="J15" s="92">
        <v>15</v>
      </c>
      <c r="K15" s="92">
        <v>15</v>
      </c>
      <c r="L15" s="92">
        <v>15</v>
      </c>
      <c r="M15" s="92">
        <v>12</v>
      </c>
      <c r="N15" s="99">
        <v>12.3</v>
      </c>
      <c r="O15" s="100">
        <v>14</v>
      </c>
      <c r="P15" s="92">
        <v>11</v>
      </c>
      <c r="Q15" s="100">
        <v>10</v>
      </c>
      <c r="R15" s="92">
        <v>12.5</v>
      </c>
      <c r="S15" s="92">
        <v>14.9</v>
      </c>
      <c r="T15" s="100">
        <v>13.8</v>
      </c>
      <c r="U15" s="92">
        <v>11.5</v>
      </c>
      <c r="V15" s="92">
        <v>16.100000000000001</v>
      </c>
      <c r="W15" s="100">
        <v>12.8</v>
      </c>
      <c r="X15" s="92">
        <v>14.5</v>
      </c>
      <c r="Y15" s="92">
        <v>16.2</v>
      </c>
      <c r="Z15" s="100">
        <v>13.3</v>
      </c>
      <c r="AA15" s="92">
        <v>15.8</v>
      </c>
      <c r="AB15" s="92">
        <v>18.3</v>
      </c>
      <c r="AC15" s="100">
        <v>12.7</v>
      </c>
      <c r="AD15" s="92">
        <v>14.7</v>
      </c>
      <c r="AE15" s="92">
        <v>16.7</v>
      </c>
      <c r="AF15" s="100">
        <v>11.799999999999999</v>
      </c>
      <c r="AG15" s="92">
        <v>13.6</v>
      </c>
      <c r="AH15" s="92">
        <v>15.4</v>
      </c>
      <c r="AI15" s="100">
        <v>15.6</v>
      </c>
      <c r="AJ15" s="92">
        <v>16.5</v>
      </c>
      <c r="AK15" s="92">
        <v>17.399999999999999</v>
      </c>
      <c r="AL15" s="100">
        <v>16</v>
      </c>
      <c r="AM15" s="92">
        <v>18.100000000000001</v>
      </c>
      <c r="AN15" s="92">
        <v>20.200000000000003</v>
      </c>
      <c r="AO15" s="100">
        <v>15.3</v>
      </c>
      <c r="AP15" s="92">
        <v>17.5</v>
      </c>
      <c r="AQ15" s="92">
        <v>19.7</v>
      </c>
      <c r="AR15" s="131">
        <v>15.299999999999999</v>
      </c>
      <c r="AS15" s="138">
        <v>17.399999999999999</v>
      </c>
      <c r="AT15" s="132">
        <v>19.5</v>
      </c>
      <c r="AU15" s="155">
        <f t="shared" si="27"/>
        <v>17</v>
      </c>
      <c r="AV15" s="138">
        <v>18</v>
      </c>
      <c r="AW15" s="159">
        <f t="shared" si="28"/>
        <v>19</v>
      </c>
      <c r="AX15" s="155">
        <v>15.5</v>
      </c>
      <c r="AY15" s="138">
        <v>17.7</v>
      </c>
      <c r="AZ15" s="174">
        <v>19.899999999999999</v>
      </c>
      <c r="BA15" s="132">
        <v>16.700000000000003</v>
      </c>
      <c r="BB15" s="132">
        <v>19.400000000000002</v>
      </c>
      <c r="BC15" s="132">
        <v>22.1</v>
      </c>
      <c r="BD15" s="155">
        <v>14.899999999999999</v>
      </c>
      <c r="BE15" s="138">
        <v>17.399999999999999</v>
      </c>
      <c r="BF15" s="174">
        <v>19.899999999999999</v>
      </c>
      <c r="BG15" s="155">
        <v>16</v>
      </c>
      <c r="BH15" s="138">
        <v>18.5</v>
      </c>
      <c r="BI15" s="174">
        <v>21</v>
      </c>
      <c r="BJ15" s="159">
        <v>16.099999999999998</v>
      </c>
      <c r="BK15" s="159">
        <v>18.7</v>
      </c>
      <c r="BL15" s="159">
        <v>21.3</v>
      </c>
      <c r="BM15" s="159">
        <v>13.499999999999998</v>
      </c>
      <c r="BN15" s="132">
        <v>16.399999999999999</v>
      </c>
      <c r="BO15" s="159">
        <v>19.299999999999997</v>
      </c>
      <c r="BP15" s="42">
        <f t="shared" si="15"/>
        <v>0.18</v>
      </c>
      <c r="BQ15" s="119">
        <f>+'[1]Under 5'!AM9+'[1]5 through 17'!AM9</f>
        <v>203558</v>
      </c>
      <c r="BR15" s="81">
        <f>'Children in Poverty (2)'!BQ15*BP15</f>
        <v>36640.439999999995</v>
      </c>
      <c r="BS15" s="42">
        <f t="shared" si="16"/>
        <v>0.13600000000000001</v>
      </c>
      <c r="BT15" s="119">
        <f>+'[1]Under 5'!AH9+'[1]5 through 17'!AH9</f>
        <v>205946</v>
      </c>
      <c r="BU15" s="146">
        <f>'Children in Poverty (2)'!BT15*BS15</f>
        <v>28008.656000000003</v>
      </c>
      <c r="BV15" s="5"/>
      <c r="BW15" s="42">
        <f t="shared" ref="BW15:BW27" si="29">AY15/100</f>
        <v>0.17699999999999999</v>
      </c>
      <c r="BX15" s="121">
        <f>+'[1]Under 5'!AN9+'[1]5 through 17'!AN9</f>
        <v>204247</v>
      </c>
      <c r="BY15" s="146">
        <f>'Children in Poverty (2)'!BX15*BW15</f>
        <v>36151.718999999997</v>
      </c>
      <c r="BZ15" s="42">
        <f t="shared" ref="BZ15:BZ27" si="30">AJ15/100</f>
        <v>0.16500000000000001</v>
      </c>
      <c r="CA15" s="119">
        <f>+'[1]Under 5'!AI9+'[1]5 through 17'!AI9</f>
        <v>206106</v>
      </c>
      <c r="CB15" s="146">
        <f>'Children in Poverty (2)'!CA15*BZ15</f>
        <v>34007.490000000005</v>
      </c>
      <c r="CC15" s="5"/>
      <c r="CD15" s="42">
        <f t="shared" si="7"/>
        <v>0.19400000000000003</v>
      </c>
      <c r="CE15" s="119">
        <f>+'[1]Under 5'!AO9+'[1]5 through 17'!AO9</f>
        <v>204386</v>
      </c>
      <c r="CF15" s="148">
        <f>'Children in Poverty (2)'!CE15*CD15</f>
        <v>39650.884000000005</v>
      </c>
      <c r="CG15" s="181">
        <f t="shared" si="8"/>
        <v>0.18100000000000002</v>
      </c>
      <c r="CH15" s="119">
        <f>+'[1]Under 5'!AJ9+'[1]5 through 17'!AJ9</f>
        <v>205478</v>
      </c>
      <c r="CI15" s="146">
        <f>'Children in Poverty (2)'!CG15*CH15</f>
        <v>37191.518000000004</v>
      </c>
      <c r="CJ15" s="5"/>
      <c r="CK15" s="42">
        <f t="shared" si="17"/>
        <v>0.17399999999999999</v>
      </c>
      <c r="CL15" s="119">
        <f>+'[1]Under 5'!AP9+'[1]5 through 17'!AP9</f>
        <v>204274</v>
      </c>
      <c r="CM15" s="148">
        <f>'Children in Poverty (2)'!CL15*CK15</f>
        <v>35543.675999999999</v>
      </c>
      <c r="CN15" s="181">
        <f t="shared" si="18"/>
        <v>0.17499999999999999</v>
      </c>
      <c r="CO15" s="119">
        <f>+'[1]Under 5'!AK9+'[1]5 through 17'!AK9</f>
        <v>204801</v>
      </c>
      <c r="CP15" s="146">
        <f>'Children in Poverty (2)'!CO15*CN15</f>
        <v>35840.174999999996</v>
      </c>
      <c r="CQ15"/>
      <c r="CR15" s="42">
        <f t="shared" si="19"/>
        <v>0.185</v>
      </c>
      <c r="CS15" s="119">
        <f>+'[1]Under 5'!AQ9+'[1]5 through 17'!AQ9</f>
        <v>204484</v>
      </c>
      <c r="CT15" s="148">
        <f>'Children in Poverty (2)'!CS15*CR15</f>
        <v>37829.54</v>
      </c>
      <c r="CU15" s="181">
        <f t="shared" si="20"/>
        <v>0.17399999999999999</v>
      </c>
      <c r="CV15" s="119">
        <f>+'[1]Under 5'!AL9+'[1]5 through 17'!AL9</f>
        <v>204586</v>
      </c>
      <c r="CW15" s="146">
        <f>'Children in Poverty (2)'!CV15*CU15</f>
        <v>35597.964</v>
      </c>
      <c r="CX15"/>
      <c r="CY15" s="181">
        <f t="shared" si="21"/>
        <v>0.187</v>
      </c>
      <c r="CZ15" s="217">
        <f>+'[2]Under 5'!$AR9+'[2]5 through 17'!$AR9</f>
        <v>203712</v>
      </c>
      <c r="DA15" s="146">
        <f>'Children in Poverty (2)'!CZ15*CY15</f>
        <v>38094.144</v>
      </c>
      <c r="DB15" s="181">
        <f t="shared" si="22"/>
        <v>0.18</v>
      </c>
      <c r="DC15" s="217">
        <f>+'[2]Under 5'!$AM9+'[2]5 through 17'!$AM9</f>
        <v>203558</v>
      </c>
      <c r="DD15" s="146">
        <f>'Children in Poverty (2)'!DC15*DB15</f>
        <v>36640.439999999995</v>
      </c>
      <c r="DE15"/>
      <c r="DF15" s="181">
        <f t="shared" si="23"/>
        <v>0.16399999999999998</v>
      </c>
      <c r="DG15" s="217">
        <f>+'[2]Under 5'!$AS9+'[2]5 through 17'!$AS9</f>
        <v>203572</v>
      </c>
      <c r="DH15" s="146">
        <f>'Children in Poverty (2)'!DG15*DF15</f>
        <v>33385.807999999997</v>
      </c>
      <c r="DI15" s="181">
        <f t="shared" si="24"/>
        <v>0.17699999999999999</v>
      </c>
      <c r="DJ15" s="217">
        <f>+'[2]Under 5'!$AN9+'[2]5 through 17'!$AN9</f>
        <v>204247</v>
      </c>
      <c r="DK15" s="146">
        <f>'Children in Poverty (2)'!DJ15*DI15</f>
        <v>36151.718999999997</v>
      </c>
      <c r="DL15" s="311">
        <f t="shared" si="3"/>
        <v>8631.7839999999924</v>
      </c>
      <c r="DM15" s="311">
        <f t="shared" si="9"/>
        <v>2144.2289999999921</v>
      </c>
      <c r="DN15" s="311">
        <f t="shared" si="4"/>
        <v>2459.3660000000018</v>
      </c>
      <c r="DO15" s="236">
        <f t="shared" si="25"/>
        <v>3499.1650000000081</v>
      </c>
      <c r="DP15" s="236">
        <f t="shared" si="26"/>
        <v>-488.72099999999773</v>
      </c>
      <c r="DQ15" s="236">
        <f t="shared" si="0"/>
        <v>2765.9110000000001</v>
      </c>
    </row>
    <row r="16" spans="1:121">
      <c r="A16" s="35" t="s">
        <v>17</v>
      </c>
      <c r="B16" s="92">
        <v>18.7</v>
      </c>
      <c r="C16" s="100">
        <v>21</v>
      </c>
      <c r="D16" s="92">
        <v>22</v>
      </c>
      <c r="E16" s="92">
        <v>23</v>
      </c>
      <c r="F16" s="92">
        <v>24</v>
      </c>
      <c r="G16" s="92">
        <v>25</v>
      </c>
      <c r="H16" s="92">
        <v>24.5</v>
      </c>
      <c r="I16" s="92">
        <v>24</v>
      </c>
      <c r="J16" s="92">
        <v>22</v>
      </c>
      <c r="K16" s="92">
        <v>22</v>
      </c>
      <c r="L16" s="92">
        <v>22</v>
      </c>
      <c r="M16" s="92">
        <v>19</v>
      </c>
      <c r="N16" s="99">
        <v>17.600000000000001</v>
      </c>
      <c r="O16" s="100">
        <v>17</v>
      </c>
      <c r="P16" s="92">
        <v>19</v>
      </c>
      <c r="Q16" s="100">
        <v>18</v>
      </c>
      <c r="R16" s="92">
        <v>19</v>
      </c>
      <c r="S16" s="92">
        <v>20</v>
      </c>
      <c r="T16" s="100">
        <v>17.7</v>
      </c>
      <c r="U16" s="92">
        <v>16.600000000000001</v>
      </c>
      <c r="V16" s="92">
        <v>18.8</v>
      </c>
      <c r="W16" s="100">
        <v>17.3</v>
      </c>
      <c r="X16" s="92">
        <v>17.899999999999999</v>
      </c>
      <c r="Y16" s="92">
        <v>18.5</v>
      </c>
      <c r="Z16" s="100">
        <v>17</v>
      </c>
      <c r="AA16" s="92">
        <v>17.5</v>
      </c>
      <c r="AB16" s="92">
        <v>18</v>
      </c>
      <c r="AC16" s="100">
        <v>16.600000000000001</v>
      </c>
      <c r="AD16" s="92">
        <v>17.100000000000001</v>
      </c>
      <c r="AE16" s="92">
        <v>17.600000000000001</v>
      </c>
      <c r="AF16" s="100">
        <v>17.8</v>
      </c>
      <c r="AG16" s="92">
        <v>18.3</v>
      </c>
      <c r="AH16" s="92">
        <v>18.8</v>
      </c>
      <c r="AI16" s="100">
        <v>20.400000000000002</v>
      </c>
      <c r="AJ16" s="92">
        <v>21.3</v>
      </c>
      <c r="AK16" s="92">
        <v>22.2</v>
      </c>
      <c r="AL16" s="100">
        <v>22.9</v>
      </c>
      <c r="AM16" s="92">
        <v>23.5</v>
      </c>
      <c r="AN16" s="92">
        <v>24.1</v>
      </c>
      <c r="AO16" s="100">
        <v>24.2</v>
      </c>
      <c r="AP16" s="92">
        <v>24.9</v>
      </c>
      <c r="AQ16" s="92">
        <v>25.599999999999998</v>
      </c>
      <c r="AR16" s="131">
        <v>24.799999999999997</v>
      </c>
      <c r="AS16" s="138">
        <v>25.4</v>
      </c>
      <c r="AT16" s="132">
        <v>26</v>
      </c>
      <c r="AU16" s="155">
        <f t="shared" si="27"/>
        <v>23.5</v>
      </c>
      <c r="AV16" s="138">
        <v>24.5</v>
      </c>
      <c r="AW16" s="159">
        <f t="shared" si="28"/>
        <v>25.5</v>
      </c>
      <c r="AX16" s="155">
        <v>23.099999999999998</v>
      </c>
      <c r="AY16" s="138">
        <v>23.799999999999997</v>
      </c>
      <c r="AZ16" s="174">
        <v>24.499999999999996</v>
      </c>
      <c r="BA16" s="132">
        <v>22.5</v>
      </c>
      <c r="BB16" s="132">
        <v>23.1</v>
      </c>
      <c r="BC16" s="132">
        <v>23.700000000000003</v>
      </c>
      <c r="BD16" s="155">
        <v>20.399999999999999</v>
      </c>
      <c r="BE16" s="138">
        <v>21</v>
      </c>
      <c r="BF16" s="174">
        <v>21.6</v>
      </c>
      <c r="BG16" s="155">
        <v>19.7</v>
      </c>
      <c r="BH16" s="138">
        <v>20.3</v>
      </c>
      <c r="BI16" s="174">
        <v>20.900000000000002</v>
      </c>
      <c r="BJ16" s="159">
        <v>19.099999999999998</v>
      </c>
      <c r="BK16" s="159">
        <v>19.7</v>
      </c>
      <c r="BL16" s="159">
        <v>20.3</v>
      </c>
      <c r="BM16" s="159">
        <v>17</v>
      </c>
      <c r="BN16" s="132">
        <v>17.7</v>
      </c>
      <c r="BO16" s="159">
        <v>18.399999999999999</v>
      </c>
      <c r="BP16" s="42">
        <f t="shared" si="15"/>
        <v>0.245</v>
      </c>
      <c r="BQ16" s="119">
        <f>+'[1]Under 5'!AM10+'[1]5 through 17'!AM10</f>
        <v>4026674</v>
      </c>
      <c r="BR16" s="81">
        <f>'Children in Poverty (2)'!BQ16*BP16</f>
        <v>986535.13</v>
      </c>
      <c r="BS16" s="42">
        <f t="shared" si="16"/>
        <v>0.183</v>
      </c>
      <c r="BT16" s="119">
        <f>+'[1]Under 5'!AH10+'[1]5 through 17'!AH10</f>
        <v>4017192</v>
      </c>
      <c r="BU16" s="146">
        <f>'Children in Poverty (2)'!BT16*BS16</f>
        <v>735146.13599999994</v>
      </c>
      <c r="BV16" s="5"/>
      <c r="BW16" s="42">
        <f t="shared" si="29"/>
        <v>0.23799999999999996</v>
      </c>
      <c r="BX16" s="121">
        <f>+'[1]Under 5'!AN10+'[1]5 through 17'!AN10</f>
        <v>4053584</v>
      </c>
      <c r="BY16" s="146">
        <f>'Children in Poverty (2)'!BX16*BW16</f>
        <v>964752.99199999985</v>
      </c>
      <c r="BZ16" s="42">
        <f t="shared" si="30"/>
        <v>0.21299999999999999</v>
      </c>
      <c r="CA16" s="119">
        <f>+'[1]Under 5'!AI10+'[1]5 through 17'!AI10</f>
        <v>3997562</v>
      </c>
      <c r="CB16" s="146">
        <f>'Children in Poverty (2)'!CA16*BZ16</f>
        <v>851480.70600000001</v>
      </c>
      <c r="CC16" s="5"/>
      <c r="CD16" s="42">
        <f t="shared" si="7"/>
        <v>0.23100000000000001</v>
      </c>
      <c r="CE16" s="119">
        <f>+'[1]Under 5'!AO10+'[1]5 through 17'!AO10</f>
        <v>4105129</v>
      </c>
      <c r="CF16" s="148">
        <f>'Children in Poverty (2)'!CE16*CD16</f>
        <v>948284.799</v>
      </c>
      <c r="CG16" s="181">
        <f t="shared" si="8"/>
        <v>0.23499999999999999</v>
      </c>
      <c r="CH16" s="119">
        <f>+'[1]Under 5'!AJ10+'[1]5 through 17'!AJ10</f>
        <v>3999532</v>
      </c>
      <c r="CI16" s="146">
        <f>'Children in Poverty (2)'!CG16*CH16</f>
        <v>939890.0199999999</v>
      </c>
      <c r="CJ16" s="5"/>
      <c r="CK16" s="42">
        <f t="shared" si="17"/>
        <v>0.21</v>
      </c>
      <c r="CL16" s="119">
        <f>+'[1]Under 5'!AP10+'[1]5 through 17'!AP10</f>
        <v>4146712</v>
      </c>
      <c r="CM16" s="148">
        <f>'Children in Poverty (2)'!CL16*CK16</f>
        <v>870809.52</v>
      </c>
      <c r="CN16" s="181">
        <f t="shared" si="18"/>
        <v>0.249</v>
      </c>
      <c r="CO16" s="119">
        <f>+'[1]Under 5'!AK10+'[1]5 through 17'!AK10</f>
        <v>4002550</v>
      </c>
      <c r="CP16" s="146">
        <f>'Children in Poverty (2)'!CO16*CN16</f>
        <v>996634.95</v>
      </c>
      <c r="CQ16"/>
      <c r="CR16" s="42">
        <f t="shared" si="19"/>
        <v>0.20300000000000001</v>
      </c>
      <c r="CS16" s="119">
        <f>+'[1]Under 5'!AQ10+'[1]5 through 17'!AQ10</f>
        <v>4201983</v>
      </c>
      <c r="CT16" s="148">
        <f>'Children in Poverty (2)'!CS16*CR16</f>
        <v>853002.54900000012</v>
      </c>
      <c r="CU16" s="181">
        <f t="shared" si="20"/>
        <v>0.254</v>
      </c>
      <c r="CV16" s="119">
        <f>+'[1]Under 5'!AL10+'[1]5 through 17'!AL10</f>
        <v>4012421</v>
      </c>
      <c r="CW16" s="146">
        <f>'Children in Poverty (2)'!CV16*CU16</f>
        <v>1019154.934</v>
      </c>
      <c r="CX16"/>
      <c r="CY16" s="181">
        <f t="shared" si="21"/>
        <v>0.19699999999999998</v>
      </c>
      <c r="CZ16" s="217">
        <f>+'[2]Under 5'!$AR10+'[2]5 through 17'!$AR10</f>
        <v>4221995</v>
      </c>
      <c r="DA16" s="146">
        <f>'Children in Poverty (2)'!CZ16*CY16</f>
        <v>831733.0149999999</v>
      </c>
      <c r="DB16" s="181">
        <f t="shared" si="22"/>
        <v>0.245</v>
      </c>
      <c r="DC16" s="217">
        <f>+'[2]Under 5'!$AM10+'[2]5 through 17'!$AM10</f>
        <v>4026674</v>
      </c>
      <c r="DD16" s="146">
        <f>'Children in Poverty (2)'!DC16*DB16</f>
        <v>986535.13</v>
      </c>
      <c r="DE16"/>
      <c r="DF16" s="181">
        <f t="shared" si="23"/>
        <v>0.17699999999999999</v>
      </c>
      <c r="DG16" s="217">
        <f>+'[2]Under 5'!$AS10+'[2]5 through 17'!$AS10</f>
        <v>4229919</v>
      </c>
      <c r="DH16" s="146">
        <f>'Children in Poverty (2)'!DG16*DF16</f>
        <v>748695.66299999994</v>
      </c>
      <c r="DI16" s="181">
        <f t="shared" si="24"/>
        <v>0.23799999999999996</v>
      </c>
      <c r="DJ16" s="217">
        <f>+'[2]Under 5'!$AN10+'[2]5 through 17'!$AN10</f>
        <v>4053584</v>
      </c>
      <c r="DK16" s="146">
        <f>'Children in Poverty (2)'!DJ16*DI16</f>
        <v>964752.99199999985</v>
      </c>
      <c r="DL16" s="311">
        <f t="shared" si="3"/>
        <v>251388.99400000006</v>
      </c>
      <c r="DM16" s="311">
        <f t="shared" si="9"/>
        <v>113272.28599999985</v>
      </c>
      <c r="DN16" s="311">
        <f t="shared" si="4"/>
        <v>8394.7790000000969</v>
      </c>
      <c r="DO16" s="236">
        <f t="shared" si="25"/>
        <v>-16468.192999999854</v>
      </c>
      <c r="DP16" s="236">
        <f t="shared" si="26"/>
        <v>-21782.138000000152</v>
      </c>
      <c r="DQ16" s="236">
        <f t="shared" si="0"/>
        <v>216057.32899999991</v>
      </c>
    </row>
    <row r="17" spans="1:121">
      <c r="A17" s="35" t="s">
        <v>18</v>
      </c>
      <c r="B17" s="92">
        <v>20.100000000000001</v>
      </c>
      <c r="C17" s="100">
        <v>21</v>
      </c>
      <c r="D17" s="92">
        <v>22</v>
      </c>
      <c r="E17" s="92">
        <v>23</v>
      </c>
      <c r="F17" s="92">
        <v>24</v>
      </c>
      <c r="G17" s="92">
        <v>25</v>
      </c>
      <c r="H17" s="92">
        <v>24.5</v>
      </c>
      <c r="I17" s="92">
        <v>24</v>
      </c>
      <c r="J17" s="92">
        <v>23</v>
      </c>
      <c r="K17" s="92">
        <v>23</v>
      </c>
      <c r="L17" s="92">
        <v>22</v>
      </c>
      <c r="M17" s="92">
        <v>18</v>
      </c>
      <c r="N17" s="99">
        <v>17.100000000000001</v>
      </c>
      <c r="O17" s="100">
        <v>16</v>
      </c>
      <c r="P17" s="92">
        <v>18</v>
      </c>
      <c r="Q17" s="100">
        <v>17</v>
      </c>
      <c r="R17" s="92">
        <v>18.7</v>
      </c>
      <c r="S17" s="92">
        <v>20.399999999999999</v>
      </c>
      <c r="T17" s="100">
        <v>21.3</v>
      </c>
      <c r="U17" s="92">
        <v>20</v>
      </c>
      <c r="V17" s="92">
        <v>22.6</v>
      </c>
      <c r="W17" s="100">
        <v>19.399999999999999</v>
      </c>
      <c r="X17" s="92">
        <v>20.2</v>
      </c>
      <c r="Y17" s="92">
        <v>21</v>
      </c>
      <c r="Z17" s="100">
        <v>19.600000000000001</v>
      </c>
      <c r="AA17" s="92">
        <v>20.2</v>
      </c>
      <c r="AB17" s="92">
        <v>20.8</v>
      </c>
      <c r="AC17" s="100">
        <v>19</v>
      </c>
      <c r="AD17" s="92">
        <v>19.7</v>
      </c>
      <c r="AE17" s="92">
        <v>20.399999999999999</v>
      </c>
      <c r="AF17" s="100">
        <v>19.400000000000002</v>
      </c>
      <c r="AG17" s="92">
        <v>20.100000000000001</v>
      </c>
      <c r="AH17" s="92">
        <v>20.8</v>
      </c>
      <c r="AI17" s="100">
        <v>21.400000000000002</v>
      </c>
      <c r="AJ17" s="92">
        <v>22.3</v>
      </c>
      <c r="AK17" s="92">
        <v>23.2</v>
      </c>
      <c r="AL17" s="100">
        <v>24.1</v>
      </c>
      <c r="AM17" s="92">
        <v>24.8</v>
      </c>
      <c r="AN17" s="92">
        <v>25.5</v>
      </c>
      <c r="AO17" s="100">
        <v>25.5</v>
      </c>
      <c r="AP17" s="92">
        <v>26.3</v>
      </c>
      <c r="AQ17" s="92">
        <v>27.1</v>
      </c>
      <c r="AR17" s="131">
        <v>26.3</v>
      </c>
      <c r="AS17" s="138">
        <v>27.2</v>
      </c>
      <c r="AT17" s="132">
        <v>28.099999999999998</v>
      </c>
      <c r="AU17" s="155">
        <f t="shared" si="27"/>
        <v>25.5</v>
      </c>
      <c r="AV17" s="138">
        <v>26.5</v>
      </c>
      <c r="AW17" s="159">
        <f t="shared" si="28"/>
        <v>27.5</v>
      </c>
      <c r="AX17" s="155">
        <v>25.5</v>
      </c>
      <c r="AY17" s="138">
        <v>26.3</v>
      </c>
      <c r="AZ17" s="174">
        <v>27.1</v>
      </c>
      <c r="BA17" s="132">
        <v>23.7</v>
      </c>
      <c r="BB17" s="132">
        <v>24.5</v>
      </c>
      <c r="BC17" s="132">
        <v>25.3</v>
      </c>
      <c r="BD17" s="155">
        <v>22.099999999999998</v>
      </c>
      <c r="BE17" s="138">
        <v>22.9</v>
      </c>
      <c r="BF17" s="174">
        <v>23.7</v>
      </c>
      <c r="BG17" s="155">
        <v>20</v>
      </c>
      <c r="BH17" s="138">
        <v>21</v>
      </c>
      <c r="BI17" s="174">
        <v>22</v>
      </c>
      <c r="BJ17" s="159">
        <v>19.8</v>
      </c>
      <c r="BK17" s="159">
        <v>20.5</v>
      </c>
      <c r="BL17" s="159">
        <v>21.2</v>
      </c>
      <c r="BM17" s="159">
        <v>17.8</v>
      </c>
      <c r="BN17" s="132">
        <v>18.7</v>
      </c>
      <c r="BO17" s="159">
        <v>19.599999999999998</v>
      </c>
      <c r="BP17" s="42">
        <f t="shared" si="15"/>
        <v>0.26500000000000001</v>
      </c>
      <c r="BQ17" s="119">
        <f>+'[1]Under 5'!AM11+'[1]5 through 17'!AM11</f>
        <v>2489709</v>
      </c>
      <c r="BR17" s="81">
        <f>'Children in Poverty (2)'!BQ17*BP17</f>
        <v>659772.88500000001</v>
      </c>
      <c r="BS17" s="42">
        <f t="shared" si="16"/>
        <v>0.20100000000000001</v>
      </c>
      <c r="BT17" s="119">
        <f>+'[1]Under 5'!AH11+'[1]5 through 17'!AH11</f>
        <v>2476961</v>
      </c>
      <c r="BU17" s="146">
        <f>'Children in Poverty (2)'!BT17*BS17</f>
        <v>497869.16100000002</v>
      </c>
      <c r="BV17" s="5"/>
      <c r="BW17" s="42">
        <f t="shared" si="29"/>
        <v>0.26300000000000001</v>
      </c>
      <c r="BX17" s="121">
        <f>+'[1]Under 5'!AN11+'[1]5 through 17'!AN11</f>
        <v>2493282</v>
      </c>
      <c r="BY17" s="146">
        <f>'Children in Poverty (2)'!BX17*BW17</f>
        <v>655733.16600000008</v>
      </c>
      <c r="BZ17" s="42">
        <f t="shared" si="30"/>
        <v>0.223</v>
      </c>
      <c r="CA17" s="119">
        <f>+'[1]Under 5'!AI11+'[1]5 through 17'!AI11</f>
        <v>2485696</v>
      </c>
      <c r="CB17" s="146">
        <f>'Children in Poverty (2)'!CA17*BZ17</f>
        <v>554310.20799999998</v>
      </c>
      <c r="CC17" s="5"/>
      <c r="CD17" s="42">
        <f t="shared" si="7"/>
        <v>0.245</v>
      </c>
      <c r="CE17" s="119">
        <f>+'[1]Under 5'!AO11+'[1]5 through 17'!AO11</f>
        <v>2504172</v>
      </c>
      <c r="CF17" s="148">
        <f>'Children in Poverty (2)'!CE17*CD17</f>
        <v>613522.14</v>
      </c>
      <c r="CG17" s="181">
        <f t="shared" si="8"/>
        <v>0.248</v>
      </c>
      <c r="CH17" s="119">
        <f>+'[1]Under 5'!AJ11+'[1]5 through 17'!AJ11</f>
        <v>2490884</v>
      </c>
      <c r="CI17" s="146">
        <f>'Children in Poverty (2)'!CG17*CH17</f>
        <v>617739.23199999996</v>
      </c>
      <c r="CJ17" s="5"/>
      <c r="CK17" s="42">
        <f t="shared" si="17"/>
        <v>0.22899999999999998</v>
      </c>
      <c r="CL17" s="119">
        <f>+'[1]Under 5'!AP11+'[1]5 through 17'!AP11</f>
        <v>2511544</v>
      </c>
      <c r="CM17" s="148">
        <f>'Children in Poverty (2)'!CL17*CK17</f>
        <v>575143.576</v>
      </c>
      <c r="CN17" s="181">
        <f t="shared" si="18"/>
        <v>0.26300000000000001</v>
      </c>
      <c r="CO17" s="119">
        <f>+'[1]Under 5'!AK11+'[1]5 through 17'!AK11</f>
        <v>2488898</v>
      </c>
      <c r="CP17" s="146">
        <f>'Children in Poverty (2)'!CO17*CN17</f>
        <v>654580.174</v>
      </c>
      <c r="CQ17"/>
      <c r="CR17" s="42">
        <f t="shared" si="19"/>
        <v>0.21</v>
      </c>
      <c r="CS17" s="119">
        <f>+'[1]Under 5'!AQ11+'[1]5 through 17'!AQ11</f>
        <v>2514698</v>
      </c>
      <c r="CT17" s="148">
        <f>'Children in Poverty (2)'!CS17*CR17</f>
        <v>528086.57999999996</v>
      </c>
      <c r="CU17" s="181">
        <f t="shared" si="20"/>
        <v>0.27200000000000002</v>
      </c>
      <c r="CV17" s="119">
        <f>+'[1]Under 5'!AL11+'[1]5 through 17'!AL11</f>
        <v>2487831</v>
      </c>
      <c r="CW17" s="146">
        <f>'Children in Poverty (2)'!CV17*CU17</f>
        <v>676690.03200000001</v>
      </c>
      <c r="CX17"/>
      <c r="CY17" s="181">
        <f t="shared" si="21"/>
        <v>0.20499999999999999</v>
      </c>
      <c r="CZ17" s="217">
        <f>+'[2]Under 5'!$AR11+'[2]5 through 17'!$AR11</f>
        <v>2506660</v>
      </c>
      <c r="DA17" s="146">
        <f>'Children in Poverty (2)'!CZ17*CY17</f>
        <v>513865.3</v>
      </c>
      <c r="DB17" s="181">
        <f t="shared" si="22"/>
        <v>0.26500000000000001</v>
      </c>
      <c r="DC17" s="217">
        <f>+'[2]Under 5'!$AM11+'[2]5 through 17'!$AM11</f>
        <v>2489709</v>
      </c>
      <c r="DD17" s="146">
        <f>'Children in Poverty (2)'!DC17*DB17</f>
        <v>659772.88500000001</v>
      </c>
      <c r="DE17"/>
      <c r="DF17" s="181">
        <f t="shared" si="23"/>
        <v>0.187</v>
      </c>
      <c r="DG17" s="217">
        <f>+'[2]Under 5'!$AS11+'[2]5 through 17'!$AS11</f>
        <v>2503664</v>
      </c>
      <c r="DH17" s="146">
        <f>'Children in Poverty (2)'!DG17*DF17</f>
        <v>468185.16800000001</v>
      </c>
      <c r="DI17" s="181">
        <f t="shared" si="24"/>
        <v>0.26300000000000001</v>
      </c>
      <c r="DJ17" s="217">
        <f>+'[2]Under 5'!$AN11+'[2]5 through 17'!$AN11</f>
        <v>2493282</v>
      </c>
      <c r="DK17" s="146">
        <f>'Children in Poverty (2)'!DJ17*DI17</f>
        <v>655733.16600000008</v>
      </c>
      <c r="DL17" s="311">
        <f t="shared" si="3"/>
        <v>161903.72399999999</v>
      </c>
      <c r="DM17" s="311">
        <f t="shared" si="9"/>
        <v>101422.9580000001</v>
      </c>
      <c r="DN17" s="311">
        <f t="shared" si="4"/>
        <v>-4217.091999999946</v>
      </c>
      <c r="DO17" s="236">
        <f t="shared" si="25"/>
        <v>-42211.026000000071</v>
      </c>
      <c r="DP17" s="236">
        <f t="shared" si="26"/>
        <v>-4039.7189999999246</v>
      </c>
      <c r="DQ17" s="236">
        <f t="shared" si="0"/>
        <v>187547.99800000008</v>
      </c>
    </row>
    <row r="18" spans="1:121">
      <c r="A18" s="35" t="s">
        <v>19</v>
      </c>
      <c r="B18" s="92">
        <v>24.8</v>
      </c>
      <c r="C18" s="100">
        <v>25</v>
      </c>
      <c r="D18" s="92">
        <v>25.75</v>
      </c>
      <c r="E18" s="92">
        <v>26.5</v>
      </c>
      <c r="F18" s="92">
        <v>27.25</v>
      </c>
      <c r="G18" s="92">
        <v>28</v>
      </c>
      <c r="H18" s="92">
        <v>27</v>
      </c>
      <c r="I18" s="92">
        <v>26</v>
      </c>
      <c r="J18" s="92">
        <v>26</v>
      </c>
      <c r="K18" s="92">
        <v>23</v>
      </c>
      <c r="L18" s="92">
        <v>21</v>
      </c>
      <c r="M18" s="92">
        <v>22</v>
      </c>
      <c r="N18" s="99">
        <v>20.8</v>
      </c>
      <c r="O18" s="100">
        <v>19</v>
      </c>
      <c r="P18" s="92">
        <v>21</v>
      </c>
      <c r="Q18" s="100">
        <v>21.7</v>
      </c>
      <c r="R18" s="92">
        <v>23.9</v>
      </c>
      <c r="S18" s="92">
        <v>26.2</v>
      </c>
      <c r="T18" s="100">
        <v>25</v>
      </c>
      <c r="U18" s="92">
        <v>22.4</v>
      </c>
      <c r="V18" s="92">
        <v>27.6</v>
      </c>
      <c r="W18" s="100">
        <v>21.4</v>
      </c>
      <c r="X18" s="92">
        <v>22.5</v>
      </c>
      <c r="Y18" s="92">
        <v>23.6</v>
      </c>
      <c r="Z18" s="100">
        <v>21.8</v>
      </c>
      <c r="AA18" s="92">
        <v>22.8</v>
      </c>
      <c r="AB18" s="92">
        <v>23.8</v>
      </c>
      <c r="AC18" s="100">
        <v>22.8</v>
      </c>
      <c r="AD18" s="92">
        <v>23.9</v>
      </c>
      <c r="AE18" s="92">
        <v>25</v>
      </c>
      <c r="AF18" s="100">
        <v>22.5</v>
      </c>
      <c r="AG18" s="92">
        <v>23.5</v>
      </c>
      <c r="AH18" s="92">
        <v>24.5</v>
      </c>
      <c r="AI18" s="100">
        <v>24.700000000000003</v>
      </c>
      <c r="AJ18" s="92">
        <v>25.6</v>
      </c>
      <c r="AK18" s="92">
        <v>26.5</v>
      </c>
      <c r="AL18" s="100">
        <v>25.2</v>
      </c>
      <c r="AM18" s="92">
        <v>26.3</v>
      </c>
      <c r="AN18" s="92">
        <v>27.400000000000002</v>
      </c>
      <c r="AO18" s="100">
        <v>26.2</v>
      </c>
      <c r="AP18" s="92">
        <v>27.4</v>
      </c>
      <c r="AQ18" s="92">
        <v>28.599999999999998</v>
      </c>
      <c r="AR18" s="131">
        <v>25.4</v>
      </c>
      <c r="AS18" s="138">
        <v>26.5</v>
      </c>
      <c r="AT18" s="132">
        <v>27.6</v>
      </c>
      <c r="AU18" s="155">
        <f t="shared" si="27"/>
        <v>24.3</v>
      </c>
      <c r="AV18" s="138">
        <v>25.3</v>
      </c>
      <c r="AW18" s="159">
        <f t="shared" si="28"/>
        <v>26.3</v>
      </c>
      <c r="AX18" s="155">
        <v>25.200000000000003</v>
      </c>
      <c r="AY18" s="138">
        <v>26.200000000000003</v>
      </c>
      <c r="AZ18" s="174">
        <v>27.200000000000003</v>
      </c>
      <c r="BA18" s="132">
        <v>24.8</v>
      </c>
      <c r="BB18" s="132">
        <v>25.900000000000002</v>
      </c>
      <c r="BC18" s="132">
        <v>27.000000000000004</v>
      </c>
      <c r="BD18" s="155">
        <v>23.8</v>
      </c>
      <c r="BE18" s="138">
        <v>25</v>
      </c>
      <c r="BF18" s="174">
        <v>26.2</v>
      </c>
      <c r="BG18" s="155">
        <v>21.299999999999997</v>
      </c>
      <c r="BH18" s="138">
        <v>22.4</v>
      </c>
      <c r="BI18" s="174">
        <v>23.5</v>
      </c>
      <c r="BJ18" s="159">
        <v>21.8</v>
      </c>
      <c r="BK18" s="159">
        <v>23</v>
      </c>
      <c r="BL18" s="159">
        <v>24.2</v>
      </c>
      <c r="BM18" s="159">
        <v>20.5</v>
      </c>
      <c r="BN18" s="132">
        <v>21.7</v>
      </c>
      <c r="BO18" s="159">
        <v>22.9</v>
      </c>
      <c r="BP18" s="42">
        <f t="shared" si="15"/>
        <v>0.253</v>
      </c>
      <c r="BQ18" s="119">
        <f>+'[1]Under 5'!AM12+'[1]5 through 17'!AM12</f>
        <v>1014004</v>
      </c>
      <c r="BR18" s="81">
        <f>'Children in Poverty (2)'!BQ18*BP18</f>
        <v>256543.01200000002</v>
      </c>
      <c r="BS18" s="42">
        <f t="shared" si="16"/>
        <v>0.23499999999999999</v>
      </c>
      <c r="BT18" s="119">
        <f>+'[1]Under 5'!AH12+'[1]5 through 17'!AH12</f>
        <v>1020960</v>
      </c>
      <c r="BU18" s="146">
        <f>'Children in Poverty (2)'!BT18*BS18</f>
        <v>239925.59999999998</v>
      </c>
      <c r="BV18" s="5"/>
      <c r="BW18" s="42">
        <f t="shared" si="29"/>
        <v>0.26200000000000001</v>
      </c>
      <c r="BX18" s="121">
        <f>+'[1]Under 5'!AN12+'[1]5 through 17'!AN12</f>
        <v>1012614</v>
      </c>
      <c r="BY18" s="146">
        <f>'Children in Poverty (2)'!BX18*BW18</f>
        <v>265304.86800000002</v>
      </c>
      <c r="BZ18" s="42">
        <f t="shared" si="30"/>
        <v>0.25600000000000001</v>
      </c>
      <c r="CA18" s="119">
        <f>+'[1]Under 5'!AI12+'[1]5 through 17'!AI12</f>
        <v>1022060</v>
      </c>
      <c r="CB18" s="146">
        <f>'Children in Poverty (2)'!CA18*BZ18</f>
        <v>261647.36000000002</v>
      </c>
      <c r="CC18" s="5"/>
      <c r="CD18" s="42">
        <f t="shared" si="7"/>
        <v>0.25900000000000001</v>
      </c>
      <c r="CE18" s="119">
        <f>+'[1]Under 5'!AO12+'[1]5 through 17'!AO12</f>
        <v>1011667</v>
      </c>
      <c r="CF18" s="148">
        <f>'Children in Poverty (2)'!CE18*CD18</f>
        <v>262021.753</v>
      </c>
      <c r="CG18" s="181">
        <f t="shared" si="8"/>
        <v>0.26300000000000001</v>
      </c>
      <c r="CH18" s="119">
        <f>+'[1]Under 5'!AJ12+'[1]5 through 17'!AJ12</f>
        <v>1023679</v>
      </c>
      <c r="CI18" s="146">
        <f>'Children in Poverty (2)'!CG18*CH18</f>
        <v>269227.57699999999</v>
      </c>
      <c r="CJ18" s="5"/>
      <c r="CK18" s="42">
        <f t="shared" si="17"/>
        <v>0.25</v>
      </c>
      <c r="CL18" s="119">
        <f>+'[1]Under 5'!AP12+'[1]5 through 17'!AP12</f>
        <v>1010629</v>
      </c>
      <c r="CM18" s="148">
        <f>'Children in Poverty (2)'!CL18*CK18</f>
        <v>252657.25</v>
      </c>
      <c r="CN18" s="181">
        <f t="shared" si="18"/>
        <v>0.27399999999999997</v>
      </c>
      <c r="CO18" s="119">
        <f>+'[1]Under 5'!AK12+'[1]5 through 17'!AK12</f>
        <v>1021926</v>
      </c>
      <c r="CP18" s="146">
        <f>'Children in Poverty (2)'!CO18*CN18</f>
        <v>280007.72399999999</v>
      </c>
      <c r="CQ18"/>
      <c r="CR18" s="42">
        <f t="shared" si="19"/>
        <v>0.22399999999999998</v>
      </c>
      <c r="CS18" s="119">
        <f>+'[1]Under 5'!AQ12+'[1]5 through 17'!AQ12</f>
        <v>1010539</v>
      </c>
      <c r="CT18" s="148">
        <f>'Children in Poverty (2)'!CS18*CR18</f>
        <v>226360.73599999998</v>
      </c>
      <c r="CU18" s="181">
        <f t="shared" si="20"/>
        <v>0.26500000000000001</v>
      </c>
      <c r="CV18" s="119">
        <f>+'[1]Under 5'!AL12+'[1]5 through 17'!AL12</f>
        <v>1017350</v>
      </c>
      <c r="CW18" s="146">
        <f>'Children in Poverty (2)'!CV18*CU18</f>
        <v>269597.75</v>
      </c>
      <c r="CX18"/>
      <c r="CY18" s="181">
        <f t="shared" si="21"/>
        <v>0.23</v>
      </c>
      <c r="CZ18" s="217">
        <f>+'[2]Under 5'!$AR12+'[2]5 through 17'!$AR12</f>
        <v>1007203</v>
      </c>
      <c r="DA18" s="146">
        <f>'Children in Poverty (2)'!CZ18*CY18</f>
        <v>231656.69</v>
      </c>
      <c r="DB18" s="181">
        <f t="shared" si="22"/>
        <v>0.253</v>
      </c>
      <c r="DC18" s="217">
        <f>+'[2]Under 5'!$AM12+'[2]5 through 17'!$AM12</f>
        <v>1014004</v>
      </c>
      <c r="DD18" s="146">
        <f>'Children in Poverty (2)'!DC18*DB18</f>
        <v>256543.01200000002</v>
      </c>
      <c r="DE18"/>
      <c r="DF18" s="181">
        <f t="shared" si="23"/>
        <v>0.217</v>
      </c>
      <c r="DG18" s="217">
        <f>+'[2]Under 5'!$AS12+'[2]5 through 17'!$AS12</f>
        <v>1002871</v>
      </c>
      <c r="DH18" s="146">
        <f>'Children in Poverty (2)'!DG18*DF18</f>
        <v>217623.00700000001</v>
      </c>
      <c r="DI18" s="181">
        <f t="shared" si="24"/>
        <v>0.26200000000000001</v>
      </c>
      <c r="DJ18" s="217">
        <f>+'[2]Under 5'!$AN12+'[2]5 through 17'!$AN12</f>
        <v>1012614</v>
      </c>
      <c r="DK18" s="146">
        <f>'Children in Poverty (2)'!DJ18*DI18</f>
        <v>265304.86800000002</v>
      </c>
      <c r="DL18" s="311">
        <f t="shared" si="3"/>
        <v>16617.41200000004</v>
      </c>
      <c r="DM18" s="311">
        <f t="shared" si="9"/>
        <v>3657.5080000000016</v>
      </c>
      <c r="DN18" s="311">
        <f t="shared" si="4"/>
        <v>-7205.8239999999932</v>
      </c>
      <c r="DO18" s="236">
        <f t="shared" si="25"/>
        <v>-3283.1150000000198</v>
      </c>
      <c r="DP18" s="236">
        <f t="shared" si="26"/>
        <v>8761.8559999999998</v>
      </c>
      <c r="DQ18" s="236">
        <f t="shared" si="0"/>
        <v>47681.861000000004</v>
      </c>
    </row>
    <row r="19" spans="1:121">
      <c r="A19" s="35" t="s">
        <v>20</v>
      </c>
      <c r="B19" s="92">
        <v>31.4</v>
      </c>
      <c r="C19" s="100">
        <v>32</v>
      </c>
      <c r="D19" s="92">
        <v>32.25</v>
      </c>
      <c r="E19" s="92">
        <v>32.5</v>
      </c>
      <c r="F19" s="92">
        <v>32.75</v>
      </c>
      <c r="G19" s="92">
        <v>33</v>
      </c>
      <c r="H19" s="92">
        <v>32</v>
      </c>
      <c r="I19" s="92">
        <v>31</v>
      </c>
      <c r="J19" s="92">
        <v>30</v>
      </c>
      <c r="K19" s="92">
        <v>26</v>
      </c>
      <c r="L19" s="92">
        <v>26</v>
      </c>
      <c r="M19" s="92">
        <v>27</v>
      </c>
      <c r="N19" s="99">
        <v>26.6</v>
      </c>
      <c r="O19" s="100">
        <v>27</v>
      </c>
      <c r="P19" s="92">
        <v>27</v>
      </c>
      <c r="Q19" s="100">
        <v>27.8</v>
      </c>
      <c r="R19" s="92">
        <v>29.8</v>
      </c>
      <c r="S19" s="92">
        <v>31.9</v>
      </c>
      <c r="T19" s="100">
        <v>30</v>
      </c>
      <c r="U19" s="92">
        <v>27.8</v>
      </c>
      <c r="V19" s="92">
        <v>32.200000000000003</v>
      </c>
      <c r="W19" s="100">
        <v>27.1</v>
      </c>
      <c r="X19" s="92">
        <v>28.4</v>
      </c>
      <c r="Y19" s="92">
        <v>29.7</v>
      </c>
      <c r="Z19" s="100">
        <v>26.5</v>
      </c>
      <c r="AA19" s="92">
        <v>27.8</v>
      </c>
      <c r="AB19" s="92">
        <v>29.1</v>
      </c>
      <c r="AC19" s="100">
        <v>25.8</v>
      </c>
      <c r="AD19" s="92">
        <v>26.8</v>
      </c>
      <c r="AE19" s="92">
        <v>27.8</v>
      </c>
      <c r="AF19" s="100">
        <v>23.7</v>
      </c>
      <c r="AG19" s="92">
        <v>24.7</v>
      </c>
      <c r="AH19" s="92">
        <v>25.7</v>
      </c>
      <c r="AI19" s="100">
        <v>23.3</v>
      </c>
      <c r="AJ19" s="92">
        <v>24.2</v>
      </c>
      <c r="AK19" s="92">
        <v>25.099999999999998</v>
      </c>
      <c r="AL19" s="100">
        <v>26.3</v>
      </c>
      <c r="AM19" s="92">
        <v>27.3</v>
      </c>
      <c r="AN19" s="92">
        <v>28.3</v>
      </c>
      <c r="AO19" s="100">
        <v>27.900000000000002</v>
      </c>
      <c r="AP19" s="92">
        <v>28.8</v>
      </c>
      <c r="AQ19" s="92">
        <v>29.7</v>
      </c>
      <c r="AR19" s="131">
        <v>26.900000000000002</v>
      </c>
      <c r="AS19" s="138">
        <v>28.1</v>
      </c>
      <c r="AT19" s="132">
        <v>29.3</v>
      </c>
      <c r="AU19" s="155">
        <f t="shared" si="27"/>
        <v>26.7</v>
      </c>
      <c r="AV19" s="138">
        <v>27.7</v>
      </c>
      <c r="AW19" s="159">
        <f t="shared" si="28"/>
        <v>28.7</v>
      </c>
      <c r="AX19" s="155">
        <v>26.8</v>
      </c>
      <c r="AY19" s="138">
        <v>27.900000000000002</v>
      </c>
      <c r="AZ19" s="174">
        <v>29.000000000000004</v>
      </c>
      <c r="BA19" s="132">
        <v>27.2</v>
      </c>
      <c r="BB19" s="132">
        <v>28.4</v>
      </c>
      <c r="BC19" s="132">
        <v>29.599999999999998</v>
      </c>
      <c r="BD19" s="155">
        <v>27.3</v>
      </c>
      <c r="BE19" s="138">
        <v>28.6</v>
      </c>
      <c r="BF19" s="174">
        <v>29.900000000000002</v>
      </c>
      <c r="BG19" s="155">
        <v>26.8</v>
      </c>
      <c r="BH19" s="138">
        <v>28</v>
      </c>
      <c r="BI19" s="174">
        <v>29.2</v>
      </c>
      <c r="BJ19" s="159">
        <v>25</v>
      </c>
      <c r="BK19" s="159">
        <v>26.2</v>
      </c>
      <c r="BL19" s="159">
        <v>27.4</v>
      </c>
      <c r="BM19" s="159">
        <v>25.6</v>
      </c>
      <c r="BN19" s="132">
        <v>27</v>
      </c>
      <c r="BO19" s="159">
        <v>28.4</v>
      </c>
      <c r="BP19" s="42">
        <f t="shared" si="15"/>
        <v>0.27699999999999997</v>
      </c>
      <c r="BQ19" s="119">
        <f>+'[1]Under 5'!AM13+'[1]5 through 17'!AM13</f>
        <v>1112957</v>
      </c>
      <c r="BR19" s="81">
        <f>'Children in Poverty (2)'!BQ19*BP19</f>
        <v>308289.08899999998</v>
      </c>
      <c r="BS19" s="42">
        <f t="shared" si="16"/>
        <v>0.247</v>
      </c>
      <c r="BT19" s="119">
        <f>+'[1]Under 5'!AH13+'[1]5 through 17'!AH13</f>
        <v>1109963</v>
      </c>
      <c r="BU19" s="146">
        <f>'Children in Poverty (2)'!BT19*BS19</f>
        <v>274160.86099999998</v>
      </c>
      <c r="BV19" s="5"/>
      <c r="BW19" s="42">
        <f t="shared" si="29"/>
        <v>0.27900000000000003</v>
      </c>
      <c r="BX19" s="121">
        <f>+'[1]Under 5'!AN13+'[1]5 through 17'!AN13</f>
        <v>1113493</v>
      </c>
      <c r="BY19" s="146">
        <f>'Children in Poverty (2)'!BX19*BW19</f>
        <v>310664.54700000002</v>
      </c>
      <c r="BZ19" s="42">
        <f t="shared" si="30"/>
        <v>0.24199999999999999</v>
      </c>
      <c r="CA19" s="119">
        <f>+'[1]Under 5'!AI13+'[1]5 through 17'!AI13</f>
        <v>1116056</v>
      </c>
      <c r="CB19" s="146">
        <f>'Children in Poverty (2)'!CA19*BZ19</f>
        <v>270085.55199999997</v>
      </c>
      <c r="CC19" s="5"/>
      <c r="CD19" s="42">
        <f t="shared" si="7"/>
        <v>0.28399999999999997</v>
      </c>
      <c r="CE19" s="119">
        <f>+'[1]Under 5'!AO13+'[1]5 through 17'!AO13</f>
        <v>1114813</v>
      </c>
      <c r="CF19" s="148">
        <f>'Children in Poverty (2)'!CE19*CD19</f>
        <v>316606.89199999999</v>
      </c>
      <c r="CG19" s="181">
        <f t="shared" si="8"/>
        <v>0.27300000000000002</v>
      </c>
      <c r="CH19" s="119">
        <f>+'[1]Under 5'!AJ13+'[1]5 through 17'!AJ13</f>
        <v>1118576</v>
      </c>
      <c r="CI19" s="146">
        <f>'Children in Poverty (2)'!CG19*CH19</f>
        <v>305371.24800000002</v>
      </c>
      <c r="CJ19" s="5"/>
      <c r="CK19" s="42">
        <f t="shared" si="17"/>
        <v>0.28600000000000003</v>
      </c>
      <c r="CL19" s="119">
        <f>+'[1]Under 5'!AP13+'[1]5 through 17'!AP13</f>
        <v>1113949</v>
      </c>
      <c r="CM19" s="148">
        <f>'Children in Poverty (2)'!CL19*CK19</f>
        <v>318589.41400000005</v>
      </c>
      <c r="CN19" s="181">
        <f t="shared" si="18"/>
        <v>0.28800000000000003</v>
      </c>
      <c r="CO19" s="119">
        <f>+'[1]Under 5'!AK13+'[1]5 through 17'!AK13</f>
        <v>1116579</v>
      </c>
      <c r="CP19" s="146">
        <f>'Children in Poverty (2)'!CO19*CN19</f>
        <v>321574.75200000004</v>
      </c>
      <c r="CQ19"/>
      <c r="CR19" s="42">
        <f t="shared" si="19"/>
        <v>0.28000000000000003</v>
      </c>
      <c r="CS19" s="119">
        <f>+'[1]Under 5'!AQ13+'[1]5 through 17'!AQ13</f>
        <v>1108403</v>
      </c>
      <c r="CT19" s="148">
        <f>'Children in Poverty (2)'!CS19*CR19</f>
        <v>310352.84000000003</v>
      </c>
      <c r="CU19" s="181">
        <f t="shared" si="20"/>
        <v>0.28100000000000003</v>
      </c>
      <c r="CV19" s="119">
        <f>+'[1]Under 5'!AL13+'[1]5 through 17'!AL13</f>
        <v>1114620</v>
      </c>
      <c r="CW19" s="146">
        <f>'Children in Poverty (2)'!CV19*CU19</f>
        <v>313208.22000000003</v>
      </c>
      <c r="CX19"/>
      <c r="CY19" s="181">
        <f t="shared" si="21"/>
        <v>0.26200000000000001</v>
      </c>
      <c r="CZ19" s="217">
        <f>+'[2]Under 5'!$AR13+'[2]5 through 17'!$AR13</f>
        <v>1096754</v>
      </c>
      <c r="DA19" s="146">
        <f>'Children in Poverty (2)'!CZ19*CY19</f>
        <v>287349.54800000001</v>
      </c>
      <c r="DB19" s="181">
        <f t="shared" si="22"/>
        <v>0.27699999999999997</v>
      </c>
      <c r="DC19" s="217">
        <f>+'[2]Under 5'!$AM13+'[2]5 through 17'!$AM13</f>
        <v>1112957</v>
      </c>
      <c r="DD19" s="146">
        <f>'Children in Poverty (2)'!DC19*DB19</f>
        <v>308289.08899999998</v>
      </c>
      <c r="DE19"/>
      <c r="DF19" s="181">
        <f t="shared" si="23"/>
        <v>0.27</v>
      </c>
      <c r="DG19" s="217">
        <f>+'[2]Under 5'!$AS13+'[2]5 through 17'!$AS13</f>
        <v>1087630</v>
      </c>
      <c r="DH19" s="146">
        <f>'Children in Poverty (2)'!DG19*DF19</f>
        <v>293660.10000000003</v>
      </c>
      <c r="DI19" s="181">
        <f t="shared" si="24"/>
        <v>0.27900000000000003</v>
      </c>
      <c r="DJ19" s="217">
        <f>+'[2]Under 5'!$AN13+'[2]5 through 17'!$AN13</f>
        <v>1113493</v>
      </c>
      <c r="DK19" s="146">
        <f>'Children in Poverty (2)'!DJ19*DI19</f>
        <v>310664.54700000002</v>
      </c>
      <c r="DL19" s="311">
        <f t="shared" si="3"/>
        <v>34128.228000000003</v>
      </c>
      <c r="DM19" s="311">
        <f t="shared" si="9"/>
        <v>40578.995000000054</v>
      </c>
      <c r="DN19" s="311">
        <f t="shared" si="4"/>
        <v>11235.643999999971</v>
      </c>
      <c r="DO19" s="236">
        <f t="shared" si="25"/>
        <v>5942.3449999999721</v>
      </c>
      <c r="DP19" s="236">
        <f t="shared" si="26"/>
        <v>2375.4580000000424</v>
      </c>
      <c r="DQ19" s="236">
        <f t="shared" si="0"/>
        <v>17004.446999999986</v>
      </c>
    </row>
    <row r="20" spans="1:121">
      <c r="A20" s="35" t="s">
        <v>21</v>
      </c>
      <c r="B20" s="92">
        <v>11.3</v>
      </c>
      <c r="C20" s="100">
        <v>14</v>
      </c>
      <c r="D20" s="92">
        <v>14.25</v>
      </c>
      <c r="E20" s="92">
        <v>14.5</v>
      </c>
      <c r="F20" s="92">
        <v>14.75</v>
      </c>
      <c r="G20" s="92">
        <v>15</v>
      </c>
      <c r="H20" s="92">
        <v>14</v>
      </c>
      <c r="I20" s="92">
        <v>13</v>
      </c>
      <c r="J20" s="92">
        <v>14</v>
      </c>
      <c r="K20" s="92">
        <v>15</v>
      </c>
      <c r="L20" s="92">
        <v>13</v>
      </c>
      <c r="M20" s="92">
        <v>13</v>
      </c>
      <c r="N20" s="99">
        <v>10.7</v>
      </c>
      <c r="O20" s="100">
        <v>11</v>
      </c>
      <c r="P20" s="92">
        <v>11</v>
      </c>
      <c r="Q20" s="100">
        <v>8.8000000000000007</v>
      </c>
      <c r="R20" s="92">
        <v>10.4</v>
      </c>
      <c r="S20" s="92">
        <v>11.9</v>
      </c>
      <c r="T20" s="100">
        <v>11.4</v>
      </c>
      <c r="U20" s="92">
        <v>10.1</v>
      </c>
      <c r="V20" s="92">
        <v>12.7</v>
      </c>
      <c r="W20" s="100">
        <v>9.9</v>
      </c>
      <c r="X20" s="92">
        <v>10.8</v>
      </c>
      <c r="Y20" s="92">
        <v>11.7</v>
      </c>
      <c r="Z20" s="100">
        <v>9</v>
      </c>
      <c r="AA20" s="92">
        <v>9.6999999999999993</v>
      </c>
      <c r="AB20" s="92">
        <v>10.4</v>
      </c>
      <c r="AC20" s="100">
        <v>9.6999999999999993</v>
      </c>
      <c r="AD20" s="92">
        <v>10.5</v>
      </c>
      <c r="AE20" s="92">
        <v>11.3</v>
      </c>
      <c r="AF20" s="100">
        <v>9.5</v>
      </c>
      <c r="AG20" s="92">
        <v>10.199999999999999</v>
      </c>
      <c r="AH20" s="92">
        <v>10.899999999999999</v>
      </c>
      <c r="AI20" s="100">
        <v>10.7</v>
      </c>
      <c r="AJ20" s="92">
        <v>11.6</v>
      </c>
      <c r="AK20" s="92">
        <v>12.5</v>
      </c>
      <c r="AL20" s="100">
        <v>12.2</v>
      </c>
      <c r="AM20" s="92">
        <v>13</v>
      </c>
      <c r="AN20" s="92">
        <v>13.8</v>
      </c>
      <c r="AO20" s="100">
        <v>12.7</v>
      </c>
      <c r="AP20" s="92">
        <v>13.5</v>
      </c>
      <c r="AQ20" s="92">
        <v>14.3</v>
      </c>
      <c r="AR20" s="131">
        <v>13.100000000000001</v>
      </c>
      <c r="AS20" s="138">
        <v>13.8</v>
      </c>
      <c r="AT20" s="132">
        <v>14.5</v>
      </c>
      <c r="AU20" s="155">
        <f t="shared" si="27"/>
        <v>12.6</v>
      </c>
      <c r="AV20" s="138">
        <v>13.6</v>
      </c>
      <c r="AW20" s="159">
        <f t="shared" si="28"/>
        <v>14.6</v>
      </c>
      <c r="AX20" s="155">
        <v>12.2</v>
      </c>
      <c r="AY20" s="138">
        <v>13</v>
      </c>
      <c r="AZ20" s="174">
        <v>13.8</v>
      </c>
      <c r="BA20" s="132">
        <v>12.4</v>
      </c>
      <c r="BB20" s="132">
        <v>13.200000000000001</v>
      </c>
      <c r="BC20" s="132">
        <v>14.000000000000002</v>
      </c>
      <c r="BD20" s="155">
        <v>12.1</v>
      </c>
      <c r="BE20" s="138">
        <v>12.7</v>
      </c>
      <c r="BF20" s="174">
        <v>13.299999999999999</v>
      </c>
      <c r="BG20" s="155">
        <v>11.2</v>
      </c>
      <c r="BH20" s="138">
        <v>12</v>
      </c>
      <c r="BI20" s="174">
        <v>12.8</v>
      </c>
      <c r="BJ20" s="159">
        <v>10.7</v>
      </c>
      <c r="BK20" s="159">
        <v>11.6</v>
      </c>
      <c r="BL20" s="159">
        <v>12.5</v>
      </c>
      <c r="BM20" s="159">
        <v>11.1</v>
      </c>
      <c r="BN20" s="132">
        <v>12</v>
      </c>
      <c r="BO20" s="159">
        <v>12.9</v>
      </c>
      <c r="BP20" s="42">
        <f t="shared" si="15"/>
        <v>0.13600000000000001</v>
      </c>
      <c r="BQ20" s="119">
        <f>+'[1]Under 5'!AM14+'[1]5 through 17'!AM14</f>
        <v>1344522</v>
      </c>
      <c r="BR20" s="81">
        <f>'Children in Poverty (2)'!BQ20*BP20</f>
        <v>182854.99200000003</v>
      </c>
      <c r="BS20" s="42">
        <f t="shared" si="16"/>
        <v>0.10199999999999999</v>
      </c>
      <c r="BT20" s="119">
        <f>+'[1]Under 5'!AH14+'[1]5 through 17'!AH14</f>
        <v>1359000</v>
      </c>
      <c r="BU20" s="146">
        <f>'Children in Poverty (2)'!BT20*BS20</f>
        <v>138618</v>
      </c>
      <c r="BV20" s="5"/>
      <c r="BW20" s="42">
        <f t="shared" si="29"/>
        <v>0.13</v>
      </c>
      <c r="BX20" s="121">
        <f>+'[1]Under 5'!AN14+'[1]5 through 17'!AN14</f>
        <v>1350544</v>
      </c>
      <c r="BY20" s="146">
        <f>'Children in Poverty (2)'!BX20*BW20</f>
        <v>175570.72</v>
      </c>
      <c r="BZ20" s="42">
        <f t="shared" si="30"/>
        <v>0.11599999999999999</v>
      </c>
      <c r="CA20" s="119">
        <f>+'[1]Under 5'!AI14+'[1]5 through 17'!AI14</f>
        <v>1353767</v>
      </c>
      <c r="CB20" s="146">
        <f>'Children in Poverty (2)'!CA20*BZ20</f>
        <v>157036.97199999998</v>
      </c>
      <c r="CC20" s="5"/>
      <c r="CD20" s="42">
        <f t="shared" si="7"/>
        <v>0.13200000000000001</v>
      </c>
      <c r="CE20" s="119">
        <f>+'[1]Under 5'!AO14+'[1]5 through 17'!AO14</f>
        <v>1348226</v>
      </c>
      <c r="CF20" s="148">
        <f>'Children in Poverty (2)'!CE20*CD20</f>
        <v>177965.83199999999</v>
      </c>
      <c r="CG20" s="181">
        <f t="shared" si="8"/>
        <v>0.13</v>
      </c>
      <c r="CH20" s="119">
        <f>+'[1]Under 5'!AJ14+'[1]5 through 17'!AJ14</f>
        <v>1351983</v>
      </c>
      <c r="CI20" s="146">
        <f>'Children in Poverty (2)'!CG20*CH20</f>
        <v>175757.79</v>
      </c>
      <c r="CJ20" s="5"/>
      <c r="CK20" s="42">
        <f t="shared" si="17"/>
        <v>0.127</v>
      </c>
      <c r="CL20" s="119">
        <f>+'[1]Under 5'!AP14+'[1]5 through 17'!AP14</f>
        <v>1348728</v>
      </c>
      <c r="CM20" s="148">
        <f>'Children in Poverty (2)'!CL20*CK20</f>
        <v>171288.45600000001</v>
      </c>
      <c r="CN20" s="181">
        <f t="shared" si="18"/>
        <v>0.13500000000000001</v>
      </c>
      <c r="CO20" s="119">
        <f>+'[1]Under 5'!AK14+'[1]5 through 17'!AK14</f>
        <v>1348766</v>
      </c>
      <c r="CP20" s="146">
        <f>'Children in Poverty (2)'!CO20*CN20</f>
        <v>182083.41</v>
      </c>
      <c r="CQ20"/>
      <c r="CR20" s="42">
        <f t="shared" si="19"/>
        <v>0.12</v>
      </c>
      <c r="CS20" s="119">
        <f>+'[1]Under 5'!AQ14+'[1]5 through 17'!AQ14</f>
        <v>1347506</v>
      </c>
      <c r="CT20" s="148">
        <f>'Children in Poverty (2)'!CS20*CR20</f>
        <v>161700.72</v>
      </c>
      <c r="CU20" s="181">
        <f t="shared" si="20"/>
        <v>0.13800000000000001</v>
      </c>
      <c r="CV20" s="119">
        <f>+'[1]Under 5'!AL14+'[1]5 through 17'!AL14</f>
        <v>1346235</v>
      </c>
      <c r="CW20" s="146">
        <f>'Children in Poverty (2)'!CV20*CU20</f>
        <v>185780.43000000002</v>
      </c>
      <c r="CX20"/>
      <c r="CY20" s="181">
        <f t="shared" si="21"/>
        <v>0.11599999999999999</v>
      </c>
      <c r="CZ20" s="217">
        <f>+'[2]Under 5'!$AR14+'[2]5 through 17'!$AR14</f>
        <v>1339438</v>
      </c>
      <c r="DA20" s="146">
        <f>'Children in Poverty (2)'!CZ20*CY20</f>
        <v>155374.80799999999</v>
      </c>
      <c r="DB20" s="181">
        <f t="shared" si="22"/>
        <v>0.13600000000000001</v>
      </c>
      <c r="DC20" s="217">
        <f>+'[2]Under 5'!$AM14+'[2]5 through 17'!$AM14</f>
        <v>1344522</v>
      </c>
      <c r="DD20" s="146">
        <f>'Children in Poverty (2)'!DC20*DB20</f>
        <v>182854.99200000003</v>
      </c>
      <c r="DE20"/>
      <c r="DF20" s="181">
        <f t="shared" si="23"/>
        <v>0.12</v>
      </c>
      <c r="DG20" s="217">
        <f>+'[2]Under 5'!$AS14+'[2]5 through 17'!$AS14</f>
        <v>1334687</v>
      </c>
      <c r="DH20" s="146">
        <f>'Children in Poverty (2)'!DG20*DF20</f>
        <v>160162.44</v>
      </c>
      <c r="DI20" s="181">
        <f t="shared" si="24"/>
        <v>0.13</v>
      </c>
      <c r="DJ20" s="217">
        <f>+'[2]Under 5'!$AN14+'[2]5 through 17'!$AN14</f>
        <v>1350544</v>
      </c>
      <c r="DK20" s="146">
        <f>'Children in Poverty (2)'!DJ20*DI20</f>
        <v>175570.72</v>
      </c>
      <c r="DL20" s="311">
        <f t="shared" si="3"/>
        <v>44236.992000000027</v>
      </c>
      <c r="DM20" s="311">
        <f t="shared" si="9"/>
        <v>18533.748000000021</v>
      </c>
      <c r="DN20" s="311">
        <f t="shared" si="4"/>
        <v>2208.0419999999867</v>
      </c>
      <c r="DO20" s="236">
        <f t="shared" si="25"/>
        <v>2395.1119999999937</v>
      </c>
      <c r="DP20" s="236">
        <f t="shared" si="26"/>
        <v>-7284.2720000000263</v>
      </c>
      <c r="DQ20" s="236">
        <f t="shared" si="0"/>
        <v>15408.279999999999</v>
      </c>
    </row>
    <row r="21" spans="1:121">
      <c r="A21" s="35" t="s">
        <v>22</v>
      </c>
      <c r="B21" s="92">
        <v>33.6</v>
      </c>
      <c r="C21" s="100">
        <v>34</v>
      </c>
      <c r="D21" s="92">
        <v>34</v>
      </c>
      <c r="E21" s="92">
        <v>34</v>
      </c>
      <c r="F21" s="92">
        <v>34</v>
      </c>
      <c r="G21" s="92">
        <v>34</v>
      </c>
      <c r="H21" s="92">
        <v>32.5</v>
      </c>
      <c r="I21" s="92">
        <v>31</v>
      </c>
      <c r="J21" s="92">
        <v>30</v>
      </c>
      <c r="K21" s="92">
        <v>25</v>
      </c>
      <c r="L21" s="92">
        <v>24</v>
      </c>
      <c r="M21" s="92">
        <v>26</v>
      </c>
      <c r="N21" s="99">
        <v>27</v>
      </c>
      <c r="O21" s="100">
        <v>26</v>
      </c>
      <c r="P21" s="92">
        <v>29</v>
      </c>
      <c r="Q21" s="100">
        <v>26.9</v>
      </c>
      <c r="R21" s="92">
        <v>28.6</v>
      </c>
      <c r="S21" s="92">
        <v>30.4</v>
      </c>
      <c r="T21" s="100">
        <v>31</v>
      </c>
      <c r="U21" s="92">
        <v>28.9</v>
      </c>
      <c r="V21" s="92">
        <v>33.1</v>
      </c>
      <c r="W21" s="100">
        <v>29.6</v>
      </c>
      <c r="X21" s="92">
        <v>30.9</v>
      </c>
      <c r="Y21" s="92">
        <v>32.200000000000003</v>
      </c>
      <c r="Z21" s="100">
        <v>27.9</v>
      </c>
      <c r="AA21" s="92">
        <v>29.5</v>
      </c>
      <c r="AB21" s="92">
        <v>31.1</v>
      </c>
      <c r="AC21" s="100">
        <v>28.1</v>
      </c>
      <c r="AD21" s="92">
        <v>29.3</v>
      </c>
      <c r="AE21" s="92">
        <v>30.5</v>
      </c>
      <c r="AF21" s="100">
        <v>28.799999999999997</v>
      </c>
      <c r="AG21" s="92">
        <v>30.4</v>
      </c>
      <c r="AH21" s="92">
        <v>32</v>
      </c>
      <c r="AI21" s="100">
        <v>30.1</v>
      </c>
      <c r="AJ21" s="92">
        <v>31</v>
      </c>
      <c r="AK21" s="92">
        <v>31.9</v>
      </c>
      <c r="AL21" s="100">
        <v>31</v>
      </c>
      <c r="AM21" s="92">
        <v>32.5</v>
      </c>
      <c r="AN21" s="92">
        <v>34</v>
      </c>
      <c r="AO21" s="100">
        <v>30.6</v>
      </c>
      <c r="AP21" s="92">
        <v>31.8</v>
      </c>
      <c r="AQ21" s="92">
        <v>33</v>
      </c>
      <c r="AR21" s="131">
        <v>33</v>
      </c>
      <c r="AS21" s="138">
        <v>34.700000000000003</v>
      </c>
      <c r="AT21" s="132">
        <v>36.400000000000006</v>
      </c>
      <c r="AU21" s="155">
        <f t="shared" si="27"/>
        <v>33</v>
      </c>
      <c r="AV21" s="138">
        <v>34</v>
      </c>
      <c r="AW21" s="159">
        <f t="shared" si="28"/>
        <v>35</v>
      </c>
      <c r="AX21" s="155">
        <v>28</v>
      </c>
      <c r="AY21" s="138">
        <v>29.4</v>
      </c>
      <c r="AZ21" s="174">
        <v>30.799999999999997</v>
      </c>
      <c r="BA21" s="132">
        <v>29.8</v>
      </c>
      <c r="BB21" s="132">
        <v>31.3</v>
      </c>
      <c r="BC21" s="132">
        <v>32.799999999999997</v>
      </c>
      <c r="BD21" s="155">
        <v>28.099999999999998</v>
      </c>
      <c r="BE21" s="138">
        <v>29.7</v>
      </c>
      <c r="BF21" s="174">
        <v>31.3</v>
      </c>
      <c r="BG21" s="155">
        <v>25.7</v>
      </c>
      <c r="BH21" s="138">
        <v>26.9</v>
      </c>
      <c r="BI21" s="174">
        <v>28.099999999999998</v>
      </c>
      <c r="BJ21" s="159">
        <v>26.5</v>
      </c>
      <c r="BK21" s="159">
        <v>27.8</v>
      </c>
      <c r="BL21" s="159">
        <v>29.1</v>
      </c>
      <c r="BM21" s="159">
        <v>26.3</v>
      </c>
      <c r="BN21" s="132">
        <v>28.1</v>
      </c>
      <c r="BO21" s="159">
        <v>29.900000000000002</v>
      </c>
      <c r="BP21" s="42">
        <f t="shared" si="15"/>
        <v>0.34</v>
      </c>
      <c r="BQ21" s="119">
        <f>+'[1]Under 5'!AM15+'[1]5 through 17'!AM15</f>
        <v>737432</v>
      </c>
      <c r="BR21" s="81">
        <f>'Children in Poverty (2)'!BQ21*BP21</f>
        <v>250726.88</v>
      </c>
      <c r="BS21" s="42">
        <f t="shared" si="16"/>
        <v>0.30399999999999999</v>
      </c>
      <c r="BT21" s="119">
        <f>+'[1]Under 5'!AH15+'[1]5 through 17'!AH15</f>
        <v>761312</v>
      </c>
      <c r="BU21" s="146">
        <f>'Children in Poverty (2)'!BT21*BS21</f>
        <v>231438.848</v>
      </c>
      <c r="BV21" s="5"/>
      <c r="BW21" s="42">
        <f t="shared" si="29"/>
        <v>0.29399999999999998</v>
      </c>
      <c r="BX21" s="121">
        <f>+'[1]Under 5'!AN15+'[1]5 through 17'!AN15</f>
        <v>731269</v>
      </c>
      <c r="BY21" s="146">
        <f>'Children in Poverty (2)'!BX21*BW21</f>
        <v>214993.08599999998</v>
      </c>
      <c r="BZ21" s="42">
        <f t="shared" si="30"/>
        <v>0.31</v>
      </c>
      <c r="CA21" s="119">
        <f>+'[1]Under 5'!AI15+'[1]5 through 17'!AI15</f>
        <v>760555</v>
      </c>
      <c r="CB21" s="146">
        <f>'Children in Poverty (2)'!CA21*BZ21</f>
        <v>235772.05</v>
      </c>
      <c r="CC21" s="5"/>
      <c r="CD21" s="42">
        <f t="shared" si="7"/>
        <v>0.313</v>
      </c>
      <c r="CE21" s="119">
        <f>+'[1]Under 5'!AO15+'[1]5 through 17'!AO15</f>
        <v>726848</v>
      </c>
      <c r="CF21" s="148">
        <f>'Children in Poverty (2)'!CE21*CD21</f>
        <v>227503.424</v>
      </c>
      <c r="CG21" s="181">
        <f t="shared" si="8"/>
        <v>0.32500000000000001</v>
      </c>
      <c r="CH21" s="119">
        <f>+'[1]Under 5'!AJ15+'[1]5 through 17'!AJ15</f>
        <v>754111</v>
      </c>
      <c r="CI21" s="146">
        <f>'Children in Poverty (2)'!CG21*CH21</f>
        <v>245086.07500000001</v>
      </c>
      <c r="CJ21" s="5"/>
      <c r="CK21" s="42">
        <f t="shared" si="17"/>
        <v>0.29699999999999999</v>
      </c>
      <c r="CL21" s="119">
        <f>+'[1]Under 5'!AP15+'[1]5 through 17'!AP15</f>
        <v>721288</v>
      </c>
      <c r="CM21" s="148">
        <f>'Children in Poverty (2)'!CL21*CK21</f>
        <v>214222.53599999999</v>
      </c>
      <c r="CN21" s="181">
        <f t="shared" si="18"/>
        <v>0.318</v>
      </c>
      <c r="CO21" s="119">
        <f>+'[1]Under 5'!AK15+'[1]5 through 17'!AK15</f>
        <v>747742</v>
      </c>
      <c r="CP21" s="146">
        <f>'Children in Poverty (2)'!CO21*CN21</f>
        <v>237781.95600000001</v>
      </c>
      <c r="CQ21"/>
      <c r="CR21" s="42">
        <f t="shared" si="19"/>
        <v>0.26899999999999996</v>
      </c>
      <c r="CS21" s="119">
        <f>+'[1]Under 5'!AQ15+'[1]5 through 17'!AQ15</f>
        <v>713567</v>
      </c>
      <c r="CT21" s="148">
        <f>'Children in Poverty (2)'!CS21*CR21</f>
        <v>191949.52299999999</v>
      </c>
      <c r="CU21" s="181">
        <f t="shared" si="20"/>
        <v>0.34700000000000003</v>
      </c>
      <c r="CV21" s="119">
        <f>+'[1]Under 5'!AL15+'[1]5 through 17'!AL15</f>
        <v>742941</v>
      </c>
      <c r="CW21" s="146">
        <f>'Children in Poverty (2)'!CV21*CU21</f>
        <v>257800.52700000003</v>
      </c>
      <c r="CX21"/>
      <c r="CY21" s="181">
        <f t="shared" si="21"/>
        <v>0.27800000000000002</v>
      </c>
      <c r="CZ21" s="217">
        <f>+'[2]Under 5'!$AR15+'[2]5 through 17'!$AR15</f>
        <v>706660</v>
      </c>
      <c r="DA21" s="146">
        <f>'Children in Poverty (2)'!CZ21*CY21</f>
        <v>196451.48</v>
      </c>
      <c r="DB21" s="181">
        <f t="shared" si="22"/>
        <v>0.34</v>
      </c>
      <c r="DC21" s="217">
        <f>+'[2]Under 5'!$AM15+'[2]5 through 17'!$AM15</f>
        <v>737432</v>
      </c>
      <c r="DD21" s="146">
        <f>'Children in Poverty (2)'!DC21*DB21</f>
        <v>250726.88</v>
      </c>
      <c r="DE21"/>
      <c r="DF21" s="181">
        <f t="shared" si="23"/>
        <v>0.28100000000000003</v>
      </c>
      <c r="DG21" s="217">
        <f>+'[2]Under 5'!$AS15+'[2]5 through 17'!$AS15</f>
        <v>698580</v>
      </c>
      <c r="DH21" s="146">
        <f>'Children in Poverty (2)'!DG21*DF21</f>
        <v>196300.98</v>
      </c>
      <c r="DI21" s="181">
        <f t="shared" si="24"/>
        <v>0.29399999999999998</v>
      </c>
      <c r="DJ21" s="217">
        <f>+'[2]Under 5'!$AN15+'[2]5 through 17'!$AN15</f>
        <v>731269</v>
      </c>
      <c r="DK21" s="146">
        <f>'Children in Poverty (2)'!DJ21*DI21</f>
        <v>214993.08599999998</v>
      </c>
      <c r="DL21" s="311">
        <f t="shared" si="3"/>
        <v>19288.032000000007</v>
      </c>
      <c r="DM21" s="311">
        <f t="shared" si="9"/>
        <v>-20778.964000000007</v>
      </c>
      <c r="DN21" s="311">
        <f t="shared" si="4"/>
        <v>-17582.651000000013</v>
      </c>
      <c r="DO21" s="236">
        <f t="shared" si="25"/>
        <v>12510.338000000018</v>
      </c>
      <c r="DP21" s="236">
        <f t="shared" si="26"/>
        <v>-35733.794000000024</v>
      </c>
      <c r="DQ21" s="236">
        <f t="shared" si="0"/>
        <v>18692.105999999971</v>
      </c>
    </row>
    <row r="22" spans="1:121">
      <c r="A22" s="35" t="s">
        <v>23</v>
      </c>
      <c r="B22" s="92">
        <v>17.2</v>
      </c>
      <c r="C22" s="100">
        <v>18</v>
      </c>
      <c r="D22" s="92">
        <v>18.5</v>
      </c>
      <c r="E22" s="92">
        <v>19</v>
      </c>
      <c r="F22" s="92">
        <v>19.5</v>
      </c>
      <c r="G22" s="92">
        <v>20</v>
      </c>
      <c r="H22" s="92">
        <v>20</v>
      </c>
      <c r="I22" s="92">
        <v>20</v>
      </c>
      <c r="J22" s="92">
        <v>19</v>
      </c>
      <c r="K22" s="92">
        <v>19</v>
      </c>
      <c r="L22" s="92">
        <v>19</v>
      </c>
      <c r="M22" s="92">
        <v>19</v>
      </c>
      <c r="N22" s="99">
        <v>16.100000000000001</v>
      </c>
      <c r="O22" s="100">
        <v>20</v>
      </c>
      <c r="P22" s="92">
        <v>21</v>
      </c>
      <c r="Q22" s="100">
        <v>17.7</v>
      </c>
      <c r="R22" s="92">
        <v>18.8</v>
      </c>
      <c r="S22" s="92">
        <v>19.899999999999999</v>
      </c>
      <c r="T22" s="100">
        <v>21.9</v>
      </c>
      <c r="U22" s="92">
        <v>19.8</v>
      </c>
      <c r="V22" s="92">
        <v>24</v>
      </c>
      <c r="W22" s="100">
        <v>20.399999999999999</v>
      </c>
      <c r="X22" s="92">
        <v>21.3</v>
      </c>
      <c r="Y22" s="92">
        <v>22.2</v>
      </c>
      <c r="Z22" s="100">
        <v>19.399999999999999</v>
      </c>
      <c r="AA22" s="92">
        <v>20.2</v>
      </c>
      <c r="AB22" s="92">
        <v>21</v>
      </c>
      <c r="AC22" s="100">
        <v>18.8</v>
      </c>
      <c r="AD22" s="92">
        <v>19.5</v>
      </c>
      <c r="AE22" s="92">
        <v>20.2</v>
      </c>
      <c r="AF22" s="100">
        <v>19.099999999999998</v>
      </c>
      <c r="AG22" s="92">
        <v>19.899999999999999</v>
      </c>
      <c r="AH22" s="92">
        <v>20.7</v>
      </c>
      <c r="AI22" s="100">
        <v>21.6</v>
      </c>
      <c r="AJ22" s="92">
        <v>22.5</v>
      </c>
      <c r="AK22" s="92">
        <v>23.4</v>
      </c>
      <c r="AL22" s="100">
        <v>24.2</v>
      </c>
      <c r="AM22" s="92">
        <v>24.9</v>
      </c>
      <c r="AN22" s="92">
        <v>25.599999999999998</v>
      </c>
      <c r="AO22" s="100">
        <v>24.8</v>
      </c>
      <c r="AP22" s="92">
        <v>25.6</v>
      </c>
      <c r="AQ22" s="92">
        <v>26.400000000000002</v>
      </c>
      <c r="AR22" s="131">
        <v>25.4</v>
      </c>
      <c r="AS22" s="138">
        <v>26</v>
      </c>
      <c r="AT22" s="132">
        <v>26.6</v>
      </c>
      <c r="AU22" s="155">
        <f t="shared" si="27"/>
        <v>24.2</v>
      </c>
      <c r="AV22" s="138">
        <v>25.2</v>
      </c>
      <c r="AW22" s="159">
        <f t="shared" si="28"/>
        <v>26.2</v>
      </c>
      <c r="AX22" s="155">
        <v>23.5</v>
      </c>
      <c r="AY22" s="138">
        <v>24.3</v>
      </c>
      <c r="AZ22" s="174">
        <v>25.1</v>
      </c>
      <c r="BA22" s="132">
        <v>22.8</v>
      </c>
      <c r="BB22" s="132">
        <v>23.5</v>
      </c>
      <c r="BC22" s="132">
        <v>24.2</v>
      </c>
      <c r="BD22" s="155">
        <v>20.9</v>
      </c>
      <c r="BE22" s="138">
        <v>21.7</v>
      </c>
      <c r="BF22" s="174">
        <v>22.5</v>
      </c>
      <c r="BG22" s="155">
        <v>20.399999999999999</v>
      </c>
      <c r="BH22" s="138">
        <v>21.2</v>
      </c>
      <c r="BI22" s="174">
        <v>22</v>
      </c>
      <c r="BJ22" s="159">
        <v>19.5</v>
      </c>
      <c r="BK22" s="159">
        <v>20.2</v>
      </c>
      <c r="BL22" s="159">
        <v>20.9</v>
      </c>
      <c r="BM22" s="159">
        <v>18.7</v>
      </c>
      <c r="BN22" s="132">
        <v>19.5</v>
      </c>
      <c r="BO22" s="159">
        <v>20.3</v>
      </c>
      <c r="BP22" s="42">
        <f t="shared" si="15"/>
        <v>0.252</v>
      </c>
      <c r="BQ22" s="119">
        <f>+'[1]Under 5'!AM16+'[1]5 through 17'!AM16</f>
        <v>2285605</v>
      </c>
      <c r="BR22" s="81">
        <f>'Children in Poverty (2)'!BQ22*BP22</f>
        <v>575972.46</v>
      </c>
      <c r="BS22" s="42">
        <f t="shared" si="16"/>
        <v>0.19899999999999998</v>
      </c>
      <c r="BT22" s="119">
        <f>+'[1]Under 5'!AH16+'[1]5 through 17'!AH16</f>
        <v>2252837</v>
      </c>
      <c r="BU22" s="146">
        <f>'Children in Poverty (2)'!BT22*BS22</f>
        <v>448314.56299999997</v>
      </c>
      <c r="BV22" s="5"/>
      <c r="BW22" s="42">
        <f t="shared" si="29"/>
        <v>0.24299999999999999</v>
      </c>
      <c r="BX22" s="121">
        <f>+'[1]Under 5'!AN16+'[1]5 through 17'!AN16</f>
        <v>2287549</v>
      </c>
      <c r="BY22" s="146">
        <f>'Children in Poverty (2)'!BX22*BW22</f>
        <v>555874.40700000001</v>
      </c>
      <c r="BZ22" s="42">
        <f t="shared" si="30"/>
        <v>0.22500000000000001</v>
      </c>
      <c r="CA22" s="119">
        <f>+'[1]Under 5'!AI16+'[1]5 through 17'!AI16</f>
        <v>2273282</v>
      </c>
      <c r="CB22" s="146">
        <f>'Children in Poverty (2)'!CA22*BZ22</f>
        <v>511488.45</v>
      </c>
      <c r="CC22" s="5"/>
      <c r="CD22" s="42">
        <f t="shared" si="7"/>
        <v>0.23499999999999999</v>
      </c>
      <c r="CE22" s="119">
        <f>+'[1]Under 5'!AO16+'[1]5 through 17'!AO16</f>
        <v>2290568</v>
      </c>
      <c r="CF22" s="148">
        <f>'Children in Poverty (2)'!CE22*CD22</f>
        <v>538283.48</v>
      </c>
      <c r="CG22" s="181">
        <f t="shared" si="8"/>
        <v>0.249</v>
      </c>
      <c r="CH22" s="119">
        <f>+'[1]Under 5'!AJ16+'[1]5 through 17'!AJ16</f>
        <v>2282288</v>
      </c>
      <c r="CI22" s="146">
        <f>'Children in Poverty (2)'!CG22*CH22</f>
        <v>568289.71199999994</v>
      </c>
      <c r="CJ22" s="5"/>
      <c r="CK22" s="42">
        <f t="shared" si="17"/>
        <v>0.217</v>
      </c>
      <c r="CL22" s="119">
        <f>+'[1]Under 5'!AP16+'[1]5 through 17'!AP16</f>
        <v>2298720</v>
      </c>
      <c r="CM22" s="148">
        <f>'Children in Poverty (2)'!CL22*CK22</f>
        <v>498822.24</v>
      </c>
      <c r="CN22" s="181">
        <f t="shared" si="18"/>
        <v>0.25600000000000001</v>
      </c>
      <c r="CO22" s="119">
        <f>+'[1]Under 5'!AK16+'[1]5 through 17'!AK16</f>
        <v>2284238</v>
      </c>
      <c r="CP22" s="146">
        <f>'Children in Poverty (2)'!CO22*CN22</f>
        <v>584764.92799999996</v>
      </c>
      <c r="CQ22"/>
      <c r="CR22" s="42">
        <f t="shared" si="19"/>
        <v>0.21199999999999999</v>
      </c>
      <c r="CS22" s="119">
        <f>+'[1]Under 5'!AQ16+'[1]5 through 17'!AQ16</f>
        <v>2302346</v>
      </c>
      <c r="CT22" s="148">
        <f>'Children in Poverty (2)'!CS22*CR22</f>
        <v>488097.35200000001</v>
      </c>
      <c r="CU22" s="181">
        <f t="shared" si="20"/>
        <v>0.26</v>
      </c>
      <c r="CV22" s="119">
        <f>+'[1]Under 5'!AL16+'[1]5 through 17'!AL16</f>
        <v>2284122</v>
      </c>
      <c r="CW22" s="146">
        <f>'Children in Poverty (2)'!CV22*CU22</f>
        <v>593871.72</v>
      </c>
      <c r="CX22"/>
      <c r="CY22" s="181">
        <f t="shared" si="21"/>
        <v>0.20199999999999999</v>
      </c>
      <c r="CZ22" s="217">
        <f>+'[2]Under 5'!$AR16+'[2]5 through 17'!$AR16</f>
        <v>2301788</v>
      </c>
      <c r="DA22" s="146">
        <f>'Children in Poverty (2)'!CZ22*CY22</f>
        <v>464961.17599999998</v>
      </c>
      <c r="DB22" s="181">
        <f t="shared" si="22"/>
        <v>0.252</v>
      </c>
      <c r="DC22" s="217">
        <f>+'[2]Under 5'!$AM16+'[2]5 through 17'!$AM16</f>
        <v>2285605</v>
      </c>
      <c r="DD22" s="146">
        <f>'Children in Poverty (2)'!DC22*DB22</f>
        <v>575972.46</v>
      </c>
      <c r="DE22"/>
      <c r="DF22" s="181">
        <f t="shared" si="23"/>
        <v>0.19500000000000001</v>
      </c>
      <c r="DG22" s="217">
        <f>+'[2]Under 5'!$AS16+'[2]5 through 17'!$AS16</f>
        <v>2300691</v>
      </c>
      <c r="DH22" s="146">
        <f>'Children in Poverty (2)'!DG22*DF22</f>
        <v>448634.745</v>
      </c>
      <c r="DI22" s="181">
        <f t="shared" si="24"/>
        <v>0.24299999999999999</v>
      </c>
      <c r="DJ22" s="217">
        <f>+'[2]Under 5'!$AN16+'[2]5 through 17'!$AN16</f>
        <v>2287549</v>
      </c>
      <c r="DK22" s="146">
        <f>'Children in Poverty (2)'!DJ22*DI22</f>
        <v>555874.40700000001</v>
      </c>
      <c r="DL22" s="311">
        <f t="shared" si="3"/>
        <v>127657.897</v>
      </c>
      <c r="DM22" s="311">
        <f t="shared" si="9"/>
        <v>44385.956999999995</v>
      </c>
      <c r="DN22" s="311">
        <f t="shared" si="4"/>
        <v>-30006.23199999996</v>
      </c>
      <c r="DO22" s="236">
        <f t="shared" si="25"/>
        <v>-17590.927000000025</v>
      </c>
      <c r="DP22" s="236">
        <f t="shared" si="26"/>
        <v>-20098.052999999956</v>
      </c>
      <c r="DQ22" s="236">
        <f t="shared" si="0"/>
        <v>107239.66200000001</v>
      </c>
    </row>
    <row r="23" spans="1:121">
      <c r="A23" s="35" t="s">
        <v>24</v>
      </c>
      <c r="B23" s="92">
        <v>21.7</v>
      </c>
      <c r="C23" s="100">
        <v>23</v>
      </c>
      <c r="D23" s="92">
        <v>23.5</v>
      </c>
      <c r="E23" s="92">
        <v>24</v>
      </c>
      <c r="F23" s="92">
        <v>24.5</v>
      </c>
      <c r="G23" s="92">
        <v>25</v>
      </c>
      <c r="H23" s="92">
        <v>25.5</v>
      </c>
      <c r="I23" s="92">
        <v>26</v>
      </c>
      <c r="J23" s="92">
        <v>25</v>
      </c>
      <c r="K23" s="92">
        <v>24</v>
      </c>
      <c r="L23" s="92">
        <v>23</v>
      </c>
      <c r="M23" s="92">
        <v>19</v>
      </c>
      <c r="N23" s="99">
        <v>19.600000000000001</v>
      </c>
      <c r="O23" s="100">
        <v>20</v>
      </c>
      <c r="P23" s="92">
        <v>22</v>
      </c>
      <c r="Q23" s="100">
        <v>19.899999999999999</v>
      </c>
      <c r="R23" s="92">
        <v>22.3</v>
      </c>
      <c r="S23" s="92">
        <v>24.7</v>
      </c>
      <c r="T23" s="100">
        <v>20.7</v>
      </c>
      <c r="U23" s="92">
        <v>18.2</v>
      </c>
      <c r="V23" s="92">
        <v>23.2</v>
      </c>
      <c r="W23" s="100">
        <v>21.8</v>
      </c>
      <c r="X23" s="92">
        <v>23</v>
      </c>
      <c r="Y23" s="92">
        <v>24.2</v>
      </c>
      <c r="Z23" s="100">
        <v>23.2</v>
      </c>
      <c r="AA23" s="92">
        <v>24.3</v>
      </c>
      <c r="AB23" s="92">
        <v>25.4</v>
      </c>
      <c r="AC23" s="100">
        <v>21.5</v>
      </c>
      <c r="AD23" s="92">
        <v>22.5</v>
      </c>
      <c r="AE23" s="92">
        <v>23.5</v>
      </c>
      <c r="AF23" s="100">
        <v>21.400000000000002</v>
      </c>
      <c r="AG23" s="92">
        <v>22.6</v>
      </c>
      <c r="AH23" s="92">
        <v>23.8</v>
      </c>
      <c r="AI23" s="100">
        <v>21.3</v>
      </c>
      <c r="AJ23" s="92">
        <v>22.2</v>
      </c>
      <c r="AK23" s="92">
        <v>23.099999999999998</v>
      </c>
      <c r="AL23" s="100">
        <v>23.599999999999998</v>
      </c>
      <c r="AM23" s="92">
        <v>24.7</v>
      </c>
      <c r="AN23" s="92">
        <v>25.8</v>
      </c>
      <c r="AO23" s="100">
        <v>22.4</v>
      </c>
      <c r="AP23" s="92">
        <v>23.4</v>
      </c>
      <c r="AQ23" s="92">
        <v>24.4</v>
      </c>
      <c r="AR23" s="131">
        <v>23.3</v>
      </c>
      <c r="AS23" s="138">
        <v>24.1</v>
      </c>
      <c r="AT23" s="132">
        <v>24.900000000000002</v>
      </c>
      <c r="AU23" s="155">
        <f t="shared" si="27"/>
        <v>23</v>
      </c>
      <c r="AV23" s="138">
        <v>24</v>
      </c>
      <c r="AW23" s="159">
        <f t="shared" si="28"/>
        <v>25</v>
      </c>
      <c r="AX23" s="155">
        <v>21.6</v>
      </c>
      <c r="AY23" s="138">
        <v>22.400000000000002</v>
      </c>
      <c r="AZ23" s="174">
        <v>23.200000000000003</v>
      </c>
      <c r="BA23" s="132">
        <v>21.2</v>
      </c>
      <c r="BB23" s="132">
        <v>22.2</v>
      </c>
      <c r="BC23" s="132">
        <v>23.2</v>
      </c>
      <c r="BD23" s="155">
        <v>22</v>
      </c>
      <c r="BE23" s="138">
        <v>22.9</v>
      </c>
      <c r="BF23" s="174">
        <v>23.799999999999997</v>
      </c>
      <c r="BG23" s="155">
        <v>20.6</v>
      </c>
      <c r="BH23" s="138">
        <v>21.5</v>
      </c>
      <c r="BI23" s="174">
        <v>22.4</v>
      </c>
      <c r="BJ23" s="159">
        <v>20.8</v>
      </c>
      <c r="BK23" s="159">
        <v>21.7</v>
      </c>
      <c r="BL23" s="159">
        <v>22.599999999999998</v>
      </c>
      <c r="BM23" s="159">
        <v>19</v>
      </c>
      <c r="BN23" s="132">
        <v>19.899999999999999</v>
      </c>
      <c r="BO23" s="159">
        <v>20.799999999999997</v>
      </c>
      <c r="BP23" s="42">
        <f t="shared" si="15"/>
        <v>0.24</v>
      </c>
      <c r="BQ23" s="119">
        <f>+'[1]Under 5'!AM17+'[1]5 through 17'!AM17</f>
        <v>947027</v>
      </c>
      <c r="BR23" s="81">
        <f>'Children in Poverty (2)'!BQ23*BP23</f>
        <v>227286.47999999998</v>
      </c>
      <c r="BS23" s="42">
        <f t="shared" si="16"/>
        <v>0.22600000000000001</v>
      </c>
      <c r="BT23" s="119">
        <f>+'[1]Under 5'!AH17+'[1]5 through 17'!AH17</f>
        <v>911099</v>
      </c>
      <c r="BU23" s="146">
        <f>'Children in Poverty (2)'!BT23*BS23</f>
        <v>205908.37400000001</v>
      </c>
      <c r="BV23" s="5"/>
      <c r="BW23" s="42">
        <f t="shared" si="29"/>
        <v>0.22400000000000003</v>
      </c>
      <c r="BX23" s="121">
        <f>+'[1]Under 5'!AN17+'[1]5 through 17'!AN17</f>
        <v>952699</v>
      </c>
      <c r="BY23" s="146">
        <f>'Children in Poverty (2)'!BX23*BW23</f>
        <v>213404.57600000003</v>
      </c>
      <c r="BZ23" s="42">
        <f t="shared" si="30"/>
        <v>0.222</v>
      </c>
      <c r="CA23" s="119">
        <f>+'[1]Under 5'!AI17+'[1]5 through 17'!AI17</f>
        <v>922668</v>
      </c>
      <c r="CB23" s="146">
        <f>'Children in Poverty (2)'!CA23*BZ23</f>
        <v>204832.296</v>
      </c>
      <c r="CC23" s="5"/>
      <c r="CD23" s="42">
        <f t="shared" si="7"/>
        <v>0.222</v>
      </c>
      <c r="CE23" s="119">
        <f>+'[1]Under 5'!AO17+'[1]5 through 17'!AO17</f>
        <v>961321</v>
      </c>
      <c r="CF23" s="148">
        <f>'Children in Poverty (2)'!CE23*CD23</f>
        <v>213413.26200000002</v>
      </c>
      <c r="CG23" s="181">
        <f t="shared" si="8"/>
        <v>0.247</v>
      </c>
      <c r="CH23" s="119">
        <f>+'[1]Under 5'!AJ17+'[1]5 through 17'!AJ17</f>
        <v>931483</v>
      </c>
      <c r="CI23" s="146">
        <f>'Children in Poverty (2)'!CG23*CH23</f>
        <v>230076.30100000001</v>
      </c>
      <c r="CJ23" s="5"/>
      <c r="CK23" s="42">
        <f t="shared" si="17"/>
        <v>0.22899999999999998</v>
      </c>
      <c r="CL23" s="119">
        <f>+'[1]Under 5'!AP17+'[1]5 through 17'!AP17</f>
        <v>961628</v>
      </c>
      <c r="CM23" s="148">
        <f>'Children in Poverty (2)'!CL23*CK23</f>
        <v>220212.81199999998</v>
      </c>
      <c r="CN23" s="181">
        <f t="shared" si="18"/>
        <v>0.23399999999999999</v>
      </c>
      <c r="CO23" s="119">
        <f>+'[1]Under 5'!AK17+'[1]5 through 17'!AK17</f>
        <v>935714</v>
      </c>
      <c r="CP23" s="146">
        <f>'Children in Poverty (2)'!CO23*CN23</f>
        <v>218957.076</v>
      </c>
      <c r="CQ23"/>
      <c r="CR23" s="42">
        <f t="shared" si="19"/>
        <v>0.215</v>
      </c>
      <c r="CS23" s="119">
        <f>+'[1]Under 5'!AQ17+'[1]5 through 17'!AQ17</f>
        <v>959285</v>
      </c>
      <c r="CT23" s="148">
        <f>'Children in Poverty (2)'!CS23*CR23</f>
        <v>206246.27499999999</v>
      </c>
      <c r="CU23" s="181">
        <f t="shared" si="20"/>
        <v>0.24100000000000002</v>
      </c>
      <c r="CV23" s="119">
        <f>+'[1]Under 5'!AL17+'[1]5 through 17'!AL17</f>
        <v>939911</v>
      </c>
      <c r="CW23" s="146">
        <f>'Children in Poverty (2)'!CV23*CU23</f>
        <v>226518.55100000001</v>
      </c>
      <c r="CX23"/>
      <c r="CY23" s="181">
        <f t="shared" si="21"/>
        <v>0.217</v>
      </c>
      <c r="CZ23" s="217">
        <f>+'[2]Under 5'!$AR17+'[2]5 through 17'!$AR17</f>
        <v>954512</v>
      </c>
      <c r="DA23" s="146">
        <f>'Children in Poverty (2)'!CZ23*CY23</f>
        <v>207129.10399999999</v>
      </c>
      <c r="DB23" s="181">
        <f t="shared" si="22"/>
        <v>0.24</v>
      </c>
      <c r="DC23" s="217">
        <f>+'[2]Under 5'!$AM17+'[2]5 through 17'!$AM17</f>
        <v>947027</v>
      </c>
      <c r="DD23" s="146">
        <f>'Children in Poverty (2)'!DC23*DB23</f>
        <v>227286.47999999998</v>
      </c>
      <c r="DE23"/>
      <c r="DF23" s="181">
        <f t="shared" si="23"/>
        <v>0.19899999999999998</v>
      </c>
      <c r="DG23" s="217">
        <f>+'[2]Under 5'!$AS17+'[2]5 through 17'!$AS17</f>
        <v>952187</v>
      </c>
      <c r="DH23" s="146">
        <f>'Children in Poverty (2)'!DG23*DF23</f>
        <v>189485.21299999999</v>
      </c>
      <c r="DI23" s="181">
        <f t="shared" si="24"/>
        <v>0.22400000000000003</v>
      </c>
      <c r="DJ23" s="217">
        <f>+'[2]Under 5'!$AN17+'[2]5 through 17'!$AN17</f>
        <v>952699</v>
      </c>
      <c r="DK23" s="146">
        <f>'Children in Poverty (2)'!DJ23*DI23</f>
        <v>213404.57600000003</v>
      </c>
      <c r="DL23" s="311">
        <f t="shared" si="3"/>
        <v>21378.105999999971</v>
      </c>
      <c r="DM23" s="311">
        <f t="shared" si="9"/>
        <v>8572.2800000000279</v>
      </c>
      <c r="DN23" s="311">
        <f t="shared" si="4"/>
        <v>-16663.03899999999</v>
      </c>
      <c r="DO23" s="236">
        <f t="shared" si="25"/>
        <v>8.6859999999869615</v>
      </c>
      <c r="DP23" s="236">
        <f t="shared" si="26"/>
        <v>-13881.903999999951</v>
      </c>
      <c r="DQ23" s="236">
        <f t="shared" si="0"/>
        <v>23919.363000000041</v>
      </c>
    </row>
    <row r="24" spans="1:121">
      <c r="A24" s="35" t="s">
        <v>25</v>
      </c>
      <c r="B24" s="92">
        <v>21</v>
      </c>
      <c r="C24" s="100">
        <v>21</v>
      </c>
      <c r="D24" s="92">
        <v>21.75</v>
      </c>
      <c r="E24" s="92">
        <v>22.5</v>
      </c>
      <c r="F24" s="92">
        <v>23.25</v>
      </c>
      <c r="G24" s="92">
        <v>24</v>
      </c>
      <c r="H24" s="92">
        <v>24.5</v>
      </c>
      <c r="I24" s="92">
        <v>25</v>
      </c>
      <c r="J24" s="92">
        <v>23</v>
      </c>
      <c r="K24" s="92">
        <v>23</v>
      </c>
      <c r="L24" s="92">
        <v>22</v>
      </c>
      <c r="M24" s="92">
        <v>19</v>
      </c>
      <c r="N24" s="99">
        <v>18.8</v>
      </c>
      <c r="O24" s="100">
        <v>20</v>
      </c>
      <c r="P24" s="92">
        <v>20</v>
      </c>
      <c r="Q24" s="100">
        <v>17.2</v>
      </c>
      <c r="R24" s="92">
        <v>18.7</v>
      </c>
      <c r="S24" s="92">
        <v>20.3</v>
      </c>
      <c r="T24" s="100">
        <v>22.8</v>
      </c>
      <c r="U24" s="92">
        <v>20.6</v>
      </c>
      <c r="V24" s="92">
        <v>25</v>
      </c>
      <c r="W24" s="100">
        <v>21.7</v>
      </c>
      <c r="X24" s="92">
        <v>22.7</v>
      </c>
      <c r="Y24" s="92">
        <v>23.7</v>
      </c>
      <c r="Z24" s="100">
        <v>21.2</v>
      </c>
      <c r="AA24" s="92">
        <v>22.1</v>
      </c>
      <c r="AB24" s="92">
        <v>23</v>
      </c>
      <c r="AC24" s="100">
        <v>20</v>
      </c>
      <c r="AD24" s="92">
        <v>20.9</v>
      </c>
      <c r="AE24" s="92">
        <v>21.8</v>
      </c>
      <c r="AF24" s="100">
        <v>20.7</v>
      </c>
      <c r="AG24" s="92">
        <v>21.7</v>
      </c>
      <c r="AH24" s="92">
        <v>22.7</v>
      </c>
      <c r="AI24" s="100">
        <v>23.5</v>
      </c>
      <c r="AJ24" s="92">
        <v>24.4</v>
      </c>
      <c r="AK24" s="92">
        <v>25.299999999999997</v>
      </c>
      <c r="AL24" s="100">
        <v>24.900000000000002</v>
      </c>
      <c r="AM24" s="92">
        <v>26.1</v>
      </c>
      <c r="AN24" s="92">
        <v>27.3</v>
      </c>
      <c r="AO24" s="100">
        <v>26.6</v>
      </c>
      <c r="AP24" s="92">
        <v>27.8</v>
      </c>
      <c r="AQ24" s="92">
        <v>29</v>
      </c>
      <c r="AR24" s="131">
        <v>25.799999999999997</v>
      </c>
      <c r="AS24" s="138">
        <v>26.9</v>
      </c>
      <c r="AT24" s="132">
        <v>28</v>
      </c>
      <c r="AU24" s="155">
        <f t="shared" si="27"/>
        <v>26.5</v>
      </c>
      <c r="AV24" s="138">
        <v>27.5</v>
      </c>
      <c r="AW24" s="159">
        <f t="shared" si="28"/>
        <v>28.5</v>
      </c>
      <c r="AX24" s="155">
        <v>25.900000000000002</v>
      </c>
      <c r="AY24" s="138">
        <v>27.1</v>
      </c>
      <c r="AZ24" s="174">
        <v>28.3</v>
      </c>
      <c r="BA24" s="132">
        <v>23</v>
      </c>
      <c r="BB24" s="132">
        <v>24</v>
      </c>
      <c r="BC24" s="132">
        <v>25</v>
      </c>
      <c r="BD24" s="155">
        <v>21.9</v>
      </c>
      <c r="BE24" s="138">
        <v>23</v>
      </c>
      <c r="BF24" s="174">
        <v>24.1</v>
      </c>
      <c r="BG24" s="155">
        <v>21.700000000000003</v>
      </c>
      <c r="BH24" s="138">
        <v>22.6</v>
      </c>
      <c r="BI24" s="174">
        <v>23.5</v>
      </c>
      <c r="BJ24" s="159">
        <v>21.400000000000002</v>
      </c>
      <c r="BK24" s="159">
        <v>22.6</v>
      </c>
      <c r="BL24" s="159">
        <v>23.8</v>
      </c>
      <c r="BM24" s="159">
        <v>18.5</v>
      </c>
      <c r="BN24" s="132">
        <v>19.7</v>
      </c>
      <c r="BO24" s="159">
        <v>20.9</v>
      </c>
      <c r="BP24" s="42">
        <f t="shared" si="15"/>
        <v>0.27500000000000002</v>
      </c>
      <c r="BQ24" s="119">
        <f>+'[1]Under 5'!AM18+'[1]5 through 17'!AM18</f>
        <v>1079798</v>
      </c>
      <c r="BR24" s="81">
        <f>'Children in Poverty (2)'!BQ24*BP24</f>
        <v>296944.45</v>
      </c>
      <c r="BS24" s="42">
        <f t="shared" si="16"/>
        <v>0.217</v>
      </c>
      <c r="BT24" s="119">
        <f>+'[1]Under 5'!AH18+'[1]5 through 17'!AH18</f>
        <v>1073977</v>
      </c>
      <c r="BU24" s="146">
        <f>'Children in Poverty (2)'!BT24*BS24</f>
        <v>233053.00899999999</v>
      </c>
      <c r="BV24" s="5"/>
      <c r="BW24" s="42">
        <f t="shared" si="29"/>
        <v>0.27100000000000002</v>
      </c>
      <c r="BX24" s="121">
        <f>+'[1]Under 5'!AN18+'[1]5 through 17'!AN18</f>
        <v>1084748</v>
      </c>
      <c r="BY24" s="146">
        <f>'Children in Poverty (2)'!BX24*BW24</f>
        <v>293966.70800000004</v>
      </c>
      <c r="BZ24" s="42">
        <f t="shared" si="30"/>
        <v>0.24399999999999999</v>
      </c>
      <c r="CA24" s="119">
        <f>+'[1]Under 5'!AI18+'[1]5 through 17'!AI18</f>
        <v>1079447</v>
      </c>
      <c r="CB24" s="146">
        <f>'Children in Poverty (2)'!CA24*BZ24</f>
        <v>263385.06799999997</v>
      </c>
      <c r="CC24" s="5"/>
      <c r="CD24" s="42">
        <f t="shared" si="7"/>
        <v>0.24</v>
      </c>
      <c r="CE24" s="119">
        <f>+'[1]Under 5'!AO18+'[1]5 through 17'!AO18</f>
        <v>1091588</v>
      </c>
      <c r="CF24" s="148">
        <f>'Children in Poverty (2)'!CE24*CD24</f>
        <v>261981.12</v>
      </c>
      <c r="CG24" s="181">
        <f t="shared" si="8"/>
        <v>0.26100000000000001</v>
      </c>
      <c r="CH24" s="119">
        <f>+'[1]Under 5'!AJ18+'[1]5 through 17'!AJ18</f>
        <v>1079978</v>
      </c>
      <c r="CI24" s="146">
        <f>'Children in Poverty (2)'!CG24*CH24</f>
        <v>281874.25800000003</v>
      </c>
      <c r="CJ24" s="5"/>
      <c r="CK24" s="42">
        <f t="shared" si="17"/>
        <v>0.23</v>
      </c>
      <c r="CL24" s="119">
        <f>+'[1]Under 5'!AP18+'[1]5 through 17'!AP18</f>
        <v>1097621</v>
      </c>
      <c r="CM24" s="148">
        <f>'Children in Poverty (2)'!CL24*CK24</f>
        <v>252452.83000000002</v>
      </c>
      <c r="CN24" s="181">
        <f t="shared" si="18"/>
        <v>0.27800000000000002</v>
      </c>
      <c r="CO24" s="119">
        <f>+'[1]Under 5'!AK18+'[1]5 through 17'!AK18</f>
        <v>1076524</v>
      </c>
      <c r="CP24" s="146">
        <f>'Children in Poverty (2)'!CO24*CN24</f>
        <v>299273.67200000002</v>
      </c>
      <c r="CQ24"/>
      <c r="CR24" s="42">
        <f t="shared" si="19"/>
        <v>0.22600000000000001</v>
      </c>
      <c r="CS24" s="119">
        <f>+'[1]Under 5'!AQ18+'[1]5 through 17'!AQ18</f>
        <v>1104674</v>
      </c>
      <c r="CT24" s="148">
        <f>'Children in Poverty (2)'!CS24*CR24</f>
        <v>249656.32399999999</v>
      </c>
      <c r="CU24" s="181">
        <f t="shared" si="20"/>
        <v>0.26899999999999996</v>
      </c>
      <c r="CV24" s="119">
        <f>+'[1]Under 5'!AL18+'[1]5 through 17'!AL18</f>
        <v>1077455</v>
      </c>
      <c r="CW24" s="146">
        <f>'Children in Poverty (2)'!CV24*CU24</f>
        <v>289835.39499999996</v>
      </c>
      <c r="CX24"/>
      <c r="CY24" s="181">
        <f t="shared" si="21"/>
        <v>0.22600000000000001</v>
      </c>
      <c r="CZ24" s="217">
        <f>+'[2]Under 5'!$AR18+'[2]5 through 17'!$AR18</f>
        <v>1106758</v>
      </c>
      <c r="DA24" s="146">
        <f>'Children in Poverty (2)'!CZ24*CY24</f>
        <v>250127.30800000002</v>
      </c>
      <c r="DB24" s="181">
        <f t="shared" si="22"/>
        <v>0.27500000000000002</v>
      </c>
      <c r="DC24" s="217">
        <f>+'[2]Under 5'!$AM18+'[2]5 through 17'!$AM18</f>
        <v>1079798</v>
      </c>
      <c r="DD24" s="146">
        <f>'Children in Poverty (2)'!DC24*DB24</f>
        <v>296944.45</v>
      </c>
      <c r="DE24"/>
      <c r="DF24" s="181">
        <f t="shared" si="23"/>
        <v>0.19699999999999998</v>
      </c>
      <c r="DG24" s="217">
        <f>+'[2]Under 5'!$AS18+'[2]5 through 17'!$AS18</f>
        <v>1110891</v>
      </c>
      <c r="DH24" s="146">
        <f>'Children in Poverty (2)'!DG24*DF24</f>
        <v>218845.52699999997</v>
      </c>
      <c r="DI24" s="181">
        <f t="shared" si="24"/>
        <v>0.27100000000000002</v>
      </c>
      <c r="DJ24" s="217">
        <f>+'[2]Under 5'!$AN18+'[2]5 through 17'!$AN18</f>
        <v>1084748</v>
      </c>
      <c r="DK24" s="146">
        <f>'Children in Poverty (2)'!DJ24*DI24</f>
        <v>293966.70800000004</v>
      </c>
      <c r="DL24" s="311">
        <f t="shared" si="3"/>
        <v>63891.441000000021</v>
      </c>
      <c r="DM24" s="311">
        <f t="shared" si="9"/>
        <v>30581.640000000072</v>
      </c>
      <c r="DN24" s="311">
        <f t="shared" si="4"/>
        <v>-19893.138000000035</v>
      </c>
      <c r="DO24" s="236">
        <f t="shared" si="25"/>
        <v>-31985.588000000047</v>
      </c>
      <c r="DP24" s="236">
        <f t="shared" si="26"/>
        <v>-2977.7419999999693</v>
      </c>
      <c r="DQ24" s="236">
        <f t="shared" si="0"/>
        <v>75121.18100000007</v>
      </c>
    </row>
    <row r="25" spans="1:121">
      <c r="A25" s="35" t="s">
        <v>26</v>
      </c>
      <c r="B25" s="92">
        <v>21</v>
      </c>
      <c r="C25" s="100">
        <v>22</v>
      </c>
      <c r="D25" s="92">
        <v>23</v>
      </c>
      <c r="E25" s="92">
        <v>24</v>
      </c>
      <c r="F25" s="92">
        <v>25</v>
      </c>
      <c r="G25" s="92">
        <v>26</v>
      </c>
      <c r="H25" s="92">
        <v>24</v>
      </c>
      <c r="I25" s="92">
        <v>22</v>
      </c>
      <c r="J25" s="92">
        <v>21</v>
      </c>
      <c r="K25" s="92">
        <v>19</v>
      </c>
      <c r="L25" s="92">
        <v>19</v>
      </c>
      <c r="M25" s="92">
        <v>20</v>
      </c>
      <c r="N25" s="99">
        <v>18</v>
      </c>
      <c r="O25" s="100">
        <v>21</v>
      </c>
      <c r="P25" s="92">
        <v>20</v>
      </c>
      <c r="Q25" s="100">
        <v>18.3</v>
      </c>
      <c r="R25" s="92">
        <v>19.899999999999999</v>
      </c>
      <c r="S25" s="92">
        <v>21.4</v>
      </c>
      <c r="T25" s="100">
        <v>21.1</v>
      </c>
      <c r="U25" s="92">
        <v>18.7</v>
      </c>
      <c r="V25" s="92">
        <v>23.5</v>
      </c>
      <c r="W25" s="100">
        <v>20.399999999999999</v>
      </c>
      <c r="X25" s="92">
        <v>21.4</v>
      </c>
      <c r="Y25" s="92">
        <v>22.4</v>
      </c>
      <c r="Z25" s="100">
        <v>21.8</v>
      </c>
      <c r="AA25" s="92">
        <v>22.7</v>
      </c>
      <c r="AB25" s="92">
        <v>23.6</v>
      </c>
      <c r="AC25" s="100">
        <v>21.9</v>
      </c>
      <c r="AD25" s="92">
        <v>23</v>
      </c>
      <c r="AE25" s="92">
        <v>24.1</v>
      </c>
      <c r="AF25" s="100">
        <v>20.8</v>
      </c>
      <c r="AG25" s="92">
        <v>21.8</v>
      </c>
      <c r="AH25" s="92">
        <v>22.8</v>
      </c>
      <c r="AI25" s="100">
        <v>23</v>
      </c>
      <c r="AJ25" s="92">
        <v>23.9</v>
      </c>
      <c r="AK25" s="92">
        <v>24.799999999999997</v>
      </c>
      <c r="AL25" s="100">
        <v>24.7</v>
      </c>
      <c r="AM25" s="92">
        <v>25.7</v>
      </c>
      <c r="AN25" s="92">
        <v>26.7</v>
      </c>
      <c r="AO25" s="100">
        <v>25.3</v>
      </c>
      <c r="AP25" s="92">
        <v>26.3</v>
      </c>
      <c r="AQ25" s="92">
        <v>27.3</v>
      </c>
      <c r="AR25" s="131">
        <v>24.900000000000002</v>
      </c>
      <c r="AS25" s="138">
        <v>25.8</v>
      </c>
      <c r="AT25" s="132">
        <v>26.7</v>
      </c>
      <c r="AU25" s="155">
        <f t="shared" si="27"/>
        <v>25.5</v>
      </c>
      <c r="AV25" s="138">
        <v>26.5</v>
      </c>
      <c r="AW25" s="159">
        <f t="shared" si="28"/>
        <v>27.5</v>
      </c>
      <c r="AX25" s="155">
        <v>25.200000000000003</v>
      </c>
      <c r="AY25" s="138">
        <v>26.200000000000003</v>
      </c>
      <c r="AZ25" s="174">
        <v>27.200000000000003</v>
      </c>
      <c r="BA25" s="132">
        <v>23.2</v>
      </c>
      <c r="BB25" s="132">
        <v>24.2</v>
      </c>
      <c r="BC25" s="132">
        <v>25.2</v>
      </c>
      <c r="BD25" s="155">
        <v>21.700000000000003</v>
      </c>
      <c r="BE25" s="138">
        <v>22.6</v>
      </c>
      <c r="BF25" s="174">
        <v>23.5</v>
      </c>
      <c r="BG25" s="155">
        <v>20.3</v>
      </c>
      <c r="BH25" s="138">
        <v>21.2</v>
      </c>
      <c r="BI25" s="174">
        <v>22.099999999999998</v>
      </c>
      <c r="BJ25" s="159">
        <v>21.3</v>
      </c>
      <c r="BK25" s="159">
        <v>22.3</v>
      </c>
      <c r="BL25" s="159">
        <v>23.3</v>
      </c>
      <c r="BM25" s="159">
        <v>18.7</v>
      </c>
      <c r="BN25" s="132">
        <v>19.7</v>
      </c>
      <c r="BO25" s="159">
        <v>20.7</v>
      </c>
      <c r="BP25" s="42">
        <f t="shared" si="15"/>
        <v>0.26500000000000001</v>
      </c>
      <c r="BQ25" s="119">
        <f>+'[1]Under 5'!AM19+'[1]5 through 17'!AM19</f>
        <v>1491577</v>
      </c>
      <c r="BR25" s="81">
        <f>'Children in Poverty (2)'!BQ25*BP25</f>
        <v>395267.90500000003</v>
      </c>
      <c r="BS25" s="42">
        <f t="shared" si="16"/>
        <v>0.218</v>
      </c>
      <c r="BT25" s="119">
        <f>+'[1]Under 5'!AH19+'[1]5 through 17'!AH19</f>
        <v>1495165</v>
      </c>
      <c r="BU25" s="146">
        <f>'Children in Poverty (2)'!BT25*BS25</f>
        <v>325945.96999999997</v>
      </c>
      <c r="BV25" s="5"/>
      <c r="BW25" s="42">
        <f t="shared" si="29"/>
        <v>0.26200000000000001</v>
      </c>
      <c r="BX25" s="121">
        <f>+'[1]Under 5'!AN19+'[1]5 through 17'!AN19</f>
        <v>1494526</v>
      </c>
      <c r="BY25" s="146">
        <f>'Children in Poverty (2)'!BX25*BW25</f>
        <v>391565.81200000003</v>
      </c>
      <c r="BZ25" s="42">
        <f t="shared" si="30"/>
        <v>0.23899999999999999</v>
      </c>
      <c r="CA25" s="119">
        <f>+'[1]Under 5'!AI19+'[1]5 through 17'!AI19</f>
        <v>1494733</v>
      </c>
      <c r="CB25" s="146">
        <f>'Children in Poverty (2)'!CA25*BZ25</f>
        <v>357241.18699999998</v>
      </c>
      <c r="CC25" s="5"/>
      <c r="CD25" s="42">
        <f t="shared" si="7"/>
        <v>0.24199999999999999</v>
      </c>
      <c r="CE25" s="119">
        <f>+'[1]Under 5'!AO19+'[1]5 through 17'!AO19</f>
        <v>1497611</v>
      </c>
      <c r="CF25" s="148">
        <f>'Children in Poverty (2)'!CE25*CD25</f>
        <v>362421.86199999996</v>
      </c>
      <c r="CG25" s="181">
        <f t="shared" si="8"/>
        <v>0.25700000000000001</v>
      </c>
      <c r="CH25" s="119">
        <f>+'[1]Under 5'!AJ19+'[1]5 through 17'!AJ19</f>
        <v>1495090</v>
      </c>
      <c r="CI25" s="146">
        <f>'Children in Poverty (2)'!CG25*CH25</f>
        <v>384238.13</v>
      </c>
      <c r="CJ25" s="5"/>
      <c r="CK25" s="42">
        <f t="shared" si="17"/>
        <v>0.22600000000000001</v>
      </c>
      <c r="CL25" s="119">
        <f>+'[1]Under 5'!AP19+'[1]5 through 17'!AP19</f>
        <v>1501795</v>
      </c>
      <c r="CM25" s="148">
        <f>'Children in Poverty (2)'!CL25*CK25</f>
        <v>339405.67</v>
      </c>
      <c r="CN25" s="181">
        <f t="shared" si="18"/>
        <v>0.26300000000000001</v>
      </c>
      <c r="CO25" s="119">
        <f>+'[1]Under 5'!AK19+'[1]5 through 17'!AK19</f>
        <v>1491837</v>
      </c>
      <c r="CP25" s="146">
        <f>'Children in Poverty (2)'!CO25*CN25</f>
        <v>392353.13099999999</v>
      </c>
      <c r="CQ25"/>
      <c r="CR25" s="42">
        <f t="shared" si="19"/>
        <v>0.21199999999999999</v>
      </c>
      <c r="CS25" s="119">
        <f>+'[1]Under 5'!AQ19+'[1]5 through 17'!AQ19</f>
        <v>1507502</v>
      </c>
      <c r="CT25" s="148">
        <f>'Children in Poverty (2)'!CS25*CR25</f>
        <v>319590.424</v>
      </c>
      <c r="CU25" s="181">
        <f t="shared" si="20"/>
        <v>0.25800000000000001</v>
      </c>
      <c r="CV25" s="119">
        <f>+'[1]Under 5'!AL19+'[1]5 through 17'!AL19</f>
        <v>1492689</v>
      </c>
      <c r="CW25" s="146">
        <f>'Children in Poverty (2)'!CV25*CU25</f>
        <v>385113.76199999999</v>
      </c>
      <c r="CX25"/>
      <c r="CY25" s="181">
        <f t="shared" si="21"/>
        <v>0.223</v>
      </c>
      <c r="CZ25" s="217">
        <f>+'[2]Under 5'!$AR19+'[2]5 through 17'!$AR19</f>
        <v>1508345</v>
      </c>
      <c r="DA25" s="146">
        <f>'Children in Poverty (2)'!CZ25*CY25</f>
        <v>336360.935</v>
      </c>
      <c r="DB25" s="181">
        <f t="shared" si="22"/>
        <v>0.26500000000000001</v>
      </c>
      <c r="DC25" s="217">
        <f>+'[2]Under 5'!$AM19+'[2]5 through 17'!$AM19</f>
        <v>1491577</v>
      </c>
      <c r="DD25" s="146">
        <f>'Children in Poverty (2)'!DC25*DB25</f>
        <v>395267.90500000003</v>
      </c>
      <c r="DE25"/>
      <c r="DF25" s="181">
        <f t="shared" si="23"/>
        <v>0.19699999999999998</v>
      </c>
      <c r="DG25" s="217">
        <f>+'[2]Under 5'!$AS19+'[2]5 through 17'!$AS19</f>
        <v>1510050</v>
      </c>
      <c r="DH25" s="146">
        <f>'Children in Poverty (2)'!DG25*DF25</f>
        <v>297479.84999999998</v>
      </c>
      <c r="DI25" s="181">
        <f t="shared" si="24"/>
        <v>0.26200000000000001</v>
      </c>
      <c r="DJ25" s="217">
        <f>+'[2]Under 5'!$AN19+'[2]5 through 17'!$AN19</f>
        <v>1494526</v>
      </c>
      <c r="DK25" s="146">
        <f>'Children in Poverty (2)'!DJ25*DI25</f>
        <v>391565.81200000003</v>
      </c>
      <c r="DL25" s="311">
        <f t="shared" si="3"/>
        <v>69321.935000000056</v>
      </c>
      <c r="DM25" s="311">
        <f t="shared" si="9"/>
        <v>34324.625000000058</v>
      </c>
      <c r="DN25" s="311">
        <f t="shared" si="4"/>
        <v>-21816.26800000004</v>
      </c>
      <c r="DO25" s="236">
        <f t="shared" si="25"/>
        <v>-29143.95000000007</v>
      </c>
      <c r="DP25" s="236">
        <f t="shared" si="26"/>
        <v>-3702.0929999999935</v>
      </c>
      <c r="DQ25" s="236">
        <f t="shared" si="0"/>
        <v>94085.962000000058</v>
      </c>
    </row>
    <row r="26" spans="1:121">
      <c r="A26" s="35" t="s">
        <v>27</v>
      </c>
      <c r="B26" s="92">
        <v>24.3</v>
      </c>
      <c r="C26" s="100">
        <v>26</v>
      </c>
      <c r="D26" s="92">
        <v>26.75</v>
      </c>
      <c r="E26" s="92">
        <v>27.5</v>
      </c>
      <c r="F26" s="92">
        <v>28.25</v>
      </c>
      <c r="G26" s="92">
        <v>29</v>
      </c>
      <c r="H26" s="92">
        <v>28</v>
      </c>
      <c r="I26" s="92">
        <v>27</v>
      </c>
      <c r="J26" s="92">
        <v>26</v>
      </c>
      <c r="K26" s="92">
        <v>24</v>
      </c>
      <c r="L26" s="92">
        <v>22</v>
      </c>
      <c r="M26" s="92">
        <v>22</v>
      </c>
      <c r="N26" s="99">
        <v>20.5</v>
      </c>
      <c r="O26" s="100">
        <v>21</v>
      </c>
      <c r="P26" s="92">
        <v>22</v>
      </c>
      <c r="Q26" s="100">
        <v>21.9</v>
      </c>
      <c r="R26" s="92">
        <v>22.8</v>
      </c>
      <c r="S26" s="92">
        <v>23.8</v>
      </c>
      <c r="T26" s="100">
        <v>22.9</v>
      </c>
      <c r="U26" s="92">
        <v>21.9</v>
      </c>
      <c r="V26" s="92">
        <v>23.9</v>
      </c>
      <c r="W26" s="100">
        <v>24.4</v>
      </c>
      <c r="X26" s="92">
        <v>24.9</v>
      </c>
      <c r="Y26" s="92">
        <v>25.4</v>
      </c>
      <c r="Z26" s="100">
        <v>23.4</v>
      </c>
      <c r="AA26" s="92">
        <v>23.9</v>
      </c>
      <c r="AB26" s="92">
        <v>24.4</v>
      </c>
      <c r="AC26" s="100">
        <v>22.8</v>
      </c>
      <c r="AD26" s="92">
        <v>23.2</v>
      </c>
      <c r="AE26" s="92">
        <v>23.6</v>
      </c>
      <c r="AF26" s="100">
        <v>22</v>
      </c>
      <c r="AG26" s="92">
        <v>22.5</v>
      </c>
      <c r="AH26" s="92">
        <v>23</v>
      </c>
      <c r="AI26" s="100">
        <v>23.5</v>
      </c>
      <c r="AJ26" s="92">
        <v>24.4</v>
      </c>
      <c r="AK26" s="92">
        <v>25.299999999999997</v>
      </c>
      <c r="AL26" s="100">
        <v>25.3</v>
      </c>
      <c r="AM26" s="92">
        <v>25.7</v>
      </c>
      <c r="AN26" s="92">
        <v>26.099999999999998</v>
      </c>
      <c r="AO26" s="100">
        <v>26.1</v>
      </c>
      <c r="AP26" s="92">
        <v>26.6</v>
      </c>
      <c r="AQ26" s="92">
        <v>27.1</v>
      </c>
      <c r="AR26" s="131">
        <v>25.400000000000002</v>
      </c>
      <c r="AS26" s="138">
        <v>25.8</v>
      </c>
      <c r="AT26" s="132">
        <v>26.2</v>
      </c>
      <c r="AU26" s="155">
        <f t="shared" si="27"/>
        <v>24</v>
      </c>
      <c r="AV26" s="138">
        <v>25</v>
      </c>
      <c r="AW26" s="159">
        <f t="shared" si="28"/>
        <v>26</v>
      </c>
      <c r="AX26" s="155">
        <v>24.200000000000003</v>
      </c>
      <c r="AY26" s="138">
        <v>24.6</v>
      </c>
      <c r="AZ26" s="174">
        <v>25</v>
      </c>
      <c r="BA26" s="132">
        <v>22.5</v>
      </c>
      <c r="BB26" s="132">
        <v>23</v>
      </c>
      <c r="BC26" s="132">
        <v>23.5</v>
      </c>
      <c r="BD26" s="155">
        <v>22</v>
      </c>
      <c r="BE26" s="138">
        <v>22.4</v>
      </c>
      <c r="BF26" s="174">
        <v>22.799999999999997</v>
      </c>
      <c r="BG26" s="155">
        <v>20.399999999999999</v>
      </c>
      <c r="BH26" s="138">
        <v>20.9</v>
      </c>
      <c r="BI26" s="174">
        <v>21.4</v>
      </c>
      <c r="BJ26" s="159">
        <v>20.6</v>
      </c>
      <c r="BK26" s="159">
        <v>21.1</v>
      </c>
      <c r="BL26" s="159">
        <v>21.6</v>
      </c>
      <c r="BM26" s="159">
        <v>18.7</v>
      </c>
      <c r="BN26" s="132">
        <v>19.2</v>
      </c>
      <c r="BO26" s="159">
        <v>19.7</v>
      </c>
      <c r="BP26" s="42">
        <f t="shared" si="15"/>
        <v>0.25</v>
      </c>
      <c r="BQ26" s="119">
        <f>+'[1]Under 5'!AM20+'[1]5 through 17'!AM20</f>
        <v>7041986</v>
      </c>
      <c r="BR26" s="81">
        <f>'Children in Poverty (2)'!BQ26*BP26</f>
        <v>1760496.5</v>
      </c>
      <c r="BS26" s="42">
        <f t="shared" si="16"/>
        <v>0.22500000000000001</v>
      </c>
      <c r="BT26" s="119">
        <f>+'[1]Under 5'!AH20+'[1]5 through 17'!AH20</f>
        <v>6678677</v>
      </c>
      <c r="BU26" s="146">
        <f>'Children in Poverty (2)'!BT26*BS26</f>
        <v>1502702.325</v>
      </c>
      <c r="BV26" s="5"/>
      <c r="BW26" s="42">
        <f t="shared" si="29"/>
        <v>0.24600000000000002</v>
      </c>
      <c r="BX26" s="121">
        <f>+'[1]Under 5'!AN20+'[1]5 through 17'!AN20</f>
        <v>7115614</v>
      </c>
      <c r="BY26" s="146">
        <f>'Children in Poverty (2)'!BX26*BW26</f>
        <v>1750441.0440000002</v>
      </c>
      <c r="BZ26" s="42">
        <f t="shared" si="30"/>
        <v>0.24399999999999999</v>
      </c>
      <c r="CA26" s="119">
        <f>+'[1]Under 5'!AI20+'[1]5 through 17'!AI20</f>
        <v>6794148</v>
      </c>
      <c r="CB26" s="146">
        <f>'Children in Poverty (2)'!CA26*BZ26</f>
        <v>1657772.112</v>
      </c>
      <c r="CC26" s="5"/>
      <c r="CD26" s="42">
        <f t="shared" si="7"/>
        <v>0.23</v>
      </c>
      <c r="CE26" s="119">
        <f>+'[1]Under 5'!AO20+'[1]5 through 17'!AO20</f>
        <v>7211771</v>
      </c>
      <c r="CF26" s="148">
        <f>'Children in Poverty (2)'!CE26*CD26</f>
        <v>1658707.33</v>
      </c>
      <c r="CG26" s="181">
        <f t="shared" si="8"/>
        <v>0.25700000000000001</v>
      </c>
      <c r="CH26" s="119">
        <f>+'[1]Under 5'!AJ20+'[1]5 through 17'!AJ20</f>
        <v>6879014</v>
      </c>
      <c r="CI26" s="146">
        <f>'Children in Poverty (2)'!CG26*CH26</f>
        <v>1767906.598</v>
      </c>
      <c r="CJ26" s="5"/>
      <c r="CK26" s="42">
        <f t="shared" si="17"/>
        <v>0.22399999999999998</v>
      </c>
      <c r="CL26" s="119">
        <f>+'[1]Under 5'!AP20+'[1]5 through 17'!AP20</f>
        <v>7294587</v>
      </c>
      <c r="CM26" s="148">
        <f>'Children in Poverty (2)'!CL26*CK26</f>
        <v>1633987.4879999999</v>
      </c>
      <c r="CN26" s="181">
        <f t="shared" si="18"/>
        <v>0.26600000000000001</v>
      </c>
      <c r="CO26" s="119">
        <f>+'[1]Under 5'!AK20+'[1]5 through 17'!AK20</f>
        <v>6931758</v>
      </c>
      <c r="CP26" s="146">
        <f>'Children in Poverty (2)'!CO26*CN26</f>
        <v>1843847.628</v>
      </c>
      <c r="CQ26"/>
      <c r="CR26" s="42">
        <f t="shared" si="19"/>
        <v>0.20899999999999999</v>
      </c>
      <c r="CS26" s="119">
        <f>+'[1]Under 5'!AQ20+'[1]5 through 17'!AQ20</f>
        <v>7366039</v>
      </c>
      <c r="CT26" s="148">
        <f>'Children in Poverty (2)'!CS26*CR26</f>
        <v>1539502.1509999998</v>
      </c>
      <c r="CU26" s="181">
        <f t="shared" si="20"/>
        <v>0.25800000000000001</v>
      </c>
      <c r="CV26" s="119">
        <f>+'[1]Under 5'!AL20+'[1]5 through 17'!AL20</f>
        <v>6985807</v>
      </c>
      <c r="CW26" s="146">
        <f>'Children in Poverty (2)'!CV26*CU26</f>
        <v>1802338.206</v>
      </c>
      <c r="CX26"/>
      <c r="CY26" s="181">
        <f t="shared" si="21"/>
        <v>0.21100000000000002</v>
      </c>
      <c r="CZ26" s="217">
        <f>+'[2]Under 5'!$AR20+'[2]5 through 17'!$AR20</f>
        <v>7375845</v>
      </c>
      <c r="DA26" s="146">
        <f>'Children in Poverty (2)'!CZ26*CY26</f>
        <v>1556303.2950000002</v>
      </c>
      <c r="DB26" s="181">
        <f t="shared" si="22"/>
        <v>0.25</v>
      </c>
      <c r="DC26" s="217">
        <f>+'[2]Under 5'!$AM20+'[2]5 through 17'!$AM20</f>
        <v>7041986</v>
      </c>
      <c r="DD26" s="146">
        <f>'Children in Poverty (2)'!DC26*DB26</f>
        <v>1760496.5</v>
      </c>
      <c r="DE26"/>
      <c r="DF26" s="181">
        <f t="shared" si="23"/>
        <v>0.192</v>
      </c>
      <c r="DG26" s="217">
        <f>+'[2]Under 5'!$AS20+'[2]5 through 17'!$AS20</f>
        <v>7399719</v>
      </c>
      <c r="DH26" s="146">
        <f>'Children in Poverty (2)'!DG26*DF26</f>
        <v>1420746.048</v>
      </c>
      <c r="DI26" s="181">
        <f t="shared" si="24"/>
        <v>0.24600000000000002</v>
      </c>
      <c r="DJ26" s="217">
        <f>+'[2]Under 5'!$AN20+'[2]5 through 17'!$AN20</f>
        <v>7115614</v>
      </c>
      <c r="DK26" s="146">
        <f>'Children in Poverty (2)'!DJ26*DI26</f>
        <v>1750441.0440000002</v>
      </c>
      <c r="DL26" s="311">
        <f t="shared" si="3"/>
        <v>257794.17500000005</v>
      </c>
      <c r="DM26" s="311">
        <f t="shared" si="9"/>
        <v>92668.932000000263</v>
      </c>
      <c r="DN26" s="311">
        <f t="shared" si="4"/>
        <v>-109199.26799999992</v>
      </c>
      <c r="DO26" s="236">
        <f t="shared" si="25"/>
        <v>-91733.714000000153</v>
      </c>
      <c r="DP26" s="236">
        <f t="shared" si="26"/>
        <v>-10055.455999999773</v>
      </c>
      <c r="DQ26" s="236">
        <f t="shared" si="0"/>
        <v>329694.99600000028</v>
      </c>
    </row>
    <row r="27" spans="1:121">
      <c r="A27" s="35" t="s">
        <v>28</v>
      </c>
      <c r="B27" s="92">
        <v>13.3</v>
      </c>
      <c r="C27" s="100">
        <v>16</v>
      </c>
      <c r="D27" s="92">
        <v>16.5</v>
      </c>
      <c r="E27" s="92">
        <v>17</v>
      </c>
      <c r="F27" s="92">
        <v>17.5</v>
      </c>
      <c r="G27" s="92">
        <v>18</v>
      </c>
      <c r="H27" s="92">
        <v>17</v>
      </c>
      <c r="I27" s="92">
        <v>16</v>
      </c>
      <c r="J27" s="92">
        <v>17</v>
      </c>
      <c r="K27" s="92">
        <v>17</v>
      </c>
      <c r="L27" s="92">
        <v>14</v>
      </c>
      <c r="M27" s="92">
        <v>13</v>
      </c>
      <c r="N27" s="99">
        <v>12.3</v>
      </c>
      <c r="O27" s="100">
        <v>12</v>
      </c>
      <c r="P27" s="92">
        <v>14</v>
      </c>
      <c r="Q27" s="100">
        <v>10</v>
      </c>
      <c r="R27" s="92">
        <v>11.6</v>
      </c>
      <c r="S27" s="92">
        <v>13.2</v>
      </c>
      <c r="T27" s="100">
        <v>12.9</v>
      </c>
      <c r="U27" s="92">
        <v>11.4</v>
      </c>
      <c r="V27" s="92">
        <v>14.4</v>
      </c>
      <c r="W27" s="100">
        <v>12.6</v>
      </c>
      <c r="X27" s="92">
        <v>13.3</v>
      </c>
      <c r="Y27" s="92">
        <v>14</v>
      </c>
      <c r="Z27" s="100">
        <v>11.5</v>
      </c>
      <c r="AA27" s="92">
        <v>12.2</v>
      </c>
      <c r="AB27" s="92">
        <v>12.9</v>
      </c>
      <c r="AC27" s="100">
        <v>12.3</v>
      </c>
      <c r="AD27" s="92">
        <v>13</v>
      </c>
      <c r="AE27" s="92">
        <v>13.7</v>
      </c>
      <c r="AF27" s="100">
        <v>13.100000000000001</v>
      </c>
      <c r="AG27" s="92">
        <v>13.8</v>
      </c>
      <c r="AH27" s="92">
        <v>14.5</v>
      </c>
      <c r="AI27" s="100">
        <v>13</v>
      </c>
      <c r="AJ27" s="92">
        <v>13.9</v>
      </c>
      <c r="AK27" s="92">
        <v>14.8</v>
      </c>
      <c r="AL27" s="100">
        <v>13.9</v>
      </c>
      <c r="AM27" s="92">
        <v>14.5</v>
      </c>
      <c r="AN27" s="92">
        <v>15.1</v>
      </c>
      <c r="AO27" s="100">
        <v>14.600000000000001</v>
      </c>
      <c r="AP27" s="92">
        <v>15.3</v>
      </c>
      <c r="AQ27" s="92">
        <v>16</v>
      </c>
      <c r="AR27" s="131">
        <v>14.700000000000001</v>
      </c>
      <c r="AS27" s="138">
        <v>15.3</v>
      </c>
      <c r="AT27" s="132">
        <v>15.9</v>
      </c>
      <c r="AU27" s="155">
        <f t="shared" si="27"/>
        <v>14.7</v>
      </c>
      <c r="AV27" s="138">
        <v>15.7</v>
      </c>
      <c r="AW27" s="159">
        <f t="shared" si="28"/>
        <v>16.7</v>
      </c>
      <c r="AX27" s="155">
        <v>15.100000000000001</v>
      </c>
      <c r="AY27" s="138">
        <v>15.8</v>
      </c>
      <c r="AZ27" s="174">
        <v>16.5</v>
      </c>
      <c r="BA27" s="132">
        <v>14.2</v>
      </c>
      <c r="BB27" s="132">
        <v>14.799999999999999</v>
      </c>
      <c r="BC27" s="132">
        <v>15.399999999999999</v>
      </c>
      <c r="BD27" s="155">
        <v>13.600000000000001</v>
      </c>
      <c r="BE27" s="138">
        <v>14.3</v>
      </c>
      <c r="BF27" s="174">
        <v>15</v>
      </c>
      <c r="BG27" s="155">
        <v>13.3</v>
      </c>
      <c r="BH27" s="138">
        <v>14</v>
      </c>
      <c r="BI27" s="174">
        <v>14.7</v>
      </c>
      <c r="BJ27" s="159">
        <v>13</v>
      </c>
      <c r="BK27" s="159">
        <v>13.7</v>
      </c>
      <c r="BL27" s="159">
        <v>14.399999999999999</v>
      </c>
      <c r="BM27" s="159">
        <v>12.700000000000001</v>
      </c>
      <c r="BN27" s="132">
        <v>13.4</v>
      </c>
      <c r="BO27" s="159">
        <v>14.1</v>
      </c>
      <c r="BP27" s="42">
        <f t="shared" si="15"/>
        <v>0.157</v>
      </c>
      <c r="BQ27" s="119">
        <f>+'[1]Under 5'!AM21+'[1]5 through 17'!AM21</f>
        <v>1864535</v>
      </c>
      <c r="BR27" s="81">
        <f>'Children in Poverty (2)'!BQ27*BP27</f>
        <v>292731.995</v>
      </c>
      <c r="BS27" s="42">
        <f t="shared" si="16"/>
        <v>0.13800000000000001</v>
      </c>
      <c r="BT27" s="119">
        <f>+'[1]Under 5'!AH21+'[1]5 through 17'!AH21</f>
        <v>1840282</v>
      </c>
      <c r="BU27" s="146">
        <f>'Children in Poverty (2)'!BT27*BS27</f>
        <v>253958.91600000003</v>
      </c>
      <c r="BV27" s="5"/>
      <c r="BW27" s="42">
        <f t="shared" si="29"/>
        <v>0.158</v>
      </c>
      <c r="BX27" s="121">
        <f>+'[1]Under 5'!AN21+'[1]5 through 17'!AN21</f>
        <v>1869115</v>
      </c>
      <c r="BY27" s="146">
        <f>'Children in Poverty (2)'!BX27*BW27</f>
        <v>295320.17</v>
      </c>
      <c r="BZ27" s="42">
        <f t="shared" si="30"/>
        <v>0.13900000000000001</v>
      </c>
      <c r="CA27" s="119">
        <f>+'[1]Under 5'!AI21+'[1]5 through 17'!AI21</f>
        <v>1845996</v>
      </c>
      <c r="CB27" s="146">
        <f>'Children in Poverty (2)'!CA27*BZ27</f>
        <v>256593.44400000002</v>
      </c>
      <c r="CC27" s="5"/>
      <c r="CD27" s="42">
        <f t="shared" si="7"/>
        <v>0.14799999999999999</v>
      </c>
      <c r="CE27" s="119">
        <f>+'[1]Under 5'!AO21+'[1]5 through 17'!AO21</f>
        <v>1870422</v>
      </c>
      <c r="CF27" s="148">
        <f>'Children in Poverty (2)'!CE27*CD27</f>
        <v>276822.45600000001</v>
      </c>
      <c r="CG27" s="181">
        <f t="shared" si="8"/>
        <v>0.14499999999999999</v>
      </c>
      <c r="CH27" s="119">
        <f>+'[1]Under 5'!AJ21+'[1]5 through 17'!AJ21</f>
        <v>1855025</v>
      </c>
      <c r="CI27" s="146">
        <f>'Children in Poverty (2)'!CG27*CH27</f>
        <v>268978.625</v>
      </c>
      <c r="CJ27" s="5"/>
      <c r="CK27" s="42">
        <f t="shared" si="17"/>
        <v>0.14300000000000002</v>
      </c>
      <c r="CL27" s="119">
        <f>+'[1]Under 5'!AP21+'[1]5 through 17'!AP21</f>
        <v>1870123</v>
      </c>
      <c r="CM27" s="148">
        <f>'Children in Poverty (2)'!CL27*CK27</f>
        <v>267427.58900000004</v>
      </c>
      <c r="CN27" s="181">
        <f t="shared" si="18"/>
        <v>0.153</v>
      </c>
      <c r="CO27" s="119">
        <f>+'[1]Under 5'!AK21+'[1]5 through 17'!AK21</f>
        <v>1857585</v>
      </c>
      <c r="CP27" s="146">
        <f>'Children in Poverty (2)'!CO27*CN27</f>
        <v>284210.505</v>
      </c>
      <c r="CQ27"/>
      <c r="CR27" s="42">
        <f t="shared" si="19"/>
        <v>0.14000000000000001</v>
      </c>
      <c r="CS27" s="119">
        <f>+'[1]Under 5'!AQ21+'[1]5 through 17'!AQ21</f>
        <v>1869176</v>
      </c>
      <c r="CT27" s="148">
        <f>'Children in Poverty (2)'!CS27*CR27</f>
        <v>261684.64</v>
      </c>
      <c r="CU27" s="181">
        <f t="shared" si="20"/>
        <v>0.153</v>
      </c>
      <c r="CV27" s="119">
        <f>+'[1]Under 5'!AL21+'[1]5 through 17'!AL21</f>
        <v>1861323</v>
      </c>
      <c r="CW27" s="146">
        <f>'Children in Poverty (2)'!CV27*CU27</f>
        <v>284782.41899999999</v>
      </c>
      <c r="CX27"/>
      <c r="CY27" s="181">
        <f t="shared" si="21"/>
        <v>0.13699999999999998</v>
      </c>
      <c r="CZ27" s="217">
        <f>+'[2]Under 5'!$AR21+'[2]5 through 17'!$AR21</f>
        <v>1865959</v>
      </c>
      <c r="DA27" s="146">
        <f>'Children in Poverty (2)'!CZ27*CY27</f>
        <v>255636.38299999997</v>
      </c>
      <c r="DB27" s="181">
        <f t="shared" si="22"/>
        <v>0.157</v>
      </c>
      <c r="DC27" s="217">
        <f>+'[2]Under 5'!$AM21+'[2]5 through 17'!$AM21</f>
        <v>1864535</v>
      </c>
      <c r="DD27" s="146">
        <f>'Children in Poverty (2)'!DC27*DB27</f>
        <v>292731.995</v>
      </c>
      <c r="DE27"/>
      <c r="DF27" s="181">
        <f t="shared" si="23"/>
        <v>0.13400000000000001</v>
      </c>
      <c r="DG27" s="217">
        <f>+'[2]Under 5'!$AS21+'[2]5 through 17'!$AS21</f>
        <v>1860793</v>
      </c>
      <c r="DH27" s="146">
        <f>'Children in Poverty (2)'!DG27*DF27</f>
        <v>249346.26200000002</v>
      </c>
      <c r="DI27" s="181">
        <f t="shared" si="24"/>
        <v>0.158</v>
      </c>
      <c r="DJ27" s="217">
        <f>+'[2]Under 5'!$AN21+'[2]5 through 17'!$AN21</f>
        <v>1869115</v>
      </c>
      <c r="DK27" s="146">
        <f>'Children in Poverty (2)'!DJ27*DI27</f>
        <v>295320.17</v>
      </c>
      <c r="DL27" s="311">
        <f t="shared" si="3"/>
        <v>38773.078999999969</v>
      </c>
      <c r="DM27" s="311">
        <f t="shared" si="9"/>
        <v>38726.725999999966</v>
      </c>
      <c r="DN27" s="311">
        <f t="shared" si="4"/>
        <v>7843.8310000000056</v>
      </c>
      <c r="DO27" s="236">
        <f t="shared" si="25"/>
        <v>-18497.713999999978</v>
      </c>
      <c r="DP27" s="236">
        <f t="shared" si="26"/>
        <v>2588.1749999999884</v>
      </c>
      <c r="DQ27" s="236">
        <f t="shared" si="0"/>
        <v>45973.907999999967</v>
      </c>
    </row>
    <row r="28" spans="1:121" s="220" customFormat="1">
      <c r="A28" s="38" t="s">
        <v>29</v>
      </c>
      <c r="B28" s="93">
        <v>26.2</v>
      </c>
      <c r="C28" s="107">
        <v>26</v>
      </c>
      <c r="D28" s="93">
        <v>27.75</v>
      </c>
      <c r="E28" s="93">
        <v>29.5</v>
      </c>
      <c r="F28" s="93">
        <v>31.25</v>
      </c>
      <c r="G28" s="93">
        <v>33</v>
      </c>
      <c r="H28" s="93">
        <v>31.5</v>
      </c>
      <c r="I28" s="93">
        <v>30</v>
      </c>
      <c r="J28" s="93">
        <v>30</v>
      </c>
      <c r="K28" s="93">
        <v>25</v>
      </c>
      <c r="L28" s="93">
        <v>24</v>
      </c>
      <c r="M28" s="93">
        <v>26</v>
      </c>
      <c r="N28" s="108">
        <v>24.3</v>
      </c>
      <c r="O28" s="107">
        <v>23</v>
      </c>
      <c r="P28" s="93">
        <v>25</v>
      </c>
      <c r="Q28" s="107">
        <v>23.1</v>
      </c>
      <c r="R28" s="93">
        <v>25.5</v>
      </c>
      <c r="S28" s="93">
        <v>27.9</v>
      </c>
      <c r="T28" s="107">
        <v>24.4</v>
      </c>
      <c r="U28" s="93">
        <v>21.1</v>
      </c>
      <c r="V28" s="93">
        <v>27.7</v>
      </c>
      <c r="W28" s="107">
        <v>23.9</v>
      </c>
      <c r="X28" s="93">
        <v>25.6</v>
      </c>
      <c r="Y28" s="93">
        <v>27.3</v>
      </c>
      <c r="Z28" s="107">
        <v>23.6</v>
      </c>
      <c r="AA28" s="93">
        <v>25.2</v>
      </c>
      <c r="AB28" s="93">
        <v>26.8</v>
      </c>
      <c r="AC28" s="107">
        <v>21.4</v>
      </c>
      <c r="AD28" s="93">
        <v>22.8</v>
      </c>
      <c r="AE28" s="93">
        <v>24.2</v>
      </c>
      <c r="AF28" s="107">
        <v>21.3</v>
      </c>
      <c r="AG28" s="93">
        <v>23</v>
      </c>
      <c r="AH28" s="93">
        <v>24.7</v>
      </c>
      <c r="AI28" s="107">
        <v>22.700000000000003</v>
      </c>
      <c r="AJ28" s="93">
        <v>23.6</v>
      </c>
      <c r="AK28" s="93">
        <v>24.5</v>
      </c>
      <c r="AL28" s="107">
        <v>23.7</v>
      </c>
      <c r="AM28" s="93">
        <v>25.5</v>
      </c>
      <c r="AN28" s="93">
        <v>27.3</v>
      </c>
      <c r="AO28" s="107">
        <v>24.1</v>
      </c>
      <c r="AP28" s="93">
        <v>25.8</v>
      </c>
      <c r="AQ28" s="93">
        <v>27.5</v>
      </c>
      <c r="AR28" s="133">
        <v>23</v>
      </c>
      <c r="AS28" s="139">
        <v>24.6</v>
      </c>
      <c r="AT28" s="134">
        <v>26.200000000000003</v>
      </c>
      <c r="AU28" s="157">
        <f t="shared" si="27"/>
        <v>26</v>
      </c>
      <c r="AV28" s="139">
        <v>27</v>
      </c>
      <c r="AW28" s="158">
        <f t="shared" si="28"/>
        <v>28</v>
      </c>
      <c r="AX28" s="157">
        <v>23.2</v>
      </c>
      <c r="AY28" s="139">
        <v>24.7</v>
      </c>
      <c r="AZ28" s="158">
        <v>26.2</v>
      </c>
      <c r="BA28" s="164">
        <v>23.4</v>
      </c>
      <c r="BB28" s="164">
        <v>25.2</v>
      </c>
      <c r="BC28" s="164">
        <v>27</v>
      </c>
      <c r="BD28" s="157">
        <v>22.2</v>
      </c>
      <c r="BE28" s="139">
        <v>24</v>
      </c>
      <c r="BF28" s="158">
        <v>25.8</v>
      </c>
      <c r="BG28" s="157">
        <v>24.099999999999998</v>
      </c>
      <c r="BH28" s="139">
        <v>25.9</v>
      </c>
      <c r="BI28" s="158">
        <v>27.7</v>
      </c>
      <c r="BJ28" s="203">
        <v>22.4</v>
      </c>
      <c r="BK28" s="203">
        <v>24.5</v>
      </c>
      <c r="BL28" s="203">
        <v>26.6</v>
      </c>
      <c r="BM28" s="203">
        <v>18.200000000000003</v>
      </c>
      <c r="BN28" s="164">
        <v>20.100000000000001</v>
      </c>
      <c r="BO28" s="203">
        <v>22</v>
      </c>
      <c r="BP28" s="43">
        <f t="shared" si="15"/>
        <v>0.27</v>
      </c>
      <c r="BQ28" s="123">
        <f>+'[1]Under 5'!AM22+'[1]5 through 17'!AM22</f>
        <v>381678</v>
      </c>
      <c r="BR28" s="85">
        <f>'Children in Poverty (2)'!BQ28*BP28</f>
        <v>103053.06000000001</v>
      </c>
      <c r="BS28" s="43">
        <f t="shared" si="16"/>
        <v>0.23</v>
      </c>
      <c r="BT28" s="123">
        <f>+'[1]Under 5'!AH22+'[1]5 through 17'!AH22</f>
        <v>390130</v>
      </c>
      <c r="BU28" s="150">
        <f>'Children in Poverty (2)'!BT28*BS28</f>
        <v>89729.900000000009</v>
      </c>
      <c r="BV28" s="72"/>
      <c r="BW28" s="43">
        <f>AY28/100</f>
        <v>0.247</v>
      </c>
      <c r="BX28" s="122">
        <f>+'[1]Under 5'!AN22+'[1]5 through 17'!AN22</f>
        <v>380147</v>
      </c>
      <c r="BY28" s="150">
        <f>'Children in Poverty (2)'!BX28*BW28</f>
        <v>93896.308999999994</v>
      </c>
      <c r="BZ28" s="43">
        <v>0.2</v>
      </c>
      <c r="CA28" s="123">
        <f>+'[1]Under 5'!AI22+'[1]5 through 17'!AI22</f>
        <v>389001</v>
      </c>
      <c r="CB28" s="150">
        <f>'Children in Poverty (2)'!CA28*BZ28</f>
        <v>77800.2</v>
      </c>
      <c r="CC28" s="72"/>
      <c r="CD28" s="43">
        <f t="shared" si="7"/>
        <v>0.252</v>
      </c>
      <c r="CE28" s="123">
        <f>+'[1]Under 5'!AO22+'[1]5 through 17'!AO22</f>
        <v>379596</v>
      </c>
      <c r="CF28" s="149">
        <f>'Children in Poverty (2)'!CE28*CD28</f>
        <v>95658.191999999995</v>
      </c>
      <c r="CG28" s="221">
        <f t="shared" si="8"/>
        <v>0.255</v>
      </c>
      <c r="CH28" s="123">
        <f>+'[1]Under 5'!AJ22+'[1]5 through 17'!AJ22</f>
        <v>387224</v>
      </c>
      <c r="CI28" s="150">
        <f>'Children in Poverty (2)'!CG28*CH28</f>
        <v>98742.12</v>
      </c>
      <c r="CJ28" s="72"/>
      <c r="CK28" s="43">
        <f t="shared" si="17"/>
        <v>0.24</v>
      </c>
      <c r="CL28" s="123">
        <f>+'[1]Under 5'!AP22+'[1]5 through 17'!AP22</f>
        <v>375068</v>
      </c>
      <c r="CM28" s="149">
        <f>'Children in Poverty (2)'!CL28*CK28</f>
        <v>90016.319999999992</v>
      </c>
      <c r="CN28" s="221">
        <f t="shared" si="18"/>
        <v>0.25800000000000001</v>
      </c>
      <c r="CO28" s="123">
        <f>+'[1]Under 5'!AK22+'[1]5 through 17'!AK22</f>
        <v>385283</v>
      </c>
      <c r="CP28" s="150">
        <f>'Children in Poverty (2)'!CO28*CN28</f>
        <v>99403.013999999996</v>
      </c>
      <c r="CQ28" s="1"/>
      <c r="CR28" s="43">
        <f t="shared" si="19"/>
        <v>0.25900000000000001</v>
      </c>
      <c r="CS28" s="123">
        <f>+'[1]Under 5'!AQ22+'[1]5 through 17'!AQ22</f>
        <v>369718</v>
      </c>
      <c r="CT28" s="149">
        <f>'Children in Poverty (2)'!CS28*CR28</f>
        <v>95756.962</v>
      </c>
      <c r="CU28" s="221">
        <f t="shared" si="20"/>
        <v>0.24600000000000002</v>
      </c>
      <c r="CV28" s="123">
        <f>+'[1]Under 5'!AL22+'[1]5 through 17'!AL22</f>
        <v>384030</v>
      </c>
      <c r="CW28" s="150">
        <f>'Children in Poverty (2)'!CV28*CU28</f>
        <v>94471.38</v>
      </c>
      <c r="CX28" s="1"/>
      <c r="CY28" s="221">
        <f t="shared" si="21"/>
        <v>0.245</v>
      </c>
      <c r="CZ28" s="222">
        <f>+'[2]Under 5'!$AR22+'[2]5 through 17'!$AR22</f>
        <v>364436</v>
      </c>
      <c r="DA28" s="150">
        <f>'Children in Poverty (2)'!CZ28*CY28</f>
        <v>89286.819999999992</v>
      </c>
      <c r="DB28" s="221">
        <f t="shared" si="22"/>
        <v>0.27</v>
      </c>
      <c r="DC28" s="222">
        <f>+'[2]Under 5'!$AM22+'[2]5 through 17'!$AM22</f>
        <v>381678</v>
      </c>
      <c r="DD28" s="150">
        <f>'Children in Poverty (2)'!DC28*DB28</f>
        <v>103053.06000000001</v>
      </c>
      <c r="DE28" s="1"/>
      <c r="DF28" s="221">
        <f t="shared" si="23"/>
        <v>0.20100000000000001</v>
      </c>
      <c r="DG28" s="222">
        <f>+'[2]Under 5'!$AS22+'[2]5 through 17'!$AS22</f>
        <v>359567</v>
      </c>
      <c r="DH28" s="150">
        <f>'Children in Poverty (2)'!DG28*DF28</f>
        <v>72272.967000000004</v>
      </c>
      <c r="DI28" s="221">
        <f t="shared" si="24"/>
        <v>0.247</v>
      </c>
      <c r="DJ28" s="222">
        <f>+'[2]Under 5'!$AN22+'[2]5 through 17'!$AN22</f>
        <v>380147</v>
      </c>
      <c r="DK28" s="150">
        <f>'Children in Poverty (2)'!DJ28*DI28</f>
        <v>93896.308999999994</v>
      </c>
      <c r="DL28" s="312">
        <f t="shared" si="3"/>
        <v>13323.160000000003</v>
      </c>
      <c r="DM28" s="312">
        <f t="shared" si="9"/>
        <v>16096.108999999997</v>
      </c>
      <c r="DN28" s="312">
        <f t="shared" si="4"/>
        <v>-3083.9279999999999</v>
      </c>
      <c r="DO28" s="237">
        <f t="shared" si="25"/>
        <v>1761.8830000000016</v>
      </c>
      <c r="DP28" s="237">
        <f t="shared" si="26"/>
        <v>-9156.7510000000184</v>
      </c>
      <c r="DQ28" s="237">
        <f t="shared" si="0"/>
        <v>21623.34199999999</v>
      </c>
    </row>
    <row r="29" spans="1:121">
      <c r="A29" s="39" t="s">
        <v>31</v>
      </c>
      <c r="B29" s="94">
        <v>11.4</v>
      </c>
      <c r="C29" s="109">
        <v>15</v>
      </c>
      <c r="D29" s="94">
        <v>15.25</v>
      </c>
      <c r="E29" s="94">
        <v>15.5</v>
      </c>
      <c r="F29" s="94">
        <v>15.75</v>
      </c>
      <c r="G29" s="94">
        <v>16</v>
      </c>
      <c r="H29" s="94">
        <v>14.5</v>
      </c>
      <c r="I29" s="94">
        <v>13</v>
      </c>
      <c r="J29" s="94">
        <v>15</v>
      </c>
      <c r="K29" s="94">
        <v>16</v>
      </c>
      <c r="L29" s="94">
        <v>15</v>
      </c>
      <c r="M29" s="94">
        <v>13</v>
      </c>
      <c r="N29" s="110">
        <v>11.8</v>
      </c>
      <c r="O29" s="109">
        <v>9</v>
      </c>
      <c r="P29" s="94">
        <v>10</v>
      </c>
      <c r="Q29" s="109">
        <v>11.6</v>
      </c>
      <c r="R29" s="94">
        <v>13.8</v>
      </c>
      <c r="S29" s="94">
        <v>16.100000000000001</v>
      </c>
      <c r="T29" s="109">
        <v>11.2</v>
      </c>
      <c r="U29" s="94">
        <v>8.8000000000000007</v>
      </c>
      <c r="V29" s="94">
        <v>13.6</v>
      </c>
      <c r="W29" s="109">
        <v>12.7</v>
      </c>
      <c r="X29" s="94">
        <v>14.5</v>
      </c>
      <c r="Y29" s="94">
        <v>16.3</v>
      </c>
      <c r="Z29" s="109">
        <v>12.7</v>
      </c>
      <c r="AA29" s="94">
        <v>15.1</v>
      </c>
      <c r="AB29" s="94">
        <v>17.5</v>
      </c>
      <c r="AC29" s="109">
        <v>9.8000000000000007</v>
      </c>
      <c r="AD29" s="94">
        <v>11.5</v>
      </c>
      <c r="AE29" s="94">
        <v>13.2</v>
      </c>
      <c r="AF29" s="109">
        <v>9.3000000000000007</v>
      </c>
      <c r="AG29" s="94">
        <v>11</v>
      </c>
      <c r="AH29" s="94">
        <v>12.7</v>
      </c>
      <c r="AI29" s="109">
        <v>11.9</v>
      </c>
      <c r="AJ29" s="94">
        <v>12.8</v>
      </c>
      <c r="AK29" s="94">
        <v>13.700000000000001</v>
      </c>
      <c r="AL29" s="109">
        <v>11.3</v>
      </c>
      <c r="AM29" s="94">
        <v>12.9</v>
      </c>
      <c r="AN29" s="94">
        <v>14.5</v>
      </c>
      <c r="AO29" s="109">
        <v>12.4</v>
      </c>
      <c r="AP29" s="94">
        <v>14.5</v>
      </c>
      <c r="AQ29" s="94">
        <v>16.600000000000001</v>
      </c>
      <c r="AR29" s="135">
        <v>12.4</v>
      </c>
      <c r="AS29" s="140">
        <v>13.9</v>
      </c>
      <c r="AT29" s="136">
        <v>15.4</v>
      </c>
      <c r="AU29" s="160">
        <f>+AV29-1.4</f>
        <v>10.7</v>
      </c>
      <c r="AV29" s="140">
        <v>12.1</v>
      </c>
      <c r="AW29" s="162">
        <f>+AV29+1.4</f>
        <v>13.5</v>
      </c>
      <c r="AX29" s="160">
        <v>13.600000000000001</v>
      </c>
      <c r="AY29" s="140">
        <v>15.8</v>
      </c>
      <c r="AZ29" s="175">
        <v>18</v>
      </c>
      <c r="BA29" s="136">
        <v>13.399999999999999</v>
      </c>
      <c r="BB29" s="136">
        <v>15.2</v>
      </c>
      <c r="BC29" s="136">
        <v>17</v>
      </c>
      <c r="BD29" s="160">
        <v>11.899999999999999</v>
      </c>
      <c r="BE29" s="140">
        <v>14.1</v>
      </c>
      <c r="BF29" s="175">
        <v>16.3</v>
      </c>
      <c r="BG29" s="160">
        <v>12.4</v>
      </c>
      <c r="BH29" s="140">
        <v>14.9</v>
      </c>
      <c r="BI29" s="175">
        <v>17.399999999999999</v>
      </c>
      <c r="BJ29" s="162">
        <v>12</v>
      </c>
      <c r="BK29" s="162">
        <v>14.1</v>
      </c>
      <c r="BL29" s="162">
        <v>16.2</v>
      </c>
      <c r="BM29" s="162">
        <v>10.8</v>
      </c>
      <c r="BN29" s="136">
        <v>13</v>
      </c>
      <c r="BO29" s="162">
        <v>15.2</v>
      </c>
      <c r="BP29" s="45">
        <f t="shared" si="15"/>
        <v>0.121</v>
      </c>
      <c r="BQ29" s="119">
        <f>+'[1]Under 5'!AM25+'[1]5 through 17'!AM25</f>
        <v>188132</v>
      </c>
      <c r="BR29" s="86">
        <f>'Children in Poverty (2)'!BQ29*BP29</f>
        <v>22763.971999999998</v>
      </c>
      <c r="BS29" s="45">
        <f t="shared" si="16"/>
        <v>0.11</v>
      </c>
      <c r="BT29" s="119">
        <f>+'[1]Under 5'!AH25+'[1]5 through 17'!AH25</f>
        <v>182591</v>
      </c>
      <c r="BU29" s="151">
        <f>'Children in Poverty (2)'!BT29*BS29</f>
        <v>20085.009999999998</v>
      </c>
      <c r="BV29" s="5"/>
      <c r="BW29" s="45">
        <f>AY29/100</f>
        <v>0.158</v>
      </c>
      <c r="BX29" s="121">
        <f>+'[1]Under 5'!AN25+'[1]5 through 17'!AN25</f>
        <v>186543</v>
      </c>
      <c r="BY29" s="146">
        <f>'Children in Poverty (2)'!BX29*BW29</f>
        <v>29473.794000000002</v>
      </c>
      <c r="BZ29" s="45">
        <f>AJ29/100</f>
        <v>0.128</v>
      </c>
      <c r="CA29" s="119">
        <f>+'[1]Under 5'!AI25+'[1]5 through 17'!AI25</f>
        <v>185688</v>
      </c>
      <c r="CB29" s="146">
        <f>'Children in Poverty (2)'!CA29*BZ29</f>
        <v>23768.064000000002</v>
      </c>
      <c r="CC29" s="5"/>
      <c r="CD29" s="42">
        <f t="shared" si="7"/>
        <v>0.152</v>
      </c>
      <c r="CE29" s="119">
        <f>+'[1]Under 5'!AO25+'[1]5 through 17'!AO25</f>
        <v>186266</v>
      </c>
      <c r="CF29" s="148">
        <f>'Children in Poverty (2)'!CE29*CD29</f>
        <v>28312.432000000001</v>
      </c>
      <c r="CG29" s="181">
        <f t="shared" si="8"/>
        <v>0.129</v>
      </c>
      <c r="CH29" s="119">
        <f>+'[1]Under 5'!AJ25+'[1]5 through 17'!AJ25</f>
        <v>187902</v>
      </c>
      <c r="CI29" s="151">
        <f>'Children in Poverty (2)'!CG29*CH29</f>
        <v>24239.358</v>
      </c>
      <c r="CJ29" s="5"/>
      <c r="CK29" s="42">
        <f t="shared" si="17"/>
        <v>0.14099999999999999</v>
      </c>
      <c r="CL29" s="119">
        <f>+'[1]Under 5'!AP25+'[1]5 through 17'!AP25</f>
        <v>187327</v>
      </c>
      <c r="CM29" s="148">
        <f>'Children in Poverty (2)'!CL29*CK29</f>
        <v>26413.106999999996</v>
      </c>
      <c r="CN29" s="181">
        <f t="shared" si="18"/>
        <v>0.14499999999999999</v>
      </c>
      <c r="CO29" s="119">
        <f>+'[1]Under 5'!AK25+'[1]5 through 17'!AK25</f>
        <v>188329</v>
      </c>
      <c r="CP29" s="151">
        <f>'Children in Poverty (2)'!CO29*CN29</f>
        <v>27307.704999999998</v>
      </c>
      <c r="CQ29"/>
      <c r="CR29" s="42">
        <f t="shared" si="19"/>
        <v>0.14899999999999999</v>
      </c>
      <c r="CS29" s="119">
        <f>+'[1]Under 5'!AQ25+'[1]5 through 17'!AQ25</f>
        <v>184928</v>
      </c>
      <c r="CT29" s="148">
        <f>'Children in Poverty (2)'!CS29*CR29</f>
        <v>27554.271999999997</v>
      </c>
      <c r="CU29" s="181">
        <f t="shared" si="20"/>
        <v>0.13900000000000001</v>
      </c>
      <c r="CV29" s="119">
        <f>+'[1]Under 5'!AL25+'[1]5 through 17'!AL25</f>
        <v>188162</v>
      </c>
      <c r="CW29" s="151">
        <f>'Children in Poverty (2)'!CV29*CU29</f>
        <v>26154.518000000004</v>
      </c>
      <c r="CX29"/>
      <c r="CY29" s="181">
        <f t="shared" si="21"/>
        <v>0.14099999999999999</v>
      </c>
      <c r="CZ29" s="217">
        <f>+'[2]Under 5'!$AR25+'[2]5 through 17'!$AR25</f>
        <v>182696</v>
      </c>
      <c r="DA29" s="151">
        <f>'Children in Poverty (2)'!CZ29*CY29</f>
        <v>25760.135999999999</v>
      </c>
      <c r="DB29" s="181">
        <f t="shared" si="22"/>
        <v>0.121</v>
      </c>
      <c r="DC29" s="217">
        <f>+'[2]Under 5'!$AM25+'[2]5 through 17'!$AM25</f>
        <v>188132</v>
      </c>
      <c r="DD29" s="151">
        <f>'Children in Poverty (2)'!DC29*DB29</f>
        <v>22763.971999999998</v>
      </c>
      <c r="DE29"/>
      <c r="DF29" s="181">
        <f t="shared" si="23"/>
        <v>0.13</v>
      </c>
      <c r="DG29" s="217">
        <f>+'[2]Under 5'!$AS25+'[2]5 through 17'!$AS25</f>
        <v>179983</v>
      </c>
      <c r="DH29" s="151">
        <f>'Children in Poverty (2)'!DG29*DF29</f>
        <v>23397.79</v>
      </c>
      <c r="DI29" s="181">
        <f t="shared" si="24"/>
        <v>0.158</v>
      </c>
      <c r="DJ29" s="217">
        <f>+'[2]Under 5'!$AN25+'[2]5 through 17'!$AN25</f>
        <v>186543</v>
      </c>
      <c r="DK29" s="151">
        <f>'Children in Poverty (2)'!DJ29*DI29</f>
        <v>29473.794000000002</v>
      </c>
      <c r="DL29" s="311">
        <f t="shared" si="3"/>
        <v>2678.9619999999995</v>
      </c>
      <c r="DM29" s="311">
        <f t="shared" si="9"/>
        <v>5705.73</v>
      </c>
      <c r="DN29" s="311">
        <f t="shared" si="4"/>
        <v>4073.0740000000005</v>
      </c>
      <c r="DO29" s="236">
        <f t="shared" si="25"/>
        <v>-1161.362000000001</v>
      </c>
      <c r="DP29" s="236">
        <f t="shared" si="26"/>
        <v>6709.8220000000038</v>
      </c>
      <c r="DQ29" s="236">
        <f t="shared" si="0"/>
        <v>6076.0040000000008</v>
      </c>
    </row>
    <row r="30" spans="1:121">
      <c r="A30" s="35" t="s">
        <v>32</v>
      </c>
      <c r="B30" s="92">
        <v>22</v>
      </c>
      <c r="C30" s="100">
        <v>23</v>
      </c>
      <c r="D30" s="92">
        <v>24.25</v>
      </c>
      <c r="E30" s="92">
        <v>25.5</v>
      </c>
      <c r="F30" s="92">
        <v>26.75</v>
      </c>
      <c r="G30" s="92">
        <v>28</v>
      </c>
      <c r="H30" s="92">
        <v>26.5</v>
      </c>
      <c r="I30" s="92">
        <v>25</v>
      </c>
      <c r="J30" s="92">
        <v>24</v>
      </c>
      <c r="K30" s="92">
        <v>23</v>
      </c>
      <c r="L30" s="92">
        <v>23</v>
      </c>
      <c r="M30" s="92">
        <v>23</v>
      </c>
      <c r="N30" s="99">
        <v>19.3</v>
      </c>
      <c r="O30" s="100">
        <v>19</v>
      </c>
      <c r="P30" s="92">
        <v>20</v>
      </c>
      <c r="Q30" s="100">
        <v>19.2</v>
      </c>
      <c r="R30" s="92">
        <v>21.2</v>
      </c>
      <c r="S30" s="92">
        <v>23.2</v>
      </c>
      <c r="T30" s="100">
        <v>20.3</v>
      </c>
      <c r="U30" s="92">
        <v>18.3</v>
      </c>
      <c r="V30" s="92">
        <v>22.3</v>
      </c>
      <c r="W30" s="100">
        <v>19.3</v>
      </c>
      <c r="X30" s="92">
        <v>20.3</v>
      </c>
      <c r="Y30" s="92">
        <v>21.3</v>
      </c>
      <c r="Z30" s="100">
        <v>18.600000000000001</v>
      </c>
      <c r="AA30" s="92">
        <v>19.5</v>
      </c>
      <c r="AB30" s="92">
        <v>20.399999999999999</v>
      </c>
      <c r="AC30" s="100">
        <v>19.2</v>
      </c>
      <c r="AD30" s="92">
        <v>20.2</v>
      </c>
      <c r="AE30" s="92">
        <v>21.2</v>
      </c>
      <c r="AF30" s="100">
        <v>19.900000000000002</v>
      </c>
      <c r="AG30" s="92">
        <v>20.8</v>
      </c>
      <c r="AH30" s="92">
        <v>21.7</v>
      </c>
      <c r="AI30" s="100">
        <v>22.5</v>
      </c>
      <c r="AJ30" s="92">
        <v>23.4</v>
      </c>
      <c r="AK30" s="92">
        <v>24.299999999999997</v>
      </c>
      <c r="AL30" s="100">
        <v>23.299999999999997</v>
      </c>
      <c r="AM30" s="92">
        <v>24.4</v>
      </c>
      <c r="AN30" s="92">
        <v>25.5</v>
      </c>
      <c r="AO30" s="100">
        <v>25.9</v>
      </c>
      <c r="AP30" s="92">
        <v>27.2</v>
      </c>
      <c r="AQ30" s="92">
        <v>28.5</v>
      </c>
      <c r="AR30" s="131">
        <v>26.1</v>
      </c>
      <c r="AS30" s="138">
        <v>27</v>
      </c>
      <c r="AT30" s="132">
        <v>27.9</v>
      </c>
      <c r="AU30" s="155">
        <f t="shared" ref="AU30:AU41" si="31">+AV30-1.4</f>
        <v>25.1</v>
      </c>
      <c r="AV30" s="138">
        <v>26.5</v>
      </c>
      <c r="AW30" s="159">
        <f t="shared" ref="AW30:AW41" si="32">+AV30+1.4</f>
        <v>27.9</v>
      </c>
      <c r="AX30" s="155">
        <v>24.8</v>
      </c>
      <c r="AY30" s="138">
        <v>25.6</v>
      </c>
      <c r="AZ30" s="174">
        <v>26.400000000000002</v>
      </c>
      <c r="BA30" s="132">
        <v>23.7</v>
      </c>
      <c r="BB30" s="132">
        <v>24.7</v>
      </c>
      <c r="BC30" s="132">
        <v>25.7</v>
      </c>
      <c r="BD30" s="155">
        <v>22.8</v>
      </c>
      <c r="BE30" s="138">
        <v>23.6</v>
      </c>
      <c r="BF30" s="174">
        <v>24.400000000000002</v>
      </c>
      <c r="BG30" s="155">
        <v>19.900000000000002</v>
      </c>
      <c r="BH30" s="138">
        <v>20.8</v>
      </c>
      <c r="BI30" s="174">
        <v>21.7</v>
      </c>
      <c r="BJ30" s="159">
        <v>19.200000000000003</v>
      </c>
      <c r="BK30" s="159">
        <v>20.100000000000001</v>
      </c>
      <c r="BL30" s="159">
        <v>21</v>
      </c>
      <c r="BM30" s="159">
        <v>18</v>
      </c>
      <c r="BN30" s="132">
        <v>19.100000000000001</v>
      </c>
      <c r="BO30" s="159">
        <v>20.200000000000003</v>
      </c>
      <c r="BP30" s="45">
        <f t="shared" si="15"/>
        <v>0.26500000000000001</v>
      </c>
      <c r="BQ30" s="119">
        <f>+'[1]Under 5'!AM26+'[1]5 through 17'!AM26</f>
        <v>1616814</v>
      </c>
      <c r="BR30" s="81">
        <f>'Children in Poverty (2)'!BQ30*BP30</f>
        <v>428455.71</v>
      </c>
      <c r="BS30" s="45">
        <f t="shared" si="16"/>
        <v>0.20800000000000002</v>
      </c>
      <c r="BT30" s="119">
        <f>+'[1]Under 5'!AH26+'[1]5 through 17'!AH26</f>
        <v>1628092</v>
      </c>
      <c r="BU30" s="146">
        <f>'Children in Poverty (2)'!BT30*BS30</f>
        <v>338643.13600000006</v>
      </c>
      <c r="BV30" s="5"/>
      <c r="BW30" s="45">
        <f t="shared" ref="BW30:BW40" si="33">AY30/100</f>
        <v>0.25600000000000001</v>
      </c>
      <c r="BX30" s="121">
        <f>+'[1]Under 5'!AN26+'[1]5 through 17'!AN26</f>
        <v>1621692</v>
      </c>
      <c r="BY30" s="146">
        <f>'Children in Poverty (2)'!BX30*BW30</f>
        <v>415153.152</v>
      </c>
      <c r="BZ30" s="45">
        <f>AJ30/100</f>
        <v>0.23399999999999999</v>
      </c>
      <c r="CA30" s="119">
        <f>+'[1]Under 5'!AI26+'[1]5 through 17'!AI26</f>
        <v>1626539</v>
      </c>
      <c r="CB30" s="146">
        <f>'Children in Poverty (2)'!CA30*BZ30</f>
        <v>380610.12599999999</v>
      </c>
      <c r="CC30" s="5"/>
      <c r="CD30" s="42">
        <f t="shared" si="7"/>
        <v>0.247</v>
      </c>
      <c r="CE30" s="119">
        <f>+'[1]Under 5'!AO26+'[1]5 through 17'!AO26</f>
        <v>1622850</v>
      </c>
      <c r="CF30" s="148">
        <f>'Children in Poverty (2)'!CE30*CD30</f>
        <v>400843.95</v>
      </c>
      <c r="CG30" s="181">
        <f t="shared" si="8"/>
        <v>0.24399999999999999</v>
      </c>
      <c r="CH30" s="119">
        <f>+'[1]Under 5'!AJ26+'[1]5 through 17'!AJ26</f>
        <v>1628563</v>
      </c>
      <c r="CI30" s="146">
        <f>'Children in Poverty (2)'!CG30*CH30</f>
        <v>397369.37199999997</v>
      </c>
      <c r="CJ30" s="5"/>
      <c r="CK30" s="42">
        <f t="shared" si="17"/>
        <v>0.23600000000000002</v>
      </c>
      <c r="CL30" s="119">
        <f>+'[1]Under 5'!AP26+'[1]5 through 17'!AP26</f>
        <v>1631492</v>
      </c>
      <c r="CM30" s="148">
        <f>'Children in Poverty (2)'!CL30*CK30</f>
        <v>385032.11200000002</v>
      </c>
      <c r="CN30" s="181">
        <f t="shared" si="18"/>
        <v>0.27200000000000002</v>
      </c>
      <c r="CO30" s="119">
        <f>+'[1]Under 5'!AK26+'[1]5 through 17'!AK26</f>
        <v>1616353</v>
      </c>
      <c r="CP30" s="146">
        <f>'Children in Poverty (2)'!CO30*CN30</f>
        <v>439648.016</v>
      </c>
      <c r="CQ30"/>
      <c r="CR30" s="42">
        <f t="shared" si="19"/>
        <v>0.20800000000000002</v>
      </c>
      <c r="CS30" s="119">
        <f>+'[1]Under 5'!AQ26+'[1]5 through 17'!AQ26</f>
        <v>1633490</v>
      </c>
      <c r="CT30" s="148">
        <f>'Children in Poverty (2)'!CS30*CR30</f>
        <v>339765.92000000004</v>
      </c>
      <c r="CU30" s="181">
        <f t="shared" si="20"/>
        <v>0.27</v>
      </c>
      <c r="CV30" s="119">
        <f>+'[1]Under 5'!AL26+'[1]5 through 17'!AL26</f>
        <v>1617149</v>
      </c>
      <c r="CW30" s="146">
        <f>'Children in Poverty (2)'!CV30*CU30</f>
        <v>436630.23000000004</v>
      </c>
      <c r="CX30"/>
      <c r="CY30" s="181">
        <f t="shared" si="21"/>
        <v>0.20100000000000001</v>
      </c>
      <c r="CZ30" s="217">
        <f>+'[2]Under 5'!$AR26+'[2]5 through 17'!$AR26</f>
        <v>1637590</v>
      </c>
      <c r="DA30" s="146">
        <f>'Children in Poverty (2)'!CZ30*CY30</f>
        <v>329155.59000000003</v>
      </c>
      <c r="DB30" s="181">
        <f t="shared" si="22"/>
        <v>0.26500000000000001</v>
      </c>
      <c r="DC30" s="217">
        <f>+'[2]Under 5'!$AM26+'[2]5 through 17'!$AM26</f>
        <v>1616814</v>
      </c>
      <c r="DD30" s="146">
        <f>'Children in Poverty (2)'!DC30*DB30</f>
        <v>428455.71</v>
      </c>
      <c r="DE30"/>
      <c r="DF30" s="181">
        <f t="shared" si="23"/>
        <v>0.191</v>
      </c>
      <c r="DG30" s="217">
        <f>+'[2]Under 5'!$AS26+'[2]5 through 17'!$AS26</f>
        <v>1640226</v>
      </c>
      <c r="DH30" s="146">
        <f>'Children in Poverty (2)'!DG30*DF30</f>
        <v>313283.16600000003</v>
      </c>
      <c r="DI30" s="181">
        <f t="shared" si="24"/>
        <v>0.25600000000000001</v>
      </c>
      <c r="DJ30" s="217">
        <f>+'[2]Under 5'!$AN26+'[2]5 through 17'!$AN26</f>
        <v>1621692</v>
      </c>
      <c r="DK30" s="146">
        <f>'Children in Poverty (2)'!DJ30*DI30</f>
        <v>415153.152</v>
      </c>
      <c r="DL30" s="311">
        <f t="shared" si="3"/>
        <v>89812.573999999964</v>
      </c>
      <c r="DM30" s="311">
        <f t="shared" si="9"/>
        <v>34543.026000000013</v>
      </c>
      <c r="DN30" s="311">
        <f t="shared" si="4"/>
        <v>3474.5780000000377</v>
      </c>
      <c r="DO30" s="236">
        <f t="shared" si="25"/>
        <v>-14309.20199999999</v>
      </c>
      <c r="DP30" s="236">
        <f t="shared" si="26"/>
        <v>-13302.558000000019</v>
      </c>
      <c r="DQ30" s="236">
        <f t="shared" si="0"/>
        <v>101869.98599999998</v>
      </c>
    </row>
    <row r="31" spans="1:121">
      <c r="A31" s="35" t="s">
        <v>33</v>
      </c>
      <c r="B31" s="92">
        <v>18.2</v>
      </c>
      <c r="C31" s="100">
        <v>21</v>
      </c>
      <c r="D31" s="92">
        <v>22.25</v>
      </c>
      <c r="E31" s="92">
        <v>23.5</v>
      </c>
      <c r="F31" s="92">
        <v>24.75</v>
      </c>
      <c r="G31" s="92">
        <v>26</v>
      </c>
      <c r="H31" s="92">
        <v>25</v>
      </c>
      <c r="I31" s="92">
        <v>24</v>
      </c>
      <c r="J31" s="92">
        <v>25</v>
      </c>
      <c r="K31" s="92">
        <v>25</v>
      </c>
      <c r="L31" s="92">
        <v>23</v>
      </c>
      <c r="M31" s="92">
        <v>20</v>
      </c>
      <c r="N31" s="99">
        <v>19.5</v>
      </c>
      <c r="O31" s="100">
        <v>18</v>
      </c>
      <c r="P31" s="92">
        <v>19</v>
      </c>
      <c r="Q31" s="100">
        <v>18.399999999999999</v>
      </c>
      <c r="R31" s="92">
        <v>19</v>
      </c>
      <c r="S31" s="92">
        <v>19.7</v>
      </c>
      <c r="T31" s="100">
        <v>18.899999999999999</v>
      </c>
      <c r="U31" s="92">
        <v>18.100000000000001</v>
      </c>
      <c r="V31" s="92">
        <v>19.7</v>
      </c>
      <c r="W31" s="100">
        <v>18.100000000000001</v>
      </c>
      <c r="X31" s="92">
        <v>18.600000000000001</v>
      </c>
      <c r="Y31" s="92">
        <v>19.100000000000001</v>
      </c>
      <c r="Z31" s="100">
        <v>17.7</v>
      </c>
      <c r="AA31" s="92">
        <v>18.100000000000001</v>
      </c>
      <c r="AB31" s="92">
        <v>18.5</v>
      </c>
      <c r="AC31" s="100">
        <v>16.899999999999999</v>
      </c>
      <c r="AD31" s="92">
        <v>17.3</v>
      </c>
      <c r="AE31" s="92">
        <v>17.7</v>
      </c>
      <c r="AF31" s="100">
        <v>18.100000000000001</v>
      </c>
      <c r="AG31" s="92">
        <v>18.5</v>
      </c>
      <c r="AH31" s="92">
        <v>18.899999999999999</v>
      </c>
      <c r="AI31" s="100">
        <v>19</v>
      </c>
      <c r="AJ31" s="92">
        <v>19.899999999999999</v>
      </c>
      <c r="AK31" s="92">
        <v>20.799999999999997</v>
      </c>
      <c r="AL31" s="100">
        <v>21.6</v>
      </c>
      <c r="AM31" s="92">
        <v>22</v>
      </c>
      <c r="AN31" s="92">
        <v>22.4</v>
      </c>
      <c r="AO31" s="100">
        <v>22.400000000000002</v>
      </c>
      <c r="AP31" s="92">
        <v>22.8</v>
      </c>
      <c r="AQ31" s="92">
        <v>23.2</v>
      </c>
      <c r="AR31" s="131">
        <v>23.400000000000002</v>
      </c>
      <c r="AS31" s="138">
        <v>23.8</v>
      </c>
      <c r="AT31" s="132">
        <v>24.2</v>
      </c>
      <c r="AU31" s="155">
        <f t="shared" si="31"/>
        <v>22.1</v>
      </c>
      <c r="AV31" s="138">
        <v>23.5</v>
      </c>
      <c r="AW31" s="159">
        <f t="shared" si="32"/>
        <v>24.9</v>
      </c>
      <c r="AX31" s="155">
        <v>22.3</v>
      </c>
      <c r="AY31" s="138">
        <v>22.7</v>
      </c>
      <c r="AZ31" s="174">
        <v>23.099999999999998</v>
      </c>
      <c r="BA31" s="132">
        <v>20.9</v>
      </c>
      <c r="BB31" s="132">
        <v>21.2</v>
      </c>
      <c r="BC31" s="132">
        <v>21.5</v>
      </c>
      <c r="BD31" s="155">
        <v>19.5</v>
      </c>
      <c r="BE31" s="138">
        <v>19.899999999999999</v>
      </c>
      <c r="BF31" s="174">
        <v>20.299999999999997</v>
      </c>
      <c r="BG31" s="155">
        <v>17.700000000000003</v>
      </c>
      <c r="BH31" s="138">
        <v>18.100000000000001</v>
      </c>
      <c r="BI31" s="174">
        <v>18.5</v>
      </c>
      <c r="BJ31" s="159">
        <v>17</v>
      </c>
      <c r="BK31" s="159">
        <v>17.399999999999999</v>
      </c>
      <c r="BL31" s="159">
        <v>17.799999999999997</v>
      </c>
      <c r="BM31" s="159">
        <v>15.2</v>
      </c>
      <c r="BN31" s="132">
        <v>15.6</v>
      </c>
      <c r="BO31" s="159">
        <v>16</v>
      </c>
      <c r="BP31" s="45">
        <f t="shared" si="15"/>
        <v>0.23499999999999999</v>
      </c>
      <c r="BQ31" s="119">
        <f>+'[1]Under 5'!AM27+'[1]5 through 17'!AM27</f>
        <v>9174877</v>
      </c>
      <c r="BR31" s="81">
        <f>'Children in Poverty (2)'!BQ31*BP31</f>
        <v>2156096.0949999997</v>
      </c>
      <c r="BS31" s="45">
        <f t="shared" si="16"/>
        <v>0.185</v>
      </c>
      <c r="BT31" s="119">
        <f>+'[1]Under 5'!AH27+'[1]5 through 17'!AH27</f>
        <v>9321509</v>
      </c>
      <c r="BU31" s="146">
        <f>'Children in Poverty (2)'!BT31*BS31</f>
        <v>1724479.165</v>
      </c>
      <c r="BV31" s="5"/>
      <c r="BW31" s="45">
        <f t="shared" si="33"/>
        <v>0.22699999999999998</v>
      </c>
      <c r="BX31" s="121">
        <f>+'[1]Under 5'!AN27+'[1]5 through 17'!AN27</f>
        <v>9153152</v>
      </c>
      <c r="BY31" s="146">
        <f>'Children in Poverty (2)'!BX31*BW31</f>
        <v>2077765.5039999997</v>
      </c>
      <c r="BZ31" s="45">
        <f t="shared" ref="BZ31:BZ52" si="34">AJ31/100</f>
        <v>0.19899999999999998</v>
      </c>
      <c r="CA31" s="119">
        <f>+'[1]Under 5'!AI27+'[1]5 through 17'!AI27</f>
        <v>9293604</v>
      </c>
      <c r="CB31" s="146">
        <f>'Children in Poverty (2)'!CA31*BZ31</f>
        <v>1849427.1959999998</v>
      </c>
      <c r="CC31" s="5"/>
      <c r="CD31" s="42">
        <f t="shared" si="7"/>
        <v>0.21199999999999999</v>
      </c>
      <c r="CE31" s="119">
        <f>+'[1]Under 5'!AO27+'[1]5 through 17'!AO27</f>
        <v>9120916</v>
      </c>
      <c r="CF31" s="148">
        <f>'Children in Poverty (2)'!CE31*CD31</f>
        <v>1933634.192</v>
      </c>
      <c r="CG31" s="181">
        <f t="shared" si="8"/>
        <v>0.22</v>
      </c>
      <c r="CH31" s="119">
        <f>+'[1]Under 5'!AJ27+'[1]5 through 17'!AJ27</f>
        <v>9284094</v>
      </c>
      <c r="CI31" s="146">
        <f>'Children in Poverty (2)'!CG31*CH31</f>
        <v>2042500.68</v>
      </c>
      <c r="CJ31" s="5"/>
      <c r="CK31" s="42">
        <f t="shared" si="17"/>
        <v>0.19899999999999998</v>
      </c>
      <c r="CL31" s="119">
        <f>+'[1]Under 5'!AP27+'[1]5 through 17'!AP27</f>
        <v>9092863</v>
      </c>
      <c r="CM31" s="148">
        <f>'Children in Poverty (2)'!CL31*CK31</f>
        <v>1809479.7369999997</v>
      </c>
      <c r="CN31" s="181">
        <f t="shared" si="18"/>
        <v>0.22800000000000001</v>
      </c>
      <c r="CO31" s="119">
        <f>+'[1]Under 5'!AK27+'[1]5 through 17'!AK27</f>
        <v>9252336</v>
      </c>
      <c r="CP31" s="146">
        <f>'Children in Poverty (2)'!CO31*CN31</f>
        <v>2109532.608</v>
      </c>
      <c r="CQ31"/>
      <c r="CR31" s="42">
        <f t="shared" si="19"/>
        <v>0.18100000000000002</v>
      </c>
      <c r="CS31" s="119">
        <f>+'[1]Under 5'!AQ27+'[1]5 through 17'!AQ27</f>
        <v>9060136</v>
      </c>
      <c r="CT31" s="148">
        <f>'Children in Poverty (2)'!CS31*CR31</f>
        <v>1639884.6160000002</v>
      </c>
      <c r="CU31" s="181">
        <f t="shared" si="20"/>
        <v>0.23800000000000002</v>
      </c>
      <c r="CV31" s="119">
        <f>+'[1]Under 5'!AL27+'[1]5 through 17'!AL27</f>
        <v>9209007</v>
      </c>
      <c r="CW31" s="146">
        <f>'Children in Poverty (2)'!CV31*CU31</f>
        <v>2191743.6660000002</v>
      </c>
      <c r="CX31"/>
      <c r="CY31" s="181">
        <f t="shared" si="21"/>
        <v>0.17399999999999999</v>
      </c>
      <c r="CZ31" s="217">
        <f>+'[2]Under 5'!$AR27+'[2]5 through 17'!$AR27</f>
        <v>8971556</v>
      </c>
      <c r="DA31" s="146">
        <f>'Children in Poverty (2)'!CZ31*CY31</f>
        <v>1561050.7439999999</v>
      </c>
      <c r="DB31" s="181">
        <f t="shared" si="22"/>
        <v>0.23499999999999999</v>
      </c>
      <c r="DC31" s="217">
        <f>+'[2]Under 5'!$AM27+'[2]5 through 17'!$AM27</f>
        <v>9174877</v>
      </c>
      <c r="DD31" s="146">
        <f>'Children in Poverty (2)'!DC31*DB31</f>
        <v>2156096.0949999997</v>
      </c>
      <c r="DE31"/>
      <c r="DF31" s="181">
        <f t="shared" si="23"/>
        <v>0.156</v>
      </c>
      <c r="DG31" s="217">
        <f>+'[2]Under 5'!$AS27+'[2]5 through 17'!$AS27</f>
        <v>8894449</v>
      </c>
      <c r="DH31" s="146">
        <f>'Children in Poverty (2)'!DG31*DF31</f>
        <v>1387534.044</v>
      </c>
      <c r="DI31" s="181">
        <f t="shared" si="24"/>
        <v>0.22699999999999998</v>
      </c>
      <c r="DJ31" s="217">
        <f>+'[2]Under 5'!$AN27+'[2]5 through 17'!$AN27</f>
        <v>9153152</v>
      </c>
      <c r="DK31" s="146">
        <f>'Children in Poverty (2)'!DJ31*DI31</f>
        <v>2077765.5039999997</v>
      </c>
      <c r="DL31" s="311">
        <f t="shared" si="3"/>
        <v>431616.9299999997</v>
      </c>
      <c r="DM31" s="311">
        <f t="shared" si="9"/>
        <v>228338.30799999996</v>
      </c>
      <c r="DN31" s="311">
        <f t="shared" si="4"/>
        <v>-108866.4879999999</v>
      </c>
      <c r="DO31" s="236">
        <f t="shared" si="25"/>
        <v>-144131.31199999969</v>
      </c>
      <c r="DP31" s="236">
        <f t="shared" si="26"/>
        <v>-78330.591000000015</v>
      </c>
      <c r="DQ31" s="236">
        <f t="shared" si="0"/>
        <v>690231.45999999973</v>
      </c>
    </row>
    <row r="32" spans="1:121">
      <c r="A32" s="35" t="s">
        <v>34</v>
      </c>
      <c r="B32" s="92">
        <v>15.3</v>
      </c>
      <c r="C32" s="100">
        <v>18</v>
      </c>
      <c r="D32" s="92">
        <v>17.75</v>
      </c>
      <c r="E32" s="92">
        <v>17.5</v>
      </c>
      <c r="F32" s="92">
        <v>17.25</v>
      </c>
      <c r="G32" s="92">
        <v>17</v>
      </c>
      <c r="H32" s="92">
        <v>15.5</v>
      </c>
      <c r="I32" s="92">
        <v>14</v>
      </c>
      <c r="J32" s="92">
        <v>15</v>
      </c>
      <c r="K32" s="92">
        <v>15</v>
      </c>
      <c r="L32" s="92">
        <v>14</v>
      </c>
      <c r="M32" s="92">
        <v>10</v>
      </c>
      <c r="N32" s="99">
        <v>11.3</v>
      </c>
      <c r="O32" s="100">
        <v>13</v>
      </c>
      <c r="P32" s="92">
        <v>12</v>
      </c>
      <c r="Q32" s="100">
        <v>11</v>
      </c>
      <c r="R32" s="92">
        <v>13.2</v>
      </c>
      <c r="S32" s="92">
        <v>15.3</v>
      </c>
      <c r="T32" s="100">
        <v>14.5</v>
      </c>
      <c r="U32" s="92">
        <v>11.9</v>
      </c>
      <c r="V32" s="92">
        <v>17.100000000000001</v>
      </c>
      <c r="W32" s="100">
        <v>13.4</v>
      </c>
      <c r="X32" s="92">
        <v>14.2</v>
      </c>
      <c r="Y32" s="92">
        <v>15</v>
      </c>
      <c r="Z32" s="100">
        <v>14.9</v>
      </c>
      <c r="AA32" s="92">
        <v>15.7</v>
      </c>
      <c r="AB32" s="92">
        <v>16.5</v>
      </c>
      <c r="AC32" s="100">
        <v>15.4</v>
      </c>
      <c r="AD32" s="92">
        <v>16.3</v>
      </c>
      <c r="AE32" s="92">
        <v>17.2</v>
      </c>
      <c r="AF32" s="100">
        <v>14.1</v>
      </c>
      <c r="AG32" s="92">
        <v>15.1</v>
      </c>
      <c r="AH32" s="92">
        <v>16.100000000000001</v>
      </c>
      <c r="AI32" s="100">
        <v>16.5</v>
      </c>
      <c r="AJ32" s="92">
        <v>17.399999999999999</v>
      </c>
      <c r="AK32" s="92">
        <v>18.299999999999997</v>
      </c>
      <c r="AL32" s="100">
        <v>16.399999999999999</v>
      </c>
      <c r="AM32" s="92">
        <v>17.399999999999999</v>
      </c>
      <c r="AN32" s="92">
        <v>18.399999999999999</v>
      </c>
      <c r="AO32" s="100">
        <v>16.899999999999999</v>
      </c>
      <c r="AP32" s="92">
        <v>17.899999999999999</v>
      </c>
      <c r="AQ32" s="92">
        <v>18.899999999999999</v>
      </c>
      <c r="AR32" s="131">
        <v>17.5</v>
      </c>
      <c r="AS32" s="138">
        <v>18.5</v>
      </c>
      <c r="AT32" s="132">
        <v>19.5</v>
      </c>
      <c r="AU32" s="155">
        <f t="shared" si="31"/>
        <v>15.499999999999998</v>
      </c>
      <c r="AV32" s="138">
        <v>16.899999999999999</v>
      </c>
      <c r="AW32" s="159">
        <f t="shared" si="32"/>
        <v>18.299999999999997</v>
      </c>
      <c r="AX32" s="155">
        <v>14.5</v>
      </c>
      <c r="AY32" s="138">
        <v>15.4</v>
      </c>
      <c r="AZ32" s="174">
        <v>16.3</v>
      </c>
      <c r="BA32" s="132">
        <v>13.899999999999999</v>
      </c>
      <c r="BB32" s="132">
        <v>14.7</v>
      </c>
      <c r="BC32" s="132">
        <v>15.5</v>
      </c>
      <c r="BD32" s="155">
        <v>12.6</v>
      </c>
      <c r="BE32" s="138">
        <v>13.4</v>
      </c>
      <c r="BF32" s="174">
        <v>14.200000000000001</v>
      </c>
      <c r="BG32" s="155">
        <v>11.2</v>
      </c>
      <c r="BH32" s="138">
        <v>12</v>
      </c>
      <c r="BI32" s="174">
        <v>12.8</v>
      </c>
      <c r="BJ32" s="159">
        <v>11</v>
      </c>
      <c r="BK32" s="159">
        <v>11.9</v>
      </c>
      <c r="BL32" s="159">
        <v>12.8</v>
      </c>
      <c r="BM32" s="159">
        <v>10</v>
      </c>
      <c r="BN32" s="132">
        <v>10.9</v>
      </c>
      <c r="BO32" s="159">
        <v>11.8</v>
      </c>
      <c r="BP32" s="45">
        <f t="shared" si="15"/>
        <v>0.16899999999999998</v>
      </c>
      <c r="BQ32" s="119">
        <f>+'[1]Under 5'!AM28+'[1]5 through 17'!AM28</f>
        <v>1237932</v>
      </c>
      <c r="BR32" s="81">
        <f>'Children in Poverty (2)'!BQ32*BP32</f>
        <v>209210.50799999997</v>
      </c>
      <c r="BS32" s="45">
        <f t="shared" si="16"/>
        <v>0.151</v>
      </c>
      <c r="BT32" s="119">
        <f>+'[1]Under 5'!AH28+'[1]5 through 17'!AH28</f>
        <v>1203697</v>
      </c>
      <c r="BU32" s="146">
        <f>'Children in Poverty (2)'!BT32*BS32</f>
        <v>181758.247</v>
      </c>
      <c r="BV32" s="5"/>
      <c r="BW32" s="45">
        <f t="shared" si="33"/>
        <v>0.154</v>
      </c>
      <c r="BX32" s="121">
        <f>+'[1]Under 5'!AN28+'[1]5 through 17'!AN28</f>
        <v>1246372</v>
      </c>
      <c r="BY32" s="146">
        <f>'Children in Poverty (2)'!BX32*BW32</f>
        <v>191941.288</v>
      </c>
      <c r="BZ32" s="45">
        <f t="shared" si="34"/>
        <v>0.17399999999999999</v>
      </c>
      <c r="CA32" s="119">
        <f>+'[1]Under 5'!AI28+'[1]5 through 17'!AI28</f>
        <v>1217397</v>
      </c>
      <c r="CB32" s="146">
        <f>'Children in Poverty (2)'!CA32*BZ32</f>
        <v>211827.07799999998</v>
      </c>
      <c r="CC32" s="5"/>
      <c r="CD32" s="42">
        <f t="shared" si="7"/>
        <v>0.14699999999999999</v>
      </c>
      <c r="CE32" s="119">
        <f>+'[1]Under 5'!AO28+'[1]5 through 17'!AO28</f>
        <v>1257065</v>
      </c>
      <c r="CF32" s="148">
        <f>'Children in Poverty (2)'!CE32*CD32</f>
        <v>184788.55499999999</v>
      </c>
      <c r="CG32" s="181">
        <f t="shared" si="8"/>
        <v>0.17399999999999999</v>
      </c>
      <c r="CH32" s="119">
        <f>+'[1]Under 5'!AJ28+'[1]5 through 17'!AJ28</f>
        <v>1226619</v>
      </c>
      <c r="CI32" s="146">
        <f>'Children in Poverty (2)'!CG32*CH32</f>
        <v>213431.70599999998</v>
      </c>
      <c r="CJ32" s="5"/>
      <c r="CK32" s="42">
        <f t="shared" si="17"/>
        <v>0.13400000000000001</v>
      </c>
      <c r="CL32" s="119">
        <f>+'[1]Under 5'!AP28+'[1]5 through 17'!AP28</f>
        <v>1261372</v>
      </c>
      <c r="CM32" s="148">
        <f>'Children in Poverty (2)'!CL32*CK32</f>
        <v>169023.848</v>
      </c>
      <c r="CN32" s="181">
        <f t="shared" si="18"/>
        <v>0.17899999999999999</v>
      </c>
      <c r="CO32" s="119">
        <f>+'[1]Under 5'!AK28+'[1]5 through 17'!AK28</f>
        <v>1230178</v>
      </c>
      <c r="CP32" s="146">
        <f>'Children in Poverty (2)'!CO32*CN32</f>
        <v>220201.86199999999</v>
      </c>
      <c r="CQ32"/>
      <c r="CR32" s="42">
        <f t="shared" si="19"/>
        <v>0.12</v>
      </c>
      <c r="CS32" s="119">
        <f>+'[1]Under 5'!AQ28+'[1]5 through 17'!AQ28</f>
        <v>1261833</v>
      </c>
      <c r="CT32" s="148">
        <f>'Children in Poverty (2)'!CS32*CR32</f>
        <v>151419.96</v>
      </c>
      <c r="CU32" s="181">
        <f t="shared" si="20"/>
        <v>0.185</v>
      </c>
      <c r="CV32" s="119">
        <f>+'[1]Under 5'!AL28+'[1]5 through 17'!AL28</f>
        <v>1232864</v>
      </c>
      <c r="CW32" s="146">
        <f>'Children in Poverty (2)'!CV32*CU32</f>
        <v>228079.84</v>
      </c>
      <c r="CX32"/>
      <c r="CY32" s="181">
        <f t="shared" si="21"/>
        <v>0.11900000000000001</v>
      </c>
      <c r="CZ32" s="217">
        <f>+'[2]Under 5'!$AR28+'[2]5 through 17'!$AR28</f>
        <v>1263753</v>
      </c>
      <c r="DA32" s="146">
        <f>'Children in Poverty (2)'!CZ32*CY32</f>
        <v>150386.60700000002</v>
      </c>
      <c r="DB32" s="181">
        <f t="shared" si="22"/>
        <v>0.16899999999999998</v>
      </c>
      <c r="DC32" s="217">
        <f>+'[2]Under 5'!$AM28+'[2]5 through 17'!$AM28</f>
        <v>1237932</v>
      </c>
      <c r="DD32" s="146">
        <f>'Children in Poverty (2)'!DC32*DB32</f>
        <v>209210.50799999997</v>
      </c>
      <c r="DE32"/>
      <c r="DF32" s="181">
        <f t="shared" si="23"/>
        <v>0.109</v>
      </c>
      <c r="DG32" s="217">
        <f>+'[2]Under 5'!$AS28+'[2]5 through 17'!$AS28</f>
        <v>1259516</v>
      </c>
      <c r="DH32" s="146">
        <f>'Children in Poverty (2)'!DG32*DF32</f>
        <v>137287.24400000001</v>
      </c>
      <c r="DI32" s="181">
        <f t="shared" si="24"/>
        <v>0.154</v>
      </c>
      <c r="DJ32" s="217">
        <f>+'[2]Under 5'!$AN28+'[2]5 through 17'!$AN28</f>
        <v>1246372</v>
      </c>
      <c r="DK32" s="146">
        <f>'Children in Poverty (2)'!DJ32*DI32</f>
        <v>191941.288</v>
      </c>
      <c r="DL32" s="311">
        <f t="shared" si="3"/>
        <v>27452.260999999969</v>
      </c>
      <c r="DM32" s="311">
        <f t="shared" si="9"/>
        <v>-19885.789999999979</v>
      </c>
      <c r="DN32" s="311">
        <f t="shared" si="4"/>
        <v>-28643.150999999983</v>
      </c>
      <c r="DO32" s="236">
        <f t="shared" si="25"/>
        <v>-7152.7330000000075</v>
      </c>
      <c r="DP32" s="236">
        <f t="shared" si="26"/>
        <v>-17269.219999999972</v>
      </c>
      <c r="DQ32" s="236">
        <f t="shared" si="0"/>
        <v>54654.043999999994</v>
      </c>
    </row>
    <row r="33" spans="1:121">
      <c r="A33" s="35" t="s">
        <v>35</v>
      </c>
      <c r="B33" s="92">
        <v>11.6</v>
      </c>
      <c r="C33" s="100">
        <v>15</v>
      </c>
      <c r="D33" s="92">
        <v>15</v>
      </c>
      <c r="E33" s="92">
        <v>15</v>
      </c>
      <c r="F33" s="92">
        <v>15</v>
      </c>
      <c r="G33" s="92">
        <v>15</v>
      </c>
      <c r="H33" s="92">
        <v>14.5</v>
      </c>
      <c r="I33" s="92">
        <v>14</v>
      </c>
      <c r="J33" s="92">
        <v>18</v>
      </c>
      <c r="K33" s="92">
        <v>16</v>
      </c>
      <c r="L33" s="92">
        <v>15</v>
      </c>
      <c r="M33" s="92">
        <v>13</v>
      </c>
      <c r="N33" s="99">
        <v>14.1</v>
      </c>
      <c r="O33" s="100">
        <v>14</v>
      </c>
      <c r="P33" s="92">
        <v>14</v>
      </c>
      <c r="Q33" s="100">
        <v>13.4</v>
      </c>
      <c r="R33" s="92">
        <v>15.3</v>
      </c>
      <c r="S33" s="92">
        <v>17.100000000000001</v>
      </c>
      <c r="T33" s="100">
        <v>14.4</v>
      </c>
      <c r="U33" s="92">
        <v>11.2</v>
      </c>
      <c r="V33" s="92">
        <v>17.600000000000001</v>
      </c>
      <c r="W33" s="100">
        <v>10.8</v>
      </c>
      <c r="X33" s="92">
        <v>12.7</v>
      </c>
      <c r="Y33" s="92">
        <v>14.6</v>
      </c>
      <c r="Z33" s="100">
        <v>9.8000000000000007</v>
      </c>
      <c r="AA33" s="92">
        <v>11.4</v>
      </c>
      <c r="AB33" s="92">
        <v>13</v>
      </c>
      <c r="AC33" s="100">
        <v>8.3000000000000007</v>
      </c>
      <c r="AD33" s="92">
        <v>9.8000000000000007</v>
      </c>
      <c r="AE33" s="92">
        <v>11.3</v>
      </c>
      <c r="AF33" s="100">
        <v>8.5</v>
      </c>
      <c r="AG33" s="92">
        <v>10</v>
      </c>
      <c r="AH33" s="92">
        <v>11.5</v>
      </c>
      <c r="AI33" s="100">
        <v>12.9</v>
      </c>
      <c r="AJ33" s="92">
        <v>13.8</v>
      </c>
      <c r="AK33" s="92">
        <v>14.700000000000001</v>
      </c>
      <c r="AL33" s="100">
        <v>12.200000000000001</v>
      </c>
      <c r="AM33" s="92">
        <v>13.9</v>
      </c>
      <c r="AN33" s="92">
        <v>15.6</v>
      </c>
      <c r="AO33" s="100">
        <v>15</v>
      </c>
      <c r="AP33" s="92">
        <v>17</v>
      </c>
      <c r="AQ33" s="92">
        <v>19</v>
      </c>
      <c r="AR33" s="131">
        <v>15.400000000000002</v>
      </c>
      <c r="AS33" s="138">
        <v>17.100000000000001</v>
      </c>
      <c r="AT33" s="132">
        <v>18.8</v>
      </c>
      <c r="AU33" s="155">
        <f t="shared" si="31"/>
        <v>11.9</v>
      </c>
      <c r="AV33" s="138">
        <v>13.3</v>
      </c>
      <c r="AW33" s="159">
        <f t="shared" si="32"/>
        <v>14.700000000000001</v>
      </c>
      <c r="AX33" s="155">
        <v>13.2</v>
      </c>
      <c r="AY33" s="138">
        <v>14.7</v>
      </c>
      <c r="AZ33" s="174">
        <v>16.2</v>
      </c>
      <c r="BA33" s="132">
        <v>12.6</v>
      </c>
      <c r="BB33" s="132">
        <v>14.2</v>
      </c>
      <c r="BC33" s="132">
        <v>15.799999999999999</v>
      </c>
      <c r="BD33" s="155">
        <v>8.6999999999999993</v>
      </c>
      <c r="BE33" s="138">
        <v>10.1</v>
      </c>
      <c r="BF33" s="174">
        <v>11.5</v>
      </c>
      <c r="BG33" s="155">
        <v>10</v>
      </c>
      <c r="BH33" s="138">
        <v>11.5</v>
      </c>
      <c r="BI33" s="174">
        <v>13</v>
      </c>
      <c r="BJ33" s="159">
        <v>10.1</v>
      </c>
      <c r="BK33" s="159">
        <v>11.9</v>
      </c>
      <c r="BL33" s="159">
        <v>13.700000000000001</v>
      </c>
      <c r="BM33" s="159">
        <v>10.4</v>
      </c>
      <c r="BN33" s="132">
        <v>12.4</v>
      </c>
      <c r="BO33" s="159">
        <v>14.4</v>
      </c>
      <c r="BP33" s="45">
        <f t="shared" si="15"/>
        <v>0.13300000000000001</v>
      </c>
      <c r="BQ33" s="119">
        <f>+'[1]Under 5'!AM29+'[1]5 through 17'!AM29</f>
        <v>307266</v>
      </c>
      <c r="BR33" s="81">
        <f>'Children in Poverty (2)'!BQ33*BP33</f>
        <v>40866.378000000004</v>
      </c>
      <c r="BS33" s="45">
        <f t="shared" si="16"/>
        <v>0.1</v>
      </c>
      <c r="BT33" s="119">
        <f>+'[1]Under 5'!AH29+'[1]5 through 17'!AH29</f>
        <v>300320</v>
      </c>
      <c r="BU33" s="146">
        <f>'Children in Poverty (2)'!BT33*BS33</f>
        <v>30032</v>
      </c>
      <c r="BV33" s="5"/>
      <c r="BW33" s="45">
        <f t="shared" si="33"/>
        <v>0.14699999999999999</v>
      </c>
      <c r="BX33" s="121">
        <f>+'[1]Under 5'!AN29+'[1]5 through 17'!AN29</f>
        <v>308444</v>
      </c>
      <c r="BY33" s="146">
        <f>'Children in Poverty (2)'!BX33*BW33</f>
        <v>45341.267999999996</v>
      </c>
      <c r="BZ33" s="45">
        <f t="shared" si="34"/>
        <v>0.13800000000000001</v>
      </c>
      <c r="CA33" s="119">
        <f>+'[1]Under 5'!AI29+'[1]5 through 17'!AI29</f>
        <v>302239</v>
      </c>
      <c r="CB33" s="146">
        <f>'Children in Poverty (2)'!CA33*BZ33</f>
        <v>41708.982000000004</v>
      </c>
      <c r="CC33" s="5"/>
      <c r="CD33" s="42">
        <f t="shared" si="7"/>
        <v>0.14199999999999999</v>
      </c>
      <c r="CE33" s="119">
        <f>+'[1]Under 5'!AO29+'[1]5 through 17'!AO29</f>
        <v>310833</v>
      </c>
      <c r="CF33" s="148">
        <f>'Children in Poverty (2)'!CE33*CD33</f>
        <v>44138.285999999993</v>
      </c>
      <c r="CG33" s="181">
        <f t="shared" si="8"/>
        <v>0.13900000000000001</v>
      </c>
      <c r="CH33" s="119">
        <f>+'[1]Under 5'!AJ29+'[1]5 through 17'!AJ29</f>
        <v>303812</v>
      </c>
      <c r="CI33" s="146">
        <f>'Children in Poverty (2)'!CG33*CH33</f>
        <v>42229.868000000002</v>
      </c>
      <c r="CJ33" s="5"/>
      <c r="CK33" s="42">
        <f t="shared" si="17"/>
        <v>0.10099999999999999</v>
      </c>
      <c r="CL33" s="119">
        <f>+'[1]Under 5'!AP29+'[1]5 through 17'!AP29</f>
        <v>308016</v>
      </c>
      <c r="CM33" s="148">
        <f>'Children in Poverty (2)'!CL33*CK33</f>
        <v>31109.615999999998</v>
      </c>
      <c r="CN33" s="181">
        <f t="shared" si="18"/>
        <v>0.17</v>
      </c>
      <c r="CO33" s="119">
        <f>+'[1]Under 5'!AK29+'[1]5 through 17'!AK29</f>
        <v>305396</v>
      </c>
      <c r="CP33" s="146">
        <f>'Children in Poverty (2)'!CO33*CN33</f>
        <v>51917.320000000007</v>
      </c>
      <c r="CQ33" s="10"/>
      <c r="CR33" s="42">
        <f t="shared" si="19"/>
        <v>0.115</v>
      </c>
      <c r="CS33" s="119">
        <f>+'[1]Under 5'!AQ29+'[1]5 through 17'!AQ29</f>
        <v>305744</v>
      </c>
      <c r="CT33" s="148">
        <f>'Children in Poverty (2)'!CS33*CR33</f>
        <v>35160.560000000005</v>
      </c>
      <c r="CU33" s="181">
        <f t="shared" si="20"/>
        <v>0.17100000000000001</v>
      </c>
      <c r="CV33" s="119">
        <f>+'[1]Under 5'!AL29+'[1]5 through 17'!AL29</f>
        <v>305981</v>
      </c>
      <c r="CW33" s="146">
        <f>'Children in Poverty (2)'!CV33*CU33</f>
        <v>52322.751000000004</v>
      </c>
      <c r="CX33" s="10"/>
      <c r="CY33" s="181">
        <f t="shared" si="21"/>
        <v>0.11900000000000001</v>
      </c>
      <c r="CZ33" s="217">
        <f>+'[2]Under 5'!$AR29+'[2]5 through 17'!$AR29</f>
        <v>302741</v>
      </c>
      <c r="DA33" s="146">
        <f>'Children in Poverty (2)'!CZ33*CY33</f>
        <v>36026.179000000004</v>
      </c>
      <c r="DB33" s="181">
        <f t="shared" si="22"/>
        <v>0.13300000000000001</v>
      </c>
      <c r="DC33" s="217">
        <f>+'[2]Under 5'!$AM29+'[2]5 through 17'!$AM29</f>
        <v>307266</v>
      </c>
      <c r="DD33" s="146">
        <f>'Children in Poverty (2)'!DC33*DB33</f>
        <v>40866.378000000004</v>
      </c>
      <c r="DE33" s="10"/>
      <c r="DF33" s="181">
        <f t="shared" si="23"/>
        <v>0.124</v>
      </c>
      <c r="DG33" s="217">
        <f>+'[2]Under 5'!$AS29+'[2]5 through 17'!$AS29</f>
        <v>299867</v>
      </c>
      <c r="DH33" s="146">
        <f>'Children in Poverty (2)'!DG33*DF33</f>
        <v>37183.508000000002</v>
      </c>
      <c r="DI33" s="181">
        <f t="shared" si="24"/>
        <v>0.14699999999999999</v>
      </c>
      <c r="DJ33" s="217">
        <f>+'[2]Under 5'!$AN29+'[2]5 through 17'!$AN29</f>
        <v>308444</v>
      </c>
      <c r="DK33" s="146">
        <f>'Children in Poverty (2)'!DJ33*DI33</f>
        <v>45341.267999999996</v>
      </c>
      <c r="DL33" s="311">
        <f t="shared" si="3"/>
        <v>10834.378000000004</v>
      </c>
      <c r="DM33" s="311">
        <f t="shared" si="9"/>
        <v>3632.2859999999928</v>
      </c>
      <c r="DN33" s="311">
        <f t="shared" si="4"/>
        <v>1908.4179999999906</v>
      </c>
      <c r="DO33" s="236">
        <f t="shared" si="25"/>
        <v>-1202.9820000000036</v>
      </c>
      <c r="DP33" s="236">
        <f t="shared" si="26"/>
        <v>4474.8899999999921</v>
      </c>
      <c r="DQ33" s="236">
        <f t="shared" si="0"/>
        <v>8157.7599999999948</v>
      </c>
    </row>
    <row r="34" spans="1:121">
      <c r="A34" s="35" t="s">
        <v>36</v>
      </c>
      <c r="B34" s="92">
        <v>16.2</v>
      </c>
      <c r="C34" s="100">
        <v>19</v>
      </c>
      <c r="D34" s="92">
        <v>18.25</v>
      </c>
      <c r="E34" s="92">
        <v>17.5</v>
      </c>
      <c r="F34" s="92">
        <v>16.75</v>
      </c>
      <c r="G34" s="92">
        <v>16</v>
      </c>
      <c r="H34" s="92">
        <v>16.5</v>
      </c>
      <c r="I34" s="92">
        <v>17</v>
      </c>
      <c r="J34" s="92">
        <v>16</v>
      </c>
      <c r="K34" s="92">
        <v>17</v>
      </c>
      <c r="L34" s="92">
        <v>17</v>
      </c>
      <c r="M34" s="92">
        <v>14</v>
      </c>
      <c r="N34" s="99">
        <v>14.3</v>
      </c>
      <c r="O34" s="100">
        <v>15</v>
      </c>
      <c r="P34" s="92">
        <v>16</v>
      </c>
      <c r="Q34" s="100">
        <v>15</v>
      </c>
      <c r="R34" s="92">
        <v>17.600000000000001</v>
      </c>
      <c r="S34" s="92">
        <v>20.2</v>
      </c>
      <c r="T34" s="100">
        <v>19.600000000000001</v>
      </c>
      <c r="U34" s="92">
        <v>17.100000000000001</v>
      </c>
      <c r="V34" s="92">
        <v>22.1</v>
      </c>
      <c r="W34" s="100">
        <v>16.2</v>
      </c>
      <c r="X34" s="92">
        <v>17.7</v>
      </c>
      <c r="Y34" s="92">
        <v>19.2</v>
      </c>
      <c r="Z34" s="100">
        <v>13.8</v>
      </c>
      <c r="AA34" s="92">
        <v>15.1</v>
      </c>
      <c r="AB34" s="92">
        <v>16.399999999999999</v>
      </c>
      <c r="AC34" s="100">
        <v>14.4</v>
      </c>
      <c r="AD34" s="92">
        <v>15.9</v>
      </c>
      <c r="AE34" s="92">
        <v>17.399999999999999</v>
      </c>
      <c r="AF34" s="100">
        <v>14.3</v>
      </c>
      <c r="AG34" s="92">
        <v>15.8</v>
      </c>
      <c r="AH34" s="92">
        <v>17.3</v>
      </c>
      <c r="AI34" s="100">
        <v>17.200000000000003</v>
      </c>
      <c r="AJ34" s="92">
        <v>18.100000000000001</v>
      </c>
      <c r="AK34" s="92">
        <v>19</v>
      </c>
      <c r="AL34" s="100">
        <v>17.7</v>
      </c>
      <c r="AM34" s="92">
        <v>19</v>
      </c>
      <c r="AN34" s="92">
        <v>20.3</v>
      </c>
      <c r="AO34" s="100">
        <v>18.7</v>
      </c>
      <c r="AP34" s="92">
        <v>20.399999999999999</v>
      </c>
      <c r="AQ34" s="92">
        <v>22.099999999999998</v>
      </c>
      <c r="AR34" s="131">
        <v>18.899999999999999</v>
      </c>
      <c r="AS34" s="138">
        <v>20.7</v>
      </c>
      <c r="AT34" s="132">
        <v>22.5</v>
      </c>
      <c r="AU34" s="155">
        <f t="shared" si="31"/>
        <v>17.700000000000003</v>
      </c>
      <c r="AV34" s="138">
        <v>19.100000000000001</v>
      </c>
      <c r="AW34" s="159">
        <f t="shared" si="32"/>
        <v>20.5</v>
      </c>
      <c r="AX34" s="155">
        <v>17.2</v>
      </c>
      <c r="AY34" s="138">
        <v>18.8</v>
      </c>
      <c r="AZ34" s="174">
        <v>20.400000000000002</v>
      </c>
      <c r="BA34" s="132">
        <v>16.3</v>
      </c>
      <c r="BB34" s="132">
        <v>17.8</v>
      </c>
      <c r="BC34" s="132">
        <v>19.3</v>
      </c>
      <c r="BD34" s="155">
        <v>15.899999999999999</v>
      </c>
      <c r="BE34" s="138">
        <v>17.7</v>
      </c>
      <c r="BF34" s="174">
        <v>19.5</v>
      </c>
      <c r="BG34" s="155">
        <v>13.600000000000001</v>
      </c>
      <c r="BH34" s="138">
        <v>15.3</v>
      </c>
      <c r="BI34" s="174">
        <v>17</v>
      </c>
      <c r="BJ34" s="159">
        <v>12.700000000000001</v>
      </c>
      <c r="BK34" s="159">
        <v>14.3</v>
      </c>
      <c r="BL34" s="159">
        <v>15.9</v>
      </c>
      <c r="BM34" s="159">
        <v>11.6</v>
      </c>
      <c r="BN34" s="132">
        <v>13.2</v>
      </c>
      <c r="BO34" s="159">
        <v>14.799999999999999</v>
      </c>
      <c r="BP34" s="45">
        <f t="shared" si="15"/>
        <v>0.191</v>
      </c>
      <c r="BQ34" s="119">
        <f>+'[1]Under 5'!AM30+'[1]5 through 17'!AM30</f>
        <v>427781</v>
      </c>
      <c r="BR34" s="81">
        <f>'Children in Poverty (2)'!BQ34*BP34</f>
        <v>81706.171000000002</v>
      </c>
      <c r="BS34" s="45">
        <f t="shared" si="16"/>
        <v>0.158</v>
      </c>
      <c r="BT34" s="119">
        <f>+'[1]Under 5'!AH30+'[1]5 through 17'!AH30</f>
        <v>421648</v>
      </c>
      <c r="BU34" s="146">
        <f>'Children in Poverty (2)'!BT34*BS34</f>
        <v>66620.384000000005</v>
      </c>
      <c r="BV34" s="5"/>
      <c r="BW34" s="45">
        <f t="shared" si="33"/>
        <v>0.188</v>
      </c>
      <c r="BX34" s="121">
        <f>+'[1]Under 5'!AN30+'[1]5 through 17'!AN30</f>
        <v>431080</v>
      </c>
      <c r="BY34" s="146">
        <f>'Children in Poverty (2)'!BX34*BW34</f>
        <v>81043.039999999994</v>
      </c>
      <c r="BZ34" s="45">
        <f t="shared" si="34"/>
        <v>0.18100000000000002</v>
      </c>
      <c r="CA34" s="119">
        <f>+'[1]Under 5'!AI30+'[1]5 through 17'!AI30</f>
        <v>426258</v>
      </c>
      <c r="CB34" s="146">
        <f>'Children in Poverty (2)'!CA34*BZ34</f>
        <v>77152.698000000004</v>
      </c>
      <c r="CC34" s="5"/>
      <c r="CD34" s="42">
        <f t="shared" si="7"/>
        <v>0.17800000000000002</v>
      </c>
      <c r="CE34" s="119">
        <f>+'[1]Under 5'!AO30+'[1]5 through 17'!AO30</f>
        <v>432837</v>
      </c>
      <c r="CF34" s="148">
        <f>'Children in Poverty (2)'!CE34*CD34</f>
        <v>77044.986000000004</v>
      </c>
      <c r="CG34" s="181">
        <f t="shared" si="8"/>
        <v>0.19</v>
      </c>
      <c r="CH34" s="119">
        <f>+'[1]Under 5'!AJ30+'[1]5 through 17'!AJ30</f>
        <v>428961</v>
      </c>
      <c r="CI34" s="146">
        <f>'Children in Poverty (2)'!CG34*CH34</f>
        <v>81502.59</v>
      </c>
      <c r="CJ34" s="5"/>
      <c r="CK34" s="42">
        <f t="shared" si="17"/>
        <v>0.17699999999999999</v>
      </c>
      <c r="CL34" s="119">
        <f>+'[1]Under 5'!AP30+'[1]5 through 17'!AP30</f>
        <v>437173</v>
      </c>
      <c r="CM34" s="148">
        <f>'Children in Poverty (2)'!CL34*CK34</f>
        <v>77379.620999999999</v>
      </c>
      <c r="CN34" s="181">
        <f t="shared" si="18"/>
        <v>0.20399999999999999</v>
      </c>
      <c r="CO34" s="119">
        <f>+'[1]Under 5'!AK30+'[1]5 through 17'!AK30</f>
        <v>428535</v>
      </c>
      <c r="CP34" s="146">
        <f>'Children in Poverty (2)'!CO34*CN34</f>
        <v>87421.14</v>
      </c>
      <c r="CQ34" s="10"/>
      <c r="CR34" s="42">
        <f t="shared" si="19"/>
        <v>0.153</v>
      </c>
      <c r="CS34" s="119">
        <f>+'[1]Under 5'!AQ30+'[1]5 through 17'!AQ30</f>
        <v>443792</v>
      </c>
      <c r="CT34" s="148">
        <f>'Children in Poverty (2)'!CS34*CR34</f>
        <v>67900.175999999992</v>
      </c>
      <c r="CU34" s="181">
        <f t="shared" si="20"/>
        <v>0.20699999999999999</v>
      </c>
      <c r="CV34" s="119">
        <f>+'[1]Under 5'!AL30+'[1]5 through 17'!AL30</f>
        <v>427177</v>
      </c>
      <c r="CW34" s="146">
        <f>'Children in Poverty (2)'!CV34*CU34</f>
        <v>88425.638999999996</v>
      </c>
      <c r="CX34" s="10"/>
      <c r="CY34" s="181">
        <f t="shared" si="21"/>
        <v>0.14300000000000002</v>
      </c>
      <c r="CZ34" s="217">
        <f>+'[2]Under 5'!$AR30+'[2]5 through 17'!$AR30</f>
        <v>444839</v>
      </c>
      <c r="DA34" s="146">
        <f>'Children in Poverty (2)'!CZ34*CY34</f>
        <v>63611.977000000006</v>
      </c>
      <c r="DB34" s="181">
        <f t="shared" si="22"/>
        <v>0.191</v>
      </c>
      <c r="DC34" s="217">
        <f>+'[2]Under 5'!$AM30+'[2]5 through 17'!$AM30</f>
        <v>427781</v>
      </c>
      <c r="DD34" s="146">
        <f>'Children in Poverty (2)'!DC34*DB34</f>
        <v>81706.171000000002</v>
      </c>
      <c r="DE34" s="10"/>
      <c r="DF34" s="181">
        <f t="shared" si="23"/>
        <v>0.13200000000000001</v>
      </c>
      <c r="DG34" s="217">
        <f>+'[2]Under 5'!$AS30+'[2]5 through 17'!$AS30</f>
        <v>448201</v>
      </c>
      <c r="DH34" s="146">
        <f>'Children in Poverty (2)'!DG34*DF34</f>
        <v>59162.531999999999</v>
      </c>
      <c r="DI34" s="181">
        <f t="shared" si="24"/>
        <v>0.188</v>
      </c>
      <c r="DJ34" s="217">
        <f>+'[2]Under 5'!$AN30+'[2]5 through 17'!$AN30</f>
        <v>431080</v>
      </c>
      <c r="DK34" s="146">
        <f>'Children in Poverty (2)'!DJ34*DI34</f>
        <v>81043.039999999994</v>
      </c>
      <c r="DL34" s="311">
        <f t="shared" si="3"/>
        <v>15085.786999999997</v>
      </c>
      <c r="DM34" s="311">
        <f t="shared" si="9"/>
        <v>3890.3419999999896</v>
      </c>
      <c r="DN34" s="311">
        <f t="shared" si="4"/>
        <v>-4457.6039999999921</v>
      </c>
      <c r="DO34" s="236">
        <f t="shared" si="25"/>
        <v>-3998.0539999999892</v>
      </c>
      <c r="DP34" s="236">
        <f t="shared" si="26"/>
        <v>-663.1310000000085</v>
      </c>
      <c r="DQ34" s="236">
        <f t="shared" si="0"/>
        <v>21880.507999999994</v>
      </c>
    </row>
    <row r="35" spans="1:121">
      <c r="A35" s="35" t="s">
        <v>37</v>
      </c>
      <c r="B35" s="92">
        <v>20.5</v>
      </c>
      <c r="C35" s="100">
        <v>22</v>
      </c>
      <c r="D35" s="92">
        <v>21.5</v>
      </c>
      <c r="E35" s="92">
        <v>21</v>
      </c>
      <c r="F35" s="92">
        <v>20.5</v>
      </c>
      <c r="G35" s="92">
        <v>20</v>
      </c>
      <c r="H35" s="92">
        <v>21</v>
      </c>
      <c r="I35" s="92">
        <v>22</v>
      </c>
      <c r="J35" s="92">
        <v>21</v>
      </c>
      <c r="K35" s="92">
        <v>21</v>
      </c>
      <c r="L35" s="92">
        <v>22</v>
      </c>
      <c r="M35" s="92">
        <v>17</v>
      </c>
      <c r="N35" s="99">
        <v>19</v>
      </c>
      <c r="O35" s="100">
        <v>20</v>
      </c>
      <c r="P35" s="92">
        <v>20</v>
      </c>
      <c r="Q35" s="100">
        <v>15.3</v>
      </c>
      <c r="R35" s="92">
        <v>18</v>
      </c>
      <c r="S35" s="92">
        <v>20.8</v>
      </c>
      <c r="T35" s="100">
        <v>19.2</v>
      </c>
      <c r="U35" s="92">
        <v>17.3</v>
      </c>
      <c r="V35" s="92">
        <v>21.1</v>
      </c>
      <c r="W35" s="100">
        <v>17.8</v>
      </c>
      <c r="X35" s="92">
        <v>20.100000000000001</v>
      </c>
      <c r="Y35" s="92">
        <v>22.4</v>
      </c>
      <c r="Z35" s="100">
        <v>15.5</v>
      </c>
      <c r="AA35" s="92">
        <v>17.3</v>
      </c>
      <c r="AB35" s="92">
        <v>19.100000000000001</v>
      </c>
      <c r="AC35" s="100">
        <v>16.7</v>
      </c>
      <c r="AD35" s="92">
        <v>18.3</v>
      </c>
      <c r="AE35" s="92">
        <v>19.899999999999999</v>
      </c>
      <c r="AF35" s="100">
        <v>18.400000000000002</v>
      </c>
      <c r="AG35" s="92">
        <v>20.6</v>
      </c>
      <c r="AH35" s="92">
        <v>22.8</v>
      </c>
      <c r="AI35" s="100">
        <v>20.5</v>
      </c>
      <c r="AJ35" s="92">
        <v>21.4</v>
      </c>
      <c r="AK35" s="92">
        <v>22.299999999999997</v>
      </c>
      <c r="AL35" s="100">
        <v>18</v>
      </c>
      <c r="AM35" s="92">
        <v>20.100000000000001</v>
      </c>
      <c r="AN35" s="92">
        <v>22.200000000000003</v>
      </c>
      <c r="AO35" s="100">
        <v>17.899999999999999</v>
      </c>
      <c r="AP35" s="92">
        <v>19.7</v>
      </c>
      <c r="AQ35" s="92">
        <v>21.5</v>
      </c>
      <c r="AR35" s="131">
        <v>18.400000000000002</v>
      </c>
      <c r="AS35" s="138">
        <v>20.3</v>
      </c>
      <c r="AT35" s="132">
        <v>22.2</v>
      </c>
      <c r="AU35" s="155">
        <f t="shared" si="31"/>
        <v>19.900000000000002</v>
      </c>
      <c r="AV35" s="138">
        <v>21.3</v>
      </c>
      <c r="AW35" s="159">
        <f t="shared" si="32"/>
        <v>22.7</v>
      </c>
      <c r="AX35" s="155">
        <v>16.8</v>
      </c>
      <c r="AY35" s="138">
        <v>18.5</v>
      </c>
      <c r="AZ35" s="174">
        <v>20.2</v>
      </c>
      <c r="BA35" s="132">
        <v>17.000000000000004</v>
      </c>
      <c r="BB35" s="132">
        <v>19.400000000000002</v>
      </c>
      <c r="BC35" s="132">
        <v>21.8</v>
      </c>
      <c r="BD35" s="155">
        <v>13.299999999999999</v>
      </c>
      <c r="BE35" s="138">
        <v>15.1</v>
      </c>
      <c r="BF35" s="174">
        <v>16.899999999999999</v>
      </c>
      <c r="BG35" s="155">
        <v>13</v>
      </c>
      <c r="BH35" s="138">
        <v>14.7</v>
      </c>
      <c r="BI35" s="174">
        <v>16.399999999999999</v>
      </c>
      <c r="BJ35" s="159">
        <v>14.2</v>
      </c>
      <c r="BK35" s="159">
        <v>16</v>
      </c>
      <c r="BL35" s="159">
        <v>17.8</v>
      </c>
      <c r="BM35" s="159">
        <v>13</v>
      </c>
      <c r="BN35" s="132">
        <v>14.9</v>
      </c>
      <c r="BO35" s="159">
        <v>16.8</v>
      </c>
      <c r="BP35" s="45">
        <f t="shared" si="15"/>
        <v>0.21299999999999999</v>
      </c>
      <c r="BQ35" s="119">
        <f>+'[1]Under 5'!AM31+'[1]5 through 17'!AM31</f>
        <v>223981</v>
      </c>
      <c r="BR35" s="81">
        <f>'Children in Poverty (2)'!BQ35*BP35</f>
        <v>47707.953000000001</v>
      </c>
      <c r="BS35" s="45">
        <f t="shared" si="16"/>
        <v>0.20600000000000002</v>
      </c>
      <c r="BT35" s="119">
        <f>+'[1]Under 5'!AH31+'[1]5 through 17'!AH31</f>
        <v>223639</v>
      </c>
      <c r="BU35" s="146">
        <f>'Children in Poverty (2)'!BT35*BS35</f>
        <v>46069.634000000005</v>
      </c>
      <c r="BV35" s="5"/>
      <c r="BW35" s="45">
        <f t="shared" si="33"/>
        <v>0.185</v>
      </c>
      <c r="BX35" s="121">
        <f>+'[1]Under 5'!AN31+'[1]5 through 17'!AN31</f>
        <v>225024</v>
      </c>
      <c r="BY35" s="146">
        <f>'Children in Poverty (2)'!BX35*BW35</f>
        <v>41629.440000000002</v>
      </c>
      <c r="BZ35" s="45">
        <f t="shared" si="34"/>
        <v>0.214</v>
      </c>
      <c r="CA35" s="119">
        <f>+'[1]Under 5'!AI31+'[1]5 through 17'!AI31</f>
        <v>223381</v>
      </c>
      <c r="CB35" s="146">
        <f>'Children in Poverty (2)'!CA35*BZ35</f>
        <v>47803.534</v>
      </c>
      <c r="CC35" s="5"/>
      <c r="CD35" s="42">
        <f t="shared" si="7"/>
        <v>0.19400000000000003</v>
      </c>
      <c r="CE35" s="119">
        <f>+'[1]Under 5'!AO31+'[1]5 through 17'!AO31</f>
        <v>226420</v>
      </c>
      <c r="CF35" s="148">
        <f>'Children in Poverty (2)'!CE35*CD35</f>
        <v>43925.48000000001</v>
      </c>
      <c r="CG35" s="181">
        <f t="shared" si="8"/>
        <v>0.20100000000000001</v>
      </c>
      <c r="CH35" s="119">
        <f>+'[1]Under 5'!AJ31+'[1]5 through 17'!AJ31</f>
        <v>223292</v>
      </c>
      <c r="CI35" s="146">
        <f>'Children in Poverty (2)'!CG35*CH35</f>
        <v>44881.692000000003</v>
      </c>
      <c r="CJ35" s="5"/>
      <c r="CK35" s="42">
        <f t="shared" si="17"/>
        <v>0.151</v>
      </c>
      <c r="CL35" s="119">
        <f>+'[1]Under 5'!AP31+'[1]5 through 17'!AP31</f>
        <v>227611</v>
      </c>
      <c r="CM35" s="148">
        <f>'Children in Poverty (2)'!CL35*CK35</f>
        <v>34369.260999999999</v>
      </c>
      <c r="CN35" s="181">
        <f t="shared" si="18"/>
        <v>0.19699999999999998</v>
      </c>
      <c r="CO35" s="119">
        <f>+'[1]Under 5'!AK31+'[1]5 through 17'!AK31</f>
        <v>222977</v>
      </c>
      <c r="CP35" s="146">
        <f>'Children in Poverty (2)'!CO35*CN35</f>
        <v>43926.468999999997</v>
      </c>
      <c r="CQ35" s="10"/>
      <c r="CR35" s="42">
        <f t="shared" si="19"/>
        <v>0.14699999999999999</v>
      </c>
      <c r="CS35" s="119">
        <f>+'[1]Under 5'!AQ31+'[1]5 through 17'!AQ31</f>
        <v>228889</v>
      </c>
      <c r="CT35" s="148">
        <f>'Children in Poverty (2)'!CS35*CR35</f>
        <v>33646.682999999997</v>
      </c>
      <c r="CU35" s="181">
        <f t="shared" si="20"/>
        <v>0.20300000000000001</v>
      </c>
      <c r="CV35" s="119">
        <f>+'[1]Under 5'!AL31+'[1]5 through 17'!AL31</f>
        <v>222905</v>
      </c>
      <c r="CW35" s="146">
        <f>'Children in Poverty (2)'!CV35*CU35</f>
        <v>45249.715000000004</v>
      </c>
      <c r="CX35" s="10"/>
      <c r="CY35" s="181">
        <f t="shared" si="21"/>
        <v>0.16</v>
      </c>
      <c r="CZ35" s="217">
        <f>+'[2]Under 5'!$AR31+'[2]5 through 17'!$AR31</f>
        <v>228749</v>
      </c>
      <c r="DA35" s="146">
        <f>'Children in Poverty (2)'!CZ35*CY35</f>
        <v>36599.840000000004</v>
      </c>
      <c r="DB35" s="181">
        <f t="shared" si="22"/>
        <v>0.21299999999999999</v>
      </c>
      <c r="DC35" s="217">
        <f>+'[2]Under 5'!$AM31+'[2]5 through 17'!$AM31</f>
        <v>223981</v>
      </c>
      <c r="DD35" s="146">
        <f>'Children in Poverty (2)'!DC35*DB35</f>
        <v>47707.953000000001</v>
      </c>
      <c r="DE35" s="10"/>
      <c r="DF35" s="181">
        <f t="shared" si="23"/>
        <v>0.14899999999999999</v>
      </c>
      <c r="DG35" s="217">
        <f>+'[2]Under 5'!$AS31+'[2]5 through 17'!$AS31</f>
        <v>228588</v>
      </c>
      <c r="DH35" s="146">
        <f>'Children in Poverty (2)'!DG35*DF35</f>
        <v>34059.612000000001</v>
      </c>
      <c r="DI35" s="181">
        <f t="shared" si="24"/>
        <v>0.185</v>
      </c>
      <c r="DJ35" s="217">
        <f>+'[2]Under 5'!$AN31+'[2]5 through 17'!$AN31</f>
        <v>225024</v>
      </c>
      <c r="DK35" s="146">
        <f>'Children in Poverty (2)'!DJ35*DI35</f>
        <v>41629.440000000002</v>
      </c>
      <c r="DL35" s="311">
        <f t="shared" si="3"/>
        <v>1638.3189999999959</v>
      </c>
      <c r="DM35" s="311">
        <f t="shared" si="9"/>
        <v>-6174.0939999999973</v>
      </c>
      <c r="DN35" s="311">
        <f t="shared" si="4"/>
        <v>-956.21199999999226</v>
      </c>
      <c r="DO35" s="236">
        <f t="shared" si="25"/>
        <v>2296.0400000000081</v>
      </c>
      <c r="DP35" s="236">
        <f t="shared" si="26"/>
        <v>-6078.512999999999</v>
      </c>
      <c r="DQ35" s="236">
        <f t="shared" si="0"/>
        <v>7569.8280000000013</v>
      </c>
    </row>
    <row r="36" spans="1:121">
      <c r="A36" s="35" t="s">
        <v>38</v>
      </c>
      <c r="B36" s="92">
        <v>13.3</v>
      </c>
      <c r="C36" s="100">
        <v>16</v>
      </c>
      <c r="D36" s="92">
        <v>16.25</v>
      </c>
      <c r="E36" s="92">
        <v>16.5</v>
      </c>
      <c r="F36" s="92">
        <v>16.75</v>
      </c>
      <c r="G36" s="92">
        <v>17</v>
      </c>
      <c r="H36" s="92">
        <v>16</v>
      </c>
      <c r="I36" s="92">
        <v>15</v>
      </c>
      <c r="J36" s="92">
        <v>14</v>
      </c>
      <c r="K36" s="92">
        <v>15</v>
      </c>
      <c r="L36" s="92">
        <v>15</v>
      </c>
      <c r="M36" s="92">
        <v>13</v>
      </c>
      <c r="N36" s="99">
        <v>14</v>
      </c>
      <c r="O36" s="100">
        <v>15</v>
      </c>
      <c r="P36" s="92">
        <v>17</v>
      </c>
      <c r="Q36" s="100">
        <v>12.8</v>
      </c>
      <c r="R36" s="92">
        <v>15.2</v>
      </c>
      <c r="S36" s="92">
        <v>17.5</v>
      </c>
      <c r="T36" s="100">
        <v>18.8</v>
      </c>
      <c r="U36" s="92">
        <v>15.4</v>
      </c>
      <c r="V36" s="92">
        <v>22.2</v>
      </c>
      <c r="W36" s="100">
        <v>13.3</v>
      </c>
      <c r="X36" s="92">
        <v>14.9</v>
      </c>
      <c r="Y36" s="92">
        <v>16.5</v>
      </c>
      <c r="Z36" s="100">
        <v>12.8</v>
      </c>
      <c r="AA36" s="92">
        <v>13.9</v>
      </c>
      <c r="AB36" s="92">
        <v>15</v>
      </c>
      <c r="AC36" s="100">
        <v>13.9</v>
      </c>
      <c r="AD36" s="92">
        <v>15.3</v>
      </c>
      <c r="AE36" s="92">
        <v>16.7</v>
      </c>
      <c r="AF36" s="100">
        <v>13.6</v>
      </c>
      <c r="AG36" s="92">
        <v>15</v>
      </c>
      <c r="AH36" s="92">
        <v>16.399999999999999</v>
      </c>
      <c r="AI36" s="100">
        <v>16.700000000000003</v>
      </c>
      <c r="AJ36" s="92">
        <v>17.600000000000001</v>
      </c>
      <c r="AK36" s="92">
        <v>18.5</v>
      </c>
      <c r="AL36" s="100">
        <v>20.399999999999999</v>
      </c>
      <c r="AM36" s="92">
        <v>22</v>
      </c>
      <c r="AN36" s="92">
        <v>23.6</v>
      </c>
      <c r="AO36" s="100">
        <v>20.5</v>
      </c>
      <c r="AP36" s="92">
        <v>22.1</v>
      </c>
      <c r="AQ36" s="92">
        <v>23.700000000000003</v>
      </c>
      <c r="AR36" s="131">
        <v>22.5</v>
      </c>
      <c r="AS36" s="138">
        <v>24</v>
      </c>
      <c r="AT36" s="132">
        <v>25.5</v>
      </c>
      <c r="AU36" s="155">
        <f t="shared" si="31"/>
        <v>21.3</v>
      </c>
      <c r="AV36" s="138">
        <v>22.7</v>
      </c>
      <c r="AW36" s="159">
        <f t="shared" si="32"/>
        <v>24.099999999999998</v>
      </c>
      <c r="AX36" s="155">
        <v>20.399999999999999</v>
      </c>
      <c r="AY36" s="138">
        <v>22</v>
      </c>
      <c r="AZ36" s="174">
        <v>23.6</v>
      </c>
      <c r="BA36" s="132">
        <v>19.399999999999999</v>
      </c>
      <c r="BB36" s="132">
        <v>20.9</v>
      </c>
      <c r="BC36" s="132">
        <v>22.4</v>
      </c>
      <c r="BD36" s="155">
        <v>17.700000000000003</v>
      </c>
      <c r="BE36" s="138">
        <v>19.100000000000001</v>
      </c>
      <c r="BF36" s="174">
        <v>20.5</v>
      </c>
      <c r="BG36" s="155">
        <v>17.100000000000001</v>
      </c>
      <c r="BH36" s="138">
        <v>18.5</v>
      </c>
      <c r="BI36" s="174">
        <v>19.899999999999999</v>
      </c>
      <c r="BJ36" s="159">
        <v>16.7</v>
      </c>
      <c r="BK36" s="159">
        <v>17.7</v>
      </c>
      <c r="BL36" s="159">
        <v>18.7</v>
      </c>
      <c r="BM36" s="159">
        <v>15.599999999999998</v>
      </c>
      <c r="BN36" s="132">
        <v>16.899999999999999</v>
      </c>
      <c r="BO36" s="159">
        <v>18.2</v>
      </c>
      <c r="BP36" s="45">
        <f t="shared" si="15"/>
        <v>0.22699999999999998</v>
      </c>
      <c r="BQ36" s="119">
        <f>+'[1]Under 5'!AM32+'[1]5 through 17'!AM32</f>
        <v>661605</v>
      </c>
      <c r="BR36" s="81">
        <f>'Children in Poverty (2)'!BQ36*BP36</f>
        <v>150184.33499999999</v>
      </c>
      <c r="BS36" s="45">
        <f t="shared" si="16"/>
        <v>0.15</v>
      </c>
      <c r="BT36" s="119">
        <f>+'[1]Under 5'!AH32+'[1]5 through 17'!AH32</f>
        <v>662595</v>
      </c>
      <c r="BU36" s="146">
        <f>'Children in Poverty (2)'!BT36*BS36</f>
        <v>99389.25</v>
      </c>
      <c r="BV36" s="5"/>
      <c r="BW36" s="45">
        <f t="shared" si="33"/>
        <v>0.22</v>
      </c>
      <c r="BX36" s="121">
        <f>+'[1]Under 5'!AN32+'[1]5 through 17'!AN32</f>
        <v>663225</v>
      </c>
      <c r="BY36" s="146">
        <f>'Children in Poverty (2)'!BX36*BW36</f>
        <v>145909.5</v>
      </c>
      <c r="BZ36" s="45">
        <f t="shared" si="34"/>
        <v>0.17600000000000002</v>
      </c>
      <c r="CA36" s="119">
        <f>+'[1]Under 5'!AI32+'[1]5 through 17'!AI32</f>
        <v>665903</v>
      </c>
      <c r="CB36" s="146">
        <f>'Children in Poverty (2)'!CA36*BZ36</f>
        <v>117198.92800000001</v>
      </c>
      <c r="CC36" s="5"/>
      <c r="CD36" s="42">
        <f t="shared" si="7"/>
        <v>0.20899999999999999</v>
      </c>
      <c r="CE36" s="119">
        <f>+'[1]Under 5'!AO32+'[1]5 through 17'!AO32</f>
        <v>669164</v>
      </c>
      <c r="CF36" s="148">
        <f>'Children in Poverty (2)'!CE36*CD36</f>
        <v>139855.27599999998</v>
      </c>
      <c r="CG36" s="181">
        <f t="shared" si="8"/>
        <v>0.22</v>
      </c>
      <c r="CH36" s="119">
        <f>+'[1]Under 5'!AJ32+'[1]5 through 17'!AJ32</f>
        <v>663180</v>
      </c>
      <c r="CI36" s="146">
        <f>'Children in Poverty (2)'!CG36*CH36</f>
        <v>145899.6</v>
      </c>
      <c r="CJ36" s="5"/>
      <c r="CK36" s="42">
        <f t="shared" si="17"/>
        <v>0.191</v>
      </c>
      <c r="CL36" s="119">
        <f>+'[1]Under 5'!AP32+'[1]5 through 17'!AP32</f>
        <v>677427</v>
      </c>
      <c r="CM36" s="148">
        <f>'Children in Poverty (2)'!CL36*CK36</f>
        <v>129388.557</v>
      </c>
      <c r="CN36" s="181">
        <f t="shared" si="18"/>
        <v>0.221</v>
      </c>
      <c r="CO36" s="119">
        <f>+'[1]Under 5'!AK32+'[1]5 through 17'!AK32</f>
        <v>659236</v>
      </c>
      <c r="CP36" s="146">
        <f>'Children in Poverty (2)'!CO36*CN36</f>
        <v>145691.15599999999</v>
      </c>
      <c r="CQ36" s="10"/>
      <c r="CR36" s="42">
        <f t="shared" si="19"/>
        <v>0.185</v>
      </c>
      <c r="CS36" s="119">
        <f>+'[1]Under 5'!AQ32+'[1]5 through 17'!AQ32</f>
        <v>685463</v>
      </c>
      <c r="CT36" s="148">
        <f>'Children in Poverty (2)'!CS36*CR36</f>
        <v>126810.655</v>
      </c>
      <c r="CU36" s="181">
        <f t="shared" si="20"/>
        <v>0.24</v>
      </c>
      <c r="CV36" s="119">
        <f>+'[1]Under 5'!AL32+'[1]5 through 17'!AL32</f>
        <v>659655</v>
      </c>
      <c r="CW36" s="146">
        <f>'Children in Poverty (2)'!CV36*CU36</f>
        <v>158317.19999999998</v>
      </c>
      <c r="CX36" s="10"/>
      <c r="CY36" s="181">
        <f t="shared" si="21"/>
        <v>0.17699999999999999</v>
      </c>
      <c r="CZ36" s="217">
        <f>+'[2]Under 5'!$AR32+'[2]5 through 17'!$AR32</f>
        <v>688242</v>
      </c>
      <c r="DA36" s="146">
        <f>'Children in Poverty (2)'!CZ36*CY36</f>
        <v>121818.83399999999</v>
      </c>
      <c r="DB36" s="181">
        <f t="shared" si="22"/>
        <v>0.22699999999999998</v>
      </c>
      <c r="DC36" s="217">
        <f>+'[2]Under 5'!$AM32+'[2]5 through 17'!$AM32</f>
        <v>661605</v>
      </c>
      <c r="DD36" s="146">
        <f>'Children in Poverty (2)'!DC36*DB36</f>
        <v>150184.33499999999</v>
      </c>
      <c r="DE36" s="10"/>
      <c r="DF36" s="181">
        <f t="shared" si="23"/>
        <v>0.16899999999999998</v>
      </c>
      <c r="DG36" s="217">
        <f>+'[2]Under 5'!$AS32+'[2]5 through 17'!$AS32</f>
        <v>692639</v>
      </c>
      <c r="DH36" s="146">
        <f>'Children in Poverty (2)'!DG36*DF36</f>
        <v>117055.99099999999</v>
      </c>
      <c r="DI36" s="181">
        <f t="shared" si="24"/>
        <v>0.22</v>
      </c>
      <c r="DJ36" s="217">
        <f>+'[2]Under 5'!$AN32+'[2]5 through 17'!$AN32</f>
        <v>663225</v>
      </c>
      <c r="DK36" s="146">
        <f>'Children in Poverty (2)'!DJ36*DI36</f>
        <v>145909.5</v>
      </c>
      <c r="DL36" s="311">
        <f t="shared" si="3"/>
        <v>50795.084999999992</v>
      </c>
      <c r="DM36" s="311">
        <f t="shared" si="9"/>
        <v>28710.571999999986</v>
      </c>
      <c r="DN36" s="311">
        <f t="shared" si="4"/>
        <v>-6044.3240000000224</v>
      </c>
      <c r="DO36" s="236">
        <f t="shared" si="25"/>
        <v>-6054.2240000000165</v>
      </c>
      <c r="DP36" s="236">
        <f t="shared" si="26"/>
        <v>-4274.8349999999919</v>
      </c>
      <c r="DQ36" s="236">
        <f t="shared" si="0"/>
        <v>28853.509000000005</v>
      </c>
    </row>
    <row r="37" spans="1:121">
      <c r="A37" s="35" t="s">
        <v>39</v>
      </c>
      <c r="B37" s="92">
        <v>27.8</v>
      </c>
      <c r="C37" s="100">
        <v>27</v>
      </c>
      <c r="D37" s="92">
        <v>28</v>
      </c>
      <c r="E37" s="92">
        <v>29</v>
      </c>
      <c r="F37" s="92">
        <v>30</v>
      </c>
      <c r="G37" s="92">
        <v>31</v>
      </c>
      <c r="H37" s="92">
        <v>31.5</v>
      </c>
      <c r="I37" s="92">
        <v>32</v>
      </c>
      <c r="J37" s="92">
        <v>29</v>
      </c>
      <c r="K37" s="92">
        <v>28</v>
      </c>
      <c r="L37" s="92">
        <v>27</v>
      </c>
      <c r="M37" s="92">
        <v>26</v>
      </c>
      <c r="N37" s="99">
        <v>25</v>
      </c>
      <c r="O37" s="100">
        <v>24</v>
      </c>
      <c r="P37" s="92">
        <v>27</v>
      </c>
      <c r="Q37" s="100">
        <v>22.5</v>
      </c>
      <c r="R37" s="92">
        <v>25.6</v>
      </c>
      <c r="S37" s="92">
        <v>28.8</v>
      </c>
      <c r="T37" s="100">
        <v>27.7</v>
      </c>
      <c r="U37" s="92">
        <v>24.8</v>
      </c>
      <c r="V37" s="92">
        <v>30.6</v>
      </c>
      <c r="W37" s="100">
        <v>24.4</v>
      </c>
      <c r="X37" s="92">
        <v>26</v>
      </c>
      <c r="Y37" s="92">
        <v>27.6</v>
      </c>
      <c r="Z37" s="100">
        <v>24.1</v>
      </c>
      <c r="AA37" s="92">
        <v>25.6</v>
      </c>
      <c r="AB37" s="92">
        <v>27.1</v>
      </c>
      <c r="AC37" s="100">
        <v>23.9</v>
      </c>
      <c r="AD37" s="92">
        <v>25.5</v>
      </c>
      <c r="AE37" s="92">
        <v>27.1</v>
      </c>
      <c r="AF37" s="100">
        <v>22.5</v>
      </c>
      <c r="AG37" s="92">
        <v>24.2</v>
      </c>
      <c r="AH37" s="92">
        <v>25.9</v>
      </c>
      <c r="AI37" s="100">
        <v>24.400000000000002</v>
      </c>
      <c r="AJ37" s="92">
        <v>25.3</v>
      </c>
      <c r="AK37" s="92">
        <v>26.2</v>
      </c>
      <c r="AL37" s="100">
        <v>28.1</v>
      </c>
      <c r="AM37" s="92">
        <v>30</v>
      </c>
      <c r="AN37" s="92">
        <v>31.9</v>
      </c>
      <c r="AO37" s="100">
        <v>28.8</v>
      </c>
      <c r="AP37" s="92">
        <v>30.7</v>
      </c>
      <c r="AQ37" s="92">
        <v>32.6</v>
      </c>
      <c r="AR37" s="126">
        <v>27.8</v>
      </c>
      <c r="AS37" s="10">
        <v>29.3</v>
      </c>
      <c r="AT37" s="10">
        <v>30.8</v>
      </c>
      <c r="AU37" s="161">
        <f t="shared" si="31"/>
        <v>29.8</v>
      </c>
      <c r="AV37" s="10">
        <v>31.2</v>
      </c>
      <c r="AW37" s="163">
        <f t="shared" si="32"/>
        <v>32.6</v>
      </c>
      <c r="AX37" s="161">
        <v>27.7</v>
      </c>
      <c r="AY37" s="10">
        <v>29.5</v>
      </c>
      <c r="AZ37" s="176">
        <v>31.3</v>
      </c>
      <c r="BA37" s="10">
        <v>26.999999999999996</v>
      </c>
      <c r="BB37" s="10">
        <v>28.599999999999998</v>
      </c>
      <c r="BC37" s="10">
        <v>30.2</v>
      </c>
      <c r="BD37" s="161">
        <v>28.3</v>
      </c>
      <c r="BE37" s="10">
        <v>30.1</v>
      </c>
      <c r="BF37" s="176">
        <v>31.900000000000002</v>
      </c>
      <c r="BG37" s="161">
        <v>25.4</v>
      </c>
      <c r="BH37" s="10">
        <v>27.2</v>
      </c>
      <c r="BI37" s="176">
        <v>29</v>
      </c>
      <c r="BJ37" s="163">
        <v>24.7</v>
      </c>
      <c r="BK37" s="163">
        <v>26.3</v>
      </c>
      <c r="BL37" s="163">
        <v>27.900000000000002</v>
      </c>
      <c r="BM37" s="163">
        <v>23.099999999999998</v>
      </c>
      <c r="BN37" s="10">
        <v>24.9</v>
      </c>
      <c r="BO37" s="163">
        <v>26.7</v>
      </c>
      <c r="BP37" s="45">
        <f t="shared" si="15"/>
        <v>0.312</v>
      </c>
      <c r="BQ37" s="119">
        <f>+'[1]Under 5'!AM33+'[1]5 through 17'!AM33</f>
        <v>507540</v>
      </c>
      <c r="BR37" s="81">
        <f>'Children in Poverty (2)'!BQ37*BP37</f>
        <v>158352.48000000001</v>
      </c>
      <c r="BS37" s="45">
        <f t="shared" si="16"/>
        <v>0.24199999999999999</v>
      </c>
      <c r="BT37" s="119">
        <f>+'[1]Under 5'!AH33+'[1]5 through 17'!AH33</f>
        <v>512286</v>
      </c>
      <c r="BU37" s="146">
        <f>'Children in Poverty (2)'!BT37*BS37</f>
        <v>123973.212</v>
      </c>
      <c r="BV37" s="5"/>
      <c r="BW37" s="45">
        <f t="shared" si="33"/>
        <v>0.29499999999999998</v>
      </c>
      <c r="BX37" s="121">
        <f>+'[1]Under 5'!AN33+'[1]5 through 17'!AN33</f>
        <v>501949</v>
      </c>
      <c r="BY37" s="146">
        <f>'Children in Poverty (2)'!BX37*BW37</f>
        <v>148074.95499999999</v>
      </c>
      <c r="BZ37" s="45">
        <f t="shared" si="34"/>
        <v>0.253</v>
      </c>
      <c r="CA37" s="119">
        <f>+'[1]Under 5'!AI33+'[1]5 through 17'!AI33</f>
        <v>516064</v>
      </c>
      <c r="CB37" s="146">
        <f>'Children in Poverty (2)'!CA37*BZ37</f>
        <v>130564.192</v>
      </c>
      <c r="CC37" s="5"/>
      <c r="CD37" s="42">
        <f t="shared" si="7"/>
        <v>0.28599999999999998</v>
      </c>
      <c r="CE37" s="119">
        <f>+'[1]Under 5'!AO33+'[1]5 through 17'!AO33</f>
        <v>496908</v>
      </c>
      <c r="CF37" s="148">
        <f>'Children in Poverty (2)'!CE37*CD37</f>
        <v>142115.68799999999</v>
      </c>
      <c r="CG37" s="181">
        <f t="shared" si="8"/>
        <v>0.3</v>
      </c>
      <c r="CH37" s="119">
        <f>+'[1]Under 5'!AJ33+'[1]5 through 17'!AJ33</f>
        <v>518763</v>
      </c>
      <c r="CI37" s="146">
        <f>'Children in Poverty (2)'!CG37*CH37</f>
        <v>155628.9</v>
      </c>
      <c r="CJ37" s="5"/>
      <c r="CK37" s="42">
        <f t="shared" si="17"/>
        <v>0.30099999999999999</v>
      </c>
      <c r="CL37" s="119">
        <f>+'[1]Under 5'!AP33+'[1]5 through 17'!AP33</f>
        <v>490663</v>
      </c>
      <c r="CM37" s="148">
        <f>'Children in Poverty (2)'!CL37*CK37</f>
        <v>147689.56299999999</v>
      </c>
      <c r="CN37" s="181">
        <f t="shared" si="18"/>
        <v>0.307</v>
      </c>
      <c r="CO37" s="119">
        <f>+'[1]Under 5'!AK33+'[1]5 through 17'!AK33</f>
        <v>516513</v>
      </c>
      <c r="CP37" s="146">
        <f>'Children in Poverty (2)'!CO37*CN37</f>
        <v>158569.49100000001</v>
      </c>
      <c r="CQ37" s="10"/>
      <c r="CR37" s="42">
        <f t="shared" si="19"/>
        <v>0.27200000000000002</v>
      </c>
      <c r="CS37" s="119">
        <f>+'[1]Under 5'!AQ33+'[1]5 through 17'!AQ33</f>
        <v>488090</v>
      </c>
      <c r="CT37" s="148">
        <f>'Children in Poverty (2)'!CS37*CR37</f>
        <v>132760.48000000001</v>
      </c>
      <c r="CU37" s="181">
        <f t="shared" si="20"/>
        <v>0.29299999999999998</v>
      </c>
      <c r="CV37" s="119">
        <f>+'[1]Under 5'!AL33+'[1]5 through 17'!AL33</f>
        <v>512314</v>
      </c>
      <c r="CW37" s="146">
        <f>'Children in Poverty (2)'!CV37*CU37</f>
        <v>150108.00199999998</v>
      </c>
      <c r="CX37" s="10"/>
      <c r="CY37" s="181">
        <f t="shared" si="21"/>
        <v>0.26300000000000001</v>
      </c>
      <c r="CZ37" s="217">
        <f>+'[2]Under 5'!$AR33+'[2]5 through 17'!$AR33</f>
        <v>481824</v>
      </c>
      <c r="DA37" s="146">
        <f>'Children in Poverty (2)'!CZ37*CY37</f>
        <v>126719.712</v>
      </c>
      <c r="DB37" s="181">
        <f t="shared" si="22"/>
        <v>0.312</v>
      </c>
      <c r="DC37" s="217">
        <f>+'[2]Under 5'!$AM33+'[2]5 through 17'!$AM33</f>
        <v>507540</v>
      </c>
      <c r="DD37" s="146">
        <f>'Children in Poverty (2)'!DC37*DB37</f>
        <v>158352.48000000001</v>
      </c>
      <c r="DE37" s="10"/>
      <c r="DF37" s="181">
        <f t="shared" si="23"/>
        <v>0.249</v>
      </c>
      <c r="DG37" s="217">
        <f>+'[2]Under 5'!$AS33+'[2]5 through 17'!$AS33</f>
        <v>475838</v>
      </c>
      <c r="DH37" s="146">
        <f>'Children in Poverty (2)'!DG37*DF37</f>
        <v>118483.662</v>
      </c>
      <c r="DI37" s="181">
        <f t="shared" si="24"/>
        <v>0.29499999999999998</v>
      </c>
      <c r="DJ37" s="217">
        <f>+'[2]Under 5'!$AN33+'[2]5 through 17'!$AN33</f>
        <v>501949</v>
      </c>
      <c r="DK37" s="146">
        <f>'Children in Poverty (2)'!DJ37*DI37</f>
        <v>148074.95499999999</v>
      </c>
      <c r="DL37" s="311">
        <f t="shared" si="3"/>
        <v>34379.268000000011</v>
      </c>
      <c r="DM37" s="311">
        <f t="shared" si="9"/>
        <v>17510.762999999992</v>
      </c>
      <c r="DN37" s="311">
        <f t="shared" si="4"/>
        <v>-13513.212</v>
      </c>
      <c r="DO37" s="236">
        <f t="shared" si="25"/>
        <v>-5959.2669999999925</v>
      </c>
      <c r="DP37" s="236">
        <f t="shared" si="26"/>
        <v>-10277.525000000023</v>
      </c>
      <c r="DQ37" s="236">
        <f t="shared" si="0"/>
        <v>29591.292999999991</v>
      </c>
    </row>
    <row r="38" spans="1:121">
      <c r="A38" s="35" t="s">
        <v>40</v>
      </c>
      <c r="B38" s="92">
        <v>15.8</v>
      </c>
      <c r="C38" s="100">
        <v>19</v>
      </c>
      <c r="D38" s="92">
        <v>18.75</v>
      </c>
      <c r="E38" s="92">
        <v>18.5</v>
      </c>
      <c r="F38" s="92">
        <v>18.25</v>
      </c>
      <c r="G38" s="92">
        <v>18</v>
      </c>
      <c r="H38" s="92">
        <v>17</v>
      </c>
      <c r="I38" s="92">
        <v>16</v>
      </c>
      <c r="J38" s="92">
        <v>17</v>
      </c>
      <c r="K38" s="92">
        <v>16</v>
      </c>
      <c r="L38" s="92">
        <v>17</v>
      </c>
      <c r="M38" s="92">
        <v>18</v>
      </c>
      <c r="N38" s="99">
        <v>14.7</v>
      </c>
      <c r="O38" s="100">
        <v>18</v>
      </c>
      <c r="P38" s="92">
        <v>17</v>
      </c>
      <c r="Q38" s="100">
        <v>15.2</v>
      </c>
      <c r="R38" s="92">
        <v>17.5</v>
      </c>
      <c r="S38" s="92">
        <v>19.899999999999999</v>
      </c>
      <c r="T38" s="100">
        <v>19.100000000000001</v>
      </c>
      <c r="U38" s="92">
        <v>17</v>
      </c>
      <c r="V38" s="92">
        <v>21.2</v>
      </c>
      <c r="W38" s="100">
        <v>17.3</v>
      </c>
      <c r="X38" s="92">
        <v>18.399999999999999</v>
      </c>
      <c r="Y38" s="92">
        <v>19.5</v>
      </c>
      <c r="Z38" s="100">
        <v>15.7</v>
      </c>
      <c r="AA38" s="92">
        <v>16.8</v>
      </c>
      <c r="AB38" s="92">
        <v>17.899999999999999</v>
      </c>
      <c r="AC38" s="100">
        <v>15.9</v>
      </c>
      <c r="AD38" s="92">
        <v>16.899999999999999</v>
      </c>
      <c r="AE38" s="92">
        <v>17.899999999999999</v>
      </c>
      <c r="AF38" s="100">
        <v>16.900000000000002</v>
      </c>
      <c r="AG38" s="92">
        <v>18.100000000000001</v>
      </c>
      <c r="AH38" s="92">
        <v>19.3</v>
      </c>
      <c r="AI38" s="100">
        <v>18.3</v>
      </c>
      <c r="AJ38" s="92">
        <v>19.2</v>
      </c>
      <c r="AK38" s="92">
        <v>20.099999999999998</v>
      </c>
      <c r="AL38" s="100">
        <v>20.700000000000003</v>
      </c>
      <c r="AM38" s="92">
        <v>21.6</v>
      </c>
      <c r="AN38" s="92">
        <v>22.5</v>
      </c>
      <c r="AO38" s="100">
        <v>22.400000000000002</v>
      </c>
      <c r="AP38" s="92">
        <v>23.6</v>
      </c>
      <c r="AQ38" s="92">
        <v>24.8</v>
      </c>
      <c r="AR38" s="131">
        <v>21.8</v>
      </c>
      <c r="AS38" s="138">
        <v>23</v>
      </c>
      <c r="AT38" s="132">
        <v>24.2</v>
      </c>
      <c r="AU38" s="155">
        <f t="shared" si="31"/>
        <v>20.200000000000003</v>
      </c>
      <c r="AV38" s="138">
        <v>21.6</v>
      </c>
      <c r="AW38" s="159">
        <f t="shared" si="32"/>
        <v>23</v>
      </c>
      <c r="AX38" s="155">
        <v>20.5</v>
      </c>
      <c r="AY38" s="138">
        <v>21.6</v>
      </c>
      <c r="AZ38" s="174">
        <v>22.700000000000003</v>
      </c>
      <c r="BA38" s="132">
        <v>19</v>
      </c>
      <c r="BB38" s="132">
        <v>20.3</v>
      </c>
      <c r="BC38" s="132">
        <v>21.6</v>
      </c>
      <c r="BD38" s="155">
        <v>15.9</v>
      </c>
      <c r="BE38" s="138">
        <v>17</v>
      </c>
      <c r="BF38" s="174">
        <v>18.100000000000001</v>
      </c>
      <c r="BG38" s="155">
        <v>15.4</v>
      </c>
      <c r="BH38" s="138">
        <v>16.5</v>
      </c>
      <c r="BI38" s="174">
        <v>17.600000000000001</v>
      </c>
      <c r="BJ38" s="159">
        <v>14.5</v>
      </c>
      <c r="BK38" s="159">
        <v>15.7</v>
      </c>
      <c r="BL38" s="159">
        <v>16.899999999999999</v>
      </c>
      <c r="BM38" s="159">
        <v>11.9</v>
      </c>
      <c r="BN38" s="132">
        <v>13.1</v>
      </c>
      <c r="BO38" s="159">
        <v>14.299999999999999</v>
      </c>
      <c r="BP38" s="45">
        <f t="shared" si="15"/>
        <v>0.21600000000000003</v>
      </c>
      <c r="BQ38" s="119">
        <f>+'[1]Under 5'!AM34+'[1]5 through 17'!AM34</f>
        <v>857606</v>
      </c>
      <c r="BR38" s="81">
        <f>'Children in Poverty (2)'!BQ38*BP38</f>
        <v>185242.89600000001</v>
      </c>
      <c r="BS38" s="45">
        <f t="shared" si="16"/>
        <v>0.18100000000000002</v>
      </c>
      <c r="BT38" s="119">
        <f>+'[1]Under 5'!AH34+'[1]5 through 17'!AH34</f>
        <v>865892</v>
      </c>
      <c r="BU38" s="146">
        <f>'Children in Poverty (2)'!BT38*BS38</f>
        <v>156726.45200000002</v>
      </c>
      <c r="BV38" s="5"/>
      <c r="BW38" s="45">
        <f t="shared" si="33"/>
        <v>0.21600000000000003</v>
      </c>
      <c r="BX38" s="121">
        <f>+'[1]Under 5'!AN34+'[1]5 through 17'!AN34</f>
        <v>858022</v>
      </c>
      <c r="BY38" s="146">
        <f>'Children in Poverty (2)'!BX38*BW38</f>
        <v>185332.75200000001</v>
      </c>
      <c r="BZ38" s="45">
        <f t="shared" si="34"/>
        <v>0.192</v>
      </c>
      <c r="CA38" s="119">
        <f>+'[1]Under 5'!AI34+'[1]5 through 17'!AI34</f>
        <v>865573</v>
      </c>
      <c r="CB38" s="146">
        <f>'Children in Poverty (2)'!CA38*BZ38</f>
        <v>166190.016</v>
      </c>
      <c r="CC38" s="5"/>
      <c r="CD38" s="42">
        <f t="shared" si="7"/>
        <v>0.20300000000000001</v>
      </c>
      <c r="CE38" s="119">
        <f>+'[1]Under 5'!AO34+'[1]5 through 17'!AO34</f>
        <v>862856</v>
      </c>
      <c r="CF38" s="148">
        <f>'Children in Poverty (2)'!CE38*CD38</f>
        <v>175159.76800000001</v>
      </c>
      <c r="CG38" s="181">
        <f t="shared" si="8"/>
        <v>0.21600000000000003</v>
      </c>
      <c r="CH38" s="119">
        <f>+'[1]Under 5'!AJ34+'[1]5 through 17'!AJ34</f>
        <v>865129</v>
      </c>
      <c r="CI38" s="146">
        <f>'Children in Poverty (2)'!CG38*CH38</f>
        <v>186867.86400000003</v>
      </c>
      <c r="CJ38" s="5"/>
      <c r="CK38" s="42">
        <f t="shared" si="17"/>
        <v>0.17</v>
      </c>
      <c r="CL38" s="119">
        <f>+'[1]Under 5'!AP34+'[1]5 through 17'!AP34</f>
        <v>868727</v>
      </c>
      <c r="CM38" s="148">
        <f>'Children in Poverty (2)'!CL38*CK38</f>
        <v>147683.59</v>
      </c>
      <c r="CN38" s="181">
        <f t="shared" si="18"/>
        <v>0.23600000000000002</v>
      </c>
      <c r="CO38" s="119">
        <f>+'[1]Under 5'!AK34+'[1]5 through 17'!AK34</f>
        <v>862518</v>
      </c>
      <c r="CP38" s="146">
        <f>'Children in Poverty (2)'!CO38*CN38</f>
        <v>203554.24800000002</v>
      </c>
      <c r="CQ38" s="10"/>
      <c r="CR38" s="42">
        <f t="shared" si="19"/>
        <v>0.16500000000000001</v>
      </c>
      <c r="CS38" s="119">
        <f>+'[1]Under 5'!AQ34+'[1]5 through 17'!AQ34</f>
        <v>873619</v>
      </c>
      <c r="CT38" s="148">
        <f>'Children in Poverty (2)'!CS38*CR38</f>
        <v>144147.13500000001</v>
      </c>
      <c r="CU38" s="181">
        <f t="shared" si="20"/>
        <v>0.23</v>
      </c>
      <c r="CV38" s="119">
        <f>+'[1]Under 5'!AL34+'[1]5 through 17'!AL34</f>
        <v>859910</v>
      </c>
      <c r="CW38" s="146">
        <f>'Children in Poverty (2)'!CV38*CU38</f>
        <v>197779.30000000002</v>
      </c>
      <c r="CX38" s="10"/>
      <c r="CY38" s="181">
        <f t="shared" si="21"/>
        <v>0.157</v>
      </c>
      <c r="CZ38" s="217">
        <f>+'[2]Under 5'!$AR34+'[2]5 through 17'!$AR34</f>
        <v>869075</v>
      </c>
      <c r="DA38" s="146">
        <f>'Children in Poverty (2)'!CZ38*CY38</f>
        <v>136444.77499999999</v>
      </c>
      <c r="DB38" s="181">
        <f t="shared" si="22"/>
        <v>0.21600000000000003</v>
      </c>
      <c r="DC38" s="217">
        <f>+'[2]Under 5'!$AM34+'[2]5 through 17'!$AM34</f>
        <v>857606</v>
      </c>
      <c r="DD38" s="146">
        <f>'Children in Poverty (2)'!DC38*DB38</f>
        <v>185242.89600000001</v>
      </c>
      <c r="DE38" s="10"/>
      <c r="DF38" s="181">
        <f t="shared" si="23"/>
        <v>0.13100000000000001</v>
      </c>
      <c r="DG38" s="217">
        <f>+'[2]Under 5'!$AS34+'[2]5 through 17'!$AS34</f>
        <v>866562</v>
      </c>
      <c r="DH38" s="146">
        <f>'Children in Poverty (2)'!DG38*DF38</f>
        <v>113519.622</v>
      </c>
      <c r="DI38" s="181">
        <f t="shared" si="24"/>
        <v>0.21600000000000003</v>
      </c>
      <c r="DJ38" s="217">
        <f>+'[2]Under 5'!$AN34+'[2]5 through 17'!$AN34</f>
        <v>858022</v>
      </c>
      <c r="DK38" s="146">
        <f>'Children in Poverty (2)'!DJ38*DI38</f>
        <v>185332.75200000001</v>
      </c>
      <c r="DL38" s="311">
        <f t="shared" si="3"/>
        <v>28516.443999999989</v>
      </c>
      <c r="DM38" s="311">
        <f t="shared" si="9"/>
        <v>19142.736000000004</v>
      </c>
      <c r="DN38" s="311">
        <f t="shared" si="4"/>
        <v>-11708.09600000002</v>
      </c>
      <c r="DO38" s="236">
        <f t="shared" si="25"/>
        <v>-10172.983999999997</v>
      </c>
      <c r="DP38" s="236">
        <f t="shared" si="26"/>
        <v>89.855999999999767</v>
      </c>
      <c r="DQ38" s="236">
        <f t="shared" si="0"/>
        <v>71813.13</v>
      </c>
    </row>
    <row r="39" spans="1:121">
      <c r="A39" s="35" t="s">
        <v>41</v>
      </c>
      <c r="B39" s="92">
        <v>12.5</v>
      </c>
      <c r="C39" s="100">
        <v>16</v>
      </c>
      <c r="D39" s="92">
        <v>15.5</v>
      </c>
      <c r="E39" s="92">
        <v>15</v>
      </c>
      <c r="F39" s="92">
        <v>14.5</v>
      </c>
      <c r="G39" s="92">
        <v>14</v>
      </c>
      <c r="H39" s="92">
        <v>12.5</v>
      </c>
      <c r="I39" s="92">
        <v>11</v>
      </c>
      <c r="J39" s="92">
        <v>12</v>
      </c>
      <c r="K39" s="92">
        <v>13</v>
      </c>
      <c r="L39" s="92">
        <v>13</v>
      </c>
      <c r="M39" s="92">
        <v>10</v>
      </c>
      <c r="N39" s="99">
        <v>10.1</v>
      </c>
      <c r="O39" s="100">
        <v>9</v>
      </c>
      <c r="P39" s="92">
        <v>14</v>
      </c>
      <c r="Q39" s="100">
        <v>10.199999999999999</v>
      </c>
      <c r="R39" s="92">
        <v>11.8</v>
      </c>
      <c r="S39" s="92">
        <v>13.4</v>
      </c>
      <c r="T39" s="100">
        <v>13.3</v>
      </c>
      <c r="U39" s="92">
        <v>11.3</v>
      </c>
      <c r="V39" s="92">
        <v>15.3</v>
      </c>
      <c r="W39" s="100">
        <v>9.9</v>
      </c>
      <c r="X39" s="92">
        <v>10.9</v>
      </c>
      <c r="Y39" s="92">
        <v>11.9</v>
      </c>
      <c r="Z39" s="100">
        <v>11</v>
      </c>
      <c r="AA39" s="92">
        <v>11.9</v>
      </c>
      <c r="AB39" s="92">
        <v>12.8</v>
      </c>
      <c r="AC39" s="100">
        <v>10.1</v>
      </c>
      <c r="AD39" s="92">
        <v>11</v>
      </c>
      <c r="AE39" s="92">
        <v>11.9</v>
      </c>
      <c r="AF39" s="100">
        <v>9.6999999999999993</v>
      </c>
      <c r="AG39" s="92">
        <v>10.5</v>
      </c>
      <c r="AH39" s="92">
        <v>11.3</v>
      </c>
      <c r="AI39" s="100">
        <v>11.299999999999999</v>
      </c>
      <c r="AJ39" s="92">
        <v>12.2</v>
      </c>
      <c r="AK39" s="92">
        <v>13.1</v>
      </c>
      <c r="AL39" s="100">
        <v>14.7</v>
      </c>
      <c r="AM39" s="92">
        <v>15.7</v>
      </c>
      <c r="AN39" s="92">
        <v>16.7</v>
      </c>
      <c r="AO39" s="100">
        <v>14.700000000000001</v>
      </c>
      <c r="AP39" s="92">
        <v>15.9</v>
      </c>
      <c r="AQ39" s="92">
        <v>17.100000000000001</v>
      </c>
      <c r="AR39" s="131">
        <v>13.9</v>
      </c>
      <c r="AS39" s="138">
        <v>15.1</v>
      </c>
      <c r="AT39" s="132">
        <v>16.3</v>
      </c>
      <c r="AU39" s="155">
        <f t="shared" si="31"/>
        <v>13.4</v>
      </c>
      <c r="AV39" s="138">
        <v>14.8</v>
      </c>
      <c r="AW39" s="159">
        <f t="shared" si="32"/>
        <v>16.2</v>
      </c>
      <c r="AX39" s="155">
        <v>12.200000000000001</v>
      </c>
      <c r="AY39" s="138">
        <v>13.3</v>
      </c>
      <c r="AZ39" s="174">
        <v>14.4</v>
      </c>
      <c r="BA39" s="132">
        <v>12</v>
      </c>
      <c r="BB39" s="132">
        <v>12.9</v>
      </c>
      <c r="BC39" s="132">
        <v>13.8</v>
      </c>
      <c r="BD39" s="155">
        <v>10.199999999999999</v>
      </c>
      <c r="BE39" s="138">
        <v>11.1</v>
      </c>
      <c r="BF39" s="174">
        <v>12</v>
      </c>
      <c r="BG39" s="155">
        <v>9.7999999999999989</v>
      </c>
      <c r="BH39" s="138">
        <v>10.7</v>
      </c>
      <c r="BI39" s="174">
        <v>11.6</v>
      </c>
      <c r="BJ39" s="159">
        <v>8.6</v>
      </c>
      <c r="BK39" s="159">
        <v>9.5</v>
      </c>
      <c r="BL39" s="159">
        <v>10.4</v>
      </c>
      <c r="BM39" s="159">
        <v>9</v>
      </c>
      <c r="BN39" s="132">
        <v>9.9</v>
      </c>
      <c r="BO39" s="159">
        <v>10.8</v>
      </c>
      <c r="BP39" s="45">
        <f t="shared" si="15"/>
        <v>0.14800000000000002</v>
      </c>
      <c r="BQ39" s="119">
        <f>+'[1]Under 5'!AM35+'[1]5 through 17'!AM35</f>
        <v>896589</v>
      </c>
      <c r="BR39" s="81">
        <f>'Children in Poverty (2)'!BQ39*BP39</f>
        <v>132695.17200000002</v>
      </c>
      <c r="BS39" s="45">
        <f t="shared" si="16"/>
        <v>0.105</v>
      </c>
      <c r="BT39" s="119">
        <f>+'[1]Under 5'!AH35+'[1]5 through 17'!AH35</f>
        <v>836299</v>
      </c>
      <c r="BU39" s="146">
        <f>'Children in Poverty (2)'!BT39*BS39</f>
        <v>87811.39499999999</v>
      </c>
      <c r="BV39" s="5"/>
      <c r="BW39" s="45">
        <f t="shared" si="33"/>
        <v>0.13300000000000001</v>
      </c>
      <c r="BX39" s="121">
        <f>+'[1]Under 5'!AN35+'[1]5 through 17'!AN35</f>
        <v>904115</v>
      </c>
      <c r="BY39" s="146">
        <f>'Children in Poverty (2)'!BX39*BW39</f>
        <v>120247.29500000001</v>
      </c>
      <c r="BZ39" s="45">
        <f t="shared" si="34"/>
        <v>0.122</v>
      </c>
      <c r="CA39" s="119">
        <f>+'[1]Under 5'!AI35+'[1]5 through 17'!AI35</f>
        <v>856621</v>
      </c>
      <c r="CB39" s="146">
        <f>'Children in Poverty (2)'!CA39*BZ39</f>
        <v>104507.762</v>
      </c>
      <c r="CC39" s="5"/>
      <c r="CD39" s="42">
        <f t="shared" si="7"/>
        <v>0.129</v>
      </c>
      <c r="CE39" s="119">
        <f>+'[1]Under 5'!AO35+'[1]5 through 17'!AO35</f>
        <v>912496</v>
      </c>
      <c r="CF39" s="148">
        <f>'Children in Poverty (2)'!CE39*CD39</f>
        <v>117711.984</v>
      </c>
      <c r="CG39" s="181">
        <f t="shared" si="8"/>
        <v>0.157</v>
      </c>
      <c r="CH39" s="119">
        <f>+'[1]Under 5'!AJ35+'[1]5 through 17'!AJ35</f>
        <v>873019</v>
      </c>
      <c r="CI39" s="146">
        <f>'Children in Poverty (2)'!CG39*CH39</f>
        <v>137063.98300000001</v>
      </c>
      <c r="CJ39" s="5"/>
      <c r="CK39" s="42">
        <f t="shared" si="17"/>
        <v>0.111</v>
      </c>
      <c r="CL39" s="119">
        <f>+'[1]Under 5'!AP35+'[1]5 through 17'!AP35</f>
        <v>921773</v>
      </c>
      <c r="CM39" s="148">
        <f>'Children in Poverty (2)'!CL39*CK39</f>
        <v>102316.803</v>
      </c>
      <c r="CN39" s="181">
        <f t="shared" si="18"/>
        <v>0.159</v>
      </c>
      <c r="CO39" s="119">
        <f>+'[1]Under 5'!AK35+'[1]5 through 17'!AK35</f>
        <v>881350</v>
      </c>
      <c r="CP39" s="146">
        <f>'Children in Poverty (2)'!CO39*CN39</f>
        <v>140134.65</v>
      </c>
      <c r="CQ39" s="10"/>
      <c r="CR39" s="42">
        <f t="shared" si="19"/>
        <v>0.107</v>
      </c>
      <c r="CS39" s="119">
        <f>+'[1]Under 5'!AQ35+'[1]5 through 17'!AQ35</f>
        <v>926699</v>
      </c>
      <c r="CT39" s="148">
        <f>'Children in Poverty (2)'!CS39*CR39</f>
        <v>99156.793000000005</v>
      </c>
      <c r="CU39" s="181">
        <f t="shared" si="20"/>
        <v>0.151</v>
      </c>
      <c r="CV39" s="119">
        <f>+'[1]Under 5'!AL35+'[1]5 through 17'!AL35</f>
        <v>888578</v>
      </c>
      <c r="CW39" s="146">
        <f>'Children in Poverty (2)'!CV39*CU39</f>
        <v>134175.27799999999</v>
      </c>
      <c r="CX39" s="10"/>
      <c r="CY39" s="181">
        <f t="shared" si="21"/>
        <v>9.5000000000000001E-2</v>
      </c>
      <c r="CZ39" s="217">
        <f>+'[2]Under 5'!$AR35+'[2]5 through 17'!$AR35</f>
        <v>929678</v>
      </c>
      <c r="DA39" s="146">
        <f>'Children in Poverty (2)'!CZ39*CY39</f>
        <v>88319.41</v>
      </c>
      <c r="DB39" s="181">
        <f t="shared" si="22"/>
        <v>0.14800000000000002</v>
      </c>
      <c r="DC39" s="217">
        <f>+'[2]Under 5'!$AM35+'[2]5 through 17'!$AM35</f>
        <v>896589</v>
      </c>
      <c r="DD39" s="146">
        <f>'Children in Poverty (2)'!DC39*DB39</f>
        <v>132695.17200000002</v>
      </c>
      <c r="DE39" s="10"/>
      <c r="DF39" s="181">
        <f t="shared" si="23"/>
        <v>9.9000000000000005E-2</v>
      </c>
      <c r="DG39" s="217">
        <f>+'[2]Under 5'!$AS35+'[2]5 through 17'!$AS35</f>
        <v>931184</v>
      </c>
      <c r="DH39" s="146">
        <f>'Children in Poverty (2)'!DG39*DF39</f>
        <v>92187.216</v>
      </c>
      <c r="DI39" s="181">
        <f t="shared" si="24"/>
        <v>0.13300000000000001</v>
      </c>
      <c r="DJ39" s="217">
        <f>+'[2]Under 5'!$AN35+'[2]5 through 17'!$AN35</f>
        <v>904115</v>
      </c>
      <c r="DK39" s="146">
        <f>'Children in Poverty (2)'!DJ39*DI39</f>
        <v>120247.29500000001</v>
      </c>
      <c r="DL39" s="311">
        <f t="shared" si="3"/>
        <v>44883.777000000031</v>
      </c>
      <c r="DM39" s="311">
        <f t="shared" si="9"/>
        <v>15739.53300000001</v>
      </c>
      <c r="DN39" s="311">
        <f t="shared" si="4"/>
        <v>-19351.999000000011</v>
      </c>
      <c r="DO39" s="236">
        <f t="shared" si="25"/>
        <v>-2535.3110000000161</v>
      </c>
      <c r="DP39" s="236">
        <f t="shared" si="26"/>
        <v>-12447.877000000008</v>
      </c>
      <c r="DQ39" s="236">
        <f t="shared" si="0"/>
        <v>28060.079000000012</v>
      </c>
    </row>
    <row r="40" spans="1:121">
      <c r="A40" s="35" t="s">
        <v>42</v>
      </c>
      <c r="B40" s="92">
        <v>14.5</v>
      </c>
      <c r="C40" s="100">
        <v>17</v>
      </c>
      <c r="D40" s="92">
        <v>17</v>
      </c>
      <c r="E40" s="92">
        <v>17</v>
      </c>
      <c r="F40" s="92">
        <v>17</v>
      </c>
      <c r="G40" s="92">
        <v>17</v>
      </c>
      <c r="H40" s="92">
        <v>16</v>
      </c>
      <c r="I40" s="92">
        <v>15</v>
      </c>
      <c r="J40" s="92">
        <v>17</v>
      </c>
      <c r="K40" s="92">
        <v>15</v>
      </c>
      <c r="L40" s="92">
        <v>14</v>
      </c>
      <c r="M40" s="92">
        <v>16</v>
      </c>
      <c r="N40" s="99">
        <v>13.7</v>
      </c>
      <c r="O40" s="100">
        <v>14</v>
      </c>
      <c r="P40" s="92">
        <v>15</v>
      </c>
      <c r="Q40" s="100">
        <v>12</v>
      </c>
      <c r="R40" s="92">
        <v>13.9</v>
      </c>
      <c r="S40" s="92">
        <v>15.8</v>
      </c>
      <c r="T40" s="100">
        <v>17.2</v>
      </c>
      <c r="U40" s="92">
        <v>15.8</v>
      </c>
      <c r="V40" s="92">
        <v>18.600000000000001</v>
      </c>
      <c r="W40" s="100">
        <v>14.3</v>
      </c>
      <c r="X40" s="92">
        <v>15.1</v>
      </c>
      <c r="Y40" s="92">
        <v>15.9</v>
      </c>
      <c r="Z40" s="100">
        <v>14.7</v>
      </c>
      <c r="AA40" s="92">
        <v>15.4</v>
      </c>
      <c r="AB40" s="92">
        <v>16.100000000000001</v>
      </c>
      <c r="AC40" s="100">
        <v>14.3</v>
      </c>
      <c r="AD40" s="92">
        <v>15</v>
      </c>
      <c r="AE40" s="92">
        <v>15.7</v>
      </c>
      <c r="AF40" s="100">
        <v>13.5</v>
      </c>
      <c r="AG40" s="92">
        <v>14.3</v>
      </c>
      <c r="AH40" s="92">
        <v>15.100000000000001</v>
      </c>
      <c r="AI40" s="100">
        <v>15.299999999999999</v>
      </c>
      <c r="AJ40" s="92">
        <v>16.2</v>
      </c>
      <c r="AK40" s="92">
        <v>17.099999999999998</v>
      </c>
      <c r="AL40" s="100">
        <v>17.3</v>
      </c>
      <c r="AM40" s="92">
        <v>18.2</v>
      </c>
      <c r="AN40" s="92">
        <v>19.099999999999998</v>
      </c>
      <c r="AO40" s="100">
        <v>17.5</v>
      </c>
      <c r="AP40" s="92">
        <v>18.3</v>
      </c>
      <c r="AQ40" s="92">
        <v>19.100000000000001</v>
      </c>
      <c r="AR40" s="131">
        <v>17.600000000000001</v>
      </c>
      <c r="AS40" s="138">
        <v>18.5</v>
      </c>
      <c r="AT40" s="132">
        <v>19.399999999999999</v>
      </c>
      <c r="AU40" s="155">
        <f t="shared" si="31"/>
        <v>17.400000000000002</v>
      </c>
      <c r="AV40" s="138">
        <v>18.8</v>
      </c>
      <c r="AW40" s="159">
        <f t="shared" si="32"/>
        <v>20.2</v>
      </c>
      <c r="AX40" s="155">
        <v>16.7</v>
      </c>
      <c r="AY40" s="138">
        <v>17.5</v>
      </c>
      <c r="AZ40" s="174">
        <v>18.3</v>
      </c>
      <c r="BA40" s="132">
        <v>14.7</v>
      </c>
      <c r="BB40" s="132">
        <v>15.5</v>
      </c>
      <c r="BC40" s="132">
        <v>16.3</v>
      </c>
      <c r="BD40" s="155">
        <v>13</v>
      </c>
      <c r="BE40" s="138">
        <v>13.7</v>
      </c>
      <c r="BF40" s="174">
        <v>14.399999999999999</v>
      </c>
      <c r="BG40" s="155">
        <v>13.5</v>
      </c>
      <c r="BH40" s="138">
        <v>14.3</v>
      </c>
      <c r="BI40" s="174">
        <v>15.100000000000001</v>
      </c>
      <c r="BJ40" s="159">
        <v>11.7</v>
      </c>
      <c r="BK40" s="159">
        <v>12.5</v>
      </c>
      <c r="BL40" s="159">
        <v>13.3</v>
      </c>
      <c r="BM40" s="159">
        <v>11.2</v>
      </c>
      <c r="BN40" s="132">
        <v>12</v>
      </c>
      <c r="BO40" s="159">
        <v>12.8</v>
      </c>
      <c r="BP40" s="45">
        <f t="shared" si="15"/>
        <v>0.188</v>
      </c>
      <c r="BQ40" s="119">
        <f>+'[1]Under 5'!AM36+'[1]5 through 17'!AM36</f>
        <v>1595795</v>
      </c>
      <c r="BR40" s="81">
        <f>'Children in Poverty (2)'!BQ40*BP40</f>
        <v>300009.46000000002</v>
      </c>
      <c r="BS40" s="45">
        <f t="shared" si="16"/>
        <v>0.14300000000000002</v>
      </c>
      <c r="BT40" s="119">
        <f>+'[1]Under 5'!AH36+'[1]5 through 17'!AH36</f>
        <v>1559513</v>
      </c>
      <c r="BU40" s="146">
        <f>'Children in Poverty (2)'!BT40*BS40</f>
        <v>223010.35900000003</v>
      </c>
      <c r="BV40" s="5"/>
      <c r="BW40" s="45">
        <f t="shared" si="33"/>
        <v>0.17499999999999999</v>
      </c>
      <c r="BX40" s="121">
        <f>+'[1]Under 5'!AN36+'[1]5 through 17'!AN36</f>
        <v>1602721</v>
      </c>
      <c r="BY40" s="146">
        <f>'Children in Poverty (2)'!BX40*BW40</f>
        <v>280476.17499999999</v>
      </c>
      <c r="BZ40" s="45">
        <f t="shared" si="34"/>
        <v>0.16200000000000001</v>
      </c>
      <c r="CA40" s="119">
        <f>+'[1]Under 5'!AI36+'[1]5 through 17'!AI36</f>
        <v>1573981</v>
      </c>
      <c r="CB40" s="146">
        <f>'Children in Poverty (2)'!CA40*BZ40</f>
        <v>254984.92200000002</v>
      </c>
      <c r="CC40" s="5"/>
      <c r="CD40" s="42">
        <f t="shared" si="7"/>
        <v>0.155</v>
      </c>
      <c r="CE40" s="119">
        <f>+'[1]Under 5'!AO36+'[1]5 through 17'!AO36</f>
        <v>1611842</v>
      </c>
      <c r="CF40" s="148">
        <f>'Children in Poverty (2)'!CE40*CD40</f>
        <v>249835.51</v>
      </c>
      <c r="CG40" s="181">
        <f t="shared" si="8"/>
        <v>0.182</v>
      </c>
      <c r="CH40" s="119">
        <f>+'[1]Under 5'!AJ36+'[1]5 through 17'!AJ36</f>
        <v>1581436</v>
      </c>
      <c r="CI40" s="146">
        <f>'Children in Poverty (2)'!CG40*CH40</f>
        <v>287821.35200000001</v>
      </c>
      <c r="CJ40" s="5"/>
      <c r="CK40" s="42">
        <f t="shared" si="17"/>
        <v>0.13699999999999998</v>
      </c>
      <c r="CL40" s="119">
        <f>+'[1]Under 5'!AP36+'[1]5 through 17'!AP36</f>
        <v>1629498</v>
      </c>
      <c r="CM40" s="148">
        <f>'Children in Poverty (2)'!CL40*CK40</f>
        <v>223241.22599999997</v>
      </c>
      <c r="CN40" s="181">
        <f t="shared" si="18"/>
        <v>0.183</v>
      </c>
      <c r="CO40" s="119">
        <f>+'[1]Under 5'!AK36+'[1]5 through 17'!AK36</f>
        <v>1584709</v>
      </c>
      <c r="CP40" s="146">
        <f>'Children in Poverty (2)'!CO40*CN40</f>
        <v>290001.74699999997</v>
      </c>
      <c r="CQ40" s="10"/>
      <c r="CR40" s="42">
        <f t="shared" si="19"/>
        <v>0.14300000000000002</v>
      </c>
      <c r="CS40" s="119">
        <f>+'[1]Under 5'!AQ36+'[1]5 through 17'!AQ36</f>
        <v>1645816</v>
      </c>
      <c r="CT40" s="148">
        <f>'Children in Poverty (2)'!CS40*CR40</f>
        <v>235351.68800000002</v>
      </c>
      <c r="CU40" s="181">
        <f t="shared" si="20"/>
        <v>0.185</v>
      </c>
      <c r="CV40" s="119">
        <f>+'[1]Under 5'!AL36+'[1]5 through 17'!AL36</f>
        <v>1588451</v>
      </c>
      <c r="CW40" s="146">
        <f>'Children in Poverty (2)'!CV40*CU40</f>
        <v>293863.435</v>
      </c>
      <c r="CX40" s="10"/>
      <c r="CY40" s="181">
        <f t="shared" si="21"/>
        <v>0.125</v>
      </c>
      <c r="CZ40" s="217">
        <f>+'[2]Under 5'!$AR36+'[2]5 through 17'!$AR36</f>
        <v>1658122</v>
      </c>
      <c r="DA40" s="146">
        <f>'Children in Poverty (2)'!CZ40*CY40</f>
        <v>207265.25</v>
      </c>
      <c r="DB40" s="181">
        <f t="shared" si="22"/>
        <v>0.188</v>
      </c>
      <c r="DC40" s="217">
        <f>+'[2]Under 5'!$AM36+'[2]5 through 17'!$AM36</f>
        <v>1595795</v>
      </c>
      <c r="DD40" s="146">
        <f>'Children in Poverty (2)'!DC40*DB40</f>
        <v>300009.46000000002</v>
      </c>
      <c r="DE40" s="10"/>
      <c r="DF40" s="181">
        <f t="shared" si="23"/>
        <v>0.12</v>
      </c>
      <c r="DG40" s="217">
        <f>+'[2]Under 5'!$AS36+'[2]5 through 17'!$AS36</f>
        <v>1663059</v>
      </c>
      <c r="DH40" s="146">
        <f>'Children in Poverty (2)'!DG40*DF40</f>
        <v>199567.08</v>
      </c>
      <c r="DI40" s="181">
        <f t="shared" si="24"/>
        <v>0.17499999999999999</v>
      </c>
      <c r="DJ40" s="217">
        <f>+'[2]Under 5'!$AN36+'[2]5 through 17'!$AN36</f>
        <v>1602721</v>
      </c>
      <c r="DK40" s="146">
        <f>'Children in Poverty (2)'!DJ40*DI40</f>
        <v>280476.17499999999</v>
      </c>
      <c r="DL40" s="311">
        <f t="shared" si="3"/>
        <v>76999.100999999995</v>
      </c>
      <c r="DM40" s="311">
        <f t="shared" si="9"/>
        <v>25491.252999999968</v>
      </c>
      <c r="DN40" s="311">
        <f t="shared" si="4"/>
        <v>-37985.842000000004</v>
      </c>
      <c r="DO40" s="236">
        <f t="shared" si="25"/>
        <v>-30640.664999999979</v>
      </c>
      <c r="DP40" s="236">
        <f t="shared" si="26"/>
        <v>-19533.285000000033</v>
      </c>
      <c r="DQ40" s="236">
        <f t="shared" si="0"/>
        <v>80909.095000000001</v>
      </c>
    </row>
    <row r="41" spans="1:121" s="220" customFormat="1">
      <c r="A41" s="38" t="s">
        <v>43</v>
      </c>
      <c r="B41" s="93">
        <v>14.4</v>
      </c>
      <c r="C41" s="107">
        <v>16</v>
      </c>
      <c r="D41" s="93">
        <v>15.75</v>
      </c>
      <c r="E41" s="93">
        <v>15.5</v>
      </c>
      <c r="F41" s="93">
        <v>15.25</v>
      </c>
      <c r="G41" s="93">
        <v>15</v>
      </c>
      <c r="H41" s="93">
        <v>15.5</v>
      </c>
      <c r="I41" s="93">
        <v>16</v>
      </c>
      <c r="J41" s="93">
        <v>14</v>
      </c>
      <c r="K41" s="93">
        <v>15</v>
      </c>
      <c r="L41" s="93">
        <v>15</v>
      </c>
      <c r="M41" s="93">
        <v>15</v>
      </c>
      <c r="N41" s="108">
        <v>14.5</v>
      </c>
      <c r="O41" s="107">
        <v>13</v>
      </c>
      <c r="P41" s="93">
        <v>14</v>
      </c>
      <c r="Q41" s="107">
        <v>10.4</v>
      </c>
      <c r="R41" s="93">
        <v>12.3</v>
      </c>
      <c r="S41" s="93">
        <v>14.2</v>
      </c>
      <c r="T41" s="107">
        <v>14</v>
      </c>
      <c r="U41" s="93">
        <v>12.6</v>
      </c>
      <c r="V41" s="93">
        <v>15.4</v>
      </c>
      <c r="W41" s="107">
        <v>9.3000000000000007</v>
      </c>
      <c r="X41" s="93">
        <v>11.1</v>
      </c>
      <c r="Y41" s="93">
        <v>12.9</v>
      </c>
      <c r="Z41" s="107">
        <v>9.6999999999999993</v>
      </c>
      <c r="AA41" s="93">
        <v>12</v>
      </c>
      <c r="AB41" s="93">
        <v>14.3</v>
      </c>
      <c r="AC41" s="107">
        <v>8.8000000000000007</v>
      </c>
      <c r="AD41" s="93">
        <v>11.6</v>
      </c>
      <c r="AE41" s="93">
        <v>14.4</v>
      </c>
      <c r="AF41" s="107">
        <v>9.3999999999999986</v>
      </c>
      <c r="AG41" s="93">
        <v>11.6</v>
      </c>
      <c r="AH41" s="93">
        <v>13.8</v>
      </c>
      <c r="AI41" s="107">
        <v>11.7</v>
      </c>
      <c r="AJ41" s="93">
        <v>12.6</v>
      </c>
      <c r="AK41" s="93">
        <v>13.5</v>
      </c>
      <c r="AL41" s="107">
        <v>11.700000000000001</v>
      </c>
      <c r="AM41" s="93">
        <v>14.3</v>
      </c>
      <c r="AN41" s="93">
        <v>16.900000000000002</v>
      </c>
      <c r="AO41" s="107">
        <v>13.5</v>
      </c>
      <c r="AP41" s="93">
        <v>15.6</v>
      </c>
      <c r="AQ41" s="93">
        <v>17.7</v>
      </c>
      <c r="AR41" s="133">
        <v>14.499999999999998</v>
      </c>
      <c r="AS41" s="139">
        <v>16.899999999999999</v>
      </c>
      <c r="AT41" s="134">
        <v>19.299999999999997</v>
      </c>
      <c r="AU41" s="157">
        <f t="shared" si="31"/>
        <v>11.799999999999999</v>
      </c>
      <c r="AV41" s="139">
        <v>13.2</v>
      </c>
      <c r="AW41" s="158">
        <f t="shared" si="32"/>
        <v>14.6</v>
      </c>
      <c r="AX41" s="157">
        <v>10.9</v>
      </c>
      <c r="AY41" s="139">
        <v>12.8</v>
      </c>
      <c r="AZ41" s="158">
        <v>14.700000000000001</v>
      </c>
      <c r="BA41" s="164">
        <v>10.3</v>
      </c>
      <c r="BB41" s="164">
        <v>13.200000000000001</v>
      </c>
      <c r="BC41" s="164">
        <v>16.100000000000001</v>
      </c>
      <c r="BD41" s="157">
        <v>9.1999999999999993</v>
      </c>
      <c r="BE41" s="139">
        <v>11.1</v>
      </c>
      <c r="BF41" s="158">
        <v>13</v>
      </c>
      <c r="BG41" s="157">
        <v>11.200000000000001</v>
      </c>
      <c r="BH41" s="139">
        <v>13.3</v>
      </c>
      <c r="BI41" s="158">
        <v>15.4</v>
      </c>
      <c r="BJ41" s="203">
        <v>11.5</v>
      </c>
      <c r="BK41" s="203">
        <v>13.8</v>
      </c>
      <c r="BL41" s="203">
        <v>16.100000000000001</v>
      </c>
      <c r="BM41" s="203">
        <v>9.5</v>
      </c>
      <c r="BN41" s="164">
        <v>11.6</v>
      </c>
      <c r="BO41" s="203">
        <v>13.7</v>
      </c>
      <c r="BP41" s="142">
        <f t="shared" si="15"/>
        <v>0.13200000000000001</v>
      </c>
      <c r="BQ41" s="123">
        <f>+'[1]Under 5'!AM37+'[1]5 through 17'!AM37</f>
        <v>137679</v>
      </c>
      <c r="BR41" s="85">
        <f>'Children in Poverty (2)'!BQ41*BP41</f>
        <v>18173.628000000001</v>
      </c>
      <c r="BS41" s="142">
        <f t="shared" si="16"/>
        <v>0.11599999999999999</v>
      </c>
      <c r="BT41" s="123">
        <f>+'[1]Under 5'!AH37+'[1]5 through 17'!AH37</f>
        <v>131453</v>
      </c>
      <c r="BU41" s="150">
        <f>'Children in Poverty (2)'!BT41*BS41</f>
        <v>15248.547999999999</v>
      </c>
      <c r="BV41" s="72"/>
      <c r="BW41" s="142">
        <f>AY41/100</f>
        <v>0.128</v>
      </c>
      <c r="BX41" s="122">
        <f>+'[1]Under 5'!AN37+'[1]5 through 17'!AN37</f>
        <v>138323</v>
      </c>
      <c r="BY41" s="150">
        <f>'Children in Poverty (2)'!BX41*BW41</f>
        <v>17705.344000000001</v>
      </c>
      <c r="BZ41" s="142">
        <f>AJ41/100</f>
        <v>0.126</v>
      </c>
      <c r="CA41" s="123">
        <f>+'[1]Under 5'!AI37+'[1]5 through 17'!AI37</f>
        <v>134911</v>
      </c>
      <c r="CB41" s="150">
        <f>'Children in Poverty (2)'!CA41*BZ41</f>
        <v>16998.786</v>
      </c>
      <c r="CC41" s="72"/>
      <c r="CD41" s="43">
        <f t="shared" si="7"/>
        <v>0.13200000000000001</v>
      </c>
      <c r="CE41" s="123">
        <f>+'[1]Under 5'!AO37+'[1]5 through 17'!AO37</f>
        <v>138895</v>
      </c>
      <c r="CF41" s="149">
        <f>'Children in Poverty (2)'!CE41*CD41</f>
        <v>18334.14</v>
      </c>
      <c r="CG41" s="221">
        <f t="shared" si="8"/>
        <v>0.14300000000000002</v>
      </c>
      <c r="CH41" s="123">
        <f>+'[1]Under 5'!AJ37+'[1]5 through 17'!AJ37</f>
        <v>135351</v>
      </c>
      <c r="CI41" s="150">
        <f>'Children in Poverty (2)'!CG41*CH41</f>
        <v>19355.193000000003</v>
      </c>
      <c r="CJ41" s="72"/>
      <c r="CK41" s="43">
        <f t="shared" si="17"/>
        <v>0.111</v>
      </c>
      <c r="CL41" s="123">
        <f>+'[1]Under 5'!AP37+'[1]5 through 17'!AP37</f>
        <v>138901</v>
      </c>
      <c r="CM41" s="149">
        <f>'Children in Poverty (2)'!CL41*CK41</f>
        <v>15418.011</v>
      </c>
      <c r="CN41" s="221">
        <f t="shared" si="18"/>
        <v>0.156</v>
      </c>
      <c r="CO41" s="123">
        <f>+'[1]Under 5'!AK37+'[1]5 through 17'!AK37</f>
        <v>135407</v>
      </c>
      <c r="CP41" s="150">
        <f>'Children in Poverty (2)'!CO41*CN41</f>
        <v>21123.491999999998</v>
      </c>
      <c r="CQ41" s="165"/>
      <c r="CR41" s="43">
        <f t="shared" si="19"/>
        <v>0.13300000000000001</v>
      </c>
      <c r="CS41" s="123">
        <f>+'[1]Under 5'!AQ37+'[1]5 through 17'!AQ37</f>
        <v>136483</v>
      </c>
      <c r="CT41" s="149">
        <f>'Children in Poverty (2)'!CS41*CR41</f>
        <v>18152.239000000001</v>
      </c>
      <c r="CU41" s="221">
        <f t="shared" si="20"/>
        <v>0.16899999999999998</v>
      </c>
      <c r="CV41" s="123">
        <f>+'[1]Under 5'!AL37+'[1]5 through 17'!AL37</f>
        <v>136526</v>
      </c>
      <c r="CW41" s="150">
        <f>'Children in Poverty (2)'!CV41*CU41</f>
        <v>23072.893999999997</v>
      </c>
      <c r="CX41" s="165"/>
      <c r="CY41" s="221">
        <f t="shared" si="21"/>
        <v>0.13800000000000001</v>
      </c>
      <c r="CZ41" s="222">
        <f>+'[2]Under 5'!$AR37+'[2]5 through 17'!$AR37</f>
        <v>134539</v>
      </c>
      <c r="DA41" s="150">
        <f>'Children in Poverty (2)'!CZ41*CY41</f>
        <v>18566.382000000001</v>
      </c>
      <c r="DB41" s="221">
        <f t="shared" si="22"/>
        <v>0.13200000000000001</v>
      </c>
      <c r="DC41" s="222">
        <f>+'[2]Under 5'!$AM37+'[2]5 through 17'!$AM37</f>
        <v>137679</v>
      </c>
      <c r="DD41" s="150">
        <f>'Children in Poverty (2)'!DC41*DB41</f>
        <v>18173.628000000001</v>
      </c>
      <c r="DE41" s="165"/>
      <c r="DF41" s="221">
        <f t="shared" si="23"/>
        <v>0.11599999999999999</v>
      </c>
      <c r="DG41" s="222">
        <f>+'[2]Under 5'!$AS37+'[2]5 through 17'!$AS37</f>
        <v>133734</v>
      </c>
      <c r="DH41" s="150">
        <f>'Children in Poverty (2)'!DG41*DF41</f>
        <v>15513.143999999998</v>
      </c>
      <c r="DI41" s="221">
        <f t="shared" si="24"/>
        <v>0.128</v>
      </c>
      <c r="DJ41" s="222">
        <f>+'[2]Under 5'!$AN37+'[2]5 through 17'!$AN37</f>
        <v>138323</v>
      </c>
      <c r="DK41" s="150">
        <f>'Children in Poverty (2)'!DJ41*DI41</f>
        <v>17705.344000000001</v>
      </c>
      <c r="DL41" s="312">
        <f t="shared" si="3"/>
        <v>2925.0800000000017</v>
      </c>
      <c r="DM41" s="312">
        <f t="shared" si="9"/>
        <v>706.5580000000009</v>
      </c>
      <c r="DN41" s="312">
        <f t="shared" si="4"/>
        <v>-1021.0530000000035</v>
      </c>
      <c r="DO41" s="237">
        <f t="shared" si="25"/>
        <v>628.79599999999846</v>
      </c>
      <c r="DP41" s="237">
        <f t="shared" si="26"/>
        <v>-468.28399999999965</v>
      </c>
      <c r="DQ41" s="237">
        <f t="shared" si="0"/>
        <v>2192.2000000000025</v>
      </c>
    </row>
    <row r="42" spans="1:121">
      <c r="A42" s="35" t="s">
        <v>45</v>
      </c>
      <c r="B42" s="92">
        <v>17</v>
      </c>
      <c r="C42" s="100">
        <v>18</v>
      </c>
      <c r="D42" s="92">
        <v>18.5</v>
      </c>
      <c r="E42" s="92">
        <v>19</v>
      </c>
      <c r="F42" s="92">
        <v>19.5</v>
      </c>
      <c r="G42" s="92">
        <v>20</v>
      </c>
      <c r="H42" s="92">
        <v>19.5</v>
      </c>
      <c r="I42" s="92">
        <v>19</v>
      </c>
      <c r="J42" s="92">
        <v>18</v>
      </c>
      <c r="K42" s="92">
        <v>18</v>
      </c>
      <c r="L42" s="92">
        <v>15</v>
      </c>
      <c r="M42" s="92">
        <v>15</v>
      </c>
      <c r="N42" s="99">
        <v>14.3</v>
      </c>
      <c r="O42" s="100">
        <v>15</v>
      </c>
      <c r="P42" s="92">
        <v>16</v>
      </c>
      <c r="Q42" s="100">
        <v>14.6</v>
      </c>
      <c r="R42" s="92">
        <v>15.8</v>
      </c>
      <c r="S42" s="92">
        <v>16.899999999999999</v>
      </c>
      <c r="T42" s="100">
        <v>16.8</v>
      </c>
      <c r="U42" s="92">
        <v>15.6</v>
      </c>
      <c r="V42" s="92">
        <v>18</v>
      </c>
      <c r="W42" s="100">
        <v>15.7</v>
      </c>
      <c r="X42" s="92">
        <v>16.399999999999999</v>
      </c>
      <c r="Y42" s="92">
        <v>17.100000000000001</v>
      </c>
      <c r="Z42" s="100">
        <v>16.5</v>
      </c>
      <c r="AA42" s="92">
        <v>17.100000000000001</v>
      </c>
      <c r="AB42" s="92">
        <v>17.7</v>
      </c>
      <c r="AC42" s="100">
        <v>16</v>
      </c>
      <c r="AD42" s="92">
        <v>16.600000000000001</v>
      </c>
      <c r="AE42" s="92">
        <v>17.2</v>
      </c>
      <c r="AF42" s="100">
        <v>16.5</v>
      </c>
      <c r="AG42" s="92">
        <v>17</v>
      </c>
      <c r="AH42" s="92">
        <v>17.5</v>
      </c>
      <c r="AI42" s="100">
        <v>18</v>
      </c>
      <c r="AJ42" s="92">
        <v>18.899999999999999</v>
      </c>
      <c r="AK42" s="92">
        <v>19.799999999999997</v>
      </c>
      <c r="AL42" s="100">
        <v>18.899999999999999</v>
      </c>
      <c r="AM42" s="92">
        <v>19.399999999999999</v>
      </c>
      <c r="AN42" s="92">
        <v>19.899999999999999</v>
      </c>
      <c r="AO42" s="100">
        <v>21</v>
      </c>
      <c r="AP42" s="92">
        <v>21.6</v>
      </c>
      <c r="AQ42" s="92">
        <v>22.200000000000003</v>
      </c>
      <c r="AR42" s="131">
        <v>20.099999999999998</v>
      </c>
      <c r="AS42" s="138">
        <v>20.7</v>
      </c>
      <c r="AT42" s="132">
        <v>21.3</v>
      </c>
      <c r="AU42" s="155">
        <f>+AV42-0.6</f>
        <v>20.099999999999998</v>
      </c>
      <c r="AV42" s="138">
        <v>20.7</v>
      </c>
      <c r="AW42" s="159">
        <f>+AV42-0.6</f>
        <v>20.099999999999998</v>
      </c>
      <c r="AX42" s="155">
        <v>19.600000000000001</v>
      </c>
      <c r="AY42" s="138">
        <v>20.200000000000003</v>
      </c>
      <c r="AZ42" s="174">
        <v>20.800000000000004</v>
      </c>
      <c r="BA42" s="132">
        <v>18.400000000000002</v>
      </c>
      <c r="BB42" s="132">
        <v>19.100000000000001</v>
      </c>
      <c r="BC42" s="132">
        <v>19.8</v>
      </c>
      <c r="BD42" s="155">
        <v>17.099999999999998</v>
      </c>
      <c r="BE42" s="138">
        <v>17.7</v>
      </c>
      <c r="BF42" s="174">
        <v>18.3</v>
      </c>
      <c r="BG42" s="155">
        <v>16.3</v>
      </c>
      <c r="BH42" s="138">
        <v>17</v>
      </c>
      <c r="BI42" s="174">
        <v>17.7</v>
      </c>
      <c r="BJ42" s="159">
        <v>15.5</v>
      </c>
      <c r="BK42" s="159">
        <v>16.2</v>
      </c>
      <c r="BL42" s="159">
        <v>16.899999999999999</v>
      </c>
      <c r="BM42" s="159">
        <v>15</v>
      </c>
      <c r="BN42" s="132">
        <v>15.7</v>
      </c>
      <c r="BO42" s="159">
        <v>16.399999999999999</v>
      </c>
      <c r="BP42" s="45">
        <f t="shared" si="15"/>
        <v>0.20699999999999999</v>
      </c>
      <c r="BQ42" s="119">
        <f>+'[1]Under 5'!AM40+'[1]5 through 17'!AM51</f>
        <v>1762464</v>
      </c>
      <c r="BR42" s="81">
        <f>'Children in Poverty (2)'!BQ42*BP42</f>
        <v>364830.04800000001</v>
      </c>
      <c r="BS42" s="45">
        <f t="shared" si="16"/>
        <v>0.17</v>
      </c>
      <c r="BT42" s="119">
        <f>+'[1]Under 5'!AH40+'[1]5 through 17'!AH40</f>
        <v>3152610</v>
      </c>
      <c r="BU42" s="146">
        <f>'Children in Poverty (2)'!BT42*BS42</f>
        <v>535943.70000000007</v>
      </c>
      <c r="BV42" s="5"/>
      <c r="BW42" s="45">
        <f>AY42/100</f>
        <v>0.20200000000000004</v>
      </c>
      <c r="BX42" s="121">
        <f>+'[1]Under 5'!AN40+'[1]5 through 17'!AN40</f>
        <v>2988474</v>
      </c>
      <c r="BY42" s="146">
        <f>'Children in Poverty (2)'!BX42*BW42</f>
        <v>603671.74800000014</v>
      </c>
      <c r="BZ42" s="45">
        <f t="shared" si="34"/>
        <v>0.18899999999999997</v>
      </c>
      <c r="CA42" s="119">
        <f>+'[1]Under 5'!AI40+'[1]5 through 17'!AI40</f>
        <v>3138534</v>
      </c>
      <c r="CB42" s="146">
        <f>'Children in Poverty (2)'!CA42*BZ42</f>
        <v>593182.92599999986</v>
      </c>
      <c r="CC42" s="5"/>
      <c r="CD42" s="42">
        <f t="shared" si="7"/>
        <v>0.191</v>
      </c>
      <c r="CE42" s="119">
        <f>+'[1]Under 5'!AO40+'[1]5 through 17'!AO40</f>
        <v>2958673</v>
      </c>
      <c r="CF42" s="148">
        <f>'Children in Poverty (2)'!CE42*CD42</f>
        <v>565106.54300000006</v>
      </c>
      <c r="CG42" s="181">
        <f t="shared" si="8"/>
        <v>0.19399999999999998</v>
      </c>
      <c r="CH42" s="119">
        <f>+'[1]Under 5'!AJ40+'[1]5 through 17'!AJ40</f>
        <v>3122092</v>
      </c>
      <c r="CI42" s="146">
        <f>'Children in Poverty (2)'!CG42*CH42</f>
        <v>605685.84799999988</v>
      </c>
      <c r="CJ42" s="5"/>
      <c r="CK42" s="42">
        <f t="shared" si="17"/>
        <v>0.17699999999999999</v>
      </c>
      <c r="CL42" s="119">
        <f>+'[1]Under 5'!AP40+'[1]5 through 17'!AP40</f>
        <v>2926109</v>
      </c>
      <c r="CM42" s="148">
        <f>'Children in Poverty (2)'!CL42*CK42</f>
        <v>517921.29299999995</v>
      </c>
      <c r="CN42" s="181">
        <f t="shared" si="18"/>
        <v>0.21600000000000003</v>
      </c>
      <c r="CO42" s="119">
        <f>+'[1]Under 5'!AK40+'[1]5 through 17'!AK40</f>
        <v>3089833</v>
      </c>
      <c r="CP42" s="146">
        <f>'Children in Poverty (2)'!CO42*CN42</f>
        <v>667403.92800000007</v>
      </c>
      <c r="CQ42" s="10"/>
      <c r="CR42" s="42">
        <f t="shared" si="19"/>
        <v>0.17</v>
      </c>
      <c r="CS42" s="119">
        <f>+'[1]Under 5'!AQ40+'[1]5 through 17'!AQ40</f>
        <v>2897185</v>
      </c>
      <c r="CT42" s="148">
        <f>'Children in Poverty (2)'!CS42*CR42</f>
        <v>492521.45</v>
      </c>
      <c r="CU42" s="181">
        <f t="shared" si="20"/>
        <v>0.20699999999999999</v>
      </c>
      <c r="CV42" s="119">
        <f>+'[1]Under 5'!AL40+'[1]5 through 17'!AL40</f>
        <v>3057042</v>
      </c>
      <c r="CW42" s="146">
        <f>'Children in Poverty (2)'!CV42*CU42</f>
        <v>632807.69400000002</v>
      </c>
      <c r="CX42" s="10"/>
      <c r="CY42" s="181">
        <f t="shared" si="21"/>
        <v>0.16200000000000001</v>
      </c>
      <c r="CZ42" s="217">
        <f>+'[2]Under 5'!$AR40+'[2]5 through 17'!$AR40</f>
        <v>2854914</v>
      </c>
      <c r="DA42" s="146">
        <f>'Children in Poverty (2)'!CZ42*CY42</f>
        <v>462496.06800000003</v>
      </c>
      <c r="DB42" s="181">
        <f t="shared" si="22"/>
        <v>0.20699999999999999</v>
      </c>
      <c r="DC42" s="217">
        <f>+'[2]Under 5'!$AM40+'[2]5 through 17'!$AM40</f>
        <v>3023307</v>
      </c>
      <c r="DD42" s="146">
        <f>'Children in Poverty (2)'!DC42*DB42</f>
        <v>625824.549</v>
      </c>
      <c r="DE42" s="10"/>
      <c r="DF42" s="181">
        <f t="shared" si="23"/>
        <v>0.157</v>
      </c>
      <c r="DG42" s="217">
        <f>+'[2]Under 5'!$AS40+'[2]5 through 17'!$AS40</f>
        <v>2817739</v>
      </c>
      <c r="DH42" s="146">
        <f>'Children in Poverty (2)'!DG42*DF42</f>
        <v>442385.02299999999</v>
      </c>
      <c r="DI42" s="181">
        <f t="shared" si="24"/>
        <v>0.20200000000000004</v>
      </c>
      <c r="DJ42" s="217">
        <f>+'[2]Under 5'!$AN40+'[2]5 through 17'!$AN40</f>
        <v>2988474</v>
      </c>
      <c r="DK42" s="146">
        <f>'Children in Poverty (2)'!DJ42*DI42</f>
        <v>603671.74800000014</v>
      </c>
      <c r="DL42" s="311">
        <f t="shared" si="3"/>
        <v>-171113.65200000006</v>
      </c>
      <c r="DM42" s="311">
        <f t="shared" si="9"/>
        <v>10488.822000000277</v>
      </c>
      <c r="DN42" s="311">
        <f t="shared" si="4"/>
        <v>-40579.304999999818</v>
      </c>
      <c r="DO42" s="236">
        <f t="shared" si="25"/>
        <v>-38565.205000000075</v>
      </c>
      <c r="DP42" s="236">
        <f t="shared" si="26"/>
        <v>238841.70000000013</v>
      </c>
      <c r="DQ42" s="236">
        <f t="shared" si="0"/>
        <v>161286.72500000015</v>
      </c>
    </row>
    <row r="43" spans="1:121">
      <c r="A43" s="35" t="s">
        <v>46</v>
      </c>
      <c r="B43" s="92">
        <v>14.2</v>
      </c>
      <c r="C43" s="100">
        <v>15</v>
      </c>
      <c r="D43" s="92">
        <v>15.5</v>
      </c>
      <c r="E43" s="92">
        <v>16</v>
      </c>
      <c r="F43" s="92">
        <v>16.5</v>
      </c>
      <c r="G43" s="92">
        <v>17</v>
      </c>
      <c r="H43" s="92">
        <v>16</v>
      </c>
      <c r="I43" s="92">
        <v>15</v>
      </c>
      <c r="J43" s="92">
        <v>14</v>
      </c>
      <c r="K43" s="92">
        <v>15</v>
      </c>
      <c r="L43" s="92">
        <v>14</v>
      </c>
      <c r="M43" s="92">
        <v>14</v>
      </c>
      <c r="N43" s="99">
        <v>12.2</v>
      </c>
      <c r="O43" s="100">
        <v>13</v>
      </c>
      <c r="P43" s="92">
        <v>15</v>
      </c>
      <c r="Q43" s="100">
        <v>12.3</v>
      </c>
      <c r="R43" s="92">
        <v>13.5</v>
      </c>
      <c r="S43" s="92">
        <v>14.8</v>
      </c>
      <c r="T43" s="100">
        <v>14.8</v>
      </c>
      <c r="U43" s="92">
        <v>12.9</v>
      </c>
      <c r="V43" s="92">
        <v>16.7</v>
      </c>
      <c r="W43" s="100">
        <v>15.9</v>
      </c>
      <c r="X43" s="92">
        <v>16.7</v>
      </c>
      <c r="Y43" s="92">
        <v>17.5</v>
      </c>
      <c r="Z43" s="100">
        <v>17</v>
      </c>
      <c r="AA43" s="92">
        <v>17.899999999999999</v>
      </c>
      <c r="AB43" s="92">
        <v>18.8</v>
      </c>
      <c r="AC43" s="100">
        <v>16.5</v>
      </c>
      <c r="AD43" s="92">
        <v>17.3</v>
      </c>
      <c r="AE43" s="92">
        <v>18.100000000000001</v>
      </c>
      <c r="AF43" s="100">
        <v>17.400000000000002</v>
      </c>
      <c r="AG43" s="92">
        <v>18.3</v>
      </c>
      <c r="AH43" s="92">
        <v>19.2</v>
      </c>
      <c r="AI43" s="100">
        <v>19.100000000000001</v>
      </c>
      <c r="AJ43" s="92">
        <v>20</v>
      </c>
      <c r="AK43" s="92">
        <v>20.9</v>
      </c>
      <c r="AL43" s="100">
        <v>20.9</v>
      </c>
      <c r="AM43" s="92">
        <v>21.7</v>
      </c>
      <c r="AN43" s="92">
        <v>22.5</v>
      </c>
      <c r="AO43" s="100">
        <v>22</v>
      </c>
      <c r="AP43" s="92">
        <v>23</v>
      </c>
      <c r="AQ43" s="92">
        <v>24</v>
      </c>
      <c r="AR43" s="131">
        <v>21.599999999999998</v>
      </c>
      <c r="AS43" s="138">
        <v>22.4</v>
      </c>
      <c r="AT43" s="132">
        <v>23.2</v>
      </c>
      <c r="AU43" s="155">
        <f t="shared" ref="AU43:AU53" si="35">+AV43-0.6</f>
        <v>21.599999999999998</v>
      </c>
      <c r="AV43" s="138">
        <v>22.2</v>
      </c>
      <c r="AW43" s="159">
        <f t="shared" ref="AW43:AW53" si="36">+AV43-0.6</f>
        <v>21.599999999999998</v>
      </c>
      <c r="AX43" s="155">
        <v>20.6</v>
      </c>
      <c r="AY43" s="138">
        <v>21.5</v>
      </c>
      <c r="AZ43" s="174">
        <v>22.4</v>
      </c>
      <c r="BA43" s="132">
        <v>20</v>
      </c>
      <c r="BB43" s="132">
        <v>20.9</v>
      </c>
      <c r="BC43" s="132">
        <v>21.799999999999997</v>
      </c>
      <c r="BD43" s="155">
        <v>18.7</v>
      </c>
      <c r="BE43" s="138">
        <v>19.5</v>
      </c>
      <c r="BF43" s="174">
        <v>20.3</v>
      </c>
      <c r="BG43" s="155">
        <v>17.5</v>
      </c>
      <c r="BH43" s="138">
        <v>18.399999999999999</v>
      </c>
      <c r="BI43" s="174">
        <v>19.299999999999997</v>
      </c>
      <c r="BJ43" s="159">
        <v>17.100000000000001</v>
      </c>
      <c r="BK43" s="159">
        <v>18</v>
      </c>
      <c r="BL43" s="159">
        <v>18.899999999999999</v>
      </c>
      <c r="BM43" s="159">
        <v>14.299999999999999</v>
      </c>
      <c r="BN43" s="132">
        <v>15.2</v>
      </c>
      <c r="BO43" s="159">
        <v>16.099999999999998</v>
      </c>
      <c r="BP43" s="45">
        <f t="shared" si="15"/>
        <v>0.222</v>
      </c>
      <c r="BQ43" s="119">
        <f>+'[1]Under 5'!AM41+'[1]5 through 17'!AM52</f>
        <v>9251117</v>
      </c>
      <c r="BR43" s="81">
        <f>'Children in Poverty (2)'!BQ43*BP43</f>
        <v>2053747.9739999999</v>
      </c>
      <c r="BS43" s="45">
        <f t="shared" si="16"/>
        <v>0.183</v>
      </c>
      <c r="BT43" s="119">
        <f>+'[1]Under 5'!AH41+'[1]5 through 17'!AH41</f>
        <v>1610215</v>
      </c>
      <c r="BU43" s="146">
        <f>'Children in Poverty (2)'!BT43*BS43</f>
        <v>294669.34499999997</v>
      </c>
      <c r="BV43" s="5"/>
      <c r="BW43" s="45">
        <f>AY43/100</f>
        <v>0.215</v>
      </c>
      <c r="BX43" s="121">
        <f>+'[1]Under 5'!AN41+'[1]5 through 17'!AN41</f>
        <v>1581927</v>
      </c>
      <c r="BY43" s="146">
        <f>'Children in Poverty (2)'!BX43*BW43</f>
        <v>340114.30499999999</v>
      </c>
      <c r="BZ43" s="45">
        <f t="shared" si="34"/>
        <v>0.2</v>
      </c>
      <c r="CA43" s="119">
        <f>+'[1]Under 5'!AI41+'[1]5 through 17'!AI41</f>
        <v>1609815</v>
      </c>
      <c r="CB43" s="146">
        <f>'Children in Poverty (2)'!CA43*BZ43</f>
        <v>321963</v>
      </c>
      <c r="CC43" s="5"/>
      <c r="CD43" s="42">
        <f t="shared" si="7"/>
        <v>0.20899999999999999</v>
      </c>
      <c r="CE43" s="119">
        <f>+'[1]Under 5'!AO41+'[1]5 through 17'!AO41</f>
        <v>1579456</v>
      </c>
      <c r="CF43" s="148">
        <f>'Children in Poverty (2)'!CE43*CD43</f>
        <v>330106.304</v>
      </c>
      <c r="CG43" s="181">
        <f t="shared" si="8"/>
        <v>0.217</v>
      </c>
      <c r="CH43" s="119">
        <f>+'[1]Under 5'!AJ41+'[1]5 through 17'!AJ41</f>
        <v>1605883</v>
      </c>
      <c r="CI43" s="146">
        <f>'Children in Poverty (2)'!CG43*CH43</f>
        <v>348476.61099999998</v>
      </c>
      <c r="CJ43" s="5"/>
      <c r="CK43" s="42">
        <f t="shared" si="17"/>
        <v>0.19500000000000001</v>
      </c>
      <c r="CL43" s="119">
        <f>+'[1]Under 5'!AP41+'[1]5 through 17'!AP41</f>
        <v>1575452</v>
      </c>
      <c r="CM43" s="148">
        <f>'Children in Poverty (2)'!CL43*CK43</f>
        <v>307213.14</v>
      </c>
      <c r="CN43" s="181">
        <f t="shared" si="18"/>
        <v>0.23</v>
      </c>
      <c r="CO43" s="119">
        <f>+'[1]Under 5'!AK41+'[1]5 through 17'!AK41</f>
        <v>1598091</v>
      </c>
      <c r="CP43" s="146">
        <f>'Children in Poverty (2)'!CO43*CN43</f>
        <v>367560.93</v>
      </c>
      <c r="CQ43" s="10"/>
      <c r="CR43" s="42">
        <f t="shared" si="19"/>
        <v>0.184</v>
      </c>
      <c r="CS43" s="119">
        <f>+'[1]Under 5'!AQ41+'[1]5 through 17'!AQ41</f>
        <v>1573409</v>
      </c>
      <c r="CT43" s="148">
        <f>'Children in Poverty (2)'!CS43*CR43</f>
        <v>289507.25599999999</v>
      </c>
      <c r="CU43" s="181">
        <f t="shared" si="20"/>
        <v>0.22399999999999998</v>
      </c>
      <c r="CV43" s="119">
        <f>+'[1]Under 5'!AL41+'[1]5 through 17'!AL41</f>
        <v>1589655</v>
      </c>
      <c r="CW43" s="146">
        <f>'Children in Poverty (2)'!CV43*CU43</f>
        <v>356082.72</v>
      </c>
      <c r="CX43" s="10"/>
      <c r="CY43" s="181">
        <f t="shared" si="21"/>
        <v>0.18</v>
      </c>
      <c r="CZ43" s="217">
        <f>+'[2]Under 5'!$AR41+'[2]5 through 17'!$AR41</f>
        <v>1570622</v>
      </c>
      <c r="DA43" s="146">
        <f>'Children in Poverty (2)'!CZ43*CY43</f>
        <v>282711.95999999996</v>
      </c>
      <c r="DB43" s="181">
        <f t="shared" si="22"/>
        <v>0.222</v>
      </c>
      <c r="DC43" s="217">
        <f>+'[2]Under 5'!$AM41+'[2]5 through 17'!$AM41</f>
        <v>1586027</v>
      </c>
      <c r="DD43" s="146">
        <f>'Children in Poverty (2)'!DC43*DB43</f>
        <v>352097.99400000001</v>
      </c>
      <c r="DE43" s="10"/>
      <c r="DF43" s="181">
        <f t="shared" si="23"/>
        <v>0.152</v>
      </c>
      <c r="DG43" s="217">
        <f>+'[2]Under 5'!$AS41+'[2]5 through 17'!$AS41</f>
        <v>1567974</v>
      </c>
      <c r="DH43" s="146">
        <f>'Children in Poverty (2)'!DG43*DF43</f>
        <v>238332.04799999998</v>
      </c>
      <c r="DI43" s="181">
        <f t="shared" si="24"/>
        <v>0.215</v>
      </c>
      <c r="DJ43" s="217">
        <f>+'[2]Under 5'!$AN41+'[2]5 through 17'!$AN41</f>
        <v>1581927</v>
      </c>
      <c r="DK43" s="146">
        <f>'Children in Poverty (2)'!DJ43*DI43</f>
        <v>340114.30499999999</v>
      </c>
      <c r="DL43" s="311">
        <f t="shared" si="3"/>
        <v>1759078.629</v>
      </c>
      <c r="DM43" s="311">
        <f t="shared" si="9"/>
        <v>18151.304999999993</v>
      </c>
      <c r="DN43" s="311">
        <f t="shared" si="4"/>
        <v>-18370.306999999972</v>
      </c>
      <c r="DO43" s="236">
        <f t="shared" si="25"/>
        <v>-10008.000999999989</v>
      </c>
      <c r="DP43" s="236">
        <f t="shared" si="26"/>
        <v>-1713633.669</v>
      </c>
      <c r="DQ43" s="236">
        <f t="shared" si="0"/>
        <v>101782.25700000001</v>
      </c>
    </row>
    <row r="44" spans="1:121">
      <c r="A44" s="35" t="s">
        <v>47</v>
      </c>
      <c r="B44" s="92">
        <v>14.3</v>
      </c>
      <c r="C44" s="100">
        <v>15</v>
      </c>
      <c r="D44" s="92">
        <v>15</v>
      </c>
      <c r="E44" s="92">
        <v>15</v>
      </c>
      <c r="F44" s="92">
        <v>15</v>
      </c>
      <c r="G44" s="92">
        <v>15</v>
      </c>
      <c r="H44" s="92">
        <v>14.5</v>
      </c>
      <c r="I44" s="92">
        <v>14</v>
      </c>
      <c r="J44" s="92">
        <v>13</v>
      </c>
      <c r="K44" s="92">
        <v>14</v>
      </c>
      <c r="L44" s="92">
        <v>14</v>
      </c>
      <c r="M44" s="92">
        <v>13</v>
      </c>
      <c r="N44" s="99">
        <v>11</v>
      </c>
      <c r="O44" s="100">
        <v>13</v>
      </c>
      <c r="P44" s="92">
        <v>14</v>
      </c>
      <c r="Q44" s="100">
        <v>10.6</v>
      </c>
      <c r="R44" s="92">
        <v>12.1</v>
      </c>
      <c r="S44" s="92">
        <v>13.6</v>
      </c>
      <c r="T44" s="100">
        <v>12.4</v>
      </c>
      <c r="U44" s="92">
        <v>11.1</v>
      </c>
      <c r="V44" s="92">
        <v>13.7</v>
      </c>
      <c r="W44" s="100">
        <v>13</v>
      </c>
      <c r="X44" s="92">
        <v>14</v>
      </c>
      <c r="Y44" s="92">
        <v>15</v>
      </c>
      <c r="Z44" s="100">
        <v>12.8</v>
      </c>
      <c r="AA44" s="92">
        <v>13.7</v>
      </c>
      <c r="AB44" s="92">
        <v>14.6</v>
      </c>
      <c r="AC44" s="100">
        <v>12.6</v>
      </c>
      <c r="AD44" s="92">
        <v>13.6</v>
      </c>
      <c r="AE44" s="92">
        <v>14.6</v>
      </c>
      <c r="AF44" s="100">
        <v>13.4</v>
      </c>
      <c r="AG44" s="92">
        <v>14.4</v>
      </c>
      <c r="AH44" s="92">
        <v>15.4</v>
      </c>
      <c r="AI44" s="100">
        <v>14.799999999999999</v>
      </c>
      <c r="AJ44" s="92">
        <v>15.7</v>
      </c>
      <c r="AK44" s="92">
        <v>16.599999999999998</v>
      </c>
      <c r="AL44" s="100">
        <v>15.3</v>
      </c>
      <c r="AM44" s="92">
        <v>16.3</v>
      </c>
      <c r="AN44" s="92">
        <v>17.3</v>
      </c>
      <c r="AO44" s="100">
        <v>16.3</v>
      </c>
      <c r="AP44" s="92">
        <v>17.3</v>
      </c>
      <c r="AQ44" s="92">
        <v>18.3</v>
      </c>
      <c r="AR44" s="131">
        <v>14.8</v>
      </c>
      <c r="AS44" s="138">
        <v>15.9</v>
      </c>
      <c r="AT44" s="132">
        <v>17</v>
      </c>
      <c r="AU44" s="155">
        <f t="shared" si="35"/>
        <v>15.6</v>
      </c>
      <c r="AV44" s="138">
        <v>16.2</v>
      </c>
      <c r="AW44" s="159">
        <f t="shared" si="36"/>
        <v>15.6</v>
      </c>
      <c r="AX44" s="155">
        <v>14.299999999999999</v>
      </c>
      <c r="AY44" s="138">
        <v>15.299999999999999</v>
      </c>
      <c r="AZ44" s="174">
        <v>16.299999999999997</v>
      </c>
      <c r="BA44" s="132">
        <v>13.899999999999999</v>
      </c>
      <c r="BB44" s="132">
        <v>14.799999999999999</v>
      </c>
      <c r="BC44" s="132">
        <v>15.7</v>
      </c>
      <c r="BD44" s="155">
        <v>13.8</v>
      </c>
      <c r="BE44" s="138">
        <v>14.8</v>
      </c>
      <c r="BF44" s="174">
        <v>15.8</v>
      </c>
      <c r="BG44" s="155">
        <v>11.5</v>
      </c>
      <c r="BH44" s="138">
        <v>12.3</v>
      </c>
      <c r="BI44" s="174">
        <v>13.100000000000001</v>
      </c>
      <c r="BJ44" s="159">
        <v>12.5</v>
      </c>
      <c r="BK44" s="159">
        <v>13.5</v>
      </c>
      <c r="BL44" s="159">
        <v>14.5</v>
      </c>
      <c r="BM44" s="159">
        <v>12</v>
      </c>
      <c r="BN44" s="132">
        <v>13</v>
      </c>
      <c r="BO44" s="159">
        <v>14</v>
      </c>
      <c r="BP44" s="45">
        <f t="shared" si="15"/>
        <v>0.16200000000000001</v>
      </c>
      <c r="BQ44" s="119">
        <f>+'[1]Under 5'!AM42+'[1]5 through 17'!AM53</f>
        <v>194726</v>
      </c>
      <c r="BR44" s="81">
        <f>'Children in Poverty (2)'!BQ44*BP44</f>
        <v>31545.612000000001</v>
      </c>
      <c r="BS44" s="45">
        <f t="shared" si="16"/>
        <v>0.14400000000000002</v>
      </c>
      <c r="BT44" s="119">
        <f>+'[1]Under 5'!AH42+'[1]5 through 17'!AH42</f>
        <v>722614</v>
      </c>
      <c r="BU44" s="146">
        <f>'Children in Poverty (2)'!BT44*BS44</f>
        <v>104056.41600000001</v>
      </c>
      <c r="BV44" s="5"/>
      <c r="BW44" s="45">
        <f t="shared" ref="BW44:BW52" si="37">AY44/100</f>
        <v>0.153</v>
      </c>
      <c r="BX44" s="121">
        <f>+'[1]Under 5'!AN42+'[1]5 through 17'!AN42</f>
        <v>725954</v>
      </c>
      <c r="BY44" s="146">
        <f>'Children in Poverty (2)'!BX44*BW44</f>
        <v>111070.962</v>
      </c>
      <c r="BZ44" s="45">
        <f t="shared" si="34"/>
        <v>0.157</v>
      </c>
      <c r="CA44" s="119">
        <f>+'[1]Under 5'!AI42+'[1]5 through 17'!AI42</f>
        <v>725565</v>
      </c>
      <c r="CB44" s="146">
        <f>'Children in Poverty (2)'!CA44*BZ44</f>
        <v>113913.705</v>
      </c>
      <c r="CC44" s="5"/>
      <c r="CD44" s="42">
        <f t="shared" si="7"/>
        <v>0.14799999999999999</v>
      </c>
      <c r="CE44" s="119">
        <f>+'[1]Under 5'!AO42+'[1]5 through 17'!AO42</f>
        <v>728796</v>
      </c>
      <c r="CF44" s="148">
        <f>'Children in Poverty (2)'!CE44*CD44</f>
        <v>107861.80799999999</v>
      </c>
      <c r="CG44" s="181">
        <f t="shared" si="8"/>
        <v>0.16300000000000001</v>
      </c>
      <c r="CH44" s="119">
        <f>+'[1]Under 5'!AJ42+'[1]5 through 17'!AJ42</f>
        <v>727717</v>
      </c>
      <c r="CI44" s="146">
        <f>'Children in Poverty (2)'!CG44*CH44</f>
        <v>118617.871</v>
      </c>
      <c r="CJ44" s="5"/>
      <c r="CK44" s="42">
        <f t="shared" si="17"/>
        <v>0.14800000000000002</v>
      </c>
      <c r="CL44" s="119">
        <f>+'[1]Under 5'!AP42+'[1]5 through 17'!AP42</f>
        <v>730731</v>
      </c>
      <c r="CM44" s="148">
        <f>'Children in Poverty (2)'!CL44*CK44</f>
        <v>108148.18800000001</v>
      </c>
      <c r="CN44" s="181">
        <f t="shared" si="18"/>
        <v>0.17300000000000001</v>
      </c>
      <c r="CO44" s="119">
        <f>+'[1]Under 5'!AK42+'[1]5 through 17'!AK42</f>
        <v>725522</v>
      </c>
      <c r="CP44" s="146">
        <f>'Children in Poverty (2)'!CO44*CN44</f>
        <v>125515.30600000001</v>
      </c>
      <c r="CQ44" s="10"/>
      <c r="CR44" s="42">
        <f t="shared" si="19"/>
        <v>0.12300000000000001</v>
      </c>
      <c r="CS44" s="119">
        <f>+'[1]Under 5'!AQ42+'[1]5 through 17'!AQ42</f>
        <v>731947</v>
      </c>
      <c r="CT44" s="148">
        <f>'Children in Poverty (2)'!CS44*CR44</f>
        <v>90029.481000000014</v>
      </c>
      <c r="CU44" s="181">
        <f t="shared" si="20"/>
        <v>0.159</v>
      </c>
      <c r="CV44" s="119">
        <f>+'[1]Under 5'!AL42+'[1]5 through 17'!AL42</f>
        <v>723917</v>
      </c>
      <c r="CW44" s="146">
        <f>'Children in Poverty (2)'!CV44*CU44</f>
        <v>115102.803</v>
      </c>
      <c r="CX44" s="10"/>
      <c r="CY44" s="181">
        <f t="shared" si="21"/>
        <v>0.13500000000000001</v>
      </c>
      <c r="CZ44" s="217">
        <f>+'[2]Under 5'!$AR42+'[2]5 through 17'!$AR42</f>
        <v>729325</v>
      </c>
      <c r="DA44" s="146">
        <f>'Children in Poverty (2)'!CZ44*CY44</f>
        <v>98458.875</v>
      </c>
      <c r="DB44" s="181">
        <f t="shared" si="22"/>
        <v>0.16200000000000001</v>
      </c>
      <c r="DC44" s="217">
        <f>+'[2]Under 5'!$AM42+'[2]5 through 17'!$AM42</f>
        <v>724032</v>
      </c>
      <c r="DD44" s="146">
        <f>'Children in Poverty (2)'!DC44*DB44</f>
        <v>117293.18400000001</v>
      </c>
      <c r="DE44" s="10"/>
      <c r="DF44" s="181">
        <f t="shared" si="23"/>
        <v>0.13</v>
      </c>
      <c r="DG44" s="217">
        <f>+'[2]Under 5'!$AS42+'[2]5 through 17'!$AS42</f>
        <v>726841</v>
      </c>
      <c r="DH44" s="146">
        <f>'Children in Poverty (2)'!DG44*DF44</f>
        <v>94489.33</v>
      </c>
      <c r="DI44" s="181">
        <f t="shared" si="24"/>
        <v>0.153</v>
      </c>
      <c r="DJ44" s="217">
        <f>+'[2]Under 5'!$AN42+'[2]5 through 17'!$AN42</f>
        <v>725954</v>
      </c>
      <c r="DK44" s="146">
        <f>'Children in Poverty (2)'!DJ44*DI44</f>
        <v>111070.962</v>
      </c>
      <c r="DL44" s="311">
        <f t="shared" si="3"/>
        <v>-72510.804000000004</v>
      </c>
      <c r="DM44" s="311">
        <f t="shared" si="9"/>
        <v>-2842.7430000000022</v>
      </c>
      <c r="DN44" s="311">
        <f t="shared" si="4"/>
        <v>-10756.063000000009</v>
      </c>
      <c r="DO44" s="236">
        <f t="shared" si="25"/>
        <v>-3209.1540000000095</v>
      </c>
      <c r="DP44" s="236">
        <f t="shared" si="26"/>
        <v>79525.350000000006</v>
      </c>
      <c r="DQ44" s="236">
        <f t="shared" si="0"/>
        <v>16581.631999999998</v>
      </c>
    </row>
    <row r="45" spans="1:121">
      <c r="A45" s="35" t="s">
        <v>48</v>
      </c>
      <c r="B45" s="92">
        <v>14.3</v>
      </c>
      <c r="C45" s="100">
        <v>16</v>
      </c>
      <c r="D45" s="92">
        <v>16.25</v>
      </c>
      <c r="E45" s="92">
        <v>16.5</v>
      </c>
      <c r="F45" s="92">
        <v>16.75</v>
      </c>
      <c r="G45" s="92">
        <v>17</v>
      </c>
      <c r="H45" s="92">
        <v>16</v>
      </c>
      <c r="I45" s="92">
        <v>15</v>
      </c>
      <c r="J45" s="92">
        <v>14</v>
      </c>
      <c r="K45" s="92">
        <v>15</v>
      </c>
      <c r="L45" s="92">
        <v>14</v>
      </c>
      <c r="M45" s="92">
        <v>12</v>
      </c>
      <c r="N45" s="99">
        <v>12</v>
      </c>
      <c r="O45" s="100">
        <v>13</v>
      </c>
      <c r="P45" s="92">
        <v>16</v>
      </c>
      <c r="Q45" s="100">
        <v>11.8</v>
      </c>
      <c r="R45" s="92">
        <v>14.2</v>
      </c>
      <c r="S45" s="92">
        <v>16.600000000000001</v>
      </c>
      <c r="T45" s="100">
        <v>12.5</v>
      </c>
      <c r="U45" s="92">
        <v>11.1</v>
      </c>
      <c r="V45" s="92">
        <v>13.9</v>
      </c>
      <c r="W45" s="100">
        <v>13.9</v>
      </c>
      <c r="X45" s="92">
        <v>15.1</v>
      </c>
      <c r="Y45" s="92">
        <v>16.3</v>
      </c>
      <c r="Z45" s="100">
        <v>14.5</v>
      </c>
      <c r="AA45" s="92">
        <v>15.6</v>
      </c>
      <c r="AB45" s="92">
        <v>16.7</v>
      </c>
      <c r="AC45" s="100">
        <v>13.6</v>
      </c>
      <c r="AD45" s="92">
        <v>14.6</v>
      </c>
      <c r="AE45" s="92">
        <v>15.6</v>
      </c>
      <c r="AF45" s="100">
        <v>13.5</v>
      </c>
      <c r="AG45" s="92">
        <v>14.5</v>
      </c>
      <c r="AH45" s="92">
        <v>15.5</v>
      </c>
      <c r="AI45" s="100">
        <v>16.700000000000003</v>
      </c>
      <c r="AJ45" s="92">
        <v>17.600000000000001</v>
      </c>
      <c r="AK45" s="92">
        <v>18.5</v>
      </c>
      <c r="AL45" s="100">
        <v>17.099999999999998</v>
      </c>
      <c r="AM45" s="92">
        <v>18.399999999999999</v>
      </c>
      <c r="AN45" s="92">
        <v>19.7</v>
      </c>
      <c r="AO45" s="100">
        <v>17.7</v>
      </c>
      <c r="AP45" s="92">
        <v>18.8</v>
      </c>
      <c r="AQ45" s="92">
        <v>19.900000000000002</v>
      </c>
      <c r="AR45" s="131">
        <v>18</v>
      </c>
      <c r="AS45" s="138">
        <v>19</v>
      </c>
      <c r="AT45" s="132">
        <v>20</v>
      </c>
      <c r="AU45" s="155">
        <f t="shared" si="35"/>
        <v>18.099999999999998</v>
      </c>
      <c r="AV45" s="138">
        <v>18.7</v>
      </c>
      <c r="AW45" s="159">
        <f t="shared" si="36"/>
        <v>18.099999999999998</v>
      </c>
      <c r="AX45" s="155">
        <v>16.7</v>
      </c>
      <c r="AY45" s="138">
        <v>17.7</v>
      </c>
      <c r="AZ45" s="174">
        <v>18.7</v>
      </c>
      <c r="BA45" s="132">
        <v>16.099999999999998</v>
      </c>
      <c r="BB45" s="132">
        <v>17.2</v>
      </c>
      <c r="BC45" s="132">
        <v>18.3</v>
      </c>
      <c r="BD45" s="155">
        <v>13.1</v>
      </c>
      <c r="BE45" s="138">
        <v>14.1</v>
      </c>
      <c r="BF45" s="174">
        <v>15.1</v>
      </c>
      <c r="BG45" s="155">
        <v>13.600000000000001</v>
      </c>
      <c r="BH45" s="138">
        <v>14.8</v>
      </c>
      <c r="BI45" s="174">
        <v>16</v>
      </c>
      <c r="BJ45" s="159">
        <v>13.9</v>
      </c>
      <c r="BK45" s="159">
        <v>14.9</v>
      </c>
      <c r="BL45" s="159">
        <v>15.9</v>
      </c>
      <c r="BM45" s="159">
        <v>13.799999999999999</v>
      </c>
      <c r="BN45" s="132">
        <v>14.7</v>
      </c>
      <c r="BO45" s="159">
        <v>15.6</v>
      </c>
      <c r="BP45" s="45">
        <f t="shared" si="15"/>
        <v>0.187</v>
      </c>
      <c r="BQ45" s="119">
        <f>+'[1]Under 5'!AM43+'[1]5 through 17'!AM54</f>
        <v>794035</v>
      </c>
      <c r="BR45" s="81">
        <f>'Children in Poverty (2)'!BQ45*BP45</f>
        <v>148484.54500000001</v>
      </c>
      <c r="BS45" s="45">
        <f t="shared" si="16"/>
        <v>0.14499999999999999</v>
      </c>
      <c r="BT45" s="119">
        <f>+'[1]Under 5'!AH43+'[1]5 through 17'!AH43</f>
        <v>713589</v>
      </c>
      <c r="BU45" s="146">
        <f>'Children in Poverty (2)'!BT45*BS45</f>
        <v>103470.405</v>
      </c>
      <c r="BV45" s="5"/>
      <c r="BW45" s="45">
        <f t="shared" si="37"/>
        <v>0.17699999999999999</v>
      </c>
      <c r="BX45" s="121">
        <f>+'[1]Under 5'!AN43+'[1]5 through 17'!AN43</f>
        <v>722666</v>
      </c>
      <c r="BY45" s="146">
        <f>'Children in Poverty (2)'!BX45*BW45</f>
        <v>127911.882</v>
      </c>
      <c r="BZ45" s="45">
        <f t="shared" si="34"/>
        <v>0.17600000000000002</v>
      </c>
      <c r="CA45" s="119">
        <f>+'[1]Under 5'!AI43+'[1]5 through 17'!AI43</f>
        <v>721426</v>
      </c>
      <c r="CB45" s="146">
        <f>'Children in Poverty (2)'!CA45*BZ45</f>
        <v>126970.97600000001</v>
      </c>
      <c r="CC45" s="5"/>
      <c r="CD45" s="42">
        <f t="shared" si="7"/>
        <v>0.17199999999999999</v>
      </c>
      <c r="CE45" s="119">
        <f>+'[1]Under 5'!AO43+'[1]5 through 17'!AO43</f>
        <v>719557</v>
      </c>
      <c r="CF45" s="148">
        <f>'Children in Poverty (2)'!CE45*CD45</f>
        <v>123763.80399999999</v>
      </c>
      <c r="CG45" s="181">
        <f t="shared" si="8"/>
        <v>0.184</v>
      </c>
      <c r="CH45" s="119">
        <f>+'[1]Under 5'!AJ43+'[1]5 through 17'!AJ43</f>
        <v>727729</v>
      </c>
      <c r="CI45" s="146">
        <f>'Children in Poverty (2)'!CG45*CH45</f>
        <v>133902.136</v>
      </c>
      <c r="CJ45" s="5"/>
      <c r="CK45" s="42">
        <f t="shared" si="17"/>
        <v>0.14099999999999999</v>
      </c>
      <c r="CL45" s="119">
        <f>+'[1]Under 5'!AP43+'[1]5 through 17'!AP43</f>
        <v>714951</v>
      </c>
      <c r="CM45" s="148">
        <f>'Children in Poverty (2)'!CL45*CK45</f>
        <v>100808.09099999999</v>
      </c>
      <c r="CN45" s="181">
        <f t="shared" si="18"/>
        <v>0.188</v>
      </c>
      <c r="CO45" s="119">
        <f>+'[1]Under 5'!AK43+'[1]5 through 17'!AK43</f>
        <v>726787</v>
      </c>
      <c r="CP45" s="146">
        <f>'Children in Poverty (2)'!CO45*CN45</f>
        <v>136635.95600000001</v>
      </c>
      <c r="CQ45" s="10"/>
      <c r="CR45" s="42">
        <f t="shared" si="19"/>
        <v>0.14800000000000002</v>
      </c>
      <c r="CS45" s="119">
        <f>+'[1]Under 5'!AQ43+'[1]5 through 17'!AQ43</f>
        <v>712538</v>
      </c>
      <c r="CT45" s="148">
        <f>'Children in Poverty (2)'!CS45*CR45</f>
        <v>105455.62400000001</v>
      </c>
      <c r="CU45" s="181">
        <f t="shared" si="20"/>
        <v>0.19</v>
      </c>
      <c r="CV45" s="119">
        <f>+'[1]Under 5'!AL43+'[1]5 through 17'!AL43</f>
        <v>726668</v>
      </c>
      <c r="CW45" s="146">
        <f>'Children in Poverty (2)'!CV45*CU45</f>
        <v>138066.92000000001</v>
      </c>
      <c r="CX45" s="10"/>
      <c r="CY45" s="181">
        <f t="shared" si="21"/>
        <v>0.14899999999999999</v>
      </c>
      <c r="CZ45" s="217">
        <f>+'[2]Under 5'!$AR43+'[2]5 through 17'!$AR43</f>
        <v>705496</v>
      </c>
      <c r="DA45" s="146">
        <f>'Children in Poverty (2)'!CZ45*CY45</f>
        <v>105118.90399999999</v>
      </c>
      <c r="DB45" s="181">
        <f t="shared" si="22"/>
        <v>0.187</v>
      </c>
      <c r="DC45" s="217">
        <f>+'[2]Under 5'!$AM43+'[2]5 through 17'!$AM43</f>
        <v>724092</v>
      </c>
      <c r="DD45" s="146">
        <f>'Children in Poverty (2)'!DC45*DB45</f>
        <v>135405.204</v>
      </c>
      <c r="DE45" s="10"/>
      <c r="DF45" s="181">
        <f t="shared" si="23"/>
        <v>0.14699999999999999</v>
      </c>
      <c r="DG45" s="217">
        <f>+'[2]Under 5'!$AS43+'[2]5 through 17'!$AS43</f>
        <v>700250</v>
      </c>
      <c r="DH45" s="146">
        <f>'Children in Poverty (2)'!DG45*DF45</f>
        <v>102936.75</v>
      </c>
      <c r="DI45" s="181">
        <f t="shared" si="24"/>
        <v>0.17699999999999999</v>
      </c>
      <c r="DJ45" s="217">
        <f>+'[2]Under 5'!$AN43+'[2]5 through 17'!$AN43</f>
        <v>722666</v>
      </c>
      <c r="DK45" s="146">
        <f>'Children in Poverty (2)'!DJ45*DI45</f>
        <v>127911.882</v>
      </c>
      <c r="DL45" s="311">
        <f t="shared" si="3"/>
        <v>45014.140000000014</v>
      </c>
      <c r="DM45" s="311">
        <f t="shared" si="9"/>
        <v>940.90599999998813</v>
      </c>
      <c r="DN45" s="311">
        <f t="shared" si="4"/>
        <v>-10138.332000000009</v>
      </c>
      <c r="DO45" s="236">
        <f t="shared" si="25"/>
        <v>-4148.0780000000086</v>
      </c>
      <c r="DP45" s="236">
        <f t="shared" si="26"/>
        <v>-20572.663000000015</v>
      </c>
      <c r="DQ45" s="236">
        <f t="shared" si="0"/>
        <v>24975.131999999998</v>
      </c>
    </row>
    <row r="46" spans="1:121">
      <c r="A46" s="35" t="s">
        <v>49</v>
      </c>
      <c r="B46" s="92">
        <v>18.600000000000001</v>
      </c>
      <c r="C46" s="100">
        <v>19</v>
      </c>
      <c r="D46" s="92">
        <v>20.25</v>
      </c>
      <c r="E46" s="92">
        <v>21.5</v>
      </c>
      <c r="F46" s="92">
        <v>22.75</v>
      </c>
      <c r="G46" s="92">
        <v>24</v>
      </c>
      <c r="H46" s="92">
        <v>22</v>
      </c>
      <c r="I46" s="92">
        <v>20</v>
      </c>
      <c r="J46" s="92">
        <v>19</v>
      </c>
      <c r="K46" s="92">
        <v>18</v>
      </c>
      <c r="L46" s="92">
        <v>17</v>
      </c>
      <c r="M46" s="92">
        <v>14</v>
      </c>
      <c r="N46" s="99">
        <v>13.9</v>
      </c>
      <c r="O46" s="100">
        <v>15</v>
      </c>
      <c r="P46" s="92">
        <v>16</v>
      </c>
      <c r="Q46" s="100">
        <v>14.6</v>
      </c>
      <c r="R46" s="92">
        <v>15.7</v>
      </c>
      <c r="S46" s="92">
        <v>16.7</v>
      </c>
      <c r="T46" s="100">
        <v>17.600000000000001</v>
      </c>
      <c r="U46" s="92">
        <v>16.2</v>
      </c>
      <c r="V46" s="92">
        <v>19</v>
      </c>
      <c r="W46" s="100">
        <v>17.899999999999999</v>
      </c>
      <c r="X46" s="92">
        <v>18.5</v>
      </c>
      <c r="Y46" s="92">
        <v>19.100000000000001</v>
      </c>
      <c r="Z46" s="100">
        <v>17.7</v>
      </c>
      <c r="AA46" s="92">
        <v>18.3</v>
      </c>
      <c r="AB46" s="92">
        <v>18.899999999999999</v>
      </c>
      <c r="AC46" s="100">
        <v>18.8</v>
      </c>
      <c r="AD46" s="92">
        <v>19.399999999999999</v>
      </c>
      <c r="AE46" s="92">
        <v>20</v>
      </c>
      <c r="AF46" s="100">
        <v>18.799999999999997</v>
      </c>
      <c r="AG46" s="92">
        <v>19.399999999999999</v>
      </c>
      <c r="AH46" s="92">
        <v>20</v>
      </c>
      <c r="AI46" s="100">
        <v>21.6</v>
      </c>
      <c r="AJ46" s="92">
        <v>22.5</v>
      </c>
      <c r="AK46" s="92">
        <v>23.4</v>
      </c>
      <c r="AL46" s="100">
        <v>22.8</v>
      </c>
      <c r="AM46" s="92">
        <v>23.5</v>
      </c>
      <c r="AN46" s="92">
        <v>24.2</v>
      </c>
      <c r="AO46" s="100">
        <v>24.1</v>
      </c>
      <c r="AP46" s="92">
        <v>24.8</v>
      </c>
      <c r="AQ46" s="92">
        <v>25.5</v>
      </c>
      <c r="AR46" s="131">
        <v>24.2</v>
      </c>
      <c r="AS46" s="138">
        <v>24.9</v>
      </c>
      <c r="AT46" s="132">
        <v>25.599999999999998</v>
      </c>
      <c r="AU46" s="155">
        <f t="shared" si="35"/>
        <v>23.2</v>
      </c>
      <c r="AV46" s="138">
        <v>23.8</v>
      </c>
      <c r="AW46" s="159">
        <f t="shared" si="36"/>
        <v>23.2</v>
      </c>
      <c r="AX46" s="155">
        <v>22</v>
      </c>
      <c r="AY46" s="138">
        <v>22.6</v>
      </c>
      <c r="AZ46" s="174">
        <v>23.200000000000003</v>
      </c>
      <c r="BA46" s="132">
        <v>21.700000000000003</v>
      </c>
      <c r="BB46" s="132">
        <v>22.400000000000002</v>
      </c>
      <c r="BC46" s="132">
        <v>23.1</v>
      </c>
      <c r="BD46" s="155">
        <v>20.099999999999998</v>
      </c>
      <c r="BE46" s="138">
        <v>20.7</v>
      </c>
      <c r="BF46" s="174">
        <v>21.3</v>
      </c>
      <c r="BG46" s="155">
        <v>19</v>
      </c>
      <c r="BH46" s="138">
        <v>19.7</v>
      </c>
      <c r="BI46" s="174">
        <v>20.399999999999999</v>
      </c>
      <c r="BJ46" s="159">
        <v>18.799999999999997</v>
      </c>
      <c r="BK46" s="159">
        <v>19.399999999999999</v>
      </c>
      <c r="BL46" s="159">
        <v>20</v>
      </c>
      <c r="BM46" s="159">
        <v>16.900000000000002</v>
      </c>
      <c r="BN46" s="132">
        <v>17.600000000000001</v>
      </c>
      <c r="BO46" s="159">
        <v>18.3</v>
      </c>
      <c r="BP46" s="45">
        <f t="shared" si="15"/>
        <v>0.23800000000000002</v>
      </c>
      <c r="BQ46" s="119">
        <f>+'[1]Under 5'!AM44+'[1]5 through 17'!AM55</f>
        <v>769030</v>
      </c>
      <c r="BR46" s="81">
        <f>'Children in Poverty (2)'!BQ46*BP46</f>
        <v>183029.14</v>
      </c>
      <c r="BS46" s="45">
        <f t="shared" si="16"/>
        <v>0.19399999999999998</v>
      </c>
      <c r="BT46" s="119">
        <f>+'[1]Under 5'!AH44+'[1]5 through 17'!AH44</f>
        <v>2418742</v>
      </c>
      <c r="BU46" s="146">
        <f>'Children in Poverty (2)'!BT46*BS46</f>
        <v>469235.94799999997</v>
      </c>
      <c r="BV46" s="5"/>
      <c r="BW46" s="45">
        <f t="shared" si="37"/>
        <v>0.22600000000000001</v>
      </c>
      <c r="BX46" s="121">
        <f>+'[1]Under 5'!AN44+'[1]5 through 17'!AN44</f>
        <v>2223790</v>
      </c>
      <c r="BY46" s="146">
        <f>'Children in Poverty (2)'!BX46*BW46</f>
        <v>502576.54000000004</v>
      </c>
      <c r="BZ46" s="45">
        <f t="shared" si="34"/>
        <v>0.22500000000000001</v>
      </c>
      <c r="CA46" s="119">
        <f>+'[1]Under 5'!AI44+'[1]5 through 17'!AI44</f>
        <v>2372505</v>
      </c>
      <c r="CB46" s="146">
        <f>'Children in Poverty (2)'!CA46*BZ46</f>
        <v>533813.625</v>
      </c>
      <c r="CC46" s="5"/>
      <c r="CD46" s="42">
        <f t="shared" si="7"/>
        <v>0.22400000000000003</v>
      </c>
      <c r="CE46" s="119">
        <f>+'[1]Under 5'!AO44+'[1]5 through 17'!AO44</f>
        <v>2207304</v>
      </c>
      <c r="CF46" s="148">
        <f>'Children in Poverty (2)'!CE46*CD46</f>
        <v>494436.09600000008</v>
      </c>
      <c r="CG46" s="181">
        <f t="shared" si="8"/>
        <v>0.23499999999999999</v>
      </c>
      <c r="CH46" s="119">
        <f>+'[1]Under 5'!AJ44+'[1]5 through 17'!AJ44</f>
        <v>2333121</v>
      </c>
      <c r="CI46" s="146">
        <f>'Children in Poverty (2)'!CG46*CH46</f>
        <v>548283.43499999994</v>
      </c>
      <c r="CJ46" s="5"/>
      <c r="CK46" s="42">
        <f t="shared" si="17"/>
        <v>0.20699999999999999</v>
      </c>
      <c r="CL46" s="119">
        <f>+'[1]Under 5'!AP44+'[1]5 through 17'!AP44</f>
        <v>2191057</v>
      </c>
      <c r="CM46" s="148">
        <f>'Children in Poverty (2)'!CL46*CK46</f>
        <v>453548.799</v>
      </c>
      <c r="CN46" s="181">
        <f t="shared" si="18"/>
        <v>0.248</v>
      </c>
      <c r="CO46" s="119">
        <f>+'[1]Under 5'!AK44+'[1]5 through 17'!AK44</f>
        <v>2299116</v>
      </c>
      <c r="CP46" s="146">
        <f>'Children in Poverty (2)'!CO46*CN46</f>
        <v>570180.76800000004</v>
      </c>
      <c r="CQ46" s="10"/>
      <c r="CR46" s="42">
        <f t="shared" si="19"/>
        <v>0.19699999999999998</v>
      </c>
      <c r="CS46" s="119">
        <f>+'[1]Under 5'!AQ44+'[1]5 through 17'!AQ44</f>
        <v>2176649</v>
      </c>
      <c r="CT46" s="148">
        <f>'Children in Poverty (2)'!CS46*CR46</f>
        <v>428799.85299999994</v>
      </c>
      <c r="CU46" s="181">
        <f t="shared" si="20"/>
        <v>0.249</v>
      </c>
      <c r="CV46" s="119">
        <f>+'[1]Under 5'!AL44+'[1]5 through 17'!AL44</f>
        <v>2269365</v>
      </c>
      <c r="CW46" s="146">
        <f>'Children in Poverty (2)'!CV46*CU46</f>
        <v>565071.88500000001</v>
      </c>
      <c r="CX46" s="10"/>
      <c r="CY46" s="181">
        <f t="shared" si="21"/>
        <v>0.19399999999999998</v>
      </c>
      <c r="CZ46" s="217">
        <f>+'[2]Under 5'!$AR44+'[2]5 through 17'!$AR44</f>
        <v>2162182</v>
      </c>
      <c r="DA46" s="146">
        <f>'Children in Poverty (2)'!CZ46*CY46</f>
        <v>419463.30799999996</v>
      </c>
      <c r="DB46" s="181">
        <f t="shared" si="22"/>
        <v>0.23800000000000002</v>
      </c>
      <c r="DC46" s="217">
        <f>+'[2]Under 5'!$AM44+'[2]5 through 17'!$AM44</f>
        <v>2245201</v>
      </c>
      <c r="DD46" s="146">
        <f>'Children in Poverty (2)'!DC46*DB46</f>
        <v>534357.83799999999</v>
      </c>
      <c r="DE46" s="10"/>
      <c r="DF46" s="181">
        <f t="shared" si="23"/>
        <v>0.17600000000000002</v>
      </c>
      <c r="DG46" s="217">
        <f>+'[2]Under 5'!$AS44+'[2]5 through 17'!$AS44</f>
        <v>2143933</v>
      </c>
      <c r="DH46" s="146">
        <f>'Children in Poverty (2)'!DG46*DF46</f>
        <v>377332.20800000004</v>
      </c>
      <c r="DI46" s="181">
        <f t="shared" si="24"/>
        <v>0.22600000000000001</v>
      </c>
      <c r="DJ46" s="217">
        <f>+'[2]Under 5'!$AN44+'[2]5 through 17'!$AN44</f>
        <v>2223790</v>
      </c>
      <c r="DK46" s="146">
        <f>'Children in Poverty (2)'!DJ46*DI46</f>
        <v>502576.54000000004</v>
      </c>
      <c r="DL46" s="311">
        <f t="shared" si="3"/>
        <v>-286206.80799999996</v>
      </c>
      <c r="DM46" s="311">
        <f t="shared" si="9"/>
        <v>-31237.084999999963</v>
      </c>
      <c r="DN46" s="311">
        <f t="shared" si="4"/>
        <v>-53847.338999999862</v>
      </c>
      <c r="DO46" s="236">
        <f t="shared" si="25"/>
        <v>-8140.4439999999595</v>
      </c>
      <c r="DP46" s="236">
        <f t="shared" si="26"/>
        <v>319547.40000000002</v>
      </c>
      <c r="DQ46" s="236">
        <f t="shared" si="0"/>
        <v>125244.33199999999</v>
      </c>
    </row>
    <row r="47" spans="1:121">
      <c r="A47" s="35" t="s">
        <v>50</v>
      </c>
      <c r="B47" s="92">
        <v>12.7</v>
      </c>
      <c r="C47" s="100">
        <v>14</v>
      </c>
      <c r="D47" s="92">
        <v>14.25</v>
      </c>
      <c r="E47" s="92">
        <v>14.5</v>
      </c>
      <c r="F47" s="92">
        <v>14.75</v>
      </c>
      <c r="G47" s="92">
        <v>15</v>
      </c>
      <c r="H47" s="92">
        <v>13.5</v>
      </c>
      <c r="I47" s="92">
        <v>12</v>
      </c>
      <c r="J47" s="92">
        <v>11</v>
      </c>
      <c r="K47" s="92">
        <v>13</v>
      </c>
      <c r="L47" s="92">
        <v>13</v>
      </c>
      <c r="M47" s="92">
        <v>9</v>
      </c>
      <c r="N47" s="99">
        <v>9.6</v>
      </c>
      <c r="O47" s="100">
        <v>11</v>
      </c>
      <c r="P47" s="92">
        <v>12</v>
      </c>
      <c r="Q47" s="100">
        <v>8.4</v>
      </c>
      <c r="R47" s="92">
        <v>9.4</v>
      </c>
      <c r="S47" s="92">
        <v>10.4</v>
      </c>
      <c r="T47" s="100">
        <v>10.7</v>
      </c>
      <c r="U47" s="92">
        <v>8.9</v>
      </c>
      <c r="V47" s="92">
        <v>12.5</v>
      </c>
      <c r="W47" s="100">
        <v>10.9</v>
      </c>
      <c r="X47" s="92">
        <v>11.6</v>
      </c>
      <c r="Y47" s="92">
        <v>12.3</v>
      </c>
      <c r="Z47" s="100">
        <v>11.6</v>
      </c>
      <c r="AA47" s="92">
        <v>12.2</v>
      </c>
      <c r="AB47" s="92">
        <v>12.8</v>
      </c>
      <c r="AC47" s="100">
        <v>11.3</v>
      </c>
      <c r="AD47" s="92">
        <v>12</v>
      </c>
      <c r="AE47" s="92">
        <v>12.7</v>
      </c>
      <c r="AF47" s="100">
        <v>10.8</v>
      </c>
      <c r="AG47" s="92">
        <v>11.4</v>
      </c>
      <c r="AH47" s="92">
        <v>12</v>
      </c>
      <c r="AI47" s="100">
        <v>13.2</v>
      </c>
      <c r="AJ47" s="92">
        <v>14.1</v>
      </c>
      <c r="AK47" s="92">
        <v>15</v>
      </c>
      <c r="AL47" s="100">
        <v>14.5</v>
      </c>
      <c r="AM47" s="92">
        <v>15.2</v>
      </c>
      <c r="AN47" s="92">
        <v>15.899999999999999</v>
      </c>
      <c r="AO47" s="100">
        <v>14.700000000000001</v>
      </c>
      <c r="AP47" s="92">
        <v>15.4</v>
      </c>
      <c r="AQ47" s="92">
        <v>16.100000000000001</v>
      </c>
      <c r="AR47" s="131">
        <v>13.9</v>
      </c>
      <c r="AS47" s="138">
        <v>14.6</v>
      </c>
      <c r="AT47" s="132">
        <v>15.299999999999999</v>
      </c>
      <c r="AU47" s="155">
        <f t="shared" si="35"/>
        <v>13.4</v>
      </c>
      <c r="AV47" s="138">
        <v>14</v>
      </c>
      <c r="AW47" s="159">
        <f t="shared" si="36"/>
        <v>13.4</v>
      </c>
      <c r="AX47" s="155">
        <v>14.099999999999998</v>
      </c>
      <c r="AY47" s="138">
        <v>14.899999999999999</v>
      </c>
      <c r="AZ47" s="174">
        <v>15.7</v>
      </c>
      <c r="BA47" s="132">
        <v>12.400000000000002</v>
      </c>
      <c r="BB47" s="132">
        <v>13.100000000000001</v>
      </c>
      <c r="BC47" s="132">
        <v>13.8</v>
      </c>
      <c r="BD47" s="155">
        <v>12</v>
      </c>
      <c r="BE47" s="138">
        <v>12.7</v>
      </c>
      <c r="BF47" s="174">
        <v>13.399999999999999</v>
      </c>
      <c r="BG47" s="155">
        <v>11.200000000000001</v>
      </c>
      <c r="BH47" s="138">
        <v>11.8</v>
      </c>
      <c r="BI47" s="174">
        <v>12.4</v>
      </c>
      <c r="BJ47" s="159">
        <v>11</v>
      </c>
      <c r="BK47" s="159">
        <v>11.7</v>
      </c>
      <c r="BL47" s="159">
        <v>12.399999999999999</v>
      </c>
      <c r="BM47" s="159">
        <v>10.399999999999999</v>
      </c>
      <c r="BN47" s="132">
        <v>11.2</v>
      </c>
      <c r="BO47" s="159">
        <v>12</v>
      </c>
      <c r="BP47" s="45">
        <f t="shared" si="15"/>
        <v>0.14000000000000001</v>
      </c>
      <c r="BQ47" s="119">
        <f>+'[1]Under 5'!AM45+'[1]5 through 17'!AM56</f>
        <v>1375967</v>
      </c>
      <c r="BR47" s="81">
        <f>'Children in Poverty (2)'!BQ47*BP47</f>
        <v>192635.38</v>
      </c>
      <c r="BS47" s="45">
        <f t="shared" si="16"/>
        <v>0.114</v>
      </c>
      <c r="BT47" s="119">
        <f>+'[1]Under 5'!AH45+'[1]5 through 17'!AH45</f>
        <v>1282500</v>
      </c>
      <c r="BU47" s="146">
        <f>'Children in Poverty (2)'!BT47*BS47</f>
        <v>146205</v>
      </c>
      <c r="BV47" s="5"/>
      <c r="BW47" s="45">
        <f t="shared" si="37"/>
        <v>0.14899999999999999</v>
      </c>
      <c r="BX47" s="121">
        <f>+'[1]Under 5'!AN45+'[1]5 through 17'!AN45</f>
        <v>1281826</v>
      </c>
      <c r="BY47" s="146">
        <f>'Children in Poverty (2)'!BX47*BW47</f>
        <v>190992.07399999999</v>
      </c>
      <c r="BZ47" s="45">
        <f t="shared" si="34"/>
        <v>0.14099999999999999</v>
      </c>
      <c r="CA47" s="119">
        <f>+'[1]Under 5'!AI45+'[1]5 through 17'!AI45</f>
        <v>1282317</v>
      </c>
      <c r="CB47" s="146">
        <f>'Children in Poverty (2)'!CA47*BZ47</f>
        <v>180806.69699999999</v>
      </c>
      <c r="CC47" s="5"/>
      <c r="CD47" s="42">
        <f t="shared" si="7"/>
        <v>0.13100000000000001</v>
      </c>
      <c r="CE47" s="119">
        <f>+'[1]Under 5'!AO45+'[1]5 through 17'!AO45</f>
        <v>1284387</v>
      </c>
      <c r="CF47" s="148">
        <f>'Children in Poverty (2)'!CE47*CD47</f>
        <v>168254.69700000001</v>
      </c>
      <c r="CG47" s="181">
        <f t="shared" si="8"/>
        <v>0.152</v>
      </c>
      <c r="CH47" s="119">
        <f>+'[1]Under 5'!AJ45+'[1]5 through 17'!AJ45</f>
        <v>1282693</v>
      </c>
      <c r="CI47" s="146">
        <f>'Children in Poverty (2)'!CG47*CH47</f>
        <v>194969.33599999998</v>
      </c>
      <c r="CJ47" s="5"/>
      <c r="CK47" s="42">
        <f t="shared" si="17"/>
        <v>0.127</v>
      </c>
      <c r="CL47" s="119">
        <f>+'[1]Under 5'!AP45+'[1]5 through 17'!AP45</f>
        <v>1288333</v>
      </c>
      <c r="CM47" s="148">
        <f>'Children in Poverty (2)'!CL47*CK47</f>
        <v>163618.291</v>
      </c>
      <c r="CN47" s="181">
        <f t="shared" si="18"/>
        <v>0.154</v>
      </c>
      <c r="CO47" s="119">
        <f>+'[1]Under 5'!AK45+'[1]5 through 17'!AK45</f>
        <v>1280424</v>
      </c>
      <c r="CP47" s="146">
        <f>'Children in Poverty (2)'!CO47*CN47</f>
        <v>197185.296</v>
      </c>
      <c r="CQ47" s="10"/>
      <c r="CR47" s="42">
        <f t="shared" si="19"/>
        <v>0.11800000000000001</v>
      </c>
      <c r="CS47" s="119">
        <f>+'[1]Under 5'!AQ45+'[1]5 through 17'!AQ45</f>
        <v>1298657</v>
      </c>
      <c r="CT47" s="148">
        <f>'Children in Poverty (2)'!CS47*CR47</f>
        <v>153241.52600000001</v>
      </c>
      <c r="CU47" s="181">
        <f t="shared" si="20"/>
        <v>0.14599999999999999</v>
      </c>
      <c r="CV47" s="119">
        <f>+'[1]Under 5'!AL45+'[1]5 through 17'!AL45</f>
        <v>1278050</v>
      </c>
      <c r="CW47" s="146">
        <f>'Children in Poverty (2)'!CV47*CU47</f>
        <v>186595.3</v>
      </c>
      <c r="CX47" s="10"/>
      <c r="CY47" s="181">
        <f t="shared" si="21"/>
        <v>0.11699999999999999</v>
      </c>
      <c r="CZ47" s="217">
        <f>+'[2]Under 5'!$AR45+'[2]5 through 17'!$AR45</f>
        <v>1302437</v>
      </c>
      <c r="DA47" s="146">
        <f>'Children in Poverty (2)'!CZ47*CY47</f>
        <v>152385.12899999999</v>
      </c>
      <c r="DB47" s="181">
        <f t="shared" si="22"/>
        <v>0.14000000000000001</v>
      </c>
      <c r="DC47" s="217">
        <f>+'[2]Under 5'!$AM45+'[2]5 through 17'!$AM45</f>
        <v>1279111</v>
      </c>
      <c r="DD47" s="146">
        <f>'Children in Poverty (2)'!DC47*DB47</f>
        <v>179075.54</v>
      </c>
      <c r="DE47" s="10"/>
      <c r="DF47" s="181">
        <f t="shared" si="23"/>
        <v>0.11199999999999999</v>
      </c>
      <c r="DG47" s="217">
        <f>+'[2]Under 5'!$AS45+'[2]5 through 17'!$AS45</f>
        <v>1303157</v>
      </c>
      <c r="DH47" s="146">
        <f>'Children in Poverty (2)'!DG47*DF47</f>
        <v>145953.58399999997</v>
      </c>
      <c r="DI47" s="181">
        <f t="shared" si="24"/>
        <v>0.14899999999999999</v>
      </c>
      <c r="DJ47" s="217">
        <f>+'[2]Under 5'!$AN45+'[2]5 through 17'!$AN45</f>
        <v>1281826</v>
      </c>
      <c r="DK47" s="146">
        <f>'Children in Poverty (2)'!DJ47*DI47</f>
        <v>190992.07399999999</v>
      </c>
      <c r="DL47" s="311">
        <f t="shared" si="3"/>
        <v>46430.380000000005</v>
      </c>
      <c r="DM47" s="311">
        <f t="shared" si="9"/>
        <v>10185.377000000008</v>
      </c>
      <c r="DN47" s="311">
        <f t="shared" si="4"/>
        <v>-26714.638999999966</v>
      </c>
      <c r="DO47" s="236">
        <f t="shared" si="25"/>
        <v>-22737.376999999979</v>
      </c>
      <c r="DP47" s="236">
        <f t="shared" si="26"/>
        <v>-1643.3060000000114</v>
      </c>
      <c r="DQ47" s="236">
        <f t="shared" si="0"/>
        <v>45038.49000000002</v>
      </c>
    </row>
    <row r="48" spans="1:121">
      <c r="A48" s="35" t="s">
        <v>51</v>
      </c>
      <c r="B48" s="92">
        <v>17.7</v>
      </c>
      <c r="C48" s="100">
        <v>19</v>
      </c>
      <c r="D48" s="92">
        <v>19.75</v>
      </c>
      <c r="E48" s="92">
        <v>20.5</v>
      </c>
      <c r="F48" s="92">
        <v>21.25</v>
      </c>
      <c r="G48" s="92">
        <v>22</v>
      </c>
      <c r="H48" s="92">
        <v>21</v>
      </c>
      <c r="I48" s="92">
        <v>20</v>
      </c>
      <c r="J48" s="92">
        <v>19</v>
      </c>
      <c r="K48" s="92">
        <v>18</v>
      </c>
      <c r="L48" s="92">
        <v>17</v>
      </c>
      <c r="M48" s="92">
        <v>16</v>
      </c>
      <c r="N48" s="99">
        <v>15.7</v>
      </c>
      <c r="O48" s="100">
        <v>16</v>
      </c>
      <c r="P48" s="92">
        <v>17</v>
      </c>
      <c r="Q48" s="100">
        <v>14.4</v>
      </c>
      <c r="R48" s="92">
        <v>15.7</v>
      </c>
      <c r="S48" s="92">
        <v>17.100000000000001</v>
      </c>
      <c r="T48" s="100">
        <v>16.2</v>
      </c>
      <c r="U48" s="92">
        <v>14.1</v>
      </c>
      <c r="V48" s="92">
        <v>18.3</v>
      </c>
      <c r="W48" s="100">
        <v>18</v>
      </c>
      <c r="X48" s="92">
        <v>19</v>
      </c>
      <c r="Y48" s="92">
        <v>20</v>
      </c>
      <c r="Z48" s="100">
        <v>17.8</v>
      </c>
      <c r="AA48" s="92">
        <v>18.600000000000001</v>
      </c>
      <c r="AB48" s="92">
        <v>19.399999999999999</v>
      </c>
      <c r="AC48" s="100">
        <v>16.899999999999999</v>
      </c>
      <c r="AD48" s="92">
        <v>17.7</v>
      </c>
      <c r="AE48" s="92">
        <v>18.5</v>
      </c>
      <c r="AF48" s="100">
        <v>17.8</v>
      </c>
      <c r="AG48" s="92">
        <v>18.600000000000001</v>
      </c>
      <c r="AH48" s="92">
        <v>19.400000000000002</v>
      </c>
      <c r="AI48" s="100">
        <v>19.8</v>
      </c>
      <c r="AJ48" s="92">
        <v>20.7</v>
      </c>
      <c r="AK48" s="92">
        <v>21.599999999999998</v>
      </c>
      <c r="AL48" s="100">
        <v>20.099999999999998</v>
      </c>
      <c r="AM48" s="92">
        <v>20.9</v>
      </c>
      <c r="AN48" s="92">
        <v>21.7</v>
      </c>
      <c r="AO48" s="100">
        <v>21.200000000000003</v>
      </c>
      <c r="AP48" s="92">
        <v>22.1</v>
      </c>
      <c r="AQ48" s="92">
        <v>23</v>
      </c>
      <c r="AR48" s="131">
        <v>21.8</v>
      </c>
      <c r="AS48" s="138">
        <v>22.6</v>
      </c>
      <c r="AT48" s="132">
        <v>23.400000000000002</v>
      </c>
      <c r="AU48" s="155">
        <f t="shared" si="35"/>
        <v>21.599999999999998</v>
      </c>
      <c r="AV48" s="138">
        <v>22.2</v>
      </c>
      <c r="AW48" s="159">
        <f t="shared" si="36"/>
        <v>21.599999999999998</v>
      </c>
      <c r="AX48" s="155">
        <v>20.2</v>
      </c>
      <c r="AY48" s="138">
        <v>21.099999999999998</v>
      </c>
      <c r="AZ48" s="174">
        <v>21.999999999999996</v>
      </c>
      <c r="BA48" s="132">
        <v>19.300000000000004</v>
      </c>
      <c r="BB48" s="132">
        <v>20.200000000000003</v>
      </c>
      <c r="BC48" s="132">
        <v>21.1</v>
      </c>
      <c r="BD48" s="155">
        <v>18.3</v>
      </c>
      <c r="BE48" s="138">
        <v>19.2</v>
      </c>
      <c r="BF48" s="174">
        <v>20.099999999999998</v>
      </c>
      <c r="BG48" s="155">
        <v>17.700000000000003</v>
      </c>
      <c r="BH48" s="138">
        <v>18.600000000000001</v>
      </c>
      <c r="BI48" s="174">
        <v>19.5</v>
      </c>
      <c r="BJ48" s="159">
        <v>17.400000000000002</v>
      </c>
      <c r="BK48" s="159">
        <v>18.3</v>
      </c>
      <c r="BL48" s="159">
        <v>19.2</v>
      </c>
      <c r="BM48" s="159">
        <v>16.200000000000003</v>
      </c>
      <c r="BN48" s="132">
        <v>17.100000000000001</v>
      </c>
      <c r="BO48" s="159">
        <v>18</v>
      </c>
      <c r="BP48" s="45">
        <f t="shared" si="15"/>
        <v>0.222</v>
      </c>
      <c r="BQ48" s="119">
        <f>+'[1]Under 5'!AM46+'[1]5 through 17'!AM57</f>
        <v>582298</v>
      </c>
      <c r="BR48" s="81">
        <f>'Children in Poverty (2)'!BQ48*BP48</f>
        <v>129270.156</v>
      </c>
      <c r="BS48" s="45">
        <f t="shared" si="16"/>
        <v>0.18600000000000003</v>
      </c>
      <c r="BT48" s="119">
        <f>+'[1]Under 5'!AH46+'[1]5 through 17'!AH46</f>
        <v>1429413</v>
      </c>
      <c r="BU48" s="146">
        <f>'Children in Poverty (2)'!BT48*BS48</f>
        <v>265870.81800000003</v>
      </c>
      <c r="BV48" s="5"/>
      <c r="BW48" s="45">
        <f t="shared" si="37"/>
        <v>0.21099999999999997</v>
      </c>
      <c r="BX48" s="121">
        <f>+'[1]Under 5'!AN46+'[1]5 through 17'!AN46</f>
        <v>1392623</v>
      </c>
      <c r="BY48" s="146">
        <f>'Children in Poverty (2)'!BX48*BW48</f>
        <v>293843.45299999998</v>
      </c>
      <c r="BZ48" s="45">
        <f t="shared" si="34"/>
        <v>0.20699999999999999</v>
      </c>
      <c r="CA48" s="119">
        <f>+'[1]Under 5'!AI46+'[1]5 through 17'!AI46</f>
        <v>1427029</v>
      </c>
      <c r="CB48" s="146">
        <f>'Children in Poverty (2)'!CA48*BZ48</f>
        <v>295395.00299999997</v>
      </c>
      <c r="CC48" s="5"/>
      <c r="CD48" s="42">
        <f t="shared" si="7"/>
        <v>0.20200000000000004</v>
      </c>
      <c r="CE48" s="119">
        <f>+'[1]Under 5'!AO46+'[1]5 through 17'!AO46</f>
        <v>1391476</v>
      </c>
      <c r="CF48" s="148">
        <f>'Children in Poverty (2)'!CE48*CD48</f>
        <v>281078.15200000006</v>
      </c>
      <c r="CG48" s="181">
        <f t="shared" si="8"/>
        <v>0.20899999999999999</v>
      </c>
      <c r="CH48" s="119">
        <f>+'[1]Under 5'!AJ46+'[1]5 through 17'!AJ46</f>
        <v>1424042</v>
      </c>
      <c r="CI48" s="146">
        <f>'Children in Poverty (2)'!CG48*CH48</f>
        <v>297624.77799999999</v>
      </c>
      <c r="CJ48" s="5"/>
      <c r="CK48" s="42">
        <f t="shared" si="17"/>
        <v>0.192</v>
      </c>
      <c r="CL48" s="119">
        <f>+'[1]Under 5'!AP46+'[1]5 through 17'!AP46</f>
        <v>1386863</v>
      </c>
      <c r="CM48" s="148">
        <f>'Children in Poverty (2)'!CL48*CK48</f>
        <v>266277.696</v>
      </c>
      <c r="CN48" s="181">
        <f t="shared" si="18"/>
        <v>0.221</v>
      </c>
      <c r="CO48" s="119">
        <f>+'[1]Under 5'!AK46+'[1]5 through 17'!AK46</f>
        <v>1414444</v>
      </c>
      <c r="CP48" s="146">
        <f>'Children in Poverty (2)'!CO48*CN48</f>
        <v>312592.12400000001</v>
      </c>
      <c r="CQ48" s="10"/>
      <c r="CR48" s="42">
        <f t="shared" si="19"/>
        <v>0.18600000000000003</v>
      </c>
      <c r="CS48" s="119">
        <f>+'[1]Under 5'!AQ46+'[1]5 through 17'!AQ46</f>
        <v>1382971</v>
      </c>
      <c r="CT48" s="148">
        <f>'Children in Poverty (2)'!CS48*CR48</f>
        <v>257232.60600000003</v>
      </c>
      <c r="CU48" s="181">
        <f t="shared" si="20"/>
        <v>0.22600000000000001</v>
      </c>
      <c r="CV48" s="119">
        <f>+'[1]Under 5'!AL46+'[1]5 through 17'!AL46</f>
        <v>1405015</v>
      </c>
      <c r="CW48" s="146">
        <f>'Children in Poverty (2)'!CV48*CU48</f>
        <v>317533.39</v>
      </c>
      <c r="CX48" s="10"/>
      <c r="CY48" s="181">
        <f t="shared" si="21"/>
        <v>0.183</v>
      </c>
      <c r="CZ48" s="217">
        <f>+'[2]Under 5'!$AR46+'[2]5 through 17'!$AR46</f>
        <v>1376605</v>
      </c>
      <c r="DA48" s="146">
        <f>'Children in Poverty (2)'!CZ48*CY48</f>
        <v>251918.715</v>
      </c>
      <c r="DB48" s="181">
        <f t="shared" si="22"/>
        <v>0.222</v>
      </c>
      <c r="DC48" s="217">
        <f>+'[2]Under 5'!$AM46+'[2]5 through 17'!$AM46</f>
        <v>1397685</v>
      </c>
      <c r="DD48" s="146">
        <f>'Children in Poverty (2)'!DC48*DB48</f>
        <v>310286.07</v>
      </c>
      <c r="DE48" s="10"/>
      <c r="DF48" s="181">
        <f t="shared" si="23"/>
        <v>0.17100000000000001</v>
      </c>
      <c r="DG48" s="217">
        <f>+'[2]Under 5'!$AS46+'[2]5 through 17'!$AS46</f>
        <v>1370506</v>
      </c>
      <c r="DH48" s="146">
        <f>'Children in Poverty (2)'!DG48*DF48</f>
        <v>234356.52600000001</v>
      </c>
      <c r="DI48" s="181">
        <f t="shared" si="24"/>
        <v>0.21099999999999997</v>
      </c>
      <c r="DJ48" s="217">
        <f>+'[2]Under 5'!$AN46+'[2]5 through 17'!$AN46</f>
        <v>1392623</v>
      </c>
      <c r="DK48" s="146">
        <f>'Children in Poverty (2)'!DJ48*DI48</f>
        <v>293843.45299999998</v>
      </c>
      <c r="DL48" s="311">
        <f t="shared" si="3"/>
        <v>-136600.66200000001</v>
      </c>
      <c r="DM48" s="311">
        <f t="shared" si="9"/>
        <v>-1551.5499999999884</v>
      </c>
      <c r="DN48" s="311">
        <f t="shared" si="4"/>
        <v>-16546.625999999931</v>
      </c>
      <c r="DO48" s="236">
        <f t="shared" si="25"/>
        <v>-12765.300999999919</v>
      </c>
      <c r="DP48" s="236">
        <f t="shared" si="26"/>
        <v>164573.29699999996</v>
      </c>
      <c r="DQ48" s="236">
        <f t="shared" si="0"/>
        <v>59486.926999999967</v>
      </c>
    </row>
    <row r="49" spans="1:121">
      <c r="A49" s="35" t="s">
        <v>52</v>
      </c>
      <c r="B49" s="92">
        <v>13.8</v>
      </c>
      <c r="C49" s="100">
        <v>16</v>
      </c>
      <c r="D49" s="92">
        <v>15.5</v>
      </c>
      <c r="E49" s="92">
        <v>15</v>
      </c>
      <c r="F49" s="92">
        <v>14.5</v>
      </c>
      <c r="G49" s="92">
        <v>14</v>
      </c>
      <c r="H49" s="92">
        <v>13.5</v>
      </c>
      <c r="I49" s="92">
        <v>13</v>
      </c>
      <c r="J49" s="92">
        <v>12</v>
      </c>
      <c r="K49" s="92">
        <v>13</v>
      </c>
      <c r="L49" s="92">
        <v>14</v>
      </c>
      <c r="M49" s="92">
        <v>10</v>
      </c>
      <c r="N49" s="99">
        <v>12.3</v>
      </c>
      <c r="O49" s="100">
        <v>14</v>
      </c>
      <c r="P49" s="92">
        <v>14</v>
      </c>
      <c r="Q49" s="100">
        <v>10.9</v>
      </c>
      <c r="R49" s="92">
        <v>12.6</v>
      </c>
      <c r="S49" s="92">
        <v>14.4</v>
      </c>
      <c r="T49" s="100">
        <v>13.1</v>
      </c>
      <c r="U49" s="92">
        <v>11.8</v>
      </c>
      <c r="V49" s="92">
        <v>14.4</v>
      </c>
      <c r="W49" s="100">
        <v>13.8</v>
      </c>
      <c r="X49" s="92">
        <v>14.8</v>
      </c>
      <c r="Y49" s="92">
        <v>15.8</v>
      </c>
      <c r="Z49" s="100">
        <v>13.2</v>
      </c>
      <c r="AA49" s="92">
        <v>14.4</v>
      </c>
      <c r="AB49" s="92">
        <v>15.6</v>
      </c>
      <c r="AC49" s="100">
        <v>13.9</v>
      </c>
      <c r="AD49" s="92">
        <v>14.9</v>
      </c>
      <c r="AE49" s="92">
        <v>15.9</v>
      </c>
      <c r="AF49" s="100">
        <v>12.3</v>
      </c>
      <c r="AG49" s="92">
        <v>13.4</v>
      </c>
      <c r="AH49" s="92">
        <v>14.5</v>
      </c>
      <c r="AI49" s="100">
        <v>14.299999999999999</v>
      </c>
      <c r="AJ49" s="92">
        <v>15.2</v>
      </c>
      <c r="AK49" s="92">
        <v>16.099999999999998</v>
      </c>
      <c r="AL49" s="100">
        <v>16.7</v>
      </c>
      <c r="AM49" s="92">
        <v>18.2</v>
      </c>
      <c r="AN49" s="92">
        <v>19.7</v>
      </c>
      <c r="AO49" s="100">
        <v>16.8</v>
      </c>
      <c r="AP49" s="92">
        <v>18.100000000000001</v>
      </c>
      <c r="AQ49" s="92">
        <v>19.400000000000002</v>
      </c>
      <c r="AR49" s="131">
        <v>16.7</v>
      </c>
      <c r="AS49" s="138">
        <v>17.899999999999999</v>
      </c>
      <c r="AT49" s="132">
        <v>19.099999999999998</v>
      </c>
      <c r="AU49" s="155">
        <f t="shared" si="35"/>
        <v>17.099999999999998</v>
      </c>
      <c r="AV49" s="138">
        <v>17.7</v>
      </c>
      <c r="AW49" s="159">
        <f t="shared" si="36"/>
        <v>17.099999999999998</v>
      </c>
      <c r="AX49" s="155">
        <v>14.899999999999999</v>
      </c>
      <c r="AY49" s="138">
        <v>16.2</v>
      </c>
      <c r="AZ49" s="174">
        <v>17.5</v>
      </c>
      <c r="BA49" s="132">
        <v>15.600000000000001</v>
      </c>
      <c r="BB49" s="132">
        <v>16.8</v>
      </c>
      <c r="BC49" s="132">
        <v>18</v>
      </c>
      <c r="BD49" s="155">
        <v>12.899999999999999</v>
      </c>
      <c r="BE49" s="138">
        <v>14.2</v>
      </c>
      <c r="BF49" s="174">
        <v>15.5</v>
      </c>
      <c r="BG49" s="155">
        <v>12.799999999999999</v>
      </c>
      <c r="BH49" s="138">
        <v>14.1</v>
      </c>
      <c r="BI49" s="174">
        <v>15.4</v>
      </c>
      <c r="BJ49" s="159">
        <v>11.8</v>
      </c>
      <c r="BK49" s="159">
        <v>12.9</v>
      </c>
      <c r="BL49" s="159">
        <v>14</v>
      </c>
      <c r="BM49" s="159">
        <v>9.9</v>
      </c>
      <c r="BN49" s="132">
        <v>11</v>
      </c>
      <c r="BO49" s="159">
        <v>12.1</v>
      </c>
      <c r="BP49" s="45">
        <f t="shared" si="15"/>
        <v>0.17699999999999999</v>
      </c>
      <c r="BQ49" s="119">
        <f>+'[1]Under 5'!AM47+'[1]5 through 17'!AM58</f>
        <v>1619042</v>
      </c>
      <c r="BR49" s="81">
        <f>'Children in Poverty (2)'!BQ49*BP49</f>
        <v>286570.43400000001</v>
      </c>
      <c r="BS49" s="45">
        <f t="shared" si="16"/>
        <v>0.13400000000000001</v>
      </c>
      <c r="BT49" s="119">
        <f>+'[1]Under 5'!AH47+'[1]5 through 17'!AH47</f>
        <v>452890</v>
      </c>
      <c r="BU49" s="146">
        <f>'Children in Poverty (2)'!BT49*BS49</f>
        <v>60687.26</v>
      </c>
      <c r="BV49" s="5"/>
      <c r="BW49" s="45">
        <f t="shared" si="37"/>
        <v>0.16200000000000001</v>
      </c>
      <c r="BX49" s="121">
        <f>+'[1]Under 5'!AN47+'[1]5 through 17'!AN47</f>
        <v>466609</v>
      </c>
      <c r="BY49" s="146">
        <f>'Children in Poverty (2)'!BX49*BW49</f>
        <v>75590.657999999996</v>
      </c>
      <c r="BZ49" s="45">
        <f t="shared" si="34"/>
        <v>0.152</v>
      </c>
      <c r="CA49" s="119">
        <f>+'[1]Under 5'!AI47+'[1]5 through 17'!AI47</f>
        <v>455514</v>
      </c>
      <c r="CB49" s="146">
        <f>'Children in Poverty (2)'!CA49*BZ49</f>
        <v>69238.127999999997</v>
      </c>
      <c r="CC49" s="5"/>
      <c r="CD49" s="42">
        <f t="shared" si="7"/>
        <v>0.16800000000000001</v>
      </c>
      <c r="CE49" s="119">
        <f>+'[1]Under 5'!AO47+'[1]5 through 17'!AO47</f>
        <v>470337</v>
      </c>
      <c r="CF49" s="148">
        <f>'Children in Poverty (2)'!CE49*CD49</f>
        <v>79016.616000000009</v>
      </c>
      <c r="CG49" s="181">
        <f t="shared" si="8"/>
        <v>0.182</v>
      </c>
      <c r="CH49" s="119">
        <f>+'[1]Under 5'!AJ47+'[1]5 through 17'!AJ47</f>
        <v>459621</v>
      </c>
      <c r="CI49" s="146">
        <f>'Children in Poverty (2)'!CG49*CH49</f>
        <v>83651.021999999997</v>
      </c>
      <c r="CJ49" s="5"/>
      <c r="CK49" s="42">
        <f t="shared" si="17"/>
        <v>0.14199999999999999</v>
      </c>
      <c r="CL49" s="119">
        <f>+'[1]Under 5'!AP47+'[1]5 through 17'!AP47</f>
        <v>473325</v>
      </c>
      <c r="CM49" s="148">
        <f>'Children in Poverty (2)'!CL49*CK49</f>
        <v>67212.149999999994</v>
      </c>
      <c r="CN49" s="181">
        <f t="shared" si="18"/>
        <v>0.18100000000000002</v>
      </c>
      <c r="CO49" s="119">
        <f>+'[1]Under 5'!AK47+'[1]5 through 17'!AK47</f>
        <v>460872</v>
      </c>
      <c r="CP49" s="146">
        <f>'Children in Poverty (2)'!CO49*CN49</f>
        <v>83417.832000000009</v>
      </c>
      <c r="CQ49" s="10"/>
      <c r="CR49" s="42">
        <f t="shared" si="19"/>
        <v>0.14099999999999999</v>
      </c>
      <c r="CS49" s="119">
        <f>+'[1]Under 5'!AQ47+'[1]5 through 17'!AQ47</f>
        <v>475733</v>
      </c>
      <c r="CT49" s="148">
        <f>'Children in Poverty (2)'!CS49*CR49</f>
        <v>67078.352999999988</v>
      </c>
      <c r="CU49" s="181">
        <f t="shared" si="20"/>
        <v>0.17899999999999999</v>
      </c>
      <c r="CV49" s="119">
        <f>+'[1]Under 5'!AL47+'[1]5 through 17'!AL47</f>
        <v>462673</v>
      </c>
      <c r="CW49" s="146">
        <f>'Children in Poverty (2)'!CV49*CU49</f>
        <v>82818.46699999999</v>
      </c>
      <c r="CX49" s="10"/>
      <c r="CY49" s="181">
        <f t="shared" si="21"/>
        <v>0.129</v>
      </c>
      <c r="CZ49" s="217">
        <f>+'[2]Under 5'!$AR47+'[2]5 through 17'!$AR47</f>
        <v>476237</v>
      </c>
      <c r="DA49" s="146">
        <f>'Children in Poverty (2)'!CZ49*CY49</f>
        <v>61434.573000000004</v>
      </c>
      <c r="DB49" s="181">
        <f t="shared" si="22"/>
        <v>0.17699999999999999</v>
      </c>
      <c r="DC49" s="217">
        <f>+'[2]Under 5'!$AM47+'[2]5 through 17'!$AM47</f>
        <v>464348</v>
      </c>
      <c r="DD49" s="146">
        <f>'Children in Poverty (2)'!DC49*DB49</f>
        <v>82189.59599999999</v>
      </c>
      <c r="DE49" s="10"/>
      <c r="DF49" s="181">
        <f t="shared" si="23"/>
        <v>0.11</v>
      </c>
      <c r="DG49" s="217">
        <f>+'[2]Under 5'!$AS47+'[2]5 through 17'!$AS47</f>
        <v>476074</v>
      </c>
      <c r="DH49" s="146">
        <f>'Children in Poverty (2)'!DG49*DF49</f>
        <v>52368.14</v>
      </c>
      <c r="DI49" s="181">
        <f t="shared" si="24"/>
        <v>0.16200000000000001</v>
      </c>
      <c r="DJ49" s="217">
        <f>+'[2]Under 5'!$AN47+'[2]5 through 17'!$AN47</f>
        <v>466609</v>
      </c>
      <c r="DK49" s="146">
        <f>'Children in Poverty (2)'!DJ49*DI49</f>
        <v>75590.657999999996</v>
      </c>
      <c r="DL49" s="311">
        <f t="shared" si="3"/>
        <v>225883.174</v>
      </c>
      <c r="DM49" s="311">
        <f t="shared" si="9"/>
        <v>6352.5299999999988</v>
      </c>
      <c r="DN49" s="311">
        <f t="shared" si="4"/>
        <v>-4634.4059999999881</v>
      </c>
      <c r="DO49" s="236">
        <f t="shared" si="25"/>
        <v>3425.9580000000133</v>
      </c>
      <c r="DP49" s="236">
        <f t="shared" si="26"/>
        <v>-210979.77600000001</v>
      </c>
      <c r="DQ49" s="236">
        <f t="shared" si="0"/>
        <v>23222.517999999996</v>
      </c>
    </row>
    <row r="50" spans="1:121">
      <c r="A50" s="35" t="s">
        <v>53</v>
      </c>
      <c r="B50" s="92">
        <v>17.100000000000001</v>
      </c>
      <c r="C50" s="100">
        <v>18</v>
      </c>
      <c r="D50" s="92">
        <v>17.5</v>
      </c>
      <c r="E50" s="92">
        <v>17</v>
      </c>
      <c r="F50" s="92">
        <v>16.5</v>
      </c>
      <c r="G50" s="92">
        <v>16</v>
      </c>
      <c r="H50" s="92">
        <v>16</v>
      </c>
      <c r="I50" s="92">
        <v>16</v>
      </c>
      <c r="J50" s="92">
        <v>15</v>
      </c>
      <c r="K50" s="92">
        <v>17</v>
      </c>
      <c r="L50" s="92">
        <v>17</v>
      </c>
      <c r="M50" s="92">
        <v>15</v>
      </c>
      <c r="N50" s="99">
        <v>14</v>
      </c>
      <c r="O50" s="100">
        <v>15</v>
      </c>
      <c r="P50" s="92">
        <v>13</v>
      </c>
      <c r="Q50" s="100">
        <v>11.9</v>
      </c>
      <c r="R50" s="92">
        <v>13.8</v>
      </c>
      <c r="S50" s="92">
        <v>15.6</v>
      </c>
      <c r="T50" s="100">
        <v>15.5</v>
      </c>
      <c r="U50" s="92">
        <v>12.1</v>
      </c>
      <c r="V50" s="92">
        <v>18.899999999999999</v>
      </c>
      <c r="W50" s="100">
        <v>11.5</v>
      </c>
      <c r="X50" s="92">
        <v>13.5</v>
      </c>
      <c r="Y50" s="92">
        <v>15.5</v>
      </c>
      <c r="Z50" s="100">
        <v>11.3</v>
      </c>
      <c r="AA50" s="92">
        <v>13</v>
      </c>
      <c r="AB50" s="92">
        <v>14.7</v>
      </c>
      <c r="AC50" s="100">
        <v>11.7</v>
      </c>
      <c r="AD50" s="92">
        <v>13.4</v>
      </c>
      <c r="AE50" s="92">
        <v>15.1</v>
      </c>
      <c r="AF50" s="100">
        <v>13.3</v>
      </c>
      <c r="AG50" s="92">
        <v>15.3</v>
      </c>
      <c r="AH50" s="92">
        <v>17.3</v>
      </c>
      <c r="AI50" s="100">
        <v>12.1</v>
      </c>
      <c r="AJ50" s="92">
        <v>13</v>
      </c>
      <c r="AK50" s="92">
        <v>13.9</v>
      </c>
      <c r="AL50" s="100">
        <v>14.2</v>
      </c>
      <c r="AM50" s="92">
        <v>16.2</v>
      </c>
      <c r="AN50" s="92">
        <v>18.2</v>
      </c>
      <c r="AO50" s="100">
        <v>12.7</v>
      </c>
      <c r="AP50" s="92">
        <v>14.6</v>
      </c>
      <c r="AQ50" s="92">
        <v>16.5</v>
      </c>
      <c r="AR50" s="131">
        <v>12.1</v>
      </c>
      <c r="AS50" s="138">
        <v>13.2</v>
      </c>
      <c r="AT50" s="132">
        <v>14.299999999999999</v>
      </c>
      <c r="AU50" s="155">
        <f t="shared" si="35"/>
        <v>11.4</v>
      </c>
      <c r="AV50" s="138">
        <v>12</v>
      </c>
      <c r="AW50" s="159">
        <f t="shared" si="36"/>
        <v>11.4</v>
      </c>
      <c r="AX50" s="155">
        <v>12.899999999999999</v>
      </c>
      <c r="AY50" s="138">
        <v>14.799999999999999</v>
      </c>
      <c r="AZ50" s="174">
        <v>16.7</v>
      </c>
      <c r="BA50" s="132">
        <v>10.5</v>
      </c>
      <c r="BB50" s="132">
        <v>12.1</v>
      </c>
      <c r="BC50" s="132">
        <v>13.7</v>
      </c>
      <c r="BD50" s="155">
        <v>10.8</v>
      </c>
      <c r="BE50" s="138">
        <v>12.4</v>
      </c>
      <c r="BF50" s="174">
        <v>14</v>
      </c>
      <c r="BG50" s="155">
        <v>9.4</v>
      </c>
      <c r="BH50" s="138">
        <v>10.9</v>
      </c>
      <c r="BI50" s="174">
        <v>12.4</v>
      </c>
      <c r="BJ50" s="159">
        <v>8.4</v>
      </c>
      <c r="BK50" s="159">
        <v>9.9</v>
      </c>
      <c r="BL50" s="159">
        <v>11.4</v>
      </c>
      <c r="BM50" s="159">
        <v>8.5</v>
      </c>
      <c r="BN50" s="132">
        <v>10.199999999999999</v>
      </c>
      <c r="BO50" s="159">
        <v>11.899999999999999</v>
      </c>
      <c r="BP50" s="45">
        <f t="shared" si="15"/>
        <v>0.12</v>
      </c>
      <c r="BQ50" s="119">
        <f>+'[1]Under 5'!AM48+'[1]5 through 17'!AM59</f>
        <v>3115116</v>
      </c>
      <c r="BR50" s="81">
        <f>'Children in Poverty (2)'!BQ50*BP50</f>
        <v>373813.92</v>
      </c>
      <c r="BS50" s="45">
        <f t="shared" si="16"/>
        <v>0.153</v>
      </c>
      <c r="BT50" s="119">
        <f>+'[1]Under 5'!AH48+'[1]5 through 17'!AH48</f>
        <v>146950</v>
      </c>
      <c r="BU50" s="146">
        <f>'Children in Poverty (2)'!BT50*BS50</f>
        <v>22483.35</v>
      </c>
      <c r="BV50" s="5"/>
      <c r="BW50" s="45">
        <f t="shared" si="37"/>
        <v>0.14799999999999999</v>
      </c>
      <c r="BX50" s="121">
        <f>+'[1]Under 5'!AN48+'[1]5 through 17'!AN48</f>
        <v>168527</v>
      </c>
      <c r="BY50" s="146">
        <f>'Children in Poverty (2)'!BX50*BW50</f>
        <v>24941.995999999999</v>
      </c>
      <c r="BZ50" s="45">
        <f t="shared" si="34"/>
        <v>0.13</v>
      </c>
      <c r="CA50" s="119">
        <f>+'[1]Under 5'!AI48+'[1]5 through 17'!AI48</f>
        <v>147903</v>
      </c>
      <c r="CB50" s="146">
        <f>'Children in Poverty (2)'!CA50*BZ50</f>
        <v>19227.39</v>
      </c>
      <c r="CC50" s="5"/>
      <c r="CD50" s="42">
        <f t="shared" si="7"/>
        <v>0.121</v>
      </c>
      <c r="CE50" s="119">
        <f>+'[1]Under 5'!AO48+'[1]5 through 17'!AO48</f>
        <v>173926</v>
      </c>
      <c r="CF50" s="148">
        <f>'Children in Poverty (2)'!CE50*CD50</f>
        <v>21045.045999999998</v>
      </c>
      <c r="CG50" s="181">
        <f t="shared" si="8"/>
        <v>0.16200000000000001</v>
      </c>
      <c r="CH50" s="119">
        <f>+'[1]Under 5'!AJ48+'[1]5 through 17'!AJ48</f>
        <v>150179</v>
      </c>
      <c r="CI50" s="146">
        <f>'Children in Poverty (2)'!CG50*CH50</f>
        <v>24328.998</v>
      </c>
      <c r="CJ50" s="5"/>
      <c r="CK50" s="42">
        <f t="shared" si="17"/>
        <v>0.124</v>
      </c>
      <c r="CL50" s="119">
        <f>+'[1]Under 5'!AP48+'[1]5 through 17'!AP48</f>
        <v>176311</v>
      </c>
      <c r="CM50" s="148">
        <f>'Children in Poverty (2)'!CL50*CK50</f>
        <v>21862.563999999998</v>
      </c>
      <c r="CN50" s="181">
        <f t="shared" si="18"/>
        <v>0.14599999999999999</v>
      </c>
      <c r="CO50" s="119">
        <f>+'[1]Under 5'!AK48+'[1]5 through 17'!AK48</f>
        <v>152357</v>
      </c>
      <c r="CP50" s="146">
        <f>'Children in Poverty (2)'!CO50*CN50</f>
        <v>22244.121999999999</v>
      </c>
      <c r="CQ50" s="10"/>
      <c r="CR50" s="42">
        <f t="shared" si="19"/>
        <v>0.109</v>
      </c>
      <c r="CS50" s="119">
        <f>+'[1]Under 5'!AQ48+'[1]5 through 17'!AQ48</f>
        <v>175772</v>
      </c>
      <c r="CT50" s="148">
        <f>'Children in Poverty (2)'!CS50*CR50</f>
        <v>19159.148000000001</v>
      </c>
      <c r="CU50" s="181">
        <f t="shared" si="20"/>
        <v>0.13200000000000001</v>
      </c>
      <c r="CV50" s="119">
        <f>+'[1]Under 5'!AL48+'[1]5 through 17'!AL48</f>
        <v>156765</v>
      </c>
      <c r="CW50" s="146">
        <f>'Children in Poverty (2)'!CV50*CU50</f>
        <v>20692.98</v>
      </c>
      <c r="CX50" s="10"/>
      <c r="CY50" s="181">
        <f t="shared" si="21"/>
        <v>9.9000000000000005E-2</v>
      </c>
      <c r="CZ50" s="217">
        <f>+'[2]Under 5'!$AR48+'[2]5 through 17'!$AR48</f>
        <v>178054</v>
      </c>
      <c r="DA50" s="146">
        <f>'Children in Poverty (2)'!CZ50*CY50</f>
        <v>17627.346000000001</v>
      </c>
      <c r="DB50" s="181">
        <f t="shared" si="22"/>
        <v>0.12</v>
      </c>
      <c r="DC50" s="217">
        <f>+'[2]Under 5'!$AM48+'[2]5 through 17'!$AM48</f>
        <v>162688</v>
      </c>
      <c r="DD50" s="146">
        <f>'Children in Poverty (2)'!DC50*DB50</f>
        <v>19522.559999999998</v>
      </c>
      <c r="DE50" s="10"/>
      <c r="DF50" s="181">
        <f t="shared" si="23"/>
        <v>0.10199999999999999</v>
      </c>
      <c r="DG50" s="217">
        <f>+'[2]Under 5'!$AS48+'[2]5 through 17'!$AS48</f>
        <v>180170</v>
      </c>
      <c r="DH50" s="146">
        <f>'Children in Poverty (2)'!DG50*DF50</f>
        <v>18377.34</v>
      </c>
      <c r="DI50" s="181">
        <f t="shared" si="24"/>
        <v>0.14799999999999999</v>
      </c>
      <c r="DJ50" s="217">
        <f>+'[2]Under 5'!$AN48+'[2]5 through 17'!$AN48</f>
        <v>168527</v>
      </c>
      <c r="DK50" s="146">
        <f>'Children in Poverty (2)'!DJ50*DI50</f>
        <v>24941.995999999999</v>
      </c>
      <c r="DL50" s="311">
        <f t="shared" si="3"/>
        <v>351330.57</v>
      </c>
      <c r="DM50" s="311">
        <f t="shared" si="9"/>
        <v>5714.6059999999998</v>
      </c>
      <c r="DN50" s="311">
        <f t="shared" si="4"/>
        <v>-3283.9520000000011</v>
      </c>
      <c r="DO50" s="236">
        <f t="shared" si="25"/>
        <v>-3896.9500000000007</v>
      </c>
      <c r="DP50" s="236">
        <f t="shared" si="26"/>
        <v>-348871.924</v>
      </c>
      <c r="DQ50" s="236">
        <f t="shared" si="0"/>
        <v>6564.655999999999</v>
      </c>
    </row>
    <row r="51" spans="1:121">
      <c r="A51" s="35" t="s">
        <v>54</v>
      </c>
      <c r="B51" s="92">
        <v>17.8</v>
      </c>
      <c r="C51" s="100">
        <v>18</v>
      </c>
      <c r="D51" s="92">
        <v>19</v>
      </c>
      <c r="E51" s="92">
        <v>20</v>
      </c>
      <c r="F51" s="92">
        <v>21</v>
      </c>
      <c r="G51" s="92">
        <v>22</v>
      </c>
      <c r="H51" s="92">
        <v>20</v>
      </c>
      <c r="I51" s="92">
        <v>18</v>
      </c>
      <c r="J51" s="92">
        <v>17</v>
      </c>
      <c r="K51" s="92">
        <v>16</v>
      </c>
      <c r="L51" s="92">
        <v>16</v>
      </c>
      <c r="M51" s="92">
        <v>16</v>
      </c>
      <c r="N51" s="99">
        <v>14.4</v>
      </c>
      <c r="O51" s="100">
        <v>16</v>
      </c>
      <c r="P51" s="92">
        <v>17</v>
      </c>
      <c r="Q51" s="100">
        <v>16.899999999999999</v>
      </c>
      <c r="R51" s="92">
        <v>17.899999999999999</v>
      </c>
      <c r="S51" s="92">
        <v>18.8</v>
      </c>
      <c r="T51" s="100">
        <v>18.3</v>
      </c>
      <c r="U51" s="92">
        <v>16.7</v>
      </c>
      <c r="V51" s="92">
        <v>19.899999999999999</v>
      </c>
      <c r="W51" s="100">
        <v>18</v>
      </c>
      <c r="X51" s="92">
        <v>18.600000000000001</v>
      </c>
      <c r="Y51" s="92">
        <v>19.2</v>
      </c>
      <c r="Z51" s="100">
        <v>18</v>
      </c>
      <c r="AA51" s="92">
        <v>18.7</v>
      </c>
      <c r="AB51" s="92">
        <v>19.399999999999999</v>
      </c>
      <c r="AC51" s="100">
        <v>17.899999999999999</v>
      </c>
      <c r="AD51" s="92">
        <v>18.5</v>
      </c>
      <c r="AE51" s="92">
        <v>19.100000000000001</v>
      </c>
      <c r="AF51" s="100">
        <v>17.899999999999999</v>
      </c>
      <c r="AG51" s="92">
        <v>18.5</v>
      </c>
      <c r="AH51" s="92">
        <v>19.100000000000001</v>
      </c>
      <c r="AI51" s="100">
        <v>21</v>
      </c>
      <c r="AJ51" s="92">
        <v>21.9</v>
      </c>
      <c r="AK51" s="92">
        <v>22.799999999999997</v>
      </c>
      <c r="AL51" s="100">
        <v>22.7</v>
      </c>
      <c r="AM51" s="92">
        <v>23.3</v>
      </c>
      <c r="AN51" s="92">
        <v>23.900000000000002</v>
      </c>
      <c r="AO51" s="100">
        <v>23.5</v>
      </c>
      <c r="AP51" s="92">
        <v>24.2</v>
      </c>
      <c r="AQ51" s="92">
        <v>24.9</v>
      </c>
      <c r="AR51" s="131">
        <v>23.2</v>
      </c>
      <c r="AS51" s="138">
        <v>23.8</v>
      </c>
      <c r="AT51" s="132">
        <v>24.400000000000002</v>
      </c>
      <c r="AU51" s="155">
        <f t="shared" si="35"/>
        <v>22.099999999999998</v>
      </c>
      <c r="AV51" s="138">
        <v>22.7</v>
      </c>
      <c r="AW51" s="159">
        <f t="shared" si="36"/>
        <v>22.099999999999998</v>
      </c>
      <c r="AX51" s="155">
        <v>22.3</v>
      </c>
      <c r="AY51" s="138">
        <v>22.900000000000002</v>
      </c>
      <c r="AZ51" s="174">
        <v>23.500000000000004</v>
      </c>
      <c r="BA51" s="132">
        <v>20.6</v>
      </c>
      <c r="BB51" s="132">
        <v>21.3</v>
      </c>
      <c r="BC51" s="132">
        <v>22</v>
      </c>
      <c r="BD51" s="155">
        <v>19.8</v>
      </c>
      <c r="BE51" s="138">
        <v>20.5</v>
      </c>
      <c r="BF51" s="174">
        <v>21.2</v>
      </c>
      <c r="BG51" s="155">
        <v>19.400000000000002</v>
      </c>
      <c r="BH51" s="138">
        <v>20.100000000000001</v>
      </c>
      <c r="BI51" s="174">
        <v>20.8</v>
      </c>
      <c r="BJ51" s="159">
        <v>18.7</v>
      </c>
      <c r="BK51" s="159">
        <v>19.5</v>
      </c>
      <c r="BL51" s="159">
        <v>20.3</v>
      </c>
      <c r="BM51" s="159">
        <v>17.7</v>
      </c>
      <c r="BN51" s="132">
        <v>18.399999999999999</v>
      </c>
      <c r="BO51" s="159">
        <v>19.099999999999998</v>
      </c>
      <c r="BP51" s="45">
        <f t="shared" si="15"/>
        <v>0.22699999999999998</v>
      </c>
      <c r="BQ51" s="119">
        <f>+'[1]Under 5'!AM49+'[1]5 through 17'!AM60</f>
        <v>2690562</v>
      </c>
      <c r="BR51" s="81">
        <f>'Children in Poverty (2)'!BQ51*BP51</f>
        <v>610757.57399999991</v>
      </c>
      <c r="BS51" s="45">
        <f t="shared" si="16"/>
        <v>0.185</v>
      </c>
      <c r="BT51" s="119">
        <f>+'[1]Under 5'!AH49+'[1]5 through 17'!AH49</f>
        <v>2769618</v>
      </c>
      <c r="BU51" s="146">
        <f>'Children in Poverty (2)'!BT51*BS51</f>
        <v>512379.33</v>
      </c>
      <c r="BV51" s="5"/>
      <c r="BW51" s="45">
        <f t="shared" si="37"/>
        <v>0.22900000000000001</v>
      </c>
      <c r="BX51" s="121">
        <f>+'[1]Under 5'!AN49+'[1]5 through 17'!AN49</f>
        <v>2638304</v>
      </c>
      <c r="BY51" s="146">
        <f>'Children in Poverty (2)'!BX51*BW51</f>
        <v>604171.61600000004</v>
      </c>
      <c r="BZ51" s="45">
        <f t="shared" si="34"/>
        <v>0.21899999999999997</v>
      </c>
      <c r="CA51" s="119">
        <f>+'[1]Under 5'!AI49+'[1]5 through 17'!AI49</f>
        <v>2748083</v>
      </c>
      <c r="CB51" s="146">
        <f>'Children in Poverty (2)'!CA51*BZ51</f>
        <v>601830.17699999991</v>
      </c>
      <c r="CC51" s="5"/>
      <c r="CD51" s="42">
        <f t="shared" si="7"/>
        <v>0.21299999999999999</v>
      </c>
      <c r="CE51" s="119">
        <f>+'[1]Under 5'!AO49+'[1]5 through 17'!AO49</f>
        <v>2628477</v>
      </c>
      <c r="CF51" s="148">
        <f>'Children in Poverty (2)'!CE51*CD51</f>
        <v>559865.60100000002</v>
      </c>
      <c r="CG51" s="181">
        <f t="shared" si="8"/>
        <v>0.23300000000000001</v>
      </c>
      <c r="CH51" s="119">
        <f>+'[1]Under 5'!AJ49+'[1]5 through 17'!AJ49</f>
        <v>2722589</v>
      </c>
      <c r="CI51" s="146">
        <f>'Children in Poverty (2)'!CG51*CH51</f>
        <v>634363.23700000008</v>
      </c>
      <c r="CJ51" s="5"/>
      <c r="CK51" s="42">
        <f t="shared" si="17"/>
        <v>0.20499999999999999</v>
      </c>
      <c r="CL51" s="119">
        <f>+'[1]Under 5'!AP49+'[1]5 through 17'!AP49</f>
        <v>2612172</v>
      </c>
      <c r="CM51" s="148">
        <f>'Children in Poverty (2)'!CL51*CK51</f>
        <v>535495.26</v>
      </c>
      <c r="CN51" s="181">
        <f t="shared" si="18"/>
        <v>0.24199999999999999</v>
      </c>
      <c r="CO51" s="119">
        <f>+'[1]Under 5'!AK49+'[1]5 through 17'!AK49</f>
        <v>2693469</v>
      </c>
      <c r="CP51" s="146">
        <f>'Children in Poverty (2)'!CO51*CN51</f>
        <v>651819.49800000002</v>
      </c>
      <c r="CQ51" s="10"/>
      <c r="CR51" s="42">
        <f t="shared" si="19"/>
        <v>0.20100000000000001</v>
      </c>
      <c r="CS51" s="119">
        <f>+'[1]Under 5'!AQ49+'[1]5 through 17'!AQ49</f>
        <v>2605235</v>
      </c>
      <c r="CT51" s="148">
        <f>'Children in Poverty (2)'!CS51*CR51</f>
        <v>523652.23500000004</v>
      </c>
      <c r="CU51" s="181">
        <f t="shared" si="20"/>
        <v>0.23800000000000002</v>
      </c>
      <c r="CV51" s="119">
        <f>+'[1]Under 5'!AL49+'[1]5 through 17'!AL49</f>
        <v>2668125</v>
      </c>
      <c r="CW51" s="146">
        <f>'Children in Poverty (2)'!CV51*CU51</f>
        <v>635013.75</v>
      </c>
      <c r="CX51" s="10"/>
      <c r="CY51" s="181">
        <f t="shared" si="21"/>
        <v>0.19500000000000001</v>
      </c>
      <c r="CZ51" s="217">
        <f>+'[2]Under 5'!$AR49+'[2]5 through 17'!$AR49</f>
        <v>2593542</v>
      </c>
      <c r="DA51" s="146">
        <f>'Children in Poverty (2)'!CZ51*CY51</f>
        <v>505740.69</v>
      </c>
      <c r="DB51" s="181">
        <f t="shared" si="22"/>
        <v>0.22699999999999998</v>
      </c>
      <c r="DC51" s="217">
        <f>+'[2]Under 5'!$AM49+'[2]5 through 17'!$AM49</f>
        <v>2649830</v>
      </c>
      <c r="DD51" s="146">
        <f>'Children in Poverty (2)'!DC51*DB51</f>
        <v>601511.40999999992</v>
      </c>
      <c r="DE51" s="10"/>
      <c r="DF51" s="181">
        <f t="shared" si="23"/>
        <v>0.184</v>
      </c>
      <c r="DG51" s="217">
        <f>+'[2]Under 5'!$AS49+'[2]5 through 17'!$AS49</f>
        <v>2578019</v>
      </c>
      <c r="DH51" s="146">
        <f>'Children in Poverty (2)'!DG51*DF51</f>
        <v>474355.49599999998</v>
      </c>
      <c r="DI51" s="181">
        <f t="shared" si="24"/>
        <v>0.22900000000000001</v>
      </c>
      <c r="DJ51" s="217">
        <f>+'[2]Under 5'!$AN49+'[2]5 through 17'!$AN49</f>
        <v>2638304</v>
      </c>
      <c r="DK51" s="146">
        <f>'Children in Poverty (2)'!DJ51*DI51</f>
        <v>604171.61600000004</v>
      </c>
      <c r="DL51" s="311">
        <f t="shared" si="3"/>
        <v>98378.24399999989</v>
      </c>
      <c r="DM51" s="311">
        <f t="shared" si="9"/>
        <v>2341.4390000001295</v>
      </c>
      <c r="DN51" s="311">
        <f t="shared" si="4"/>
        <v>-74497.636000000057</v>
      </c>
      <c r="DO51" s="236">
        <f t="shared" si="25"/>
        <v>-44306.015000000014</v>
      </c>
      <c r="DP51" s="236">
        <f t="shared" si="26"/>
        <v>-6585.9579999998678</v>
      </c>
      <c r="DQ51" s="236">
        <f t="shared" si="0"/>
        <v>129816.12000000005</v>
      </c>
    </row>
    <row r="52" spans="1:121">
      <c r="A52" s="35" t="s">
        <v>55</v>
      </c>
      <c r="B52" s="92">
        <v>20.399999999999999</v>
      </c>
      <c r="C52" s="100">
        <v>20</v>
      </c>
      <c r="D52" s="92">
        <v>19.75</v>
      </c>
      <c r="E52" s="92">
        <v>19.5</v>
      </c>
      <c r="F52" s="92">
        <v>19.25</v>
      </c>
      <c r="G52" s="92">
        <v>19</v>
      </c>
      <c r="H52" s="92">
        <v>19.5</v>
      </c>
      <c r="I52" s="92">
        <v>20</v>
      </c>
      <c r="J52" s="92">
        <v>19</v>
      </c>
      <c r="K52" s="92">
        <v>19</v>
      </c>
      <c r="L52" s="92">
        <v>18</v>
      </c>
      <c r="M52" s="92">
        <v>14</v>
      </c>
      <c r="N52" s="99">
        <v>17.2</v>
      </c>
      <c r="O52" s="100">
        <v>14</v>
      </c>
      <c r="P52" s="92">
        <v>14</v>
      </c>
      <c r="Q52" s="100">
        <v>11.8</v>
      </c>
      <c r="R52" s="92">
        <v>13.7</v>
      </c>
      <c r="S52" s="92">
        <v>15.7</v>
      </c>
      <c r="T52" s="100">
        <v>14.8</v>
      </c>
      <c r="U52" s="92">
        <v>12.1</v>
      </c>
      <c r="V52" s="92">
        <v>17.5</v>
      </c>
      <c r="W52" s="100">
        <v>16.2</v>
      </c>
      <c r="X52" s="92">
        <v>18.2</v>
      </c>
      <c r="Y52" s="92">
        <v>20.2</v>
      </c>
      <c r="Z52" s="100">
        <v>14.9</v>
      </c>
      <c r="AA52" s="92">
        <v>16.8</v>
      </c>
      <c r="AB52" s="92">
        <v>18.7</v>
      </c>
      <c r="AC52" s="100">
        <v>15.2</v>
      </c>
      <c r="AD52" s="92">
        <v>16.8</v>
      </c>
      <c r="AE52" s="92">
        <v>18.399999999999999</v>
      </c>
      <c r="AF52" s="100">
        <v>15.500000000000002</v>
      </c>
      <c r="AG52" s="92">
        <v>17.600000000000001</v>
      </c>
      <c r="AH52" s="92">
        <v>19.700000000000003</v>
      </c>
      <c r="AI52" s="100">
        <v>17.600000000000001</v>
      </c>
      <c r="AJ52" s="92">
        <v>18.5</v>
      </c>
      <c r="AK52" s="92">
        <v>19.399999999999999</v>
      </c>
      <c r="AL52" s="100">
        <v>16.2</v>
      </c>
      <c r="AM52" s="92">
        <v>18.2</v>
      </c>
      <c r="AN52" s="92">
        <v>20.2</v>
      </c>
      <c r="AO52" s="100">
        <v>16.399999999999999</v>
      </c>
      <c r="AP52" s="92">
        <v>18.2</v>
      </c>
      <c r="AQ52" s="92">
        <v>20</v>
      </c>
      <c r="AR52" s="131">
        <v>16.100000000000001</v>
      </c>
      <c r="AS52" s="138">
        <v>17.5</v>
      </c>
      <c r="AT52" s="132">
        <v>18.899999999999999</v>
      </c>
      <c r="AU52" s="155">
        <f t="shared" si="35"/>
        <v>18</v>
      </c>
      <c r="AV52" s="138">
        <v>18.600000000000001</v>
      </c>
      <c r="AW52" s="159">
        <f t="shared" si="36"/>
        <v>18</v>
      </c>
      <c r="AX52" s="155">
        <v>16.5</v>
      </c>
      <c r="AY52" s="138">
        <v>18</v>
      </c>
      <c r="AZ52" s="174">
        <v>19.5</v>
      </c>
      <c r="BA52" s="132">
        <v>16.399999999999999</v>
      </c>
      <c r="BB52" s="132">
        <v>18.099999999999998</v>
      </c>
      <c r="BC52" s="132">
        <v>19.799999999999997</v>
      </c>
      <c r="BD52" s="155">
        <v>15.2</v>
      </c>
      <c r="BE52" s="138">
        <v>16.899999999999999</v>
      </c>
      <c r="BF52" s="174">
        <v>18.599999999999998</v>
      </c>
      <c r="BG52" s="155">
        <v>15.000000000000002</v>
      </c>
      <c r="BH52" s="138">
        <v>16.600000000000001</v>
      </c>
      <c r="BI52" s="174">
        <v>18.200000000000003</v>
      </c>
      <c r="BJ52" s="159">
        <v>14.899999999999999</v>
      </c>
      <c r="BK52" s="159">
        <v>16.399999999999999</v>
      </c>
      <c r="BL52" s="159">
        <v>17.899999999999999</v>
      </c>
      <c r="BM52" s="159">
        <v>12.9</v>
      </c>
      <c r="BN52" s="132">
        <v>15</v>
      </c>
      <c r="BO52" s="159">
        <v>17.100000000000001</v>
      </c>
      <c r="BP52" s="45">
        <f t="shared" si="15"/>
        <v>0.18600000000000003</v>
      </c>
      <c r="BQ52" s="119">
        <f>+'[1]Under 5'!AM50+'[1]5 through 17'!AM61</f>
        <v>219312</v>
      </c>
      <c r="BR52" s="81">
        <f>'Children in Poverty (2)'!BQ52*BP52</f>
        <v>40792.032000000007</v>
      </c>
      <c r="BS52" s="45">
        <f t="shared" si="16"/>
        <v>0.17600000000000002</v>
      </c>
      <c r="BT52" s="119">
        <f>+'[1]Under 5'!AH50+'[1]5 through 17'!AH50</f>
        <v>198958</v>
      </c>
      <c r="BU52" s="146">
        <f>'Children in Poverty (2)'!BT52*BS52</f>
        <v>35016.608</v>
      </c>
      <c r="BV52" s="5"/>
      <c r="BW52" s="45">
        <f t="shared" si="37"/>
        <v>0.18</v>
      </c>
      <c r="BX52" s="121">
        <f>+'[1]Under 5'!AN50+'[1]5 through 17'!AN50</f>
        <v>210407</v>
      </c>
      <c r="BY52" s="146">
        <f>'Children in Poverty (2)'!BX52*BW52</f>
        <v>37873.26</v>
      </c>
      <c r="BZ52" s="45">
        <f t="shared" si="34"/>
        <v>0.185</v>
      </c>
      <c r="CA52" s="119">
        <f>+'[1]Under 5'!AI50+'[1]5 through 17'!AI50</f>
        <v>199783</v>
      </c>
      <c r="CB52" s="146">
        <f>'Children in Poverty (2)'!CA52*BZ52</f>
        <v>36959.854999999996</v>
      </c>
      <c r="CC52" s="5"/>
      <c r="CD52" s="42">
        <f t="shared" si="7"/>
        <v>0.18099999999999997</v>
      </c>
      <c r="CE52" s="119">
        <f>+'[1]Under 5'!AO50+'[1]5 through 17'!AO50</f>
        <v>211324</v>
      </c>
      <c r="CF52" s="148">
        <f>'Children in Poverty (2)'!CE52*CD52</f>
        <v>38249.643999999993</v>
      </c>
      <c r="CG52" s="181">
        <f t="shared" si="8"/>
        <v>0.182</v>
      </c>
      <c r="CH52" s="119">
        <f>+'[1]Under 5'!AJ50+'[1]5 through 17'!AJ50</f>
        <v>203145</v>
      </c>
      <c r="CI52" s="146">
        <f>'Children in Poverty (2)'!CG52*CH52</f>
        <v>36972.39</v>
      </c>
      <c r="CJ52" s="5"/>
      <c r="CK52" s="42">
        <f t="shared" si="17"/>
        <v>0.16899999999999998</v>
      </c>
      <c r="CL52" s="119">
        <f>+'[1]Under 5'!AP50+'[1]5 through 17'!AP50</f>
        <v>213287</v>
      </c>
      <c r="CM52" s="148">
        <f>'Children in Poverty (2)'!CL52*CK52</f>
        <v>36045.502999999997</v>
      </c>
      <c r="CN52" s="181">
        <f t="shared" si="18"/>
        <v>0.182</v>
      </c>
      <c r="CO52" s="119">
        <f>+'[1]Under 5'!AK50+'[1]5 through 17'!AK50</f>
        <v>203948</v>
      </c>
      <c r="CP52" s="146">
        <f>'Children in Poverty (2)'!CO52*CN52</f>
        <v>37118.536</v>
      </c>
      <c r="CQ52" s="10"/>
      <c r="CR52" s="42">
        <f t="shared" si="19"/>
        <v>0.16600000000000001</v>
      </c>
      <c r="CS52" s="119">
        <f>+'[1]Under 5'!AQ50+'[1]5 through 17'!AQ50</f>
        <v>214856</v>
      </c>
      <c r="CT52" s="148">
        <f>'Children in Poverty (2)'!CS52*CR52</f>
        <v>35666.096000000005</v>
      </c>
      <c r="CU52" s="181">
        <f t="shared" si="20"/>
        <v>0.17499999999999999</v>
      </c>
      <c r="CV52" s="119">
        <f>+'[1]Under 5'!AL50+'[1]5 through 17'!AL50</f>
        <v>205298</v>
      </c>
      <c r="CW52" s="146">
        <f>'Children in Poverty (2)'!CV52*CU52</f>
        <v>35927.149999999994</v>
      </c>
      <c r="CX52" s="10"/>
      <c r="CY52" s="181">
        <f t="shared" si="21"/>
        <v>0.16399999999999998</v>
      </c>
      <c r="CZ52" s="217">
        <f>+'[2]Under 5'!$AR50+'[2]5 through 17'!$AR50</f>
        <v>216422</v>
      </c>
      <c r="DA52" s="146">
        <f>'Children in Poverty (2)'!CZ52*CY52</f>
        <v>35493.207999999999</v>
      </c>
      <c r="DB52" s="181">
        <f t="shared" si="22"/>
        <v>0.18600000000000003</v>
      </c>
      <c r="DC52" s="217">
        <f>+'[2]Under 5'!$AM50+'[2]5 through 17'!$AM50</f>
        <v>207959</v>
      </c>
      <c r="DD52" s="146">
        <f>'Children in Poverty (2)'!DC52*DB52</f>
        <v>38680.374000000003</v>
      </c>
      <c r="DE52" s="10"/>
      <c r="DF52" s="181">
        <f t="shared" si="23"/>
        <v>0.15</v>
      </c>
      <c r="DG52" s="217">
        <f>+'[2]Under 5'!$AS50+'[2]5 through 17'!$AS50</f>
        <v>217101</v>
      </c>
      <c r="DH52" s="146">
        <f>'Children in Poverty (2)'!DG52*DF52</f>
        <v>32565.149999999998</v>
      </c>
      <c r="DI52" s="181">
        <f t="shared" si="24"/>
        <v>0.18</v>
      </c>
      <c r="DJ52" s="217">
        <f>+'[2]Under 5'!$AN50+'[2]5 through 17'!$AN50</f>
        <v>210407</v>
      </c>
      <c r="DK52" s="146">
        <f>'Children in Poverty (2)'!DJ52*DI52</f>
        <v>37873.26</v>
      </c>
      <c r="DL52" s="311">
        <f t="shared" si="3"/>
        <v>5775.4240000000063</v>
      </c>
      <c r="DM52" s="311">
        <f t="shared" si="9"/>
        <v>913.40500000000611</v>
      </c>
      <c r="DN52" s="311">
        <f t="shared" si="4"/>
        <v>1277.2539999999935</v>
      </c>
      <c r="DO52" s="236">
        <f t="shared" si="25"/>
        <v>376.38399999999092</v>
      </c>
      <c r="DP52" s="236">
        <f t="shared" si="26"/>
        <v>-2918.7720000000045</v>
      </c>
      <c r="DQ52" s="236">
        <f t="shared" si="0"/>
        <v>5308.1100000000042</v>
      </c>
    </row>
    <row r="53" spans="1:121" s="220" customFormat="1">
      <c r="A53" s="38" t="s">
        <v>56</v>
      </c>
      <c r="B53" s="93">
        <v>14.9</v>
      </c>
      <c r="C53" s="107">
        <v>15</v>
      </c>
      <c r="D53" s="93">
        <v>15.25</v>
      </c>
      <c r="E53" s="93">
        <v>15.5</v>
      </c>
      <c r="F53" s="93">
        <v>15.75</v>
      </c>
      <c r="G53" s="93">
        <v>16</v>
      </c>
      <c r="H53" s="93">
        <v>15</v>
      </c>
      <c r="I53" s="93">
        <v>14</v>
      </c>
      <c r="J53" s="93">
        <v>12</v>
      </c>
      <c r="K53" s="93">
        <v>14</v>
      </c>
      <c r="L53" s="93">
        <v>14</v>
      </c>
      <c r="M53" s="93">
        <v>12</v>
      </c>
      <c r="N53" s="108">
        <v>11.2</v>
      </c>
      <c r="O53" s="107">
        <v>14</v>
      </c>
      <c r="P53" s="93">
        <v>14</v>
      </c>
      <c r="Q53" s="107">
        <v>12.4</v>
      </c>
      <c r="R53" s="93">
        <v>14.4</v>
      </c>
      <c r="S53" s="93">
        <v>16.5</v>
      </c>
      <c r="T53" s="107">
        <v>14</v>
      </c>
      <c r="U53" s="93">
        <v>12.8</v>
      </c>
      <c r="V53" s="93">
        <v>15.2</v>
      </c>
      <c r="W53" s="107">
        <v>13.2</v>
      </c>
      <c r="X53" s="93">
        <v>13.9</v>
      </c>
      <c r="Y53" s="93">
        <v>14.6</v>
      </c>
      <c r="Z53" s="107">
        <v>14.1</v>
      </c>
      <c r="AA53" s="93">
        <v>14.9</v>
      </c>
      <c r="AB53" s="93">
        <v>15.7</v>
      </c>
      <c r="AC53" s="107">
        <v>13.7</v>
      </c>
      <c r="AD53" s="93">
        <v>14.4</v>
      </c>
      <c r="AE53" s="93">
        <v>15.1</v>
      </c>
      <c r="AF53" s="107">
        <v>12.600000000000001</v>
      </c>
      <c r="AG53" s="93">
        <v>13.3</v>
      </c>
      <c r="AH53" s="93">
        <v>14</v>
      </c>
      <c r="AI53" s="107">
        <v>15.799999999999999</v>
      </c>
      <c r="AJ53" s="93">
        <v>16.7</v>
      </c>
      <c r="AK53" s="93">
        <v>17.599999999999998</v>
      </c>
      <c r="AL53" s="107">
        <v>18.3</v>
      </c>
      <c r="AM53" s="93">
        <v>19.100000000000001</v>
      </c>
      <c r="AN53" s="93">
        <v>19.900000000000002</v>
      </c>
      <c r="AO53" s="107">
        <v>17.399999999999999</v>
      </c>
      <c r="AP53" s="93">
        <v>18.2</v>
      </c>
      <c r="AQ53" s="93">
        <v>19</v>
      </c>
      <c r="AR53" s="133">
        <v>17.5</v>
      </c>
      <c r="AS53" s="139">
        <v>18.2</v>
      </c>
      <c r="AT53" s="134">
        <v>18.899999999999999</v>
      </c>
      <c r="AU53" s="157">
        <f t="shared" si="35"/>
        <v>17.799999999999997</v>
      </c>
      <c r="AV53" s="139">
        <v>18.399999999999999</v>
      </c>
      <c r="AW53" s="158">
        <f t="shared" si="36"/>
        <v>17.799999999999997</v>
      </c>
      <c r="AX53" s="157">
        <v>17.7</v>
      </c>
      <c r="AY53" s="139">
        <v>18.399999999999999</v>
      </c>
      <c r="AZ53" s="158">
        <v>19.099999999999998</v>
      </c>
      <c r="BA53" s="164">
        <v>15.600000000000001</v>
      </c>
      <c r="BB53" s="164">
        <v>16.400000000000002</v>
      </c>
      <c r="BC53" s="164">
        <v>17.200000000000003</v>
      </c>
      <c r="BD53" s="157">
        <v>14.799999999999999</v>
      </c>
      <c r="BE53" s="139">
        <v>15.7</v>
      </c>
      <c r="BF53" s="158">
        <v>16.599999999999998</v>
      </c>
      <c r="BG53" s="157">
        <v>13.7</v>
      </c>
      <c r="BH53" s="139">
        <v>14.5</v>
      </c>
      <c r="BI53" s="158">
        <v>15.3</v>
      </c>
      <c r="BJ53" s="203">
        <v>13.3</v>
      </c>
      <c r="BK53" s="203">
        <v>14</v>
      </c>
      <c r="BL53" s="203">
        <v>14.7</v>
      </c>
      <c r="BM53" s="203">
        <v>12.7</v>
      </c>
      <c r="BN53" s="164">
        <v>13.5</v>
      </c>
      <c r="BO53" s="203">
        <v>14.3</v>
      </c>
      <c r="BP53" s="142">
        <f t="shared" si="15"/>
        <v>0.184</v>
      </c>
      <c r="BQ53" s="123">
        <f>+'[1]Under 5'!AM51+'[1]5 through 17'!AM62</f>
        <v>436554</v>
      </c>
      <c r="BR53" s="85">
        <f>'Children in Poverty (2)'!BQ53*BP53</f>
        <v>80325.936000000002</v>
      </c>
      <c r="BS53" s="142">
        <f t="shared" si="16"/>
        <v>0.13300000000000001</v>
      </c>
      <c r="BT53" s="123">
        <f>+'[1]Under 5'!AH51+'[1]5 through 17'!AH51</f>
        <v>1344680</v>
      </c>
      <c r="BU53" s="150">
        <f>'Children in Poverty (2)'!BT53*BS53</f>
        <v>178842.44</v>
      </c>
      <c r="BV53" s="72"/>
      <c r="BW53" s="142">
        <f>AY53/100</f>
        <v>0.184</v>
      </c>
      <c r="BX53" s="122">
        <f>+'[1]Under 5'!AN51+'[1]5 through 17'!AN51</f>
        <v>1300189</v>
      </c>
      <c r="BY53" s="150">
        <f>'Children in Poverty (2)'!BX53*BW53</f>
        <v>239234.77599999998</v>
      </c>
      <c r="BZ53" s="142">
        <v>0.122</v>
      </c>
      <c r="CA53" s="123">
        <f>+'[1]Under 5'!AI51+'[1]5 through 17'!AI51</f>
        <v>1341267</v>
      </c>
      <c r="CB53" s="150">
        <f>'Children in Poverty (2)'!CA53*BZ53</f>
        <v>163634.57399999999</v>
      </c>
      <c r="CC53" s="72"/>
      <c r="CD53" s="43">
        <f t="shared" si="7"/>
        <v>0.16400000000000003</v>
      </c>
      <c r="CE53" s="123">
        <f>+'[1]Under 5'!AO51+'[1]5 through 17'!AO51</f>
        <v>1294626</v>
      </c>
      <c r="CF53" s="149">
        <f>'Children in Poverty (2)'!CE53*CD53</f>
        <v>212318.66400000005</v>
      </c>
      <c r="CG53" s="221">
        <f t="shared" si="8"/>
        <v>0.191</v>
      </c>
      <c r="CH53" s="123">
        <f>+'[1]Under 5'!AJ51+'[1]5 through 17'!AJ51</f>
        <v>1336094</v>
      </c>
      <c r="CI53" s="150">
        <f>'Children in Poverty (2)'!CG53*CH53</f>
        <v>255193.954</v>
      </c>
      <c r="CJ53" s="72"/>
      <c r="CK53" s="43">
        <f t="shared" si="17"/>
        <v>0.157</v>
      </c>
      <c r="CL53" s="123">
        <f>+'[1]Under 5'!AP51+'[1]5 through 17'!AP51</f>
        <v>1287693</v>
      </c>
      <c r="CM53" s="149">
        <f>'Children in Poverty (2)'!CL53*CK53</f>
        <v>202167.80100000001</v>
      </c>
      <c r="CN53" s="221">
        <f t="shared" si="18"/>
        <v>0.182</v>
      </c>
      <c r="CO53" s="123">
        <f>+'[1]Under 5'!AK51+'[1]5 through 17'!AK51</f>
        <v>1325870</v>
      </c>
      <c r="CP53" s="150">
        <f>'Children in Poverty (2)'!CO53*CN53</f>
        <v>241308.34</v>
      </c>
      <c r="CQ53" s="165"/>
      <c r="CR53" s="43">
        <f t="shared" si="19"/>
        <v>0.14499999999999999</v>
      </c>
      <c r="CS53" s="123">
        <f>+'[1]Under 5'!AQ51+'[1]5 through 17'!AQ51</f>
        <v>1282644</v>
      </c>
      <c r="CT53" s="149">
        <f>'Children in Poverty (2)'!CS53*CR53</f>
        <v>185983.37999999998</v>
      </c>
      <c r="CU53" s="221">
        <f t="shared" si="20"/>
        <v>0.182</v>
      </c>
      <c r="CV53" s="123">
        <f>+'[1]Under 5'!AL51+'[1]5 through 17'!AL51</f>
        <v>1316113</v>
      </c>
      <c r="CW53" s="150">
        <f>'Children in Poverty (2)'!CV53*CU53</f>
        <v>239532.56599999999</v>
      </c>
      <c r="CX53" s="165"/>
      <c r="CY53" s="221">
        <f t="shared" si="21"/>
        <v>0.14000000000000001</v>
      </c>
      <c r="CZ53" s="222">
        <f>+'[2]Under 5'!$AR51+'[2]5 through 17'!$AR51</f>
        <v>1275039</v>
      </c>
      <c r="DA53" s="150">
        <f>'Children in Poverty (2)'!CZ53*CY53</f>
        <v>178505.46000000002</v>
      </c>
      <c r="DB53" s="221">
        <f t="shared" si="22"/>
        <v>0.184</v>
      </c>
      <c r="DC53" s="222">
        <f>+'[2]Under 5'!$AM51+'[2]5 through 17'!$AM51</f>
        <v>1307776</v>
      </c>
      <c r="DD53" s="150">
        <f>'Children in Poverty (2)'!DC53*DB53</f>
        <v>240630.78399999999</v>
      </c>
      <c r="DE53" s="165"/>
      <c r="DF53" s="221">
        <f t="shared" si="23"/>
        <v>0.13500000000000001</v>
      </c>
      <c r="DG53" s="222">
        <f>+'[2]Under 5'!$AS51+'[2]5 through 17'!$AS51</f>
        <v>1266596</v>
      </c>
      <c r="DH53" s="150">
        <f>'Children in Poverty (2)'!DG53*DF53</f>
        <v>170990.46000000002</v>
      </c>
      <c r="DI53" s="221">
        <f t="shared" si="24"/>
        <v>0.184</v>
      </c>
      <c r="DJ53" s="222">
        <f>+'[2]Under 5'!$AN51+'[2]5 through 17'!$AN51</f>
        <v>1300189</v>
      </c>
      <c r="DK53" s="150">
        <f>'Children in Poverty (2)'!DJ53*DI53</f>
        <v>239234.77599999998</v>
      </c>
      <c r="DL53" s="312">
        <f t="shared" si="3"/>
        <v>-98516.504000000001</v>
      </c>
      <c r="DM53" s="312">
        <f t="shared" si="9"/>
        <v>75600.20199999999</v>
      </c>
      <c r="DN53" s="312">
        <f t="shared" si="4"/>
        <v>-42875.28999999995</v>
      </c>
      <c r="DO53" s="237">
        <f t="shared" si="25"/>
        <v>-26916.111999999936</v>
      </c>
      <c r="DP53" s="237">
        <f t="shared" si="26"/>
        <v>158908.83999999997</v>
      </c>
      <c r="DQ53" s="237">
        <f t="shared" si="0"/>
        <v>68244.315999999963</v>
      </c>
    </row>
    <row r="54" spans="1:121">
      <c r="A54" s="35" t="s">
        <v>58</v>
      </c>
      <c r="B54" s="92">
        <v>10.7</v>
      </c>
      <c r="C54" s="100">
        <v>11</v>
      </c>
      <c r="D54" s="92">
        <v>12.5</v>
      </c>
      <c r="E54" s="92">
        <v>14</v>
      </c>
      <c r="F54" s="92">
        <v>15.5</v>
      </c>
      <c r="G54" s="92">
        <v>17</v>
      </c>
      <c r="H54" s="92">
        <v>15.5</v>
      </c>
      <c r="I54" s="92">
        <v>14</v>
      </c>
      <c r="J54" s="92">
        <v>14</v>
      </c>
      <c r="K54" s="92">
        <v>15</v>
      </c>
      <c r="L54" s="92">
        <v>13</v>
      </c>
      <c r="M54" s="92">
        <v>11</v>
      </c>
      <c r="N54" s="99">
        <v>10.4</v>
      </c>
      <c r="O54" s="100">
        <v>10</v>
      </c>
      <c r="P54" s="92">
        <v>10</v>
      </c>
      <c r="Q54" s="100">
        <v>9.4</v>
      </c>
      <c r="R54" s="92">
        <v>11</v>
      </c>
      <c r="S54" s="92">
        <v>12.6</v>
      </c>
      <c r="T54" s="100">
        <v>10.5</v>
      </c>
      <c r="U54" s="92">
        <v>8.9</v>
      </c>
      <c r="V54" s="92">
        <v>12.1</v>
      </c>
      <c r="W54" s="100">
        <v>10.5</v>
      </c>
      <c r="X54" s="92">
        <v>11.6</v>
      </c>
      <c r="Y54" s="92">
        <v>12.7</v>
      </c>
      <c r="Z54" s="100">
        <v>10.1</v>
      </c>
      <c r="AA54" s="92">
        <v>11</v>
      </c>
      <c r="AB54" s="92">
        <v>11.9</v>
      </c>
      <c r="AC54" s="100">
        <v>10.199999999999999</v>
      </c>
      <c r="AD54" s="92">
        <v>11.1</v>
      </c>
      <c r="AE54" s="92">
        <v>12</v>
      </c>
      <c r="AF54" s="100">
        <v>11.5</v>
      </c>
      <c r="AG54" s="92">
        <v>12.5</v>
      </c>
      <c r="AH54" s="92">
        <v>13.5</v>
      </c>
      <c r="AI54" s="100">
        <v>11.2</v>
      </c>
      <c r="AJ54" s="92">
        <v>12.1</v>
      </c>
      <c r="AK54" s="92">
        <v>13</v>
      </c>
      <c r="AL54" s="100">
        <v>11.9</v>
      </c>
      <c r="AM54" s="92">
        <v>12.8</v>
      </c>
      <c r="AN54" s="92">
        <v>13.700000000000001</v>
      </c>
      <c r="AO54" s="100">
        <v>13.8</v>
      </c>
      <c r="AP54" s="92">
        <v>14.9</v>
      </c>
      <c r="AQ54" s="92">
        <v>16</v>
      </c>
      <c r="AR54" s="131">
        <v>13.9</v>
      </c>
      <c r="AS54" s="138">
        <v>14.8</v>
      </c>
      <c r="AT54" s="132">
        <v>15.700000000000001</v>
      </c>
      <c r="AU54" s="155">
        <f>+AV54-0.9</f>
        <v>13.6</v>
      </c>
      <c r="AV54" s="138">
        <v>14.5</v>
      </c>
      <c r="AW54" s="159">
        <f>+AV54+0.9</f>
        <v>15.4</v>
      </c>
      <c r="AX54" s="155">
        <v>13.799999999999999</v>
      </c>
      <c r="AY54" s="138">
        <v>14.899999999999999</v>
      </c>
      <c r="AZ54" s="174">
        <v>15.999999999999998</v>
      </c>
      <c r="BA54" s="132">
        <v>13.399999999999999</v>
      </c>
      <c r="BB54" s="132">
        <v>14.499999999999998</v>
      </c>
      <c r="BC54" s="132">
        <v>15.599999999999998</v>
      </c>
      <c r="BD54" s="155">
        <v>11.8</v>
      </c>
      <c r="BE54" s="138">
        <v>12.9</v>
      </c>
      <c r="BF54" s="174">
        <v>14</v>
      </c>
      <c r="BG54" s="155">
        <v>11.4</v>
      </c>
      <c r="BH54" s="138">
        <v>12.6</v>
      </c>
      <c r="BI54" s="174">
        <v>13.799999999999999</v>
      </c>
      <c r="BJ54" s="159">
        <v>13.1</v>
      </c>
      <c r="BK54" s="159">
        <v>14.1</v>
      </c>
      <c r="BL54" s="159">
        <v>15.1</v>
      </c>
      <c r="BM54" s="159">
        <v>13.1</v>
      </c>
      <c r="BN54" s="132">
        <v>14.1</v>
      </c>
      <c r="BO54" s="159">
        <v>15.1</v>
      </c>
      <c r="BP54" s="45">
        <f t="shared" si="15"/>
        <v>0.14499999999999999</v>
      </c>
      <c r="BQ54" s="119">
        <f>+'[1]Under 5'!AM54+'[1]5 through 17'!AM54</f>
        <v>785566</v>
      </c>
      <c r="BR54" s="81">
        <f>'Children in Poverty (2)'!BQ54*BP54</f>
        <v>113907.06999999999</v>
      </c>
      <c r="BS54" s="45">
        <f t="shared" si="16"/>
        <v>0.125</v>
      </c>
      <c r="BT54" s="119">
        <f>+'[1]Under 5'!AH54+'[1]5 through 17'!AH54</f>
        <v>827029</v>
      </c>
      <c r="BU54" s="146">
        <f>'Children in Poverty (2)'!BT54*BS54</f>
        <v>103378.625</v>
      </c>
      <c r="BV54" s="5"/>
      <c r="BW54" s="45">
        <f>AY54/100</f>
        <v>0.14899999999999999</v>
      </c>
      <c r="BX54" s="121">
        <f>+'[1]Under 5'!AN54+'[1]5 through 17'!AN54</f>
        <v>775430</v>
      </c>
      <c r="BY54" s="146">
        <f>'Children in Poverty (2)'!BX54*BW54</f>
        <v>115539.06999999999</v>
      </c>
      <c r="BZ54" s="45">
        <v>0.122</v>
      </c>
      <c r="CA54" s="119">
        <f>+'[1]Under 5'!AI54+'[1]5 through 17'!AI54</f>
        <v>821157</v>
      </c>
      <c r="CB54" s="146">
        <f>'Children in Poverty (2)'!CA54*BZ54</f>
        <v>100181.15399999999</v>
      </c>
      <c r="CC54" s="5"/>
      <c r="CD54" s="42">
        <f t="shared" si="7"/>
        <v>0.14499999999999999</v>
      </c>
      <c r="CE54" s="119">
        <f>+'[1]Under 5'!AO54+'[1]5 through 17'!AO54</f>
        <v>764059</v>
      </c>
      <c r="CF54" s="148">
        <f>'Children in Poverty (2)'!CE54*CD54</f>
        <v>110788.55499999999</v>
      </c>
      <c r="CG54" s="181">
        <f t="shared" si="8"/>
        <v>0.128</v>
      </c>
      <c r="CH54" s="119">
        <f>+'[1]Under 5'!AJ54+'[1]5 through 17'!AJ54</f>
        <v>814187</v>
      </c>
      <c r="CI54" s="146">
        <f>'Children in Poverty (2)'!CG54*CH54</f>
        <v>104215.936</v>
      </c>
      <c r="CJ54" s="5"/>
      <c r="CK54" s="42">
        <f t="shared" si="17"/>
        <v>0.129</v>
      </c>
      <c r="CL54" s="119">
        <f>+'[1]Under 5'!AP54+'[1]5 through 17'!AP54</f>
        <v>753294</v>
      </c>
      <c r="CM54" s="148">
        <f>'Children in Poverty (2)'!CL54*CK54</f>
        <v>97174.926000000007</v>
      </c>
      <c r="CN54" s="181">
        <f t="shared" si="18"/>
        <v>0.14899999999999999</v>
      </c>
      <c r="CO54" s="119">
        <f>+'[1]Under 5'!AK54+'[1]5 through 17'!AK54</f>
        <v>805109</v>
      </c>
      <c r="CP54" s="146">
        <f>'Children in Poverty (2)'!CO54*CN54</f>
        <v>119961.24099999999</v>
      </c>
      <c r="CQ54" s="10"/>
      <c r="CR54" s="42">
        <f t="shared" si="19"/>
        <v>0.126</v>
      </c>
      <c r="CS54" s="119">
        <f>+'[1]Under 5'!AQ54+'[1]5 through 17'!AQ54</f>
        <v>743826</v>
      </c>
      <c r="CT54" s="148">
        <f>'Children in Poverty (2)'!CS54*CR54</f>
        <v>93722.076000000001</v>
      </c>
      <c r="CU54" s="181">
        <f t="shared" si="20"/>
        <v>0.14800000000000002</v>
      </c>
      <c r="CV54" s="119">
        <f>+'[1]Under 5'!AL54+'[1]5 through 17'!AL54</f>
        <v>794959</v>
      </c>
      <c r="CW54" s="146">
        <f>'Children in Poverty (2)'!CV54*CU54</f>
        <v>117653.93200000002</v>
      </c>
      <c r="CX54" s="10"/>
      <c r="CY54" s="181">
        <f t="shared" si="21"/>
        <v>0.14099999999999999</v>
      </c>
      <c r="CZ54" s="217">
        <f>+'[2]Under 5'!$AR54+'[2]5 through 17'!$AR54</f>
        <v>735668</v>
      </c>
      <c r="DA54" s="146">
        <f>'Children in Poverty (2)'!CZ54*CY54</f>
        <v>103729.18799999999</v>
      </c>
      <c r="DB54" s="181">
        <f t="shared" si="22"/>
        <v>0.14499999999999999</v>
      </c>
      <c r="DC54" s="217">
        <f>+'[2]Under 5'!$AM54+'[2]5 through 17'!$AM54</f>
        <v>785566</v>
      </c>
      <c r="DD54" s="146">
        <f>'Children in Poverty (2)'!DC54*DB54</f>
        <v>113907.06999999999</v>
      </c>
      <c r="DE54" s="10"/>
      <c r="DF54" s="181">
        <f t="shared" si="23"/>
        <v>0.14099999999999999</v>
      </c>
      <c r="DG54" s="217">
        <f>+'[2]Under 5'!$AS54+'[2]5 through 17'!$AS54</f>
        <v>727440</v>
      </c>
      <c r="DH54" s="146">
        <f>'Children in Poverty (2)'!DG54*DF54</f>
        <v>102569.04</v>
      </c>
      <c r="DI54" s="181">
        <f t="shared" si="24"/>
        <v>0.14899999999999999</v>
      </c>
      <c r="DJ54" s="217">
        <f>+'[2]Under 5'!$AN54+'[2]5 through 17'!$AN54</f>
        <v>775430</v>
      </c>
      <c r="DK54" s="146">
        <f>'Children in Poverty (2)'!DJ54*DI54</f>
        <v>115539.06999999999</v>
      </c>
      <c r="DL54" s="311">
        <f t="shared" si="3"/>
        <v>10528.444999999992</v>
      </c>
      <c r="DM54" s="311">
        <f t="shared" si="9"/>
        <v>15357.915999999997</v>
      </c>
      <c r="DN54" s="311">
        <f t="shared" si="4"/>
        <v>6572.6189999999915</v>
      </c>
      <c r="DO54" s="236">
        <f t="shared" si="25"/>
        <v>-4750.5149999999994</v>
      </c>
      <c r="DP54" s="236">
        <f t="shared" si="26"/>
        <v>1632</v>
      </c>
      <c r="DQ54" s="236">
        <f t="shared" si="0"/>
        <v>12970.029999999999</v>
      </c>
    </row>
    <row r="55" spans="1:121">
      <c r="A55" s="35" t="s">
        <v>59</v>
      </c>
      <c r="B55" s="92">
        <v>13.8</v>
      </c>
      <c r="C55" s="100">
        <v>16</v>
      </c>
      <c r="D55" s="92">
        <v>16.75</v>
      </c>
      <c r="E55" s="92">
        <v>17.5</v>
      </c>
      <c r="F55" s="92">
        <v>18.25</v>
      </c>
      <c r="G55" s="92">
        <v>19</v>
      </c>
      <c r="H55" s="92">
        <v>17.5</v>
      </c>
      <c r="I55" s="92">
        <v>16</v>
      </c>
      <c r="J55" s="92">
        <v>17</v>
      </c>
      <c r="K55" s="92">
        <v>15</v>
      </c>
      <c r="L55" s="92">
        <v>14</v>
      </c>
      <c r="M55" s="92">
        <v>12</v>
      </c>
      <c r="N55" s="99">
        <v>13.7</v>
      </c>
      <c r="O55" s="100">
        <v>11</v>
      </c>
      <c r="P55" s="92">
        <v>16</v>
      </c>
      <c r="Q55" s="100">
        <v>11.5</v>
      </c>
      <c r="R55" s="92">
        <v>13.3</v>
      </c>
      <c r="S55" s="92">
        <v>15.1</v>
      </c>
      <c r="T55" s="100">
        <v>17.100000000000001</v>
      </c>
      <c r="U55" s="92">
        <v>14.5</v>
      </c>
      <c r="V55" s="92">
        <v>19.7</v>
      </c>
      <c r="W55" s="100">
        <v>16</v>
      </c>
      <c r="X55" s="92">
        <v>17.5</v>
      </c>
      <c r="Y55" s="92">
        <v>19</v>
      </c>
      <c r="Z55" s="100">
        <v>16</v>
      </c>
      <c r="AA55" s="92">
        <v>17.600000000000001</v>
      </c>
      <c r="AB55" s="92">
        <v>19.2</v>
      </c>
      <c r="AC55" s="100">
        <v>14</v>
      </c>
      <c r="AD55" s="92">
        <v>15.4</v>
      </c>
      <c r="AE55" s="92">
        <v>16.8</v>
      </c>
      <c r="AF55" s="100">
        <v>14.200000000000001</v>
      </c>
      <c r="AG55" s="92">
        <v>15.8</v>
      </c>
      <c r="AH55" s="92">
        <v>17.400000000000002</v>
      </c>
      <c r="AI55" s="100">
        <v>16.200000000000003</v>
      </c>
      <c r="AJ55" s="92">
        <v>17.100000000000001</v>
      </c>
      <c r="AK55" s="92">
        <v>18</v>
      </c>
      <c r="AL55" s="100">
        <v>16.3</v>
      </c>
      <c r="AM55" s="92">
        <v>17.8</v>
      </c>
      <c r="AN55" s="92">
        <v>19.3</v>
      </c>
      <c r="AO55" s="100">
        <v>17.400000000000002</v>
      </c>
      <c r="AP55" s="92">
        <v>18.8</v>
      </c>
      <c r="AQ55" s="92">
        <v>20.2</v>
      </c>
      <c r="AR55" s="131">
        <v>19.099999999999998</v>
      </c>
      <c r="AS55" s="138">
        <v>20.9</v>
      </c>
      <c r="AT55" s="132">
        <v>22.7</v>
      </c>
      <c r="AU55" s="155">
        <f t="shared" ref="AU55:AU63" si="38">+AV55-0.9</f>
        <v>16.8</v>
      </c>
      <c r="AV55" s="138">
        <v>17.7</v>
      </c>
      <c r="AW55" s="159">
        <f t="shared" ref="AW55:AW63" si="39">+AV55+0.9</f>
        <v>18.599999999999998</v>
      </c>
      <c r="AX55" s="155">
        <v>17.3</v>
      </c>
      <c r="AY55" s="138">
        <v>19.100000000000001</v>
      </c>
      <c r="AZ55" s="174">
        <v>20.900000000000002</v>
      </c>
      <c r="BA55" s="132">
        <v>15.499999999999998</v>
      </c>
      <c r="BB55" s="132">
        <v>17.399999999999999</v>
      </c>
      <c r="BC55" s="132">
        <v>19.299999999999997</v>
      </c>
      <c r="BD55" s="155">
        <v>15.2</v>
      </c>
      <c r="BE55" s="138">
        <v>17.2</v>
      </c>
      <c r="BF55" s="174">
        <v>19.2</v>
      </c>
      <c r="BG55" s="155">
        <v>11.5</v>
      </c>
      <c r="BH55" s="138">
        <v>13.1</v>
      </c>
      <c r="BI55" s="174">
        <v>14.7</v>
      </c>
      <c r="BJ55" s="159">
        <v>13</v>
      </c>
      <c r="BK55" s="159">
        <v>14.5</v>
      </c>
      <c r="BL55" s="159">
        <v>16</v>
      </c>
      <c r="BM55" s="159">
        <v>12.100000000000001</v>
      </c>
      <c r="BN55" s="132">
        <v>13.8</v>
      </c>
      <c r="BO55" s="159">
        <v>15.5</v>
      </c>
      <c r="BP55" s="45">
        <f t="shared" si="15"/>
        <v>0.17699999999999999</v>
      </c>
      <c r="BQ55" s="119">
        <f>+'[1]Under 5'!AM55+'[1]5 through 17'!AM55</f>
        <v>261276</v>
      </c>
      <c r="BR55" s="81">
        <f>'Children in Poverty (2)'!BQ55*BP55</f>
        <v>46245.851999999999</v>
      </c>
      <c r="BS55" s="45">
        <f t="shared" si="16"/>
        <v>0.158</v>
      </c>
      <c r="BT55" s="119">
        <f>+'[1]Under 5'!AH55+'[1]5 through 17'!AH55</f>
        <v>281714</v>
      </c>
      <c r="BU55" s="146">
        <f>'Children in Poverty (2)'!BT55*BS55</f>
        <v>44510.811999999998</v>
      </c>
      <c r="BV55" s="5"/>
      <c r="BW55" s="45">
        <f>AY55/100</f>
        <v>0.191</v>
      </c>
      <c r="BX55" s="121">
        <f>+'[1]Under 5'!AN55+'[1]5 through 17'!AN55</f>
        <v>258977</v>
      </c>
      <c r="BY55" s="146">
        <f>'Children in Poverty (2)'!BX55*BW55</f>
        <v>49464.607000000004</v>
      </c>
      <c r="BZ55" s="45">
        <f t="shared" ref="BZ55:BZ63" si="40">AJ55/100</f>
        <v>0.17100000000000001</v>
      </c>
      <c r="CA55" s="119">
        <f>+'[1]Under 5'!AI55+'[1]5 through 17'!AI55</f>
        <v>277731</v>
      </c>
      <c r="CB55" s="146">
        <f>'Children in Poverty (2)'!CA55*BZ55</f>
        <v>47492.001000000004</v>
      </c>
      <c r="CC55" s="5"/>
      <c r="CD55" s="42">
        <f t="shared" si="7"/>
        <v>0.17399999999999999</v>
      </c>
      <c r="CE55" s="119">
        <f>+'[1]Under 5'!AO55+'[1]5 through 17'!AO55</f>
        <v>256380</v>
      </c>
      <c r="CF55" s="148">
        <f>'Children in Poverty (2)'!CE55*CD55</f>
        <v>44610.119999999995</v>
      </c>
      <c r="CG55" s="181">
        <f t="shared" si="8"/>
        <v>0.17800000000000002</v>
      </c>
      <c r="CH55" s="119">
        <f>+'[1]Under 5'!AJ55+'[1]5 through 17'!AJ55</f>
        <v>273061</v>
      </c>
      <c r="CI55" s="146">
        <f>'Children in Poverty (2)'!CG55*CH55</f>
        <v>48604.858000000007</v>
      </c>
      <c r="CJ55" s="5"/>
      <c r="CK55" s="42">
        <f t="shared" si="17"/>
        <v>0.17199999999999999</v>
      </c>
      <c r="CL55" s="119">
        <f>+'[1]Under 5'!AP55+'[1]5 through 17'!AP55</f>
        <v>254714</v>
      </c>
      <c r="CM55" s="148">
        <f>'Children in Poverty (2)'!CL55*CK55</f>
        <v>43810.807999999997</v>
      </c>
      <c r="CN55" s="181">
        <f t="shared" si="18"/>
        <v>0.188</v>
      </c>
      <c r="CO55" s="119">
        <f>+'[1]Under 5'!AK55+'[1]5 through 17'!AK55</f>
        <v>268737</v>
      </c>
      <c r="CP55" s="146">
        <f>'Children in Poverty (2)'!CO55*CN55</f>
        <v>50522.555999999997</v>
      </c>
      <c r="CQ55" s="10"/>
      <c r="CR55" s="42">
        <f t="shared" si="19"/>
        <v>0.13100000000000001</v>
      </c>
      <c r="CS55" s="119">
        <f>+'[1]Under 5'!AQ55+'[1]5 through 17'!AQ55</f>
        <v>252634</v>
      </c>
      <c r="CT55" s="148">
        <f>'Children in Poverty (2)'!CS55*CR55</f>
        <v>33095.054000000004</v>
      </c>
      <c r="CU55" s="181">
        <f t="shared" si="20"/>
        <v>0.20899999999999999</v>
      </c>
      <c r="CV55" s="119">
        <f>+'[1]Under 5'!AL55+'[1]5 through 17'!AL55</f>
        <v>264846</v>
      </c>
      <c r="CW55" s="146">
        <f>'Children in Poverty (2)'!CV55*CU55</f>
        <v>55352.813999999998</v>
      </c>
      <c r="CX55" s="10"/>
      <c r="CY55" s="181">
        <f t="shared" si="21"/>
        <v>0.14499999999999999</v>
      </c>
      <c r="CZ55" s="217">
        <f>+'[2]Under 5'!$AR55+'[2]5 through 17'!$AR55</f>
        <v>250303</v>
      </c>
      <c r="DA55" s="146">
        <f>'Children in Poverty (2)'!CZ55*CY55</f>
        <v>36293.934999999998</v>
      </c>
      <c r="DB55" s="181">
        <f t="shared" si="22"/>
        <v>0.17699999999999999</v>
      </c>
      <c r="DC55" s="217">
        <f>+'[2]Under 5'!$AM55+'[2]5 through 17'!$AM55</f>
        <v>261276</v>
      </c>
      <c r="DD55" s="146">
        <f>'Children in Poverty (2)'!DC55*DB55</f>
        <v>46245.851999999999</v>
      </c>
      <c r="DE55" s="10"/>
      <c r="DF55" s="181">
        <f t="shared" si="23"/>
        <v>0.13800000000000001</v>
      </c>
      <c r="DG55" s="217">
        <f>+'[2]Under 5'!$AS55+'[2]5 through 17'!$AS55</f>
        <v>248842</v>
      </c>
      <c r="DH55" s="146">
        <f>'Children in Poverty (2)'!DG55*DF55</f>
        <v>34340.196000000004</v>
      </c>
      <c r="DI55" s="181">
        <f t="shared" si="24"/>
        <v>0.191</v>
      </c>
      <c r="DJ55" s="217">
        <f>+'[2]Under 5'!$AN55+'[2]5 through 17'!$AN55</f>
        <v>258977</v>
      </c>
      <c r="DK55" s="146">
        <f>'Children in Poverty (2)'!DJ55*DI55</f>
        <v>49464.607000000004</v>
      </c>
      <c r="DL55" s="311">
        <f t="shared" si="3"/>
        <v>1735.0400000000009</v>
      </c>
      <c r="DM55" s="311">
        <f t="shared" si="9"/>
        <v>1972.6059999999998</v>
      </c>
      <c r="DN55" s="311">
        <f t="shared" si="4"/>
        <v>-3994.7380000000121</v>
      </c>
      <c r="DO55" s="236">
        <f t="shared" si="25"/>
        <v>-4854.4870000000083</v>
      </c>
      <c r="DP55" s="236">
        <f t="shared" si="26"/>
        <v>3218.7550000000047</v>
      </c>
      <c r="DQ55" s="236">
        <f t="shared" si="0"/>
        <v>15124.411</v>
      </c>
    </row>
    <row r="56" spans="1:121">
      <c r="A56" s="35" t="s">
        <v>60</v>
      </c>
      <c r="B56" s="92">
        <v>13.2</v>
      </c>
      <c r="C56" s="100">
        <v>14</v>
      </c>
      <c r="D56" s="92">
        <v>15.25</v>
      </c>
      <c r="E56" s="92">
        <v>16.5</v>
      </c>
      <c r="F56" s="92">
        <v>17.75</v>
      </c>
      <c r="G56" s="92">
        <v>19</v>
      </c>
      <c r="H56" s="92">
        <v>17</v>
      </c>
      <c r="I56" s="92">
        <v>15</v>
      </c>
      <c r="J56" s="92">
        <v>15</v>
      </c>
      <c r="K56" s="92">
        <v>17</v>
      </c>
      <c r="L56" s="92">
        <v>14</v>
      </c>
      <c r="M56" s="92">
        <v>14</v>
      </c>
      <c r="N56" s="99">
        <v>12</v>
      </c>
      <c r="O56" s="100">
        <v>12</v>
      </c>
      <c r="P56" s="92">
        <v>12</v>
      </c>
      <c r="Q56" s="100">
        <v>11.1</v>
      </c>
      <c r="R56" s="92">
        <v>12.3</v>
      </c>
      <c r="S56" s="92">
        <v>13.4</v>
      </c>
      <c r="T56" s="100">
        <v>12.5</v>
      </c>
      <c r="U56" s="92">
        <v>11.3</v>
      </c>
      <c r="V56" s="92">
        <v>13.7</v>
      </c>
      <c r="W56" s="100">
        <v>12.9</v>
      </c>
      <c r="X56" s="92">
        <v>13.6</v>
      </c>
      <c r="Y56" s="92">
        <v>14.3</v>
      </c>
      <c r="Z56" s="100">
        <v>11.8</v>
      </c>
      <c r="AA56" s="92">
        <v>12.4</v>
      </c>
      <c r="AB56" s="92">
        <v>13</v>
      </c>
      <c r="AC56" s="100">
        <v>12.2</v>
      </c>
      <c r="AD56" s="92">
        <v>12.9</v>
      </c>
      <c r="AE56" s="92">
        <v>13.6</v>
      </c>
      <c r="AF56" s="100">
        <v>11.4</v>
      </c>
      <c r="AG56" s="92">
        <v>12</v>
      </c>
      <c r="AH56" s="92">
        <v>12.6</v>
      </c>
      <c r="AI56" s="100">
        <v>12.2</v>
      </c>
      <c r="AJ56" s="92">
        <v>13.1</v>
      </c>
      <c r="AK56" s="92">
        <v>14</v>
      </c>
      <c r="AL56" s="100">
        <v>13.600000000000001</v>
      </c>
      <c r="AM56" s="92">
        <v>14.3</v>
      </c>
      <c r="AN56" s="92">
        <v>15</v>
      </c>
      <c r="AO56" s="100">
        <v>14.399999999999999</v>
      </c>
      <c r="AP56" s="92">
        <v>15.2</v>
      </c>
      <c r="AQ56" s="92">
        <v>16</v>
      </c>
      <c r="AR56" s="131">
        <v>14.8</v>
      </c>
      <c r="AS56" s="138">
        <v>15.4</v>
      </c>
      <c r="AT56" s="132">
        <v>16</v>
      </c>
      <c r="AU56" s="155">
        <f t="shared" si="38"/>
        <v>15.4</v>
      </c>
      <c r="AV56" s="138">
        <v>16.3</v>
      </c>
      <c r="AW56" s="159">
        <f t="shared" si="39"/>
        <v>17.2</v>
      </c>
      <c r="AX56" s="155">
        <v>14.399999999999999</v>
      </c>
      <c r="AY56" s="138">
        <v>15.2</v>
      </c>
      <c r="AZ56" s="174">
        <v>16</v>
      </c>
      <c r="BA56" s="132">
        <v>14.1</v>
      </c>
      <c r="BB56" s="132">
        <v>14.799999999999999</v>
      </c>
      <c r="BC56" s="132">
        <v>15.499999999999998</v>
      </c>
      <c r="BD56" s="155">
        <v>12.9</v>
      </c>
      <c r="BE56" s="138">
        <v>13.6</v>
      </c>
      <c r="BF56" s="174">
        <v>14.299999999999999</v>
      </c>
      <c r="BG56" s="155">
        <v>12.7</v>
      </c>
      <c r="BH56" s="138">
        <v>13.5</v>
      </c>
      <c r="BI56" s="174">
        <v>14.3</v>
      </c>
      <c r="BJ56" s="159">
        <v>11.399999999999999</v>
      </c>
      <c r="BK56" s="159">
        <v>12.2</v>
      </c>
      <c r="BL56" s="159">
        <v>13</v>
      </c>
      <c r="BM56" s="159">
        <v>10.799999999999999</v>
      </c>
      <c r="BN56" s="132">
        <v>11.6</v>
      </c>
      <c r="BO56" s="159">
        <v>12.4</v>
      </c>
      <c r="BP56" s="45">
        <f t="shared" si="15"/>
        <v>0.16300000000000001</v>
      </c>
      <c r="BQ56" s="119">
        <f>+'[1]Under 5'!AM56+'[1]5 through 17'!AM56</f>
        <v>1393946</v>
      </c>
      <c r="BR56" s="81">
        <f>'Children in Poverty (2)'!BQ56*BP56</f>
        <v>227213.198</v>
      </c>
      <c r="BS56" s="45">
        <f t="shared" si="16"/>
        <v>0.12</v>
      </c>
      <c r="BT56" s="119">
        <f>+'[1]Under 5'!AH56+'[1]5 through 17'!AH56</f>
        <v>1429298</v>
      </c>
      <c r="BU56" s="146">
        <f>'Children in Poverty (2)'!BT56*BS56</f>
        <v>171515.75999999998</v>
      </c>
      <c r="BV56" s="5"/>
      <c r="BW56" s="45">
        <f t="shared" ref="BW56:BW61" si="41">AY56/100</f>
        <v>0.152</v>
      </c>
      <c r="BX56" s="121">
        <f>+'[1]Under 5'!AN56+'[1]5 through 17'!AN56</f>
        <v>1390468</v>
      </c>
      <c r="BY56" s="146">
        <f>'Children in Poverty (2)'!BX56*BW56</f>
        <v>211351.136</v>
      </c>
      <c r="BZ56" s="45">
        <f t="shared" si="40"/>
        <v>0.13100000000000001</v>
      </c>
      <c r="CA56" s="119">
        <f>+'[1]Under 5'!AI56+'[1]5 through 17'!AI56</f>
        <v>1422845</v>
      </c>
      <c r="CB56" s="146">
        <f>'Children in Poverty (2)'!CA56*BZ56</f>
        <v>186392.69500000001</v>
      </c>
      <c r="CC56" s="5"/>
      <c r="CD56" s="42">
        <f t="shared" si="7"/>
        <v>0.14799999999999999</v>
      </c>
      <c r="CE56" s="119">
        <f>+'[1]Under 5'!AO56+'[1]5 through 17'!AO56</f>
        <v>1387087</v>
      </c>
      <c r="CF56" s="148">
        <f>'Children in Poverty (2)'!CE56*CD56</f>
        <v>205288.87599999999</v>
      </c>
      <c r="CG56" s="181">
        <f t="shared" si="8"/>
        <v>0.14300000000000002</v>
      </c>
      <c r="CH56" s="119">
        <f>+'[1]Under 5'!AJ56+'[1]5 through 17'!AJ56</f>
        <v>1415962</v>
      </c>
      <c r="CI56" s="146">
        <f>'Children in Poverty (2)'!CG56*CH56</f>
        <v>202482.56600000002</v>
      </c>
      <c r="CJ56" s="5"/>
      <c r="CK56" s="42">
        <f t="shared" si="17"/>
        <v>0.13600000000000001</v>
      </c>
      <c r="CL56" s="119">
        <f>+'[1]Under 5'!AP56+'[1]5 through 17'!AP56</f>
        <v>1378102</v>
      </c>
      <c r="CM56" s="148">
        <f>'Children in Poverty (2)'!CL56*CK56</f>
        <v>187421.872</v>
      </c>
      <c r="CN56" s="181">
        <f t="shared" si="18"/>
        <v>0.152</v>
      </c>
      <c r="CO56" s="119">
        <f>+'[1]Under 5'!AK56+'[1]5 through 17'!AK56</f>
        <v>1407240</v>
      </c>
      <c r="CP56" s="146">
        <f>'Children in Poverty (2)'!CO56*CN56</f>
        <v>213900.47999999998</v>
      </c>
      <c r="CQ56" s="10"/>
      <c r="CR56" s="42">
        <f t="shared" si="19"/>
        <v>0.13500000000000001</v>
      </c>
      <c r="CS56" s="119">
        <f>+'[1]Under 5'!AQ56+'[1]5 through 17'!AQ56</f>
        <v>1369955</v>
      </c>
      <c r="CT56" s="148">
        <f>'Children in Poverty (2)'!CS56*CR56</f>
        <v>184943.92500000002</v>
      </c>
      <c r="CU56" s="181">
        <f t="shared" si="20"/>
        <v>0.154</v>
      </c>
      <c r="CV56" s="119">
        <f>+'[1]Under 5'!AL56+'[1]5 through 17'!AL56</f>
        <v>1399417</v>
      </c>
      <c r="CW56" s="146">
        <f>'Children in Poverty (2)'!CV56*CU56</f>
        <v>215510.21799999999</v>
      </c>
      <c r="CX56" s="10"/>
      <c r="CY56" s="181">
        <f t="shared" si="21"/>
        <v>0.122</v>
      </c>
      <c r="CZ56" s="217">
        <f>+'[2]Under 5'!$AR56+'[2]5 through 17'!$AR56</f>
        <v>1364784</v>
      </c>
      <c r="DA56" s="146">
        <f>'Children in Poverty (2)'!CZ56*CY56</f>
        <v>166503.64799999999</v>
      </c>
      <c r="DB56" s="181">
        <f t="shared" si="22"/>
        <v>0.16300000000000001</v>
      </c>
      <c r="DC56" s="217">
        <f>+'[2]Under 5'!$AM56+'[2]5 through 17'!$AM56</f>
        <v>1393946</v>
      </c>
      <c r="DD56" s="146">
        <f>'Children in Poverty (2)'!DC56*DB56</f>
        <v>227213.198</v>
      </c>
      <c r="DE56" s="10"/>
      <c r="DF56" s="181">
        <f t="shared" si="23"/>
        <v>0.11599999999999999</v>
      </c>
      <c r="DG56" s="217">
        <f>+'[2]Under 5'!$AS56+'[2]5 through 17'!$AS56</f>
        <v>1352799</v>
      </c>
      <c r="DH56" s="146">
        <f>'Children in Poverty (2)'!DG56*DF56</f>
        <v>156924.68399999998</v>
      </c>
      <c r="DI56" s="181">
        <f t="shared" si="24"/>
        <v>0.152</v>
      </c>
      <c r="DJ56" s="217">
        <f>+'[2]Under 5'!$AN56+'[2]5 through 17'!$AN56</f>
        <v>1390468</v>
      </c>
      <c r="DK56" s="146">
        <f>'Children in Poverty (2)'!DJ56*DI56</f>
        <v>211351.136</v>
      </c>
      <c r="DL56" s="311">
        <f t="shared" si="3"/>
        <v>55697.438000000024</v>
      </c>
      <c r="DM56" s="311">
        <f t="shared" si="9"/>
        <v>24958.440999999992</v>
      </c>
      <c r="DN56" s="311">
        <f t="shared" si="4"/>
        <v>2806.3099999999686</v>
      </c>
      <c r="DO56" s="236">
        <f t="shared" si="25"/>
        <v>-6062.2600000000093</v>
      </c>
      <c r="DP56" s="236">
        <f t="shared" si="26"/>
        <v>-15862.062000000005</v>
      </c>
      <c r="DQ56" s="236">
        <f t="shared" si="0"/>
        <v>54426.452000000019</v>
      </c>
    </row>
    <row r="57" spans="1:121">
      <c r="A57" s="35" t="s">
        <v>61</v>
      </c>
      <c r="B57" s="92">
        <v>7.4</v>
      </c>
      <c r="C57" s="100">
        <v>9</v>
      </c>
      <c r="D57" s="92">
        <v>9.75</v>
      </c>
      <c r="E57" s="92">
        <v>10.5</v>
      </c>
      <c r="F57" s="92">
        <v>11.25</v>
      </c>
      <c r="G57" s="92">
        <v>12</v>
      </c>
      <c r="H57" s="92">
        <v>10</v>
      </c>
      <c r="I57" s="92">
        <v>8</v>
      </c>
      <c r="J57" s="92">
        <v>8</v>
      </c>
      <c r="K57" s="92">
        <v>10</v>
      </c>
      <c r="L57" s="92">
        <v>11</v>
      </c>
      <c r="M57" s="92">
        <v>6</v>
      </c>
      <c r="N57" s="99">
        <v>7.8</v>
      </c>
      <c r="O57" s="100">
        <v>7</v>
      </c>
      <c r="P57" s="92">
        <v>8</v>
      </c>
      <c r="Q57" s="100">
        <v>6.6</v>
      </c>
      <c r="R57" s="92">
        <v>8.3000000000000007</v>
      </c>
      <c r="S57" s="92">
        <v>10</v>
      </c>
      <c r="T57" s="100">
        <v>9.6999999999999993</v>
      </c>
      <c r="U57" s="92">
        <v>7.7</v>
      </c>
      <c r="V57" s="92">
        <v>11.7</v>
      </c>
      <c r="W57" s="100">
        <v>8</v>
      </c>
      <c r="X57" s="92">
        <v>9.4</v>
      </c>
      <c r="Y57" s="92">
        <v>10.8</v>
      </c>
      <c r="Z57" s="100">
        <v>8.1999999999999993</v>
      </c>
      <c r="AA57" s="92">
        <v>9.6</v>
      </c>
      <c r="AB57" s="92">
        <v>11</v>
      </c>
      <c r="AC57" s="100">
        <v>7.4</v>
      </c>
      <c r="AD57" s="92">
        <v>8.8000000000000007</v>
      </c>
      <c r="AE57" s="92">
        <v>10.199999999999999</v>
      </c>
      <c r="AF57" s="100">
        <v>7.7</v>
      </c>
      <c r="AG57" s="92">
        <v>9</v>
      </c>
      <c r="AH57" s="92">
        <v>10.3</v>
      </c>
      <c r="AI57" s="100">
        <v>9.9</v>
      </c>
      <c r="AJ57" s="92">
        <v>10.8</v>
      </c>
      <c r="AK57" s="92">
        <v>11.700000000000001</v>
      </c>
      <c r="AL57" s="100">
        <v>8.5</v>
      </c>
      <c r="AM57" s="92">
        <v>10</v>
      </c>
      <c r="AN57" s="92">
        <v>11.5</v>
      </c>
      <c r="AO57" s="100">
        <v>10.4</v>
      </c>
      <c r="AP57" s="92">
        <v>12</v>
      </c>
      <c r="AQ57" s="92">
        <v>13.6</v>
      </c>
      <c r="AR57" s="131">
        <v>13.5</v>
      </c>
      <c r="AS57" s="138">
        <v>15.6</v>
      </c>
      <c r="AT57" s="132">
        <v>17.7</v>
      </c>
      <c r="AU57" s="155">
        <f t="shared" si="38"/>
        <v>9.2999999999999989</v>
      </c>
      <c r="AV57" s="138">
        <v>10.199999999999999</v>
      </c>
      <c r="AW57" s="159">
        <f t="shared" si="39"/>
        <v>11.1</v>
      </c>
      <c r="AX57" s="155">
        <v>11.3</v>
      </c>
      <c r="AY57" s="138">
        <v>13</v>
      </c>
      <c r="AZ57" s="174">
        <v>14.7</v>
      </c>
      <c r="BA57" s="132">
        <v>9.3999999999999986</v>
      </c>
      <c r="BB57" s="132">
        <v>10.7</v>
      </c>
      <c r="BC57" s="132">
        <v>12</v>
      </c>
      <c r="BD57" s="155">
        <v>6.7</v>
      </c>
      <c r="BE57" s="138">
        <v>7.9</v>
      </c>
      <c r="BF57" s="174">
        <v>9.1</v>
      </c>
      <c r="BG57" s="155">
        <v>8.8000000000000007</v>
      </c>
      <c r="BH57" s="138">
        <v>10.3</v>
      </c>
      <c r="BI57" s="174">
        <v>11.8</v>
      </c>
      <c r="BJ57" s="159">
        <v>8.9</v>
      </c>
      <c r="BK57" s="159">
        <v>10.6</v>
      </c>
      <c r="BL57" s="159">
        <v>12.299999999999999</v>
      </c>
      <c r="BM57" s="159">
        <v>5.8999999999999995</v>
      </c>
      <c r="BN57" s="132">
        <v>7.1</v>
      </c>
      <c r="BO57" s="159">
        <v>8.2999999999999989</v>
      </c>
      <c r="BP57" s="45">
        <f t="shared" si="15"/>
        <v>0.10199999999999999</v>
      </c>
      <c r="BQ57" s="119">
        <f>+'[1]Under 5'!AM57+'[1]5 through 17'!AM57</f>
        <v>271122</v>
      </c>
      <c r="BR57" s="81">
        <f>'Children in Poverty (2)'!BQ57*BP57</f>
        <v>27654.444</v>
      </c>
      <c r="BS57" s="45">
        <f t="shared" si="16"/>
        <v>0.09</v>
      </c>
      <c r="BT57" s="119">
        <f>+'[1]Under 5'!AH57+'[1]5 through 17'!AH57</f>
        <v>295896</v>
      </c>
      <c r="BU57" s="146">
        <f>'Children in Poverty (2)'!BT57*BS57</f>
        <v>26630.639999999999</v>
      </c>
      <c r="BV57" s="5"/>
      <c r="BW57" s="45">
        <f t="shared" si="41"/>
        <v>0.13</v>
      </c>
      <c r="BX57" s="121">
        <f>+'[1]Under 5'!AN57+'[1]5 through 17'!AN57</f>
        <v>267141</v>
      </c>
      <c r="BY57" s="146">
        <f>'Children in Poverty (2)'!BX57*BW57</f>
        <v>34728.33</v>
      </c>
      <c r="BZ57" s="45">
        <f t="shared" si="40"/>
        <v>0.10800000000000001</v>
      </c>
      <c r="CA57" s="119">
        <f>+'[1]Under 5'!AI57+'[1]5 through 17'!AI57</f>
        <v>290761</v>
      </c>
      <c r="CB57" s="146">
        <f>'Children in Poverty (2)'!CA57*BZ57</f>
        <v>31402.188000000002</v>
      </c>
      <c r="CC57" s="5"/>
      <c r="CD57" s="42">
        <f t="shared" si="7"/>
        <v>0.107</v>
      </c>
      <c r="CE57" s="119">
        <f>+'[1]Under 5'!AO57+'[1]5 through 17'!AO57</f>
        <v>263998</v>
      </c>
      <c r="CF57" s="148">
        <f>'Children in Poverty (2)'!CE57*CD57</f>
        <v>28247.786</v>
      </c>
      <c r="CG57" s="181">
        <f t="shared" si="8"/>
        <v>0.1</v>
      </c>
      <c r="CH57" s="119">
        <f>+'[1]Under 5'!AJ57+'[1]5 through 17'!AJ57</f>
        <v>285702</v>
      </c>
      <c r="CI57" s="146">
        <f>'Children in Poverty (2)'!CG57*CH57</f>
        <v>28570.2</v>
      </c>
      <c r="CJ57" s="5"/>
      <c r="CK57" s="42">
        <f t="shared" si="17"/>
        <v>7.9000000000000001E-2</v>
      </c>
      <c r="CL57" s="119">
        <f>+'[1]Under 5'!AP57+'[1]5 through 17'!AP57</f>
        <v>260588</v>
      </c>
      <c r="CM57" s="148">
        <f>'Children in Poverty (2)'!CL57*CK57</f>
        <v>20586.452000000001</v>
      </c>
      <c r="CN57" s="181">
        <f t="shared" si="18"/>
        <v>0.12</v>
      </c>
      <c r="CO57" s="119">
        <f>+'[1]Under 5'!AK57+'[1]5 through 17'!AK57</f>
        <v>280486</v>
      </c>
      <c r="CP57" s="146">
        <f>'Children in Poverty (2)'!CO57*CN57</f>
        <v>33658.32</v>
      </c>
      <c r="CQ57" s="10"/>
      <c r="CR57" s="42">
        <f t="shared" si="19"/>
        <v>0.10300000000000001</v>
      </c>
      <c r="CS57" s="119">
        <f>+'[1]Under 5'!AQ57+'[1]5 through 17'!AQ57</f>
        <v>258773</v>
      </c>
      <c r="CT57" s="148">
        <f>'Children in Poverty (2)'!CS57*CR57</f>
        <v>26653.619000000002</v>
      </c>
      <c r="CU57" s="181">
        <f t="shared" si="20"/>
        <v>0.156</v>
      </c>
      <c r="CV57" s="119">
        <f>+'[1]Under 5'!AL57+'[1]5 through 17'!AL57</f>
        <v>275818</v>
      </c>
      <c r="CW57" s="146">
        <f>'Children in Poverty (2)'!CV57*CU57</f>
        <v>43027.608</v>
      </c>
      <c r="CX57" s="10"/>
      <c r="CY57" s="181">
        <f t="shared" si="21"/>
        <v>0.106</v>
      </c>
      <c r="CZ57" s="217">
        <f>+'[2]Under 5'!$AR57+'[2]5 through 17'!$AR57</f>
        <v>257787</v>
      </c>
      <c r="DA57" s="146">
        <f>'Children in Poverty (2)'!CZ57*CY57</f>
        <v>27325.421999999999</v>
      </c>
      <c r="DB57" s="181">
        <f t="shared" si="22"/>
        <v>0.10199999999999999</v>
      </c>
      <c r="DC57" s="217">
        <f>+'[2]Under 5'!$AM57+'[2]5 through 17'!$AM57</f>
        <v>271122</v>
      </c>
      <c r="DD57" s="146">
        <f>'Children in Poverty (2)'!DC57*DB57</f>
        <v>27654.444</v>
      </c>
      <c r="DE57" s="10"/>
      <c r="DF57" s="181">
        <f t="shared" si="23"/>
        <v>7.0999999999999994E-2</v>
      </c>
      <c r="DG57" s="217">
        <f>+'[2]Under 5'!$AS57+'[2]5 through 17'!$AS57</f>
        <v>255253</v>
      </c>
      <c r="DH57" s="146">
        <f>'Children in Poverty (2)'!DG57*DF57</f>
        <v>18122.963</v>
      </c>
      <c r="DI57" s="181">
        <f t="shared" si="24"/>
        <v>0.13</v>
      </c>
      <c r="DJ57" s="217">
        <f>+'[2]Under 5'!$AN57+'[2]5 through 17'!$AN57</f>
        <v>267141</v>
      </c>
      <c r="DK57" s="146">
        <f>'Children in Poverty (2)'!DJ57*DI57</f>
        <v>34728.33</v>
      </c>
      <c r="DL57" s="311">
        <f t="shared" si="3"/>
        <v>1023.8040000000001</v>
      </c>
      <c r="DM57" s="311">
        <f t="shared" si="9"/>
        <v>3326.1419999999998</v>
      </c>
      <c r="DN57" s="311">
        <f t="shared" si="4"/>
        <v>-322.41400000000067</v>
      </c>
      <c r="DO57" s="236">
        <f t="shared" si="25"/>
        <v>-6480.5440000000017</v>
      </c>
      <c r="DP57" s="236">
        <f t="shared" si="26"/>
        <v>7073.8860000000022</v>
      </c>
      <c r="DQ57" s="236">
        <f t="shared" si="0"/>
        <v>16605.367000000002</v>
      </c>
    </row>
    <row r="58" spans="1:121">
      <c r="A58" s="35" t="s">
        <v>62</v>
      </c>
      <c r="B58" s="92">
        <v>11.3</v>
      </c>
      <c r="C58" s="100">
        <v>13</v>
      </c>
      <c r="D58" s="92">
        <v>13.75</v>
      </c>
      <c r="E58" s="92">
        <v>14.5</v>
      </c>
      <c r="F58" s="92">
        <v>15.25</v>
      </c>
      <c r="G58" s="92">
        <v>16</v>
      </c>
      <c r="H58" s="92">
        <v>14.5</v>
      </c>
      <c r="I58" s="92">
        <v>13</v>
      </c>
      <c r="J58" s="92">
        <v>14</v>
      </c>
      <c r="K58" s="92">
        <v>15</v>
      </c>
      <c r="L58" s="92">
        <v>13</v>
      </c>
      <c r="M58" s="92">
        <v>10</v>
      </c>
      <c r="N58" s="99">
        <v>11.1</v>
      </c>
      <c r="O58" s="100">
        <v>11</v>
      </c>
      <c r="P58" s="92">
        <v>11</v>
      </c>
      <c r="Q58" s="100">
        <v>10.5</v>
      </c>
      <c r="R58" s="92">
        <v>11.7</v>
      </c>
      <c r="S58" s="92">
        <v>13</v>
      </c>
      <c r="T58" s="100">
        <v>11.8</v>
      </c>
      <c r="U58" s="92">
        <v>10.6</v>
      </c>
      <c r="V58" s="92">
        <v>13</v>
      </c>
      <c r="W58" s="100">
        <v>11.1</v>
      </c>
      <c r="X58" s="92">
        <v>11.8</v>
      </c>
      <c r="Y58" s="92">
        <v>12.5</v>
      </c>
      <c r="Z58" s="100">
        <v>11.2</v>
      </c>
      <c r="AA58" s="92">
        <v>11.8</v>
      </c>
      <c r="AB58" s="92">
        <v>12.4</v>
      </c>
      <c r="AC58" s="100">
        <v>11</v>
      </c>
      <c r="AD58" s="92">
        <v>11.6</v>
      </c>
      <c r="AE58" s="92">
        <v>12.2</v>
      </c>
      <c r="AF58" s="100">
        <v>11.9</v>
      </c>
      <c r="AG58" s="92">
        <v>12.5</v>
      </c>
      <c r="AH58" s="92">
        <v>13.1</v>
      </c>
      <c r="AI58" s="100">
        <v>12.6</v>
      </c>
      <c r="AJ58" s="92">
        <v>13.5</v>
      </c>
      <c r="AK58" s="92">
        <v>14.4</v>
      </c>
      <c r="AL58" s="100">
        <v>13.8</v>
      </c>
      <c r="AM58" s="92">
        <v>14.5</v>
      </c>
      <c r="AN58" s="92">
        <v>15.2</v>
      </c>
      <c r="AO58" s="100">
        <v>14</v>
      </c>
      <c r="AP58" s="92">
        <v>14.7</v>
      </c>
      <c r="AQ58" s="92">
        <v>15.399999999999999</v>
      </c>
      <c r="AR58" s="131">
        <v>14.8</v>
      </c>
      <c r="AS58" s="138">
        <v>15.4</v>
      </c>
      <c r="AT58" s="132">
        <v>16</v>
      </c>
      <c r="AU58" s="155">
        <f t="shared" si="38"/>
        <v>15.799999999999999</v>
      </c>
      <c r="AV58" s="138">
        <v>16.7</v>
      </c>
      <c r="AW58" s="159">
        <f t="shared" si="39"/>
        <v>17.599999999999998</v>
      </c>
      <c r="AX58" s="155">
        <v>15.3</v>
      </c>
      <c r="AY58" s="138">
        <v>15.9</v>
      </c>
      <c r="AZ58" s="174">
        <v>16.5</v>
      </c>
      <c r="BA58" s="132">
        <v>14.9</v>
      </c>
      <c r="BB58" s="132">
        <v>15.6</v>
      </c>
      <c r="BC58" s="132">
        <v>16.3</v>
      </c>
      <c r="BD58" s="155">
        <v>13.799999999999999</v>
      </c>
      <c r="BE58" s="138">
        <v>14.6</v>
      </c>
      <c r="BF58" s="174">
        <v>15.4</v>
      </c>
      <c r="BG58" s="155">
        <v>13.200000000000001</v>
      </c>
      <c r="BH58" s="138">
        <v>13.9</v>
      </c>
      <c r="BI58" s="174">
        <v>14.6</v>
      </c>
      <c r="BJ58" s="159">
        <v>12.899999999999999</v>
      </c>
      <c r="BK58" s="159">
        <v>13.7</v>
      </c>
      <c r="BL58" s="159">
        <v>14.5</v>
      </c>
      <c r="BM58" s="159">
        <v>11.600000000000001</v>
      </c>
      <c r="BN58" s="132">
        <v>12.3</v>
      </c>
      <c r="BO58" s="159">
        <v>13</v>
      </c>
      <c r="BP58" s="45">
        <f t="shared" si="15"/>
        <v>0.16699999999999998</v>
      </c>
      <c r="BQ58" s="119">
        <f>+'[1]Under 5'!AM58+'[1]5 through 17'!AM58</f>
        <v>2022117</v>
      </c>
      <c r="BR58" s="81">
        <f>'Children in Poverty (2)'!BQ58*BP58</f>
        <v>337693.53899999999</v>
      </c>
      <c r="BS58" s="45">
        <f t="shared" si="16"/>
        <v>0.125</v>
      </c>
      <c r="BT58" s="119">
        <f>+'[1]Under 5'!AH58+'[1]5 through 17'!AH58</f>
        <v>2077170</v>
      </c>
      <c r="BU58" s="146">
        <f>'Children in Poverty (2)'!BT58*BS58</f>
        <v>259646.25</v>
      </c>
      <c r="BV58" s="5"/>
      <c r="BW58" s="45">
        <f t="shared" si="41"/>
        <v>0.159</v>
      </c>
      <c r="BX58" s="121">
        <f>+'[1]Under 5'!AN58+'[1]5 through 17'!AN58</f>
        <v>2012081</v>
      </c>
      <c r="BY58" s="146">
        <f>'Children in Poverty (2)'!BX58*BW58</f>
        <v>319920.87900000002</v>
      </c>
      <c r="BZ58" s="45">
        <f t="shared" si="40"/>
        <v>0.13500000000000001</v>
      </c>
      <c r="CA58" s="119">
        <f>+'[1]Under 5'!AI58+'[1]5 through 17'!AI58</f>
        <v>2069591</v>
      </c>
      <c r="CB58" s="146">
        <f>'Children in Poverty (2)'!CA58*BZ58</f>
        <v>279394.78500000003</v>
      </c>
      <c r="CC58" s="5"/>
      <c r="CD58" s="42">
        <f t="shared" si="7"/>
        <v>0.156</v>
      </c>
      <c r="CE58" s="119">
        <f>+'[1]Under 5'!AO58+'[1]5 through 17'!AO58</f>
        <v>1998821</v>
      </c>
      <c r="CF58" s="148">
        <f>'Children in Poverty (2)'!CE58*CD58</f>
        <v>311816.076</v>
      </c>
      <c r="CG58" s="181">
        <f t="shared" si="8"/>
        <v>0.14499999999999999</v>
      </c>
      <c r="CH58" s="119">
        <f>+'[1]Under 5'!AJ58+'[1]5 through 17'!AJ58</f>
        <v>2062013</v>
      </c>
      <c r="CI58" s="146">
        <f>'Children in Poverty (2)'!CG58*CH58</f>
        <v>298991.88499999995</v>
      </c>
      <c r="CJ58" s="5"/>
      <c r="CK58" s="42">
        <f t="shared" si="17"/>
        <v>0.14599999999999999</v>
      </c>
      <c r="CL58" s="119">
        <f>+'[1]Under 5'!AP58+'[1]5 through 17'!AP58</f>
        <v>1984752</v>
      </c>
      <c r="CM58" s="148">
        <f>'Children in Poverty (2)'!CL58*CK58</f>
        <v>289773.79199999996</v>
      </c>
      <c r="CN58" s="181">
        <f t="shared" si="18"/>
        <v>0.14699999999999999</v>
      </c>
      <c r="CO58" s="119">
        <f>+'[1]Under 5'!AK58+'[1]5 through 17'!AK58</f>
        <v>2049453</v>
      </c>
      <c r="CP58" s="146">
        <f>'Children in Poverty (2)'!CO58*CN58</f>
        <v>301269.59099999996</v>
      </c>
      <c r="CQ58" s="10"/>
      <c r="CR58" s="42">
        <f t="shared" si="19"/>
        <v>0.13900000000000001</v>
      </c>
      <c r="CS58" s="119">
        <f>+'[1]Under 5'!AQ58+'[1]5 through 17'!AQ58</f>
        <v>1979018</v>
      </c>
      <c r="CT58" s="148">
        <f>'Children in Poverty (2)'!CS58*CR58</f>
        <v>275083.50200000004</v>
      </c>
      <c r="CU58" s="181">
        <f t="shared" si="20"/>
        <v>0.154</v>
      </c>
      <c r="CV58" s="119">
        <f>+'[1]Under 5'!AL58+'[1]5 through 17'!AL58</f>
        <v>2035106</v>
      </c>
      <c r="CW58" s="146">
        <f>'Children in Poverty (2)'!CV58*CU58</f>
        <v>313406.32400000002</v>
      </c>
      <c r="CX58" s="10"/>
      <c r="CY58" s="181">
        <f t="shared" si="21"/>
        <v>0.13699999999999998</v>
      </c>
      <c r="CZ58" s="217">
        <f>+'[2]Under 5'!$AR58+'[2]5 through 17'!$AR58</f>
        <v>1951181</v>
      </c>
      <c r="DA58" s="146">
        <f>'Children in Poverty (2)'!CZ58*CY58</f>
        <v>267311.79699999996</v>
      </c>
      <c r="DB58" s="181">
        <f t="shared" si="22"/>
        <v>0.16699999999999998</v>
      </c>
      <c r="DC58" s="217">
        <f>+'[2]Under 5'!$AM58+'[2]5 through 17'!$AM58</f>
        <v>2022117</v>
      </c>
      <c r="DD58" s="146">
        <f>'Children in Poverty (2)'!DC58*DB58</f>
        <v>337693.53899999999</v>
      </c>
      <c r="DE58" s="10"/>
      <c r="DF58" s="181">
        <f t="shared" si="23"/>
        <v>0.12300000000000001</v>
      </c>
      <c r="DG58" s="217">
        <f>+'[2]Under 5'!$AS58+'[2]5 through 17'!$AS58</f>
        <v>1938566</v>
      </c>
      <c r="DH58" s="146">
        <f>'Children in Poverty (2)'!DG58*DF58</f>
        <v>238443.61800000002</v>
      </c>
      <c r="DI58" s="181">
        <f t="shared" si="24"/>
        <v>0.159</v>
      </c>
      <c r="DJ58" s="217">
        <f>+'[2]Under 5'!$AN58+'[2]5 through 17'!$AN58</f>
        <v>2012081</v>
      </c>
      <c r="DK58" s="146">
        <f>'Children in Poverty (2)'!DJ58*DI58</f>
        <v>319920.87900000002</v>
      </c>
      <c r="DL58" s="311">
        <f t="shared" si="3"/>
        <v>78047.28899999999</v>
      </c>
      <c r="DM58" s="311">
        <f t="shared" si="9"/>
        <v>40526.093999999983</v>
      </c>
      <c r="DN58" s="311">
        <f t="shared" si="4"/>
        <v>12824.19100000005</v>
      </c>
      <c r="DO58" s="236">
        <f t="shared" si="25"/>
        <v>-8104.8030000000144</v>
      </c>
      <c r="DP58" s="236">
        <f t="shared" si="26"/>
        <v>-17772.659999999974</v>
      </c>
      <c r="DQ58" s="236">
        <f t="shared" si="0"/>
        <v>81477.260999999999</v>
      </c>
    </row>
    <row r="59" spans="1:121">
      <c r="A59" s="35" t="s">
        <v>63</v>
      </c>
      <c r="B59" s="92">
        <v>19.100000000000001</v>
      </c>
      <c r="C59" s="100">
        <v>20</v>
      </c>
      <c r="D59" s="92">
        <v>21.75</v>
      </c>
      <c r="E59" s="92">
        <v>23.5</v>
      </c>
      <c r="F59" s="92">
        <v>25.25</v>
      </c>
      <c r="G59" s="92">
        <v>27</v>
      </c>
      <c r="H59" s="92">
        <v>26</v>
      </c>
      <c r="I59" s="92">
        <v>25</v>
      </c>
      <c r="J59" s="92">
        <v>25</v>
      </c>
      <c r="K59" s="92">
        <v>25</v>
      </c>
      <c r="L59" s="92">
        <v>23</v>
      </c>
      <c r="M59" s="92">
        <v>19</v>
      </c>
      <c r="N59" s="99">
        <v>20</v>
      </c>
      <c r="O59" s="100">
        <v>19</v>
      </c>
      <c r="P59" s="92">
        <v>19</v>
      </c>
      <c r="Q59" s="100">
        <v>18.399999999999999</v>
      </c>
      <c r="R59" s="92">
        <v>19.399999999999999</v>
      </c>
      <c r="S59" s="92">
        <v>20.399999999999999</v>
      </c>
      <c r="T59" s="100">
        <v>20.7</v>
      </c>
      <c r="U59" s="92">
        <v>19.8</v>
      </c>
      <c r="V59" s="92">
        <v>21.6</v>
      </c>
      <c r="W59" s="100">
        <v>18.8</v>
      </c>
      <c r="X59" s="92">
        <v>19.399999999999999</v>
      </c>
      <c r="Y59" s="92">
        <v>20</v>
      </c>
      <c r="Z59" s="100">
        <v>19.5</v>
      </c>
      <c r="AA59" s="92">
        <v>20</v>
      </c>
      <c r="AB59" s="92">
        <v>20.5</v>
      </c>
      <c r="AC59" s="100">
        <v>18.899999999999999</v>
      </c>
      <c r="AD59" s="92">
        <v>19.399999999999999</v>
      </c>
      <c r="AE59" s="92">
        <v>19.899999999999999</v>
      </c>
      <c r="AF59" s="100">
        <v>18.700000000000003</v>
      </c>
      <c r="AG59" s="92">
        <v>19.100000000000001</v>
      </c>
      <c r="AH59" s="92">
        <v>19.5</v>
      </c>
      <c r="AI59" s="100">
        <v>19.100000000000001</v>
      </c>
      <c r="AJ59" s="92">
        <v>20</v>
      </c>
      <c r="AK59" s="92">
        <v>20.9</v>
      </c>
      <c r="AL59" s="100">
        <v>20.7</v>
      </c>
      <c r="AM59" s="92">
        <v>21.2</v>
      </c>
      <c r="AN59" s="92">
        <v>21.7</v>
      </c>
      <c r="AO59" s="100">
        <v>22.1</v>
      </c>
      <c r="AP59" s="92">
        <v>22.6</v>
      </c>
      <c r="AQ59" s="92">
        <v>23.1</v>
      </c>
      <c r="AR59" s="131">
        <v>22.400000000000002</v>
      </c>
      <c r="AS59" s="138">
        <v>22.8</v>
      </c>
      <c r="AT59" s="132">
        <v>23.2</v>
      </c>
      <c r="AU59" s="155">
        <f t="shared" si="38"/>
        <v>21.900000000000002</v>
      </c>
      <c r="AV59" s="138">
        <v>22.8</v>
      </c>
      <c r="AW59" s="159">
        <f t="shared" si="39"/>
        <v>23.7</v>
      </c>
      <c r="AX59" s="155">
        <v>22</v>
      </c>
      <c r="AY59" s="138">
        <v>22.6</v>
      </c>
      <c r="AZ59" s="174">
        <v>23.200000000000003</v>
      </c>
      <c r="BA59" s="132">
        <v>21.4</v>
      </c>
      <c r="BB59" s="132">
        <v>22</v>
      </c>
      <c r="BC59" s="132">
        <v>22.6</v>
      </c>
      <c r="BD59" s="155">
        <v>20.2</v>
      </c>
      <c r="BE59" s="138">
        <v>20.7</v>
      </c>
      <c r="BF59" s="174">
        <v>21.2</v>
      </c>
      <c r="BG59" s="155">
        <v>19.099999999999998</v>
      </c>
      <c r="BH59" s="138">
        <v>19.7</v>
      </c>
      <c r="BI59" s="174">
        <v>20.3</v>
      </c>
      <c r="BJ59" s="159">
        <v>18</v>
      </c>
      <c r="BK59" s="159">
        <v>18.600000000000001</v>
      </c>
      <c r="BL59" s="159">
        <v>19.200000000000003</v>
      </c>
      <c r="BM59" s="159">
        <v>17.5</v>
      </c>
      <c r="BN59" s="132">
        <v>18.100000000000001</v>
      </c>
      <c r="BO59" s="159">
        <v>18.700000000000003</v>
      </c>
      <c r="BP59" s="45">
        <f t="shared" si="15"/>
        <v>0.22800000000000001</v>
      </c>
      <c r="BQ59" s="119">
        <f>+'[1]Under 5'!AM59+'[1]5 through 17'!AM59</f>
        <v>4239976</v>
      </c>
      <c r="BR59" s="81">
        <f>'Children in Poverty (2)'!BQ59*BP59</f>
        <v>966714.52800000005</v>
      </c>
      <c r="BS59" s="45">
        <f t="shared" si="16"/>
        <v>0.191</v>
      </c>
      <c r="BT59" s="119">
        <f>+'[1]Under 5'!AH59+'[1]5 through 17'!AH59</f>
        <v>4377432</v>
      </c>
      <c r="BU59" s="146">
        <f>'Children in Poverty (2)'!BT59*BS59</f>
        <v>836089.51199999999</v>
      </c>
      <c r="BV59" s="5"/>
      <c r="BW59" s="45">
        <f t="shared" si="41"/>
        <v>0.22600000000000001</v>
      </c>
      <c r="BX59" s="121">
        <f>+'[1]Under 5'!AN59+'[1]5 through 17'!AN59</f>
        <v>4228906</v>
      </c>
      <c r="BY59" s="146">
        <f>'Children in Poverty (2)'!BX59*BW59</f>
        <v>955732.75600000005</v>
      </c>
      <c r="BZ59" s="45">
        <f t="shared" si="40"/>
        <v>0.2</v>
      </c>
      <c r="CA59" s="119">
        <f>+'[1]Under 5'!AI59+'[1]5 through 17'!AI59</f>
        <v>4346160</v>
      </c>
      <c r="CB59" s="146">
        <f>'Children in Poverty (2)'!CA59*BZ59</f>
        <v>869232</v>
      </c>
      <c r="CC59" s="5"/>
      <c r="CD59" s="42">
        <f t="shared" si="7"/>
        <v>0.22</v>
      </c>
      <c r="CE59" s="119">
        <f>+'[1]Under 5'!AO59+'[1]5 through 17'!AO59</f>
        <v>4210817</v>
      </c>
      <c r="CF59" s="148">
        <f>'Children in Poverty (2)'!CE59*CD59</f>
        <v>926379.74</v>
      </c>
      <c r="CG59" s="181">
        <f t="shared" si="8"/>
        <v>0.21199999999999999</v>
      </c>
      <c r="CH59" s="119">
        <f>+'[1]Under 5'!AJ59+'[1]5 through 17'!AJ59</f>
        <v>4318033</v>
      </c>
      <c r="CI59" s="146">
        <f>'Children in Poverty (2)'!CG59*CH59</f>
        <v>915422.99599999993</v>
      </c>
      <c r="CJ59" s="5"/>
      <c r="CK59" s="42">
        <f t="shared" si="17"/>
        <v>0.20699999999999999</v>
      </c>
      <c r="CL59" s="119">
        <f>+'[1]Under 5'!AP59+'[1]5 through 17'!AP59</f>
        <v>4180559</v>
      </c>
      <c r="CM59" s="148">
        <f>'Children in Poverty (2)'!CL59*CK59</f>
        <v>865375.71299999999</v>
      </c>
      <c r="CN59" s="181">
        <f t="shared" si="18"/>
        <v>0.22600000000000001</v>
      </c>
      <c r="CO59" s="119">
        <f>+'[1]Under 5'!AK59+'[1]5 through 17'!AK59</f>
        <v>4294555</v>
      </c>
      <c r="CP59" s="146">
        <f>'Children in Poverty (2)'!CO59*CN59</f>
        <v>970569.43</v>
      </c>
      <c r="CQ59" s="10"/>
      <c r="CR59" s="42">
        <f t="shared" si="19"/>
        <v>0.19699999999999998</v>
      </c>
      <c r="CS59" s="119">
        <f>+'[1]Under 5'!AQ59+'[1]5 through 17'!AQ59</f>
        <v>4154497</v>
      </c>
      <c r="CT59" s="148">
        <f>'Children in Poverty (2)'!CS59*CR59</f>
        <v>818435.90899999987</v>
      </c>
      <c r="CU59" s="181">
        <f t="shared" si="20"/>
        <v>0.22800000000000001</v>
      </c>
      <c r="CV59" s="119">
        <f>+'[1]Under 5'!AL59+'[1]5 through 17'!AL59</f>
        <v>4264694</v>
      </c>
      <c r="CW59" s="146">
        <f>'Children in Poverty (2)'!CV59*CU59</f>
        <v>972350.23200000008</v>
      </c>
      <c r="CX59" s="10"/>
      <c r="CY59" s="181">
        <f t="shared" si="21"/>
        <v>0.18600000000000003</v>
      </c>
      <c r="CZ59" s="217">
        <f>+'[2]Under 5'!$AR59+'[2]5 through 17'!$AR59</f>
        <v>4070683</v>
      </c>
      <c r="DA59" s="146">
        <f>'Children in Poverty (2)'!CZ59*CY59</f>
        <v>757147.03800000006</v>
      </c>
      <c r="DB59" s="181">
        <f t="shared" si="22"/>
        <v>0.22800000000000001</v>
      </c>
      <c r="DC59" s="217">
        <f>+'[2]Under 5'!$AM59+'[2]5 through 17'!$AM59</f>
        <v>4239976</v>
      </c>
      <c r="DD59" s="146">
        <f>'Children in Poverty (2)'!DC59*DB59</f>
        <v>966714.52800000005</v>
      </c>
      <c r="DE59" s="10"/>
      <c r="DF59" s="181">
        <f t="shared" si="23"/>
        <v>0.18100000000000002</v>
      </c>
      <c r="DG59" s="217">
        <f>+'[2]Under 5'!$AS59+'[2]5 through 17'!$AS59</f>
        <v>4028289</v>
      </c>
      <c r="DH59" s="146">
        <f>'Children in Poverty (2)'!DG59*DF59</f>
        <v>729120.30900000012</v>
      </c>
      <c r="DI59" s="181">
        <f t="shared" si="24"/>
        <v>0.22600000000000001</v>
      </c>
      <c r="DJ59" s="217">
        <f>+'[2]Under 5'!$AN59+'[2]5 through 17'!$AN59</f>
        <v>4228906</v>
      </c>
      <c r="DK59" s="146">
        <f>'Children in Poverty (2)'!DJ59*DI59</f>
        <v>955732.75600000005</v>
      </c>
      <c r="DL59" s="311">
        <f t="shared" si="3"/>
        <v>130625.01600000006</v>
      </c>
      <c r="DM59" s="311">
        <f t="shared" si="9"/>
        <v>86500.756000000052</v>
      </c>
      <c r="DN59" s="311">
        <f t="shared" si="4"/>
        <v>10956.744000000064</v>
      </c>
      <c r="DO59" s="236">
        <f t="shared" si="25"/>
        <v>-29353.016000000061</v>
      </c>
      <c r="DP59" s="236">
        <f t="shared" si="26"/>
        <v>-10981.771999999997</v>
      </c>
      <c r="DQ59" s="236">
        <f t="shared" si="0"/>
        <v>226612.44699999993</v>
      </c>
    </row>
    <row r="60" spans="1:121">
      <c r="A60" s="35" t="s">
        <v>64</v>
      </c>
      <c r="B60" s="92">
        <v>15.7</v>
      </c>
      <c r="C60" s="100">
        <v>16</v>
      </c>
      <c r="D60" s="92">
        <v>17</v>
      </c>
      <c r="E60" s="92">
        <v>18</v>
      </c>
      <c r="F60" s="92">
        <v>19</v>
      </c>
      <c r="G60" s="92">
        <v>20</v>
      </c>
      <c r="H60" s="92">
        <v>18.5</v>
      </c>
      <c r="I60" s="92">
        <v>17</v>
      </c>
      <c r="J60" s="92">
        <v>17</v>
      </c>
      <c r="K60" s="92">
        <v>17</v>
      </c>
      <c r="L60" s="92">
        <v>17</v>
      </c>
      <c r="M60" s="92">
        <v>15</v>
      </c>
      <c r="N60" s="99">
        <v>14.7</v>
      </c>
      <c r="O60" s="100">
        <v>15</v>
      </c>
      <c r="P60" s="92">
        <v>15</v>
      </c>
      <c r="Q60" s="100">
        <v>14.6</v>
      </c>
      <c r="R60" s="92">
        <v>15.7</v>
      </c>
      <c r="S60" s="92">
        <v>16.8</v>
      </c>
      <c r="T60" s="100">
        <v>16.8</v>
      </c>
      <c r="U60" s="92">
        <v>15.7</v>
      </c>
      <c r="V60" s="92">
        <v>17.899999999999999</v>
      </c>
      <c r="W60" s="100">
        <v>16.2</v>
      </c>
      <c r="X60" s="92">
        <v>16.7</v>
      </c>
      <c r="Y60" s="92">
        <v>17.2</v>
      </c>
      <c r="Z60" s="100">
        <v>16.3</v>
      </c>
      <c r="AA60" s="92">
        <v>16.899999999999999</v>
      </c>
      <c r="AB60" s="92">
        <v>17.5</v>
      </c>
      <c r="AC60" s="100">
        <v>15.7</v>
      </c>
      <c r="AD60" s="92">
        <v>16.3</v>
      </c>
      <c r="AE60" s="92">
        <v>16.899999999999999</v>
      </c>
      <c r="AF60" s="100">
        <v>16.3</v>
      </c>
      <c r="AG60" s="92">
        <v>16.8</v>
      </c>
      <c r="AH60" s="92">
        <v>17.3</v>
      </c>
      <c r="AI60" s="100">
        <v>16.200000000000003</v>
      </c>
      <c r="AJ60" s="92">
        <v>17.100000000000001</v>
      </c>
      <c r="AK60" s="92">
        <v>18</v>
      </c>
      <c r="AL60" s="100">
        <v>18.5</v>
      </c>
      <c r="AM60" s="92">
        <v>19.100000000000001</v>
      </c>
      <c r="AN60" s="92">
        <v>19.700000000000003</v>
      </c>
      <c r="AO60" s="100">
        <v>18.900000000000002</v>
      </c>
      <c r="AP60" s="92">
        <v>19.600000000000001</v>
      </c>
      <c r="AQ60" s="92">
        <v>20.3</v>
      </c>
      <c r="AR60" s="131">
        <v>19.099999999999998</v>
      </c>
      <c r="AS60" s="138">
        <v>19.7</v>
      </c>
      <c r="AT60" s="132">
        <v>20.3</v>
      </c>
      <c r="AU60" s="155">
        <f t="shared" si="38"/>
        <v>18.5</v>
      </c>
      <c r="AV60" s="138">
        <v>19.399999999999999</v>
      </c>
      <c r="AW60" s="159">
        <f t="shared" si="39"/>
        <v>20.299999999999997</v>
      </c>
      <c r="AX60" s="155">
        <v>18.8</v>
      </c>
      <c r="AY60" s="138">
        <v>19.400000000000002</v>
      </c>
      <c r="AZ60" s="174">
        <v>20.000000000000004</v>
      </c>
      <c r="BA60" s="132">
        <v>18.8</v>
      </c>
      <c r="BB60" s="132">
        <v>19.400000000000002</v>
      </c>
      <c r="BC60" s="132">
        <v>20.000000000000004</v>
      </c>
      <c r="BD60" s="155">
        <v>17.899999999999999</v>
      </c>
      <c r="BE60" s="138">
        <v>18.5</v>
      </c>
      <c r="BF60" s="174">
        <v>19.100000000000001</v>
      </c>
      <c r="BG60" s="155">
        <v>16.399999999999999</v>
      </c>
      <c r="BH60" s="138">
        <v>17</v>
      </c>
      <c r="BI60" s="174">
        <v>17.600000000000001</v>
      </c>
      <c r="BJ60" s="159">
        <v>16.2</v>
      </c>
      <c r="BK60" s="159">
        <v>16.8</v>
      </c>
      <c r="BL60" s="159">
        <v>17.400000000000002</v>
      </c>
      <c r="BM60" s="159">
        <v>16.2</v>
      </c>
      <c r="BN60" s="132">
        <v>16.899999999999999</v>
      </c>
      <c r="BO60" s="159">
        <v>17.599999999999998</v>
      </c>
      <c r="BP60" s="45">
        <f t="shared" si="15"/>
        <v>0.19399999999999998</v>
      </c>
      <c r="BQ60" s="119">
        <f>+'[1]Under 5'!AM60+'[1]5 through 17'!AM60</f>
        <v>2715645</v>
      </c>
      <c r="BR60" s="81">
        <f>'Children in Poverty (2)'!BQ60*BP60</f>
        <v>526835.12999999989</v>
      </c>
      <c r="BS60" s="45">
        <f t="shared" si="16"/>
        <v>0.16800000000000001</v>
      </c>
      <c r="BT60" s="119">
        <f>+'[1]Under 5'!AH60+'[1]5 through 17'!AH60</f>
        <v>2822785</v>
      </c>
      <c r="BU60" s="146">
        <f>'Children in Poverty (2)'!BT60*BS60</f>
        <v>474227.88</v>
      </c>
      <c r="BV60" s="5"/>
      <c r="BW60" s="45">
        <f t="shared" si="41"/>
        <v>0.19400000000000003</v>
      </c>
      <c r="BX60" s="121">
        <f>+'[1]Under 5'!AN60+'[1]5 through 17'!AN60</f>
        <v>2700893</v>
      </c>
      <c r="BY60" s="146">
        <f>'Children in Poverty (2)'!BX60*BW60</f>
        <v>523973.24200000009</v>
      </c>
      <c r="BZ60" s="45">
        <f t="shared" si="40"/>
        <v>0.17100000000000001</v>
      </c>
      <c r="CA60" s="119">
        <f>+'[1]Under 5'!AI60+'[1]5 through 17'!AI60</f>
        <v>2804867</v>
      </c>
      <c r="CB60" s="146">
        <f>'Children in Poverty (2)'!CA60*BZ60</f>
        <v>479632.25700000004</v>
      </c>
      <c r="CC60" s="5"/>
      <c r="CD60" s="42">
        <f t="shared" si="7"/>
        <v>0.19400000000000003</v>
      </c>
      <c r="CE60" s="119">
        <f>+'[1]Under 5'!AO60+'[1]5 through 17'!AO60</f>
        <v>2690274</v>
      </c>
      <c r="CF60" s="148">
        <f>'Children in Poverty (2)'!CE60*CD60</f>
        <v>521913.15600000008</v>
      </c>
      <c r="CG60" s="181">
        <f t="shared" si="8"/>
        <v>0.191</v>
      </c>
      <c r="CH60" s="119">
        <f>+'[1]Under 5'!AJ60+'[1]5 through 17'!AJ60</f>
        <v>2785316</v>
      </c>
      <c r="CI60" s="146">
        <f>'Children in Poverty (2)'!CG60*CH60</f>
        <v>531995.35600000003</v>
      </c>
      <c r="CJ60" s="5"/>
      <c r="CK60" s="42">
        <f t="shared" si="17"/>
        <v>0.185</v>
      </c>
      <c r="CL60" s="119">
        <f>+'[1]Under 5'!AP60+'[1]5 through 17'!AP60</f>
        <v>2674805</v>
      </c>
      <c r="CM60" s="148">
        <f>'Children in Poverty (2)'!CL60*CK60</f>
        <v>494838.92499999999</v>
      </c>
      <c r="CN60" s="181">
        <f t="shared" si="18"/>
        <v>0.19600000000000001</v>
      </c>
      <c r="CO60" s="119">
        <f>+'[1]Under 5'!AK60+'[1]5 through 17'!AK60</f>
        <v>2761343</v>
      </c>
      <c r="CP60" s="146">
        <f>'Children in Poverty (2)'!CO60*CN60</f>
        <v>541223.228</v>
      </c>
      <c r="CQ60" s="10"/>
      <c r="CR60" s="42">
        <f t="shared" si="19"/>
        <v>0.17</v>
      </c>
      <c r="CS60" s="119">
        <f>+'[1]Under 5'!AQ60+'[1]5 through 17'!AQ60</f>
        <v>2664515</v>
      </c>
      <c r="CT60" s="148">
        <f>'Children in Poverty (2)'!CS60*CR60</f>
        <v>452967.55000000005</v>
      </c>
      <c r="CU60" s="181">
        <f t="shared" si="20"/>
        <v>0.19699999999999998</v>
      </c>
      <c r="CV60" s="119">
        <f>+'[1]Under 5'!AL60+'[1]5 through 17'!AL60</f>
        <v>2737905</v>
      </c>
      <c r="CW60" s="146">
        <f>'Children in Poverty (2)'!CV60*CU60</f>
        <v>539367.28499999992</v>
      </c>
      <c r="CX60" s="10"/>
      <c r="CY60" s="181">
        <f t="shared" si="21"/>
        <v>0.16800000000000001</v>
      </c>
      <c r="CZ60" s="217">
        <f>+'[2]Under 5'!$AR60+'[2]5 through 17'!$AR60</f>
        <v>2650621</v>
      </c>
      <c r="DA60" s="146">
        <f>'Children in Poverty (2)'!CZ60*CY60</f>
        <v>445304.32800000004</v>
      </c>
      <c r="DB60" s="181">
        <f t="shared" si="22"/>
        <v>0.19399999999999998</v>
      </c>
      <c r="DC60" s="217">
        <f>+'[2]Under 5'!$AM60+'[2]5 through 17'!$AM60</f>
        <v>2715645</v>
      </c>
      <c r="DD60" s="146">
        <f>'Children in Poverty (2)'!DC60*DB60</f>
        <v>526835.12999999989</v>
      </c>
      <c r="DE60" s="10"/>
      <c r="DF60" s="181">
        <f t="shared" si="23"/>
        <v>0.16899999999999998</v>
      </c>
      <c r="DG60" s="217">
        <f>+'[2]Under 5'!$AS60+'[2]5 through 17'!$AS60</f>
        <v>2634613</v>
      </c>
      <c r="DH60" s="146">
        <f>'Children in Poverty (2)'!DG60*DF60</f>
        <v>445249.59699999995</v>
      </c>
      <c r="DI60" s="181">
        <f t="shared" si="24"/>
        <v>0.19400000000000003</v>
      </c>
      <c r="DJ60" s="217">
        <f>+'[2]Under 5'!$AN60+'[2]5 through 17'!$AN60</f>
        <v>2700893</v>
      </c>
      <c r="DK60" s="146">
        <f>'Children in Poverty (2)'!DJ60*DI60</f>
        <v>523973.24200000009</v>
      </c>
      <c r="DL60" s="311">
        <f t="shared" si="3"/>
        <v>52607.249999999884</v>
      </c>
      <c r="DM60" s="311">
        <f t="shared" si="9"/>
        <v>44340.985000000044</v>
      </c>
      <c r="DN60" s="311">
        <f t="shared" si="4"/>
        <v>-10082.199999999953</v>
      </c>
      <c r="DO60" s="236">
        <f t="shared" si="25"/>
        <v>-2060.0860000000102</v>
      </c>
      <c r="DP60" s="236">
        <f t="shared" si="26"/>
        <v>-2861.8879999998026</v>
      </c>
      <c r="DQ60" s="236">
        <f t="shared" si="0"/>
        <v>78723.645000000135</v>
      </c>
    </row>
    <row r="61" spans="1:121">
      <c r="A61" s="35" t="s">
        <v>65</v>
      </c>
      <c r="B61" s="92">
        <v>13.8</v>
      </c>
      <c r="C61" s="100">
        <v>15</v>
      </c>
      <c r="D61" s="92">
        <v>16.5</v>
      </c>
      <c r="E61" s="92">
        <v>18</v>
      </c>
      <c r="F61" s="92">
        <v>19.5</v>
      </c>
      <c r="G61" s="92">
        <v>21</v>
      </c>
      <c r="H61" s="92">
        <v>19</v>
      </c>
      <c r="I61" s="92">
        <v>17</v>
      </c>
      <c r="J61" s="92">
        <v>18</v>
      </c>
      <c r="K61" s="92">
        <v>17</v>
      </c>
      <c r="L61" s="92">
        <v>16</v>
      </c>
      <c r="M61" s="92">
        <v>16</v>
      </c>
      <c r="N61" s="99">
        <v>16.899999999999999</v>
      </c>
      <c r="O61" s="100">
        <v>18</v>
      </c>
      <c r="P61" s="92">
        <v>15</v>
      </c>
      <c r="Q61" s="100">
        <v>14.4</v>
      </c>
      <c r="R61" s="92">
        <v>16.7</v>
      </c>
      <c r="S61" s="92">
        <v>18.899999999999999</v>
      </c>
      <c r="T61" s="100">
        <v>21</v>
      </c>
      <c r="U61" s="92">
        <v>18.399999999999999</v>
      </c>
      <c r="V61" s="92">
        <v>23.6</v>
      </c>
      <c r="W61" s="100">
        <v>17.2</v>
      </c>
      <c r="X61" s="92">
        <v>19.5</v>
      </c>
      <c r="Y61" s="92">
        <v>21.8</v>
      </c>
      <c r="Z61" s="100">
        <v>13.4</v>
      </c>
      <c r="AA61" s="92">
        <v>15.1</v>
      </c>
      <c r="AB61" s="92">
        <v>16.8</v>
      </c>
      <c r="AC61" s="100">
        <v>15.4</v>
      </c>
      <c r="AD61" s="92">
        <v>17.5</v>
      </c>
      <c r="AE61" s="92">
        <v>19.600000000000001</v>
      </c>
      <c r="AF61" s="100">
        <v>13.9</v>
      </c>
      <c r="AG61" s="92">
        <v>15.5</v>
      </c>
      <c r="AH61" s="92">
        <v>17.100000000000001</v>
      </c>
      <c r="AI61" s="100">
        <v>15.999999999999998</v>
      </c>
      <c r="AJ61" s="92">
        <v>16.899999999999999</v>
      </c>
      <c r="AK61" s="92">
        <v>17.799999999999997</v>
      </c>
      <c r="AL61" s="100">
        <v>16.8</v>
      </c>
      <c r="AM61" s="92">
        <v>19</v>
      </c>
      <c r="AN61" s="92">
        <v>21.2</v>
      </c>
      <c r="AO61" s="100">
        <v>20</v>
      </c>
      <c r="AP61" s="92">
        <v>21.9</v>
      </c>
      <c r="AQ61" s="92">
        <v>23.799999999999997</v>
      </c>
      <c r="AR61" s="131">
        <v>17.5</v>
      </c>
      <c r="AS61" s="138">
        <v>19.5</v>
      </c>
      <c r="AT61" s="132">
        <v>21.5</v>
      </c>
      <c r="AU61" s="155">
        <f t="shared" si="38"/>
        <v>20.6</v>
      </c>
      <c r="AV61" s="138">
        <v>21.5</v>
      </c>
      <c r="AW61" s="159">
        <f t="shared" si="39"/>
        <v>22.4</v>
      </c>
      <c r="AX61" s="155">
        <v>17.600000000000001</v>
      </c>
      <c r="AY61" s="138">
        <v>19.8</v>
      </c>
      <c r="AZ61" s="174">
        <v>22</v>
      </c>
      <c r="BA61" s="132">
        <v>17.100000000000001</v>
      </c>
      <c r="BB61" s="132">
        <v>19.400000000000002</v>
      </c>
      <c r="BC61" s="132">
        <v>21.700000000000003</v>
      </c>
      <c r="BD61" s="155">
        <v>14.9</v>
      </c>
      <c r="BE61" s="138">
        <v>17</v>
      </c>
      <c r="BF61" s="174">
        <v>19.100000000000001</v>
      </c>
      <c r="BG61" s="155">
        <v>14.200000000000001</v>
      </c>
      <c r="BH61" s="138">
        <v>16.600000000000001</v>
      </c>
      <c r="BI61" s="174">
        <v>19</v>
      </c>
      <c r="BJ61" s="159">
        <v>15.7</v>
      </c>
      <c r="BK61" s="159">
        <v>18</v>
      </c>
      <c r="BL61" s="159">
        <v>20.3</v>
      </c>
      <c r="BM61" s="159">
        <v>11.6</v>
      </c>
      <c r="BN61" s="132">
        <v>14</v>
      </c>
      <c r="BO61" s="159">
        <v>16.399999999999999</v>
      </c>
      <c r="BP61" s="45">
        <f t="shared" si="15"/>
        <v>0.215</v>
      </c>
      <c r="BQ61" s="119">
        <f>+'[1]Under 5'!AM61+'[1]5 through 17'!AM61</f>
        <v>213987</v>
      </c>
      <c r="BR61" s="81">
        <f>'Children in Poverty (2)'!BQ61*BP61</f>
        <v>46007.205000000002</v>
      </c>
      <c r="BS61" s="45">
        <f t="shared" si="16"/>
        <v>0.155</v>
      </c>
      <c r="BT61" s="119">
        <f>+'[1]Under 5'!AH61+'[1]5 through 17'!AH61</f>
        <v>230124</v>
      </c>
      <c r="BU61" s="146">
        <f>'Children in Poverty (2)'!BT61*BS61</f>
        <v>35669.22</v>
      </c>
      <c r="BV61" s="5"/>
      <c r="BW61" s="45">
        <f t="shared" si="41"/>
        <v>0.19800000000000001</v>
      </c>
      <c r="BX61" s="121">
        <f>+'[1]Under 5'!AN61+'[1]5 through 17'!AN61</f>
        <v>212852</v>
      </c>
      <c r="BY61" s="146">
        <f>'Children in Poverty (2)'!BX61*BW61</f>
        <v>42144.696000000004</v>
      </c>
      <c r="BZ61" s="45">
        <f t="shared" si="40"/>
        <v>0.16899999999999998</v>
      </c>
      <c r="CA61" s="119">
        <f>+'[1]Under 5'!AI61+'[1]5 through 17'!AI61</f>
        <v>226045</v>
      </c>
      <c r="CB61" s="146">
        <f>'Children in Poverty (2)'!CA61*BZ61</f>
        <v>38201.604999999996</v>
      </c>
      <c r="CC61" s="5"/>
      <c r="CD61" s="42">
        <f t="shared" si="7"/>
        <v>0.19400000000000003</v>
      </c>
      <c r="CE61" s="119">
        <f>+'[1]Under 5'!AO61+'[1]5 through 17'!AO61</f>
        <v>211044</v>
      </c>
      <c r="CF61" s="148">
        <f>'Children in Poverty (2)'!CE61*CD61</f>
        <v>40942.536000000007</v>
      </c>
      <c r="CG61" s="181">
        <f t="shared" si="8"/>
        <v>0.19</v>
      </c>
      <c r="CH61" s="119">
        <f>+'[1]Under 5'!AJ61+'[1]5 through 17'!AJ61</f>
        <v>223088</v>
      </c>
      <c r="CI61" s="146">
        <f>'Children in Poverty (2)'!CG61*CH61</f>
        <v>42386.720000000001</v>
      </c>
      <c r="CJ61" s="5"/>
      <c r="CK61" s="42">
        <f t="shared" si="17"/>
        <v>0.17</v>
      </c>
      <c r="CL61" s="119">
        <f>+'[1]Under 5'!AP61+'[1]5 through 17'!AP61</f>
        <v>208381</v>
      </c>
      <c r="CM61" s="148">
        <f>'Children in Poverty (2)'!CL61*CK61</f>
        <v>35424.770000000004</v>
      </c>
      <c r="CN61" s="181">
        <f t="shared" si="18"/>
        <v>0.21899999999999997</v>
      </c>
      <c r="CO61" s="119">
        <f>+'[1]Under 5'!AK61+'[1]5 through 17'!AK61</f>
        <v>219783</v>
      </c>
      <c r="CP61" s="146">
        <f>'Children in Poverty (2)'!CO61*CN61</f>
        <v>48132.476999999992</v>
      </c>
      <c r="CQ61" s="10"/>
      <c r="CR61" s="42">
        <f t="shared" si="19"/>
        <v>0.16600000000000001</v>
      </c>
      <c r="CS61" s="119">
        <f>+'[1]Under 5'!AQ61+'[1]5 through 17'!AQ61</f>
        <v>207332</v>
      </c>
      <c r="CT61" s="148">
        <f>'Children in Poverty (2)'!CS61*CR61</f>
        <v>34417.112000000001</v>
      </c>
      <c r="CU61" s="181">
        <f t="shared" si="20"/>
        <v>0.19500000000000001</v>
      </c>
      <c r="CV61" s="119">
        <f>+'[1]Under 5'!AL61+'[1]5 through 17'!AL61</f>
        <v>216591</v>
      </c>
      <c r="CW61" s="146">
        <f>'Children in Poverty (2)'!CV61*CU61</f>
        <v>42235.245000000003</v>
      </c>
      <c r="CX61" s="10"/>
      <c r="CY61" s="181">
        <f t="shared" si="21"/>
        <v>0.18</v>
      </c>
      <c r="CZ61" s="217">
        <f>+'[2]Under 5'!$AR61+'[2]5 through 17'!$AR61</f>
        <v>205971</v>
      </c>
      <c r="DA61" s="146">
        <f>'Children in Poverty (2)'!CZ61*CY61</f>
        <v>37074.78</v>
      </c>
      <c r="DB61" s="181">
        <f t="shared" si="22"/>
        <v>0.215</v>
      </c>
      <c r="DC61" s="217">
        <f>+'[2]Under 5'!$AM61+'[2]5 through 17'!$AM61</f>
        <v>213987</v>
      </c>
      <c r="DD61" s="146">
        <f>'Children in Poverty (2)'!DC61*DB61</f>
        <v>46007.205000000002</v>
      </c>
      <c r="DE61" s="10"/>
      <c r="DF61" s="181">
        <f t="shared" si="23"/>
        <v>0.14000000000000001</v>
      </c>
      <c r="DG61" s="217">
        <f>+'[2]Under 5'!$AS61+'[2]5 through 17'!$AS61</f>
        <v>204484</v>
      </c>
      <c r="DH61" s="146">
        <f>'Children in Poverty (2)'!DG61*DF61</f>
        <v>28627.760000000002</v>
      </c>
      <c r="DI61" s="181">
        <f t="shared" si="24"/>
        <v>0.19800000000000001</v>
      </c>
      <c r="DJ61" s="217">
        <f>+'[2]Under 5'!$AN61+'[2]5 through 17'!$AN61</f>
        <v>212852</v>
      </c>
      <c r="DK61" s="146">
        <f>'Children in Poverty (2)'!DJ61*DI61</f>
        <v>42144.696000000004</v>
      </c>
      <c r="DL61" s="311">
        <f t="shared" si="3"/>
        <v>10337.985000000001</v>
      </c>
      <c r="DM61" s="311">
        <f t="shared" si="9"/>
        <v>3943.0910000000076</v>
      </c>
      <c r="DN61" s="311">
        <f t="shared" si="4"/>
        <v>-1444.1839999999938</v>
      </c>
      <c r="DO61" s="236">
        <f t="shared" si="25"/>
        <v>-1202.1599999999962</v>
      </c>
      <c r="DP61" s="236">
        <f t="shared" si="26"/>
        <v>-3862.5089999999982</v>
      </c>
      <c r="DQ61" s="236">
        <f t="shared" si="0"/>
        <v>13516.936000000002</v>
      </c>
    </row>
    <row r="62" spans="1:121">
      <c r="A62" s="35" t="s">
        <v>66</v>
      </c>
      <c r="B62" s="92">
        <v>12</v>
      </c>
      <c r="C62" s="100">
        <v>15</v>
      </c>
      <c r="D62" s="92">
        <v>15.5</v>
      </c>
      <c r="E62" s="92">
        <v>16</v>
      </c>
      <c r="F62" s="92">
        <v>16.5</v>
      </c>
      <c r="G62" s="92">
        <v>17</v>
      </c>
      <c r="H62" s="92">
        <v>15.5</v>
      </c>
      <c r="I62" s="92">
        <v>14</v>
      </c>
      <c r="J62" s="92">
        <v>15</v>
      </c>
      <c r="K62" s="92">
        <v>13</v>
      </c>
      <c r="L62" s="92">
        <v>13</v>
      </c>
      <c r="M62" s="92">
        <v>13</v>
      </c>
      <c r="N62" s="99">
        <v>11.4</v>
      </c>
      <c r="O62" s="100">
        <v>15</v>
      </c>
      <c r="P62" s="92">
        <v>10</v>
      </c>
      <c r="Q62" s="100">
        <v>9.6</v>
      </c>
      <c r="R62" s="92">
        <v>11.7</v>
      </c>
      <c r="S62" s="92">
        <v>13.8</v>
      </c>
      <c r="T62" s="100">
        <v>11.7</v>
      </c>
      <c r="U62" s="92">
        <v>9.6999999999999993</v>
      </c>
      <c r="V62" s="92">
        <v>13.7</v>
      </c>
      <c r="W62" s="100">
        <v>12.9</v>
      </c>
      <c r="X62" s="92">
        <v>15.4</v>
      </c>
      <c r="Y62" s="92">
        <v>17.899999999999999</v>
      </c>
      <c r="Z62" s="100">
        <v>11.4</v>
      </c>
      <c r="AA62" s="92">
        <v>13.2</v>
      </c>
      <c r="AB62" s="92">
        <v>15</v>
      </c>
      <c r="AC62" s="100">
        <v>10.6</v>
      </c>
      <c r="AD62" s="92">
        <v>12.4</v>
      </c>
      <c r="AE62" s="92">
        <v>14.2</v>
      </c>
      <c r="AF62" s="100">
        <v>11</v>
      </c>
      <c r="AG62" s="92">
        <v>13.2</v>
      </c>
      <c r="AH62" s="92">
        <v>15.399999999999999</v>
      </c>
      <c r="AI62" s="100">
        <v>12.4</v>
      </c>
      <c r="AJ62" s="92">
        <v>13.3</v>
      </c>
      <c r="AK62" s="92">
        <v>14.200000000000001</v>
      </c>
      <c r="AL62" s="100">
        <v>14.6</v>
      </c>
      <c r="AM62" s="92">
        <v>16.7</v>
      </c>
      <c r="AN62" s="92">
        <v>18.8</v>
      </c>
      <c r="AO62" s="100">
        <v>13</v>
      </c>
      <c r="AP62" s="92">
        <v>14.9</v>
      </c>
      <c r="AQ62" s="92">
        <v>16.8</v>
      </c>
      <c r="AR62" s="131">
        <v>13.5</v>
      </c>
      <c r="AS62" s="138">
        <v>15.5</v>
      </c>
      <c r="AT62" s="224">
        <v>17.5</v>
      </c>
      <c r="AU62" s="155">
        <f t="shared" si="38"/>
        <v>14.4</v>
      </c>
      <c r="AV62" s="138">
        <v>15.3</v>
      </c>
      <c r="AW62" s="174">
        <f t="shared" si="39"/>
        <v>16.2</v>
      </c>
      <c r="AX62" s="155">
        <v>13.700000000000001</v>
      </c>
      <c r="AY62" s="138">
        <v>15.8</v>
      </c>
      <c r="AZ62" s="174">
        <v>17.900000000000002</v>
      </c>
      <c r="BA62" s="132">
        <v>11</v>
      </c>
      <c r="BB62" s="132">
        <v>13.3</v>
      </c>
      <c r="BC62" s="132">
        <v>15.600000000000001</v>
      </c>
      <c r="BD62" s="155">
        <v>12.200000000000001</v>
      </c>
      <c r="BE62" s="138">
        <v>14.8</v>
      </c>
      <c r="BF62" s="174">
        <v>17.400000000000002</v>
      </c>
      <c r="BG62" s="155">
        <v>11.5</v>
      </c>
      <c r="BH62" s="138">
        <v>13.8</v>
      </c>
      <c r="BI62" s="174">
        <v>16.100000000000001</v>
      </c>
      <c r="BJ62" s="159">
        <v>10.199999999999999</v>
      </c>
      <c r="BK62" s="159">
        <v>12.1</v>
      </c>
      <c r="BL62" s="159">
        <v>14</v>
      </c>
      <c r="BM62" s="159">
        <v>8.3999999999999986</v>
      </c>
      <c r="BN62" s="132">
        <v>10.199999999999999</v>
      </c>
      <c r="BO62" s="159">
        <v>12</v>
      </c>
      <c r="BP62" s="45">
        <f t="shared" si="15"/>
        <v>0.153</v>
      </c>
      <c r="BQ62" s="119">
        <f>+'[1]Under 5'!AM62+'[1]5 through 17'!AM62</f>
        <v>122701</v>
      </c>
      <c r="BR62" s="81">
        <f>'Children in Poverty (2)'!BQ62*BP62</f>
        <v>18773.253000000001</v>
      </c>
      <c r="BS62" s="45">
        <f t="shared" si="16"/>
        <v>0.13200000000000001</v>
      </c>
      <c r="BT62" s="119">
        <f>+'[1]Under 5'!AH62+'[1]5 through 17'!AH62</f>
        <v>132466</v>
      </c>
      <c r="BU62" s="146">
        <f>'Children in Poverty (2)'!BT62*BS62</f>
        <v>17485.512000000002</v>
      </c>
      <c r="BV62" s="5"/>
      <c r="BW62" s="45">
        <f>AY62/100</f>
        <v>0.158</v>
      </c>
      <c r="BX62" s="121">
        <f>+'[1]Under 5'!AN62+'[1]5 through 17'!AN62</f>
        <v>121586</v>
      </c>
      <c r="BY62" s="146">
        <f>'Children in Poverty (2)'!BX62*BW62</f>
        <v>19210.588</v>
      </c>
      <c r="BZ62" s="45">
        <f t="shared" si="40"/>
        <v>0.13300000000000001</v>
      </c>
      <c r="CA62" s="119">
        <f>+'[1]Under 5'!AI62+'[1]5 through 17'!AI62</f>
        <v>130357</v>
      </c>
      <c r="CB62" s="146">
        <f>'Children in Poverty (2)'!CA62*BZ62</f>
        <v>17337.481</v>
      </c>
      <c r="CC62" s="5"/>
      <c r="CD62" s="42">
        <f t="shared" si="7"/>
        <v>0.13300000000000001</v>
      </c>
      <c r="CE62" s="119">
        <f>+'[1]Under 5'!AO62+'[1]5 through 17'!AO62</f>
        <v>119923</v>
      </c>
      <c r="CF62" s="148">
        <f>'Children in Poverty (2)'!CE62*CD62</f>
        <v>15949.759</v>
      </c>
      <c r="CG62" s="181">
        <f t="shared" si="8"/>
        <v>0.16699999999999998</v>
      </c>
      <c r="CH62" s="119">
        <f>+'[1]Under 5'!AJ62+'[1]5 through 17'!AJ62</f>
        <v>128601</v>
      </c>
      <c r="CI62" s="146">
        <f>'Children in Poverty (2)'!CG62*CH62</f>
        <v>21476.366999999998</v>
      </c>
      <c r="CJ62" s="5"/>
      <c r="CK62" s="42">
        <f t="shared" si="17"/>
        <v>0.14800000000000002</v>
      </c>
      <c r="CL62" s="119">
        <f>+'[1]Under 5'!AP62+'[1]5 through 17'!AP62</f>
        <v>118528</v>
      </c>
      <c r="CM62" s="148">
        <f>'Children in Poverty (2)'!CL62*CK62</f>
        <v>17542.144000000004</v>
      </c>
      <c r="CN62" s="181">
        <f t="shared" si="18"/>
        <v>0.14899999999999999</v>
      </c>
      <c r="CO62" s="119">
        <f>+'[1]Under 5'!AK62+'[1]5 through 17'!AK62</f>
        <v>126500</v>
      </c>
      <c r="CP62" s="146">
        <f>'Children in Poverty (2)'!CO62*CN62</f>
        <v>18848.5</v>
      </c>
      <c r="CQ62" s="10"/>
      <c r="CR62" s="42">
        <f t="shared" si="19"/>
        <v>0.13800000000000001</v>
      </c>
      <c r="CS62" s="119">
        <f>+'[1]Under 5'!AQ62+'[1]5 through 17'!AQ62</f>
        <v>116825</v>
      </c>
      <c r="CT62" s="148">
        <f>'Children in Poverty (2)'!CS62*CR62</f>
        <v>16121.850000000002</v>
      </c>
      <c r="CU62" s="181">
        <f t="shared" si="20"/>
        <v>0.155</v>
      </c>
      <c r="CV62" s="119">
        <f>+'[1]Under 5'!AL62+'[1]5 through 17'!AL62</f>
        <v>124555</v>
      </c>
      <c r="CW62" s="146">
        <f>'Children in Poverty (2)'!CV62*CU62</f>
        <v>19306.025000000001</v>
      </c>
      <c r="CX62" s="10"/>
      <c r="CY62" s="181">
        <f t="shared" si="21"/>
        <v>0.121</v>
      </c>
      <c r="CZ62" s="217">
        <f>+'[2]Under 5'!$AR62+'[2]5 through 17'!$AR62</f>
        <v>115394</v>
      </c>
      <c r="DA62" s="146">
        <f>'Children in Poverty (2)'!CZ62*CY62</f>
        <v>13962.673999999999</v>
      </c>
      <c r="DB62" s="181">
        <f t="shared" si="22"/>
        <v>0.153</v>
      </c>
      <c r="DC62" s="217">
        <f>+'[2]Under 5'!$AM62+'[2]5 through 17'!$AM62</f>
        <v>122701</v>
      </c>
      <c r="DD62" s="146">
        <f>'Children in Poverty (2)'!DC62*DB62</f>
        <v>18773.253000000001</v>
      </c>
      <c r="DE62" s="10"/>
      <c r="DF62" s="181">
        <f t="shared" si="23"/>
        <v>0.10199999999999999</v>
      </c>
      <c r="DG62" s="217">
        <f>+'[2]Under 5'!$AS62+'[2]5 through 17'!$AS62</f>
        <v>114005</v>
      </c>
      <c r="DH62" s="146">
        <f>'Children in Poverty (2)'!DG62*DF62</f>
        <v>11628.509999999998</v>
      </c>
      <c r="DI62" s="181">
        <f t="shared" si="24"/>
        <v>0.158</v>
      </c>
      <c r="DJ62" s="217">
        <f>+'[2]Under 5'!$AN62+'[2]5 through 17'!$AN62</f>
        <v>121586</v>
      </c>
      <c r="DK62" s="146">
        <f>'Children in Poverty (2)'!DJ62*DI62</f>
        <v>19210.588</v>
      </c>
      <c r="DL62" s="311">
        <f t="shared" si="3"/>
        <v>1287.7409999999982</v>
      </c>
      <c r="DM62" s="311">
        <f t="shared" si="9"/>
        <v>1873.107</v>
      </c>
      <c r="DN62" s="311">
        <f t="shared" si="4"/>
        <v>-5526.6079999999984</v>
      </c>
      <c r="DO62" s="236">
        <f t="shared" si="25"/>
        <v>-3260.8289999999997</v>
      </c>
      <c r="DP62" s="236">
        <f t="shared" si="26"/>
        <v>437.33499999999913</v>
      </c>
      <c r="DQ62" s="236">
        <f t="shared" si="0"/>
        <v>7582.0780000000013</v>
      </c>
    </row>
    <row r="63" spans="1:121" s="15" customFormat="1">
      <c r="A63" s="36" t="s">
        <v>67</v>
      </c>
      <c r="B63" s="111">
        <v>25.5</v>
      </c>
      <c r="C63" s="112">
        <v>24</v>
      </c>
      <c r="D63" s="111">
        <v>26.25</v>
      </c>
      <c r="E63" s="95">
        <v>28.5</v>
      </c>
      <c r="F63" s="111">
        <v>30.75</v>
      </c>
      <c r="G63" s="95">
        <v>33</v>
      </c>
      <c r="H63" s="111">
        <v>35</v>
      </c>
      <c r="I63" s="95">
        <v>37</v>
      </c>
      <c r="J63" s="111">
        <v>36</v>
      </c>
      <c r="K63" s="95">
        <v>34</v>
      </c>
      <c r="L63" s="95">
        <v>31</v>
      </c>
      <c r="M63" s="111"/>
      <c r="N63" s="113">
        <v>31.7</v>
      </c>
      <c r="O63" s="112"/>
      <c r="P63" s="111"/>
      <c r="Q63" s="114">
        <v>31.7</v>
      </c>
      <c r="R63" s="95">
        <v>35.6</v>
      </c>
      <c r="S63" s="95">
        <v>39.5</v>
      </c>
      <c r="T63" s="114">
        <v>33.9</v>
      </c>
      <c r="U63" s="95">
        <v>29.4</v>
      </c>
      <c r="V63" s="95">
        <v>38.4</v>
      </c>
      <c r="W63" s="114">
        <v>28.2</v>
      </c>
      <c r="X63" s="95">
        <v>32.200000000000003</v>
      </c>
      <c r="Y63" s="95">
        <v>36.200000000000003</v>
      </c>
      <c r="Z63" s="114">
        <v>29</v>
      </c>
      <c r="AA63" s="95">
        <v>32.6</v>
      </c>
      <c r="AB63" s="95">
        <v>36.200000000000003</v>
      </c>
      <c r="AC63" s="114">
        <v>19.100000000000001</v>
      </c>
      <c r="AD63" s="95">
        <v>22.7</v>
      </c>
      <c r="AE63" s="95">
        <v>26.3</v>
      </c>
      <c r="AF63" s="114">
        <v>22.099999999999998</v>
      </c>
      <c r="AG63" s="95">
        <v>25.9</v>
      </c>
      <c r="AH63" s="95">
        <v>29.7</v>
      </c>
      <c r="AI63" s="114">
        <v>28.5</v>
      </c>
      <c r="AJ63" s="95">
        <v>29.4</v>
      </c>
      <c r="AK63" s="95">
        <v>30.299999999999997</v>
      </c>
      <c r="AL63" s="114">
        <v>26.599999999999998</v>
      </c>
      <c r="AM63" s="95">
        <v>30.4</v>
      </c>
      <c r="AN63" s="95">
        <v>34.199999999999996</v>
      </c>
      <c r="AO63" s="114">
        <v>26.6</v>
      </c>
      <c r="AP63" s="95">
        <v>30.3</v>
      </c>
      <c r="AQ63" s="95">
        <v>34</v>
      </c>
      <c r="AR63" s="225">
        <v>23.2</v>
      </c>
      <c r="AS63" s="226">
        <v>26.5</v>
      </c>
      <c r="AT63" s="227">
        <v>29.8</v>
      </c>
      <c r="AU63" s="228">
        <f t="shared" si="38"/>
        <v>26.3</v>
      </c>
      <c r="AV63" s="226">
        <v>27.2</v>
      </c>
      <c r="AW63" s="229">
        <f t="shared" si="39"/>
        <v>28.099999999999998</v>
      </c>
      <c r="AX63" s="228">
        <v>22.4</v>
      </c>
      <c r="AY63" s="226">
        <v>26</v>
      </c>
      <c r="AZ63" s="229">
        <v>29.6</v>
      </c>
      <c r="BA63" s="34">
        <v>22.200000000000003</v>
      </c>
      <c r="BB63" s="34">
        <v>25.6</v>
      </c>
      <c r="BC63" s="34">
        <v>29</v>
      </c>
      <c r="BD63" s="228">
        <v>21.900000000000002</v>
      </c>
      <c r="BE63" s="226">
        <v>25.8</v>
      </c>
      <c r="BF63" s="229">
        <v>29.7</v>
      </c>
      <c r="BG63" s="228">
        <v>22.700000000000003</v>
      </c>
      <c r="BH63" s="226">
        <v>25.6</v>
      </c>
      <c r="BI63" s="229">
        <v>28.5</v>
      </c>
      <c r="BJ63" s="230">
        <v>18.600000000000001</v>
      </c>
      <c r="BK63" s="230">
        <v>23.1</v>
      </c>
      <c r="BL63" s="230">
        <v>27.6</v>
      </c>
      <c r="BM63" s="230">
        <v>15.2</v>
      </c>
      <c r="BN63" s="34">
        <v>18.899999999999999</v>
      </c>
      <c r="BO63" s="230">
        <v>22.599999999999998</v>
      </c>
      <c r="BP63" s="143">
        <f t="shared" si="15"/>
        <v>0.27200000000000002</v>
      </c>
      <c r="BQ63" s="144">
        <f>+'[1]Under 5'!AM63+'[1]5 through 17'!AM63</f>
        <v>111474</v>
      </c>
      <c r="BR63" s="80">
        <f>'Children in Poverty (2)'!BQ63*BP63</f>
        <v>30320.928000000004</v>
      </c>
      <c r="BS63" s="143">
        <f t="shared" si="16"/>
        <v>0.25900000000000001</v>
      </c>
      <c r="BT63" s="144">
        <f>+'[1]Under 5'!AH63+'[1]5 through 17'!AH63</f>
        <v>102275</v>
      </c>
      <c r="BU63" s="145">
        <f>'Children in Poverty (2)'!BT63*BS63</f>
        <v>26489.225000000002</v>
      </c>
      <c r="BV63" s="27"/>
      <c r="BW63" s="143">
        <f>AY63/100</f>
        <v>0.26</v>
      </c>
      <c r="BX63" s="118">
        <f>+'[1]Under 5'!AN63+'[1]5 through 17'!AN63</f>
        <v>115305</v>
      </c>
      <c r="BY63" s="179">
        <f>'Children in Poverty (2)'!BX63*BW63</f>
        <v>29979.3</v>
      </c>
      <c r="BZ63" s="143">
        <f t="shared" si="40"/>
        <v>0.29399999999999998</v>
      </c>
      <c r="CA63" s="144">
        <f>+'[1]Under 5'!AI63+'[1]5 through 17'!AI63</f>
        <v>102236</v>
      </c>
      <c r="CB63" s="179">
        <f>'Children in Poverty (2)'!CA63*BZ63</f>
        <v>30057.383999999998</v>
      </c>
      <c r="CC63" s="27"/>
      <c r="CD63" s="40">
        <f t="shared" si="7"/>
        <v>0.25600000000000001</v>
      </c>
      <c r="CE63" s="144">
        <f>+'[1]Under 5'!AO63+'[1]5 through 17'!AO63</f>
        <v>118107</v>
      </c>
      <c r="CF63" s="145">
        <f>'Children in Poverty (2)'!CE63*CD63</f>
        <v>30235.392</v>
      </c>
      <c r="CG63" s="156">
        <f t="shared" si="8"/>
        <v>0.30399999999999999</v>
      </c>
      <c r="CH63" s="144">
        <f>+'[1]Under 5'!AJ63+'[1]5 through 17'!AJ63</f>
        <v>101309</v>
      </c>
      <c r="CI63" s="145">
        <f>'Children in Poverty (2)'!CG63*CH63</f>
        <v>30797.935999999998</v>
      </c>
      <c r="CJ63" s="27"/>
      <c r="CK63" s="40">
        <f t="shared" si="17"/>
        <v>0.25800000000000001</v>
      </c>
      <c r="CL63" s="144">
        <f>+'[1]Under 5'!AP63+'[1]5 through 17'!AP63</f>
        <v>120893</v>
      </c>
      <c r="CM63" s="145">
        <f>'Children in Poverty (2)'!CL63*CK63</f>
        <v>31190.394</v>
      </c>
      <c r="CN63" s="156">
        <f t="shared" si="18"/>
        <v>0.30299999999999999</v>
      </c>
      <c r="CO63" s="144">
        <f>+'[1]Under 5'!AK63+'[1]5 through 17'!AK63</f>
        <v>103906</v>
      </c>
      <c r="CP63" s="145">
        <f>'Children in Poverty (2)'!CO63*CN63</f>
        <v>31483.518</v>
      </c>
      <c r="CQ63" s="226"/>
      <c r="CR63" s="40">
        <f t="shared" si="19"/>
        <v>0.25600000000000001</v>
      </c>
      <c r="CS63" s="144">
        <f>+'[1]Under 5'!AQ63+'[1]5 through 17'!AQ63</f>
        <v>124492</v>
      </c>
      <c r="CT63" s="145">
        <f>'Children in Poverty (2)'!CS63*CR63</f>
        <v>31869.952000000001</v>
      </c>
      <c r="CU63" s="156">
        <f t="shared" si="20"/>
        <v>0.26500000000000001</v>
      </c>
      <c r="CV63" s="144">
        <f>+'[1]Under 5'!AL63+'[1]5 through 17'!AL63</f>
        <v>107642</v>
      </c>
      <c r="CW63" s="145">
        <f>'Children in Poverty (2)'!CV63*CU63</f>
        <v>28525.13</v>
      </c>
      <c r="CX63" s="226"/>
      <c r="CY63" s="156">
        <f t="shared" si="21"/>
        <v>0.23100000000000001</v>
      </c>
      <c r="CZ63" s="223">
        <f>+'[2]Under 5'!$AR63+'[2]5 through 17'!$AR63</f>
        <v>126648</v>
      </c>
      <c r="DA63" s="145">
        <f>'Children in Poverty (2)'!CZ63*CY63</f>
        <v>29255.688000000002</v>
      </c>
      <c r="DB63" s="156">
        <f t="shared" si="22"/>
        <v>0.27200000000000002</v>
      </c>
      <c r="DC63" s="223">
        <f>+'[2]Under 5'!$AM63+'[2]5 through 17'!$AM63</f>
        <v>111474</v>
      </c>
      <c r="DD63" s="145">
        <f>'Children in Poverty (2)'!DC63*DB63</f>
        <v>30320.928000000004</v>
      </c>
      <c r="DE63" s="226"/>
      <c r="DF63" s="156">
        <f t="shared" si="23"/>
        <v>0.18899999999999997</v>
      </c>
      <c r="DG63" s="223">
        <f>+'[2]Under 5'!$AS63+'[2]5 through 17'!$AS63</f>
        <v>128168</v>
      </c>
      <c r="DH63" s="145">
        <f>'Children in Poverty (2)'!DG63*DF63</f>
        <v>24223.751999999997</v>
      </c>
      <c r="DI63" s="156">
        <f t="shared" si="24"/>
        <v>0.26</v>
      </c>
      <c r="DJ63" s="223">
        <f>+'[2]Under 5'!$AN63+'[2]5 through 17'!$AN63</f>
        <v>115305</v>
      </c>
      <c r="DK63" s="145">
        <f>'Children in Poverty (2)'!DJ63*DI63</f>
        <v>29979.3</v>
      </c>
      <c r="DL63" s="313">
        <f t="shared" si="3"/>
        <v>3831.7030000000013</v>
      </c>
      <c r="DM63" s="313">
        <f t="shared" si="9"/>
        <v>-78.083999999998923</v>
      </c>
      <c r="DN63" s="313">
        <f t="shared" si="4"/>
        <v>-562.54399999999805</v>
      </c>
      <c r="DO63" s="238">
        <f t="shared" si="25"/>
        <v>256.09200000000055</v>
      </c>
      <c r="DP63" s="238">
        <f t="shared" si="26"/>
        <v>-341.62800000000425</v>
      </c>
      <c r="DQ63" s="238">
        <f t="shared" si="0"/>
        <v>5755.5480000000025</v>
      </c>
    </row>
    <row r="64" spans="1:121">
      <c r="A64" s="290"/>
      <c r="B64" s="314"/>
      <c r="C64" s="10"/>
      <c r="D64" s="18"/>
      <c r="E64" s="18"/>
      <c r="F64" s="18"/>
      <c r="G64" s="315"/>
      <c r="H64" s="18"/>
      <c r="I64" s="316"/>
      <c r="J64" s="316"/>
      <c r="K64" s="316"/>
      <c r="L64" s="316"/>
      <c r="M64" s="316"/>
      <c r="N64" s="317"/>
      <c r="O64" s="10"/>
      <c r="P64" s="18"/>
      <c r="Q64" s="316"/>
      <c r="R64" s="166"/>
      <c r="S64" s="316"/>
      <c r="T64" s="316"/>
      <c r="U64" s="166"/>
      <c r="V64" s="316"/>
      <c r="W64" s="316"/>
      <c r="X64" s="166"/>
      <c r="Y64" s="316"/>
      <c r="Z64" s="316"/>
      <c r="AA64" s="166"/>
      <c r="AB64" s="316"/>
      <c r="AC64" s="316"/>
      <c r="AD64" s="166"/>
      <c r="AE64" s="316"/>
      <c r="AF64" s="316"/>
      <c r="AG64" s="166"/>
      <c r="AH64" s="316"/>
      <c r="AI64" s="316"/>
      <c r="AJ64" s="166"/>
      <c r="AK64" s="316"/>
      <c r="AL64" s="316"/>
      <c r="AM64" s="166"/>
      <c r="AN64" s="316"/>
      <c r="AO64" s="316"/>
      <c r="AP64" s="166"/>
      <c r="AQ64" s="31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316"/>
      <c r="BQ64" s="166"/>
      <c r="BR64" s="316"/>
      <c r="BS64" s="316"/>
      <c r="BT64" s="5"/>
      <c r="BU64" s="316"/>
      <c r="BV64" s="5"/>
      <c r="BW64" s="316"/>
      <c r="BX64" s="166"/>
      <c r="BY64" s="316"/>
      <c r="BZ64" s="316"/>
      <c r="CA64" s="5"/>
      <c r="CB64" s="316"/>
      <c r="CC64" s="5"/>
      <c r="CD64" s="316"/>
      <c r="CE64" s="166"/>
      <c r="CF64" s="316"/>
      <c r="CG64" s="316"/>
      <c r="CH64" s="5"/>
      <c r="CI64" s="316"/>
      <c r="CJ64" s="5"/>
      <c r="CK64" s="316"/>
      <c r="CL64" s="166"/>
      <c r="CM64" s="316"/>
      <c r="CN64" s="316"/>
      <c r="CO64" s="5"/>
      <c r="CP64" s="316"/>
      <c r="CQ64" s="10"/>
      <c r="CR64" s="316"/>
      <c r="CS64" s="166"/>
      <c r="CT64" s="316"/>
      <c r="CU64" s="316"/>
      <c r="CV64" s="5"/>
      <c r="CW64" s="316"/>
      <c r="CX64" s="10"/>
      <c r="CY64" s="316"/>
      <c r="CZ64" s="218"/>
      <c r="DA64" s="316"/>
      <c r="DB64" s="316"/>
      <c r="DC64" s="218"/>
      <c r="DD64" s="316"/>
      <c r="DE64" s="10"/>
      <c r="DF64" s="316"/>
      <c r="DG64" s="218"/>
      <c r="DH64" s="316"/>
      <c r="DI64" s="316"/>
      <c r="DJ64" s="218"/>
      <c r="DK64" s="316"/>
      <c r="DL64" s="5"/>
      <c r="DM64" s="5"/>
      <c r="DN64" s="5"/>
      <c r="DO64" s="191"/>
      <c r="DP64" s="191"/>
    </row>
    <row r="65" spans="2:121" s="19" customFormat="1" ht="300" customHeight="1">
      <c r="B65" s="243" t="s">
        <v>220</v>
      </c>
      <c r="C65" s="243" t="s">
        <v>221</v>
      </c>
      <c r="D65" s="318"/>
      <c r="E65" s="318"/>
      <c r="F65" s="318"/>
      <c r="G65" s="318"/>
      <c r="H65" s="318"/>
      <c r="I65" s="319"/>
      <c r="J65" s="319"/>
      <c r="K65" s="320" t="s">
        <v>222</v>
      </c>
      <c r="L65" s="320" t="s">
        <v>222</v>
      </c>
      <c r="M65" s="320" t="s">
        <v>223</v>
      </c>
      <c r="N65" s="321"/>
      <c r="O65" s="243" t="s">
        <v>224</v>
      </c>
      <c r="P65" s="318"/>
      <c r="Q65" s="319"/>
      <c r="R65" s="57" t="s">
        <v>225</v>
      </c>
      <c r="S65" s="320"/>
      <c r="T65" s="319"/>
      <c r="U65" s="57" t="s">
        <v>226</v>
      </c>
      <c r="V65" s="320"/>
      <c r="W65" s="57" t="s">
        <v>227</v>
      </c>
      <c r="X65" s="57"/>
      <c r="Y65" s="322"/>
      <c r="Z65" s="57" t="s">
        <v>228</v>
      </c>
      <c r="AA65" s="57"/>
      <c r="AB65" s="322"/>
      <c r="AC65" s="57" t="s">
        <v>229</v>
      </c>
      <c r="AD65" s="57"/>
      <c r="AE65" s="322"/>
      <c r="AF65" s="57" t="s">
        <v>230</v>
      </c>
      <c r="AG65" s="322"/>
      <c r="AH65" s="322"/>
      <c r="AI65" s="57" t="s">
        <v>231</v>
      </c>
      <c r="AJ65" s="57"/>
      <c r="AK65" s="320"/>
      <c r="AL65" s="57" t="s">
        <v>232</v>
      </c>
      <c r="AM65" s="57"/>
      <c r="AN65" s="320"/>
      <c r="AO65" s="57" t="s">
        <v>233</v>
      </c>
      <c r="AP65" s="57"/>
      <c r="AQ65" s="320"/>
      <c r="AR65" s="57" t="s">
        <v>234</v>
      </c>
      <c r="AS65" s="57"/>
      <c r="AT65" s="57"/>
      <c r="AU65" s="57" t="s">
        <v>235</v>
      </c>
      <c r="AV65" s="57"/>
      <c r="AW65" s="57"/>
      <c r="AX65" s="57" t="s">
        <v>236</v>
      </c>
      <c r="AY65" s="57"/>
      <c r="AZ65" s="57"/>
      <c r="BA65" s="57" t="s">
        <v>237</v>
      </c>
      <c r="BB65" s="57"/>
      <c r="BC65" s="57"/>
      <c r="BD65" s="57" t="s">
        <v>238</v>
      </c>
      <c r="BE65" s="57"/>
      <c r="BF65" s="57"/>
      <c r="BG65" s="57" t="s">
        <v>239</v>
      </c>
      <c r="BH65" s="57"/>
      <c r="BI65" s="57"/>
      <c r="BJ65" s="57" t="s">
        <v>240</v>
      </c>
      <c r="BK65" s="57"/>
      <c r="BL65" s="57"/>
      <c r="BM65" s="57" t="s">
        <v>241</v>
      </c>
      <c r="BN65" s="57"/>
      <c r="BO65" s="57"/>
      <c r="BP65" s="319"/>
      <c r="BQ65" s="57"/>
      <c r="BR65" s="320"/>
      <c r="BS65" s="319"/>
      <c r="BT65" s="12"/>
      <c r="BU65" s="320"/>
      <c r="BV65" s="12"/>
      <c r="BW65" s="319"/>
      <c r="BX65" s="177" t="s">
        <v>242</v>
      </c>
      <c r="BY65" s="320"/>
      <c r="BZ65" s="319"/>
      <c r="CA65" s="12"/>
      <c r="CB65" s="320"/>
      <c r="CC65" s="12"/>
      <c r="CD65" s="319"/>
      <c r="CE65" s="177" t="s">
        <v>242</v>
      </c>
      <c r="CF65" s="320"/>
      <c r="CG65" s="319"/>
      <c r="CH65" s="178" t="s">
        <v>243</v>
      </c>
      <c r="CI65" s="320"/>
      <c r="CJ65" s="12"/>
      <c r="CK65" s="319"/>
      <c r="CL65" s="177" t="s">
        <v>242</v>
      </c>
      <c r="CM65" s="320"/>
      <c r="CN65" s="319"/>
      <c r="CO65" s="178" t="s">
        <v>243</v>
      </c>
      <c r="CP65" s="320"/>
      <c r="CQ65" s="323"/>
      <c r="CR65" s="319"/>
      <c r="CS65" s="177"/>
      <c r="CT65" s="320"/>
      <c r="CU65" s="319"/>
      <c r="CV65" s="178"/>
      <c r="CW65" s="320"/>
      <c r="CX65" s="323"/>
      <c r="CY65" s="320"/>
      <c r="CZ65" s="324"/>
      <c r="DA65" s="320"/>
      <c r="DB65" s="320"/>
      <c r="DC65" s="324"/>
      <c r="DD65" s="320"/>
      <c r="DE65" s="323"/>
      <c r="DF65" s="320"/>
      <c r="DG65" s="324"/>
      <c r="DH65" s="320"/>
      <c r="DI65" s="320"/>
      <c r="DJ65" s="324"/>
      <c r="DK65" s="320"/>
      <c r="DL65" s="12"/>
      <c r="DM65" s="12"/>
      <c r="DN65" s="12"/>
      <c r="DO65" s="239"/>
      <c r="DP65" s="239"/>
      <c r="DQ65" s="239"/>
    </row>
    <row r="67" spans="2:121">
      <c r="B67" s="5"/>
      <c r="C67" s="5"/>
      <c r="D67" s="315"/>
      <c r="E67" s="315"/>
      <c r="F67" s="315"/>
      <c r="G67" s="315"/>
      <c r="H67" s="315"/>
      <c r="I67" s="316"/>
      <c r="J67" s="316"/>
      <c r="K67" s="316"/>
      <c r="L67" s="316"/>
      <c r="M67" s="316"/>
      <c r="N67" s="10"/>
      <c r="O67" s="5"/>
      <c r="P67" s="315"/>
      <c r="Q67" s="316"/>
      <c r="R67" s="166"/>
      <c r="S67" s="316"/>
      <c r="T67" s="316"/>
      <c r="U67" s="166"/>
      <c r="V67" s="316"/>
      <c r="W67" s="316"/>
      <c r="X67" s="166"/>
      <c r="Y67" s="316"/>
      <c r="Z67" s="316"/>
      <c r="AA67" s="166"/>
      <c r="AB67" s="316"/>
      <c r="AC67" s="316"/>
      <c r="AD67" s="166"/>
      <c r="AE67" s="316"/>
      <c r="AF67" s="316"/>
      <c r="AG67" s="166"/>
      <c r="AH67" s="316"/>
      <c r="AI67" s="316"/>
      <c r="AJ67" s="166"/>
      <c r="AK67" s="316"/>
      <c r="AL67" s="316"/>
      <c r="AM67" s="166"/>
      <c r="AN67" s="316"/>
      <c r="AO67" s="316"/>
      <c r="AP67" s="166"/>
      <c r="AQ67" s="31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316"/>
      <c r="BQ67" s="166"/>
      <c r="BR67" s="316"/>
      <c r="BS67" s="316"/>
      <c r="BT67" s="5"/>
      <c r="BU67" s="316"/>
      <c r="BV67" s="5"/>
      <c r="BW67" s="316"/>
      <c r="BX67" s="166"/>
      <c r="BY67" s="316"/>
      <c r="BZ67" s="316"/>
      <c r="CA67" s="5"/>
      <c r="CB67" s="316"/>
      <c r="CC67" s="5"/>
      <c r="CD67" s="316"/>
      <c r="CE67" s="166"/>
      <c r="CF67" s="316"/>
      <c r="CG67" s="316"/>
      <c r="CH67" s="5"/>
      <c r="CI67" s="316"/>
      <c r="CJ67" s="5"/>
      <c r="CK67" s="316"/>
      <c r="CL67" s="166"/>
      <c r="CM67" s="316"/>
      <c r="CN67" s="316"/>
      <c r="CO67" s="5"/>
      <c r="CP67" s="316"/>
      <c r="CQ67" s="10"/>
      <c r="CR67" s="316"/>
      <c r="CS67" s="166"/>
      <c r="CT67" s="316"/>
      <c r="CU67" s="316"/>
      <c r="CV67" s="5"/>
      <c r="CW67" s="316"/>
      <c r="CX67" s="10"/>
      <c r="CY67" s="316"/>
      <c r="CZ67" s="325"/>
      <c r="DA67" s="316"/>
      <c r="DB67" s="316"/>
      <c r="DC67" s="325"/>
      <c r="DD67" s="316"/>
      <c r="DE67" s="10"/>
      <c r="DF67" s="316"/>
      <c r="DG67" s="325"/>
      <c r="DH67" s="316"/>
      <c r="DI67" s="316"/>
      <c r="DJ67" s="325"/>
      <c r="DK67" s="316"/>
      <c r="DL67" s="5"/>
      <c r="DM67" s="5"/>
      <c r="DN67" s="5"/>
      <c r="DO67" s="191"/>
      <c r="DP67" s="191"/>
    </row>
    <row r="68" spans="2:121">
      <c r="B68" s="5"/>
      <c r="C68" s="5"/>
      <c r="D68" s="315"/>
      <c r="E68" s="315"/>
      <c r="F68" s="315"/>
      <c r="G68" s="315"/>
      <c r="H68" s="315"/>
      <c r="I68" s="316"/>
      <c r="J68" s="316"/>
      <c r="K68" s="316"/>
      <c r="L68" s="316"/>
      <c r="M68" s="316"/>
      <c r="N68" s="10"/>
      <c r="O68" s="5"/>
      <c r="P68" s="315"/>
      <c r="Q68" s="316"/>
      <c r="R68" s="166"/>
      <c r="S68" s="316"/>
      <c r="T68" s="316"/>
      <c r="U68" s="166"/>
      <c r="V68" s="316"/>
      <c r="W68" s="316"/>
      <c r="X68" s="166"/>
      <c r="Y68" s="316"/>
      <c r="Z68" s="316"/>
      <c r="AA68" s="166"/>
      <c r="AB68" s="316"/>
      <c r="AC68" s="316"/>
      <c r="AD68" s="166"/>
      <c r="AE68" s="316"/>
      <c r="AF68" s="316"/>
      <c r="AG68" s="166"/>
      <c r="AH68" s="316"/>
      <c r="AI68" s="316"/>
      <c r="AJ68" s="166"/>
      <c r="AK68" s="316"/>
      <c r="AL68" s="316"/>
      <c r="AM68" s="166"/>
      <c r="AN68" s="316"/>
      <c r="AO68" s="316"/>
      <c r="AP68" s="166"/>
      <c r="AQ68" s="316"/>
      <c r="AR68" s="166"/>
      <c r="AS68" s="166"/>
      <c r="AT68" s="166"/>
      <c r="AU68" s="166"/>
      <c r="AV68" s="166"/>
      <c r="AW68" s="166"/>
      <c r="AX68" s="166"/>
      <c r="AY68" s="166"/>
      <c r="AZ68" s="166"/>
      <c r="BA68" s="166"/>
      <c r="BB68" s="166"/>
      <c r="BC68" s="166"/>
      <c r="BD68" s="166"/>
      <c r="BE68" s="166"/>
      <c r="BF68" s="166"/>
      <c r="BG68" s="166"/>
      <c r="BH68" s="166"/>
      <c r="BI68" s="166"/>
      <c r="BJ68" s="166"/>
      <c r="BK68" s="166"/>
      <c r="BL68" s="166"/>
      <c r="BM68" s="166"/>
      <c r="BN68" s="166"/>
      <c r="BO68" s="166"/>
      <c r="BP68" s="316"/>
      <c r="BQ68" s="166"/>
      <c r="BR68" s="316"/>
      <c r="BS68" s="316"/>
      <c r="BT68" s="5"/>
      <c r="BU68" s="316"/>
      <c r="BV68" s="5"/>
      <c r="BW68" s="316"/>
      <c r="BX68" s="166"/>
      <c r="BY68" s="316"/>
      <c r="BZ68" s="316"/>
      <c r="CA68" s="5"/>
      <c r="CB68" s="316"/>
      <c r="CC68" s="5"/>
      <c r="CD68" s="316"/>
      <c r="CE68" s="166"/>
      <c r="CF68" s="316"/>
      <c r="CG68" s="316"/>
      <c r="CH68" s="5"/>
      <c r="CI68" s="316"/>
      <c r="CJ68" s="5"/>
      <c r="CK68" s="316"/>
      <c r="CL68" s="166"/>
      <c r="CM68" s="316"/>
      <c r="CN68" s="316"/>
      <c r="CO68" s="5"/>
      <c r="CP68" s="316"/>
      <c r="CQ68" s="10"/>
      <c r="CR68" s="316"/>
      <c r="CS68" s="166"/>
      <c r="CT68" s="316"/>
      <c r="CU68" s="316"/>
      <c r="CV68" s="5"/>
      <c r="CW68" s="316"/>
      <c r="CX68" s="10"/>
      <c r="CY68" s="316"/>
      <c r="CZ68" s="325"/>
      <c r="DA68" s="316"/>
      <c r="DB68" s="316"/>
      <c r="DC68" s="325"/>
      <c r="DD68" s="316"/>
      <c r="DE68" s="10"/>
      <c r="DF68" s="316"/>
      <c r="DG68" s="325"/>
      <c r="DH68" s="316"/>
      <c r="DI68" s="316"/>
      <c r="DJ68" s="325"/>
      <c r="DK68" s="316"/>
      <c r="DL68" s="5"/>
      <c r="DM68" s="5"/>
      <c r="DN68" s="5"/>
      <c r="DO68" s="191"/>
      <c r="DP68" s="191"/>
    </row>
    <row r="69" spans="2:121">
      <c r="B69" s="5"/>
      <c r="C69" s="5"/>
      <c r="D69" s="315"/>
      <c r="E69" s="315"/>
      <c r="F69" s="315"/>
      <c r="G69" s="315"/>
      <c r="H69" s="315"/>
      <c r="I69" s="316"/>
      <c r="J69" s="316"/>
      <c r="K69" s="316"/>
      <c r="L69" s="316"/>
      <c r="M69" s="316"/>
      <c r="N69" s="10"/>
      <c r="O69" s="5"/>
      <c r="P69" s="315"/>
      <c r="Q69" s="316"/>
      <c r="R69" s="166"/>
      <c r="S69" s="316"/>
      <c r="T69" s="316"/>
      <c r="U69" s="166"/>
      <c r="V69" s="316"/>
      <c r="W69" s="316"/>
      <c r="X69" s="166"/>
      <c r="Y69" s="316"/>
      <c r="Z69" s="316"/>
      <c r="AA69" s="166"/>
      <c r="AB69" s="316"/>
      <c r="AC69" s="316"/>
      <c r="AD69" s="166"/>
      <c r="AE69" s="316"/>
      <c r="AF69" s="316"/>
      <c r="AG69" s="166"/>
      <c r="AH69" s="316"/>
      <c r="AI69" s="316"/>
      <c r="AJ69" s="166"/>
      <c r="AK69" s="316"/>
      <c r="AL69" s="316"/>
      <c r="AM69" s="166"/>
      <c r="AN69" s="316"/>
      <c r="AO69" s="316"/>
      <c r="AP69" s="166"/>
      <c r="AQ69" s="31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316"/>
      <c r="BQ69" s="166"/>
      <c r="BR69" s="316"/>
      <c r="BS69" s="316"/>
      <c r="BT69" s="5"/>
      <c r="BU69" s="316"/>
      <c r="BV69" s="5"/>
      <c r="BW69" s="316"/>
      <c r="BX69" s="166"/>
      <c r="BY69" s="316"/>
      <c r="BZ69" s="316"/>
      <c r="CA69" s="5"/>
      <c r="CB69" s="316"/>
      <c r="CC69" s="5"/>
      <c r="CD69" s="316"/>
      <c r="CE69" s="166"/>
      <c r="CF69" s="316"/>
      <c r="CG69" s="316"/>
      <c r="CH69" s="5"/>
      <c r="CI69" s="316"/>
      <c r="CJ69" s="5"/>
      <c r="CK69" s="316"/>
      <c r="CL69" s="166"/>
      <c r="CM69" s="316"/>
      <c r="CN69" s="316"/>
      <c r="CO69" s="5"/>
      <c r="CP69" s="316"/>
      <c r="CQ69" s="10"/>
      <c r="CR69" s="316"/>
      <c r="CS69" s="166"/>
      <c r="CT69" s="316"/>
      <c r="CU69" s="316"/>
      <c r="CV69" s="5"/>
      <c r="CW69" s="316"/>
      <c r="CX69" s="10"/>
      <c r="CY69" s="316"/>
      <c r="CZ69" s="325"/>
      <c r="DA69" s="316"/>
      <c r="DB69" s="316"/>
      <c r="DC69" s="325"/>
      <c r="DD69" s="316"/>
      <c r="DE69" s="10"/>
      <c r="DF69" s="316"/>
      <c r="DG69" s="325"/>
      <c r="DH69" s="316"/>
      <c r="DI69" s="316"/>
      <c r="DJ69" s="325"/>
      <c r="DK69" s="316"/>
      <c r="DL69" s="5"/>
      <c r="DM69" s="5"/>
      <c r="DN69" s="5"/>
      <c r="DO69" s="191"/>
      <c r="DP69" s="191"/>
    </row>
    <row r="70" spans="2:121">
      <c r="B70" s="5"/>
      <c r="C70" s="5"/>
      <c r="D70" s="315"/>
      <c r="E70" s="315"/>
      <c r="F70" s="315"/>
      <c r="G70" s="315"/>
      <c r="H70" s="315"/>
      <c r="I70" s="316"/>
      <c r="J70" s="316"/>
      <c r="K70" s="316"/>
      <c r="L70" s="316"/>
      <c r="M70" s="316"/>
      <c r="N70" s="10"/>
      <c r="O70" s="5"/>
      <c r="P70" s="315"/>
      <c r="Q70" s="316"/>
      <c r="R70" s="166"/>
      <c r="S70" s="316"/>
      <c r="T70" s="316"/>
      <c r="U70" s="166"/>
      <c r="V70" s="316"/>
      <c r="W70" s="316"/>
      <c r="X70" s="166"/>
      <c r="Y70" s="316"/>
      <c r="Z70" s="316"/>
      <c r="AA70" s="166"/>
      <c r="AB70" s="316"/>
      <c r="AC70" s="316"/>
      <c r="AD70" s="166"/>
      <c r="AE70" s="316"/>
      <c r="AF70" s="316"/>
      <c r="AG70" s="166"/>
      <c r="AH70" s="316"/>
      <c r="AI70" s="316"/>
      <c r="AJ70" s="166"/>
      <c r="AK70" s="316"/>
      <c r="AL70" s="316"/>
      <c r="AM70" s="166"/>
      <c r="AN70" s="316"/>
      <c r="AO70" s="316"/>
      <c r="AP70" s="166"/>
      <c r="AQ70" s="31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316"/>
      <c r="BQ70" s="166"/>
      <c r="BR70" s="316"/>
      <c r="BS70" s="316"/>
      <c r="BT70" s="5"/>
      <c r="BU70" s="316"/>
      <c r="BV70" s="5"/>
      <c r="BW70" s="316"/>
      <c r="BX70" s="166"/>
      <c r="BY70" s="316"/>
      <c r="BZ70" s="316"/>
      <c r="CA70" s="5"/>
      <c r="CB70" s="316"/>
      <c r="CC70" s="5"/>
      <c r="CD70" s="316"/>
      <c r="CE70" s="166"/>
      <c r="CF70" s="316"/>
      <c r="CG70" s="316"/>
      <c r="CH70" s="5"/>
      <c r="CI70" s="316"/>
      <c r="CJ70" s="5"/>
      <c r="CK70" s="316"/>
      <c r="CL70" s="166"/>
      <c r="CM70" s="316"/>
      <c r="CN70" s="316"/>
      <c r="CO70" s="5"/>
      <c r="CP70" s="316"/>
      <c r="CQ70" s="10"/>
      <c r="CR70" s="316"/>
      <c r="CS70" s="166"/>
      <c r="CT70" s="316"/>
      <c r="CU70" s="316"/>
      <c r="CV70" s="5"/>
      <c r="CW70" s="316"/>
      <c r="CX70" s="10"/>
      <c r="CY70" s="316"/>
      <c r="CZ70" s="325"/>
      <c r="DA70" s="316"/>
      <c r="DB70" s="316"/>
      <c r="DC70" s="325"/>
      <c r="DD70" s="316"/>
      <c r="DE70" s="10"/>
      <c r="DF70" s="316"/>
      <c r="DG70" s="325"/>
      <c r="DH70" s="316"/>
      <c r="DI70" s="316"/>
      <c r="DJ70" s="325"/>
      <c r="DK70" s="316"/>
      <c r="DL70" s="5"/>
      <c r="DM70" s="5"/>
      <c r="DN70" s="5"/>
      <c r="DO70" s="191"/>
      <c r="DP70" s="191"/>
    </row>
    <row r="71" spans="2:121">
      <c r="B71" s="5"/>
      <c r="C71" s="5"/>
      <c r="D71" s="315"/>
      <c r="E71" s="315"/>
      <c r="F71" s="315"/>
      <c r="G71" s="315"/>
      <c r="H71" s="315"/>
      <c r="I71" s="316"/>
      <c r="J71" s="316"/>
      <c r="K71" s="316"/>
      <c r="L71" s="316"/>
      <c r="M71" s="316"/>
      <c r="N71" s="10"/>
      <c r="O71" s="5"/>
      <c r="P71" s="315"/>
      <c r="Q71" s="316"/>
      <c r="R71" s="166"/>
      <c r="S71" s="316"/>
      <c r="T71" s="316"/>
      <c r="U71" s="166"/>
      <c r="V71" s="316"/>
      <c r="W71" s="316"/>
      <c r="X71" s="166"/>
      <c r="Y71" s="316"/>
      <c r="Z71" s="316"/>
      <c r="AA71" s="166"/>
      <c r="AB71" s="316"/>
      <c r="AC71" s="316"/>
      <c r="AD71" s="166"/>
      <c r="AE71" s="316"/>
      <c r="AF71" s="316"/>
      <c r="AG71" s="166"/>
      <c r="AH71" s="316"/>
      <c r="AI71" s="316"/>
      <c r="AJ71" s="166"/>
      <c r="AK71" s="316"/>
      <c r="AL71" s="316"/>
      <c r="AM71" s="166"/>
      <c r="AN71" s="316"/>
      <c r="AO71" s="316"/>
      <c r="AP71" s="166"/>
      <c r="AQ71" s="31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316"/>
      <c r="BQ71" s="166"/>
      <c r="BR71" s="316"/>
      <c r="BS71" s="316"/>
      <c r="BT71" s="5"/>
      <c r="BU71" s="316"/>
      <c r="BV71" s="5"/>
      <c r="BW71" s="316"/>
      <c r="BX71" s="166"/>
      <c r="BY71" s="316"/>
      <c r="BZ71" s="316"/>
      <c r="CA71" s="5"/>
      <c r="CB71" s="316"/>
      <c r="CC71" s="5"/>
      <c r="CD71" s="316"/>
      <c r="CE71" s="166"/>
      <c r="CF71" s="316"/>
      <c r="CG71" s="316"/>
      <c r="CH71" s="5"/>
      <c r="CI71" s="316"/>
      <c r="CJ71" s="5"/>
      <c r="CK71" s="316"/>
      <c r="CL71" s="166"/>
      <c r="CM71" s="316"/>
      <c r="CN71" s="316"/>
      <c r="CO71" s="5"/>
      <c r="CP71" s="316"/>
      <c r="CQ71" s="10"/>
      <c r="CR71" s="316"/>
      <c r="CS71" s="166"/>
      <c r="CT71" s="316"/>
      <c r="CU71" s="316"/>
      <c r="CV71" s="5"/>
      <c r="CW71" s="316"/>
      <c r="CX71" s="10"/>
      <c r="CY71" s="316"/>
      <c r="CZ71" s="325"/>
      <c r="DA71" s="316"/>
      <c r="DB71" s="316"/>
      <c r="DC71" s="325"/>
      <c r="DD71" s="316"/>
      <c r="DE71" s="10"/>
      <c r="DF71" s="316"/>
      <c r="DG71" s="325"/>
      <c r="DH71" s="316"/>
      <c r="DI71" s="316"/>
      <c r="DJ71" s="325"/>
      <c r="DK71" s="316"/>
      <c r="DL71" s="5"/>
      <c r="DM71" s="5"/>
      <c r="DN71" s="5"/>
      <c r="DO71" s="191"/>
      <c r="DP71" s="191"/>
    </row>
    <row r="72" spans="2:121">
      <c r="B72" s="5"/>
      <c r="C72" s="5"/>
      <c r="D72" s="315"/>
      <c r="E72" s="315"/>
      <c r="F72" s="315"/>
      <c r="G72" s="315"/>
      <c r="H72" s="315"/>
      <c r="I72" s="316"/>
      <c r="J72" s="316"/>
      <c r="K72" s="316"/>
      <c r="L72" s="316"/>
      <c r="M72" s="316"/>
      <c r="N72" s="10"/>
      <c r="O72" s="5"/>
      <c r="P72" s="315"/>
      <c r="Q72" s="316"/>
      <c r="R72" s="166"/>
      <c r="S72" s="316"/>
      <c r="T72" s="316"/>
      <c r="U72" s="166"/>
      <c r="V72" s="316"/>
      <c r="W72" s="316"/>
      <c r="X72" s="166"/>
      <c r="Y72" s="316"/>
      <c r="Z72" s="316"/>
      <c r="AA72" s="166"/>
      <c r="AB72" s="316"/>
      <c r="AC72" s="316"/>
      <c r="AD72" s="166"/>
      <c r="AE72" s="316"/>
      <c r="AF72" s="316"/>
      <c r="AG72" s="166"/>
      <c r="AH72" s="316"/>
      <c r="AI72" s="316"/>
      <c r="AJ72" s="166"/>
      <c r="AK72" s="316"/>
      <c r="AL72" s="316"/>
      <c r="AM72" s="166"/>
      <c r="AN72" s="316"/>
      <c r="AO72" s="316"/>
      <c r="AP72" s="166"/>
      <c r="AQ72" s="31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316"/>
      <c r="BQ72" s="166"/>
      <c r="BR72" s="316"/>
      <c r="BS72" s="316"/>
      <c r="BT72" s="5"/>
      <c r="BU72" s="316"/>
      <c r="BV72" s="5"/>
      <c r="BW72" s="316"/>
      <c r="BX72" s="166"/>
      <c r="BY72" s="316"/>
      <c r="BZ72" s="316"/>
      <c r="CA72" s="5"/>
      <c r="CB72" s="316"/>
      <c r="CC72" s="5"/>
      <c r="CD72" s="316"/>
      <c r="CE72" s="166"/>
      <c r="CF72" s="316"/>
      <c r="CG72" s="316"/>
      <c r="CH72" s="5"/>
      <c r="CI72" s="316"/>
      <c r="CJ72" s="5"/>
      <c r="CK72" s="316"/>
      <c r="CL72" s="166"/>
      <c r="CM72" s="316"/>
      <c r="CN72" s="316"/>
      <c r="CO72" s="5"/>
      <c r="CP72" s="316"/>
      <c r="CQ72" s="10"/>
      <c r="CR72" s="316"/>
      <c r="CS72" s="166"/>
      <c r="CT72" s="316"/>
      <c r="CU72" s="316"/>
      <c r="CV72" s="5"/>
      <c r="CW72" s="316"/>
      <c r="CX72" s="10"/>
      <c r="CY72" s="316"/>
      <c r="CZ72" s="325"/>
      <c r="DA72" s="316"/>
      <c r="DB72" s="316"/>
      <c r="DC72" s="325"/>
      <c r="DD72" s="316"/>
      <c r="DE72" s="10"/>
      <c r="DF72" s="316"/>
      <c r="DG72" s="325"/>
      <c r="DH72" s="316"/>
      <c r="DI72" s="316"/>
      <c r="DJ72" s="325"/>
      <c r="DK72" s="316"/>
      <c r="DL72" s="5"/>
      <c r="DM72" s="5"/>
      <c r="DN72" s="5"/>
      <c r="DO72" s="191"/>
      <c r="DP72" s="191"/>
    </row>
    <row r="73" spans="2:121">
      <c r="B73" s="5"/>
      <c r="C73" s="5"/>
      <c r="D73" s="315"/>
      <c r="E73" s="315"/>
      <c r="F73" s="315"/>
      <c r="G73" s="315"/>
      <c r="H73" s="315"/>
      <c r="I73" s="316"/>
      <c r="J73" s="316"/>
      <c r="K73" s="316"/>
      <c r="L73" s="316"/>
      <c r="M73" s="316"/>
      <c r="N73" s="10"/>
      <c r="O73" s="5"/>
      <c r="P73" s="315"/>
      <c r="Q73" s="316"/>
      <c r="R73" s="166"/>
      <c r="S73" s="316"/>
      <c r="T73" s="316"/>
      <c r="U73" s="166"/>
      <c r="V73" s="316"/>
      <c r="W73" s="316"/>
      <c r="X73" s="166"/>
      <c r="Y73" s="316"/>
      <c r="Z73" s="316"/>
      <c r="AA73" s="166"/>
      <c r="AB73" s="316"/>
      <c r="AC73" s="316"/>
      <c r="AD73" s="166"/>
      <c r="AE73" s="316"/>
      <c r="AF73" s="316"/>
      <c r="AG73" s="166"/>
      <c r="AH73" s="316"/>
      <c r="AI73" s="316"/>
      <c r="AJ73" s="166"/>
      <c r="AK73" s="316"/>
      <c r="AL73" s="316"/>
      <c r="AM73" s="166"/>
      <c r="AN73" s="316"/>
      <c r="AO73" s="316"/>
      <c r="AP73" s="166"/>
      <c r="AQ73" s="31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316"/>
      <c r="BQ73" s="166"/>
      <c r="BR73" s="316"/>
      <c r="BS73" s="316"/>
      <c r="BT73" s="5"/>
      <c r="BU73" s="316"/>
      <c r="BV73" s="5"/>
      <c r="BW73" s="316"/>
      <c r="BX73" s="166"/>
      <c r="BY73" s="316"/>
      <c r="BZ73" s="316"/>
      <c r="CA73" s="5"/>
      <c r="CB73" s="316"/>
      <c r="CC73" s="5"/>
      <c r="CD73" s="316"/>
      <c r="CE73" s="166"/>
      <c r="CF73" s="316"/>
      <c r="CG73" s="316"/>
      <c r="CH73" s="5"/>
      <c r="CI73" s="316"/>
      <c r="CJ73" s="5"/>
      <c r="CK73" s="316"/>
      <c r="CL73" s="166"/>
      <c r="CM73" s="316"/>
      <c r="CN73" s="316"/>
      <c r="CO73" s="5"/>
      <c r="CP73" s="316"/>
      <c r="CQ73" s="10"/>
      <c r="CR73" s="316"/>
      <c r="CS73" s="166"/>
      <c r="CT73" s="316"/>
      <c r="CU73" s="316"/>
      <c r="CV73" s="5"/>
      <c r="CW73" s="316"/>
      <c r="CX73" s="10"/>
      <c r="CY73" s="316"/>
      <c r="CZ73" s="325"/>
      <c r="DA73" s="316"/>
      <c r="DB73" s="316"/>
      <c r="DC73" s="325"/>
      <c r="DD73" s="316"/>
      <c r="DE73" s="10"/>
      <c r="DF73" s="316"/>
      <c r="DG73" s="325"/>
      <c r="DH73" s="316"/>
      <c r="DI73" s="316"/>
      <c r="DJ73" s="325"/>
      <c r="DK73" s="316"/>
      <c r="DL73" s="5"/>
      <c r="DM73" s="5"/>
      <c r="DN73" s="5"/>
      <c r="DO73" s="191"/>
      <c r="DP73" s="191"/>
    </row>
    <row r="74" spans="2:121">
      <c r="B74" s="5"/>
      <c r="C74" s="5"/>
      <c r="D74" s="315"/>
      <c r="E74" s="315"/>
      <c r="F74" s="315"/>
      <c r="G74" s="315"/>
      <c r="H74" s="315"/>
      <c r="I74" s="316"/>
      <c r="J74" s="316"/>
      <c r="K74" s="316"/>
      <c r="L74" s="316"/>
      <c r="M74" s="316"/>
      <c r="N74" s="10"/>
      <c r="O74" s="5"/>
      <c r="P74" s="315"/>
      <c r="Q74" s="316"/>
      <c r="R74" s="166"/>
      <c r="S74" s="316"/>
      <c r="T74" s="316"/>
      <c r="U74" s="166"/>
      <c r="V74" s="316"/>
      <c r="W74" s="316"/>
      <c r="X74" s="166"/>
      <c r="Y74" s="316"/>
      <c r="Z74" s="316"/>
      <c r="AA74" s="166"/>
      <c r="AB74" s="316"/>
      <c r="AC74" s="316"/>
      <c r="AD74" s="166"/>
      <c r="AE74" s="316"/>
      <c r="AF74" s="316"/>
      <c r="AG74" s="166"/>
      <c r="AH74" s="316"/>
      <c r="AI74" s="316"/>
      <c r="AJ74" s="166"/>
      <c r="AK74" s="316"/>
      <c r="AL74" s="316"/>
      <c r="AM74" s="166"/>
      <c r="AN74" s="316"/>
      <c r="AO74" s="316"/>
      <c r="AP74" s="166"/>
      <c r="AQ74" s="316"/>
      <c r="AR74" s="166"/>
      <c r="AS74" s="166"/>
      <c r="AT74" s="166"/>
      <c r="AU74" s="166"/>
      <c r="AV74" s="166"/>
      <c r="AW74" s="166"/>
      <c r="AX74" s="166"/>
      <c r="AY74" s="166"/>
      <c r="AZ74" s="166"/>
      <c r="BA74" s="166"/>
      <c r="BB74" s="166"/>
      <c r="BC74" s="166"/>
      <c r="BD74" s="166"/>
      <c r="BE74" s="166"/>
      <c r="BF74" s="166"/>
      <c r="BG74" s="166"/>
      <c r="BH74" s="166"/>
      <c r="BI74" s="166"/>
      <c r="BJ74" s="166"/>
      <c r="BK74" s="166"/>
      <c r="BL74" s="166"/>
      <c r="BM74" s="166"/>
      <c r="BN74" s="166"/>
      <c r="BO74" s="166"/>
      <c r="BP74" s="316"/>
      <c r="BQ74" s="166"/>
      <c r="BR74" s="316"/>
      <c r="BS74" s="316"/>
      <c r="BT74" s="5"/>
      <c r="BU74" s="316"/>
      <c r="BV74" s="5"/>
      <c r="BW74" s="316"/>
      <c r="BX74" s="166"/>
      <c r="BY74" s="316"/>
      <c r="BZ74" s="316"/>
      <c r="CA74" s="5"/>
      <c r="CB74" s="316"/>
      <c r="CC74" s="5"/>
      <c r="CD74" s="316"/>
      <c r="CE74" s="166"/>
      <c r="CF74" s="316"/>
      <c r="CG74" s="316"/>
      <c r="CH74" s="5"/>
      <c r="CI74" s="316"/>
      <c r="CJ74" s="5"/>
      <c r="CK74" s="316"/>
      <c r="CL74" s="166"/>
      <c r="CM74" s="316"/>
      <c r="CN74" s="316"/>
      <c r="CO74" s="5"/>
      <c r="CP74" s="316"/>
      <c r="CQ74" s="10"/>
      <c r="CR74" s="316"/>
      <c r="CS74" s="166"/>
      <c r="CT74" s="316"/>
      <c r="CU74" s="316"/>
      <c r="CV74" s="5"/>
      <c r="CW74" s="316"/>
      <c r="CX74" s="10"/>
      <c r="CY74" s="316"/>
      <c r="CZ74" s="325"/>
      <c r="DA74" s="316"/>
      <c r="DB74" s="316"/>
      <c r="DC74" s="325"/>
      <c r="DD74" s="316"/>
      <c r="DE74" s="10"/>
      <c r="DF74" s="316"/>
      <c r="DG74" s="325"/>
      <c r="DH74" s="316"/>
      <c r="DI74" s="316"/>
      <c r="DJ74" s="325"/>
      <c r="DK74" s="316"/>
      <c r="DL74" s="5"/>
      <c r="DM74" s="5"/>
      <c r="DN74" s="5"/>
      <c r="DO74" s="191"/>
      <c r="DP74" s="191"/>
    </row>
    <row r="75" spans="2:121">
      <c r="B75" s="5"/>
      <c r="C75" s="5"/>
      <c r="D75" s="315"/>
      <c r="E75" s="315"/>
      <c r="F75" s="315"/>
      <c r="G75" s="315"/>
      <c r="H75" s="315"/>
      <c r="I75" s="316"/>
      <c r="J75" s="316"/>
      <c r="K75" s="316"/>
      <c r="L75" s="316"/>
      <c r="M75" s="316"/>
      <c r="N75" s="10"/>
      <c r="O75" s="5"/>
      <c r="P75" s="315"/>
      <c r="Q75" s="316"/>
      <c r="R75" s="166"/>
      <c r="S75" s="316"/>
      <c r="T75" s="316"/>
      <c r="U75" s="166"/>
      <c r="V75" s="316"/>
      <c r="W75" s="316"/>
      <c r="X75" s="166"/>
      <c r="Y75" s="316"/>
      <c r="Z75" s="316"/>
      <c r="AA75" s="166"/>
      <c r="AB75" s="316"/>
      <c r="AC75" s="316"/>
      <c r="AD75" s="166"/>
      <c r="AE75" s="316"/>
      <c r="AF75" s="316"/>
      <c r="AG75" s="166"/>
      <c r="AH75" s="316"/>
      <c r="AI75" s="316"/>
      <c r="AJ75" s="166"/>
      <c r="AK75" s="316"/>
      <c r="AL75" s="316"/>
      <c r="AM75" s="166"/>
      <c r="AN75" s="316"/>
      <c r="AO75" s="316"/>
      <c r="AP75" s="166"/>
      <c r="AQ75" s="316"/>
      <c r="AR75" s="166"/>
      <c r="AS75" s="166"/>
      <c r="AT75" s="166"/>
      <c r="AU75" s="166"/>
      <c r="AV75" s="166"/>
      <c r="AW75" s="166"/>
      <c r="AX75" s="166"/>
      <c r="AY75" s="166"/>
      <c r="AZ75" s="166"/>
      <c r="BA75" s="166"/>
      <c r="BB75" s="166"/>
      <c r="BC75" s="166"/>
      <c r="BD75" s="166"/>
      <c r="BE75" s="166"/>
      <c r="BF75" s="166"/>
      <c r="BG75" s="166"/>
      <c r="BH75" s="166"/>
      <c r="BI75" s="166"/>
      <c r="BJ75" s="166"/>
      <c r="BK75" s="166"/>
      <c r="BL75" s="166"/>
      <c r="BM75" s="166"/>
      <c r="BN75" s="166"/>
      <c r="BO75" s="166"/>
      <c r="BP75" s="316"/>
      <c r="BQ75" s="166"/>
      <c r="BR75" s="316"/>
      <c r="BS75" s="316"/>
      <c r="BT75" s="5"/>
      <c r="BU75" s="316"/>
      <c r="BV75" s="5"/>
      <c r="BW75" s="316"/>
      <c r="BX75" s="166"/>
      <c r="BY75" s="316"/>
      <c r="BZ75" s="316"/>
      <c r="CA75" s="5"/>
      <c r="CB75" s="316"/>
      <c r="CC75" s="5"/>
      <c r="CD75" s="316"/>
      <c r="CE75" s="166"/>
      <c r="CF75" s="316"/>
      <c r="CG75" s="316"/>
      <c r="CH75" s="5"/>
      <c r="CI75" s="316"/>
      <c r="CJ75" s="5"/>
      <c r="CK75" s="316"/>
      <c r="CL75" s="166"/>
      <c r="CM75" s="316"/>
      <c r="CN75" s="316"/>
      <c r="CO75" s="5"/>
      <c r="CP75" s="316"/>
      <c r="CQ75" s="10"/>
      <c r="CR75" s="316"/>
      <c r="CS75" s="166"/>
      <c r="CT75" s="316"/>
      <c r="CU75" s="316"/>
      <c r="CV75" s="5"/>
      <c r="CW75" s="316"/>
      <c r="CX75" s="10"/>
      <c r="CY75" s="316"/>
      <c r="CZ75" s="325"/>
      <c r="DA75" s="316"/>
      <c r="DB75" s="316"/>
      <c r="DC75" s="325"/>
      <c r="DD75" s="316"/>
      <c r="DE75" s="10"/>
      <c r="DF75" s="316"/>
      <c r="DG75" s="325"/>
      <c r="DH75" s="316"/>
      <c r="DI75" s="316"/>
      <c r="DJ75" s="325"/>
      <c r="DK75" s="316"/>
      <c r="DL75" s="5"/>
      <c r="DM75" s="5"/>
      <c r="DN75" s="5"/>
      <c r="DO75" s="191"/>
      <c r="DP75" s="191"/>
    </row>
    <row r="76" spans="2:121">
      <c r="B76" s="5"/>
      <c r="C76" s="5"/>
      <c r="D76" s="315"/>
      <c r="E76" s="315"/>
      <c r="F76" s="315"/>
      <c r="G76" s="315"/>
      <c r="H76" s="315"/>
      <c r="I76" s="316"/>
      <c r="J76" s="316"/>
      <c r="K76" s="316"/>
      <c r="L76" s="316"/>
      <c r="M76" s="316"/>
      <c r="N76" s="10"/>
      <c r="O76" s="5"/>
      <c r="P76" s="315"/>
      <c r="Q76" s="316"/>
      <c r="R76" s="166"/>
      <c r="S76" s="316"/>
      <c r="T76" s="316"/>
      <c r="U76" s="166"/>
      <c r="V76" s="316"/>
      <c r="W76" s="316"/>
      <c r="X76" s="166"/>
      <c r="Y76" s="316"/>
      <c r="Z76" s="316"/>
      <c r="AA76" s="166"/>
      <c r="AB76" s="316"/>
      <c r="AC76" s="316"/>
      <c r="AD76" s="166"/>
      <c r="AE76" s="316"/>
      <c r="AF76" s="316"/>
      <c r="AG76" s="166"/>
      <c r="AH76" s="316"/>
      <c r="AI76" s="316"/>
      <c r="AJ76" s="166"/>
      <c r="AK76" s="316"/>
      <c r="AL76" s="316"/>
      <c r="AM76" s="166"/>
      <c r="AN76" s="316"/>
      <c r="AO76" s="316"/>
      <c r="AP76" s="166"/>
      <c r="AQ76" s="316"/>
      <c r="AR76" s="166"/>
      <c r="AS76" s="166"/>
      <c r="AT76" s="166"/>
      <c r="AU76" s="166"/>
      <c r="AV76" s="166"/>
      <c r="AW76" s="166"/>
      <c r="AX76" s="166"/>
      <c r="AY76" s="166"/>
      <c r="AZ76" s="166"/>
      <c r="BA76" s="166"/>
      <c r="BB76" s="166"/>
      <c r="BC76" s="166"/>
      <c r="BD76" s="166"/>
      <c r="BE76" s="166"/>
      <c r="BF76" s="166"/>
      <c r="BG76" s="166"/>
      <c r="BH76" s="166"/>
      <c r="BI76" s="166"/>
      <c r="BJ76" s="166"/>
      <c r="BK76" s="166"/>
      <c r="BL76" s="166"/>
      <c r="BM76" s="166"/>
      <c r="BN76" s="166"/>
      <c r="BO76" s="166"/>
      <c r="BP76" s="316"/>
      <c r="BQ76" s="166"/>
      <c r="BR76" s="316"/>
      <c r="BS76" s="316"/>
      <c r="BT76" s="5"/>
      <c r="BU76" s="316"/>
      <c r="BV76" s="5"/>
      <c r="BW76" s="316"/>
      <c r="BX76" s="166"/>
      <c r="BY76" s="316"/>
      <c r="BZ76" s="316"/>
      <c r="CA76" s="5"/>
      <c r="CB76" s="316"/>
      <c r="CC76" s="5"/>
      <c r="CD76" s="316"/>
      <c r="CE76" s="166"/>
      <c r="CF76" s="316"/>
      <c r="CG76" s="316"/>
      <c r="CH76" s="5"/>
      <c r="CI76" s="316"/>
      <c r="CJ76" s="5"/>
      <c r="CK76" s="316"/>
      <c r="CL76" s="166"/>
      <c r="CM76" s="316"/>
      <c r="CN76" s="316"/>
      <c r="CO76" s="5"/>
      <c r="CP76" s="316"/>
      <c r="CQ76" s="10"/>
      <c r="CR76" s="316"/>
      <c r="CS76" s="166"/>
      <c r="CT76" s="316"/>
      <c r="CU76" s="316"/>
      <c r="CV76" s="5"/>
      <c r="CW76" s="316"/>
      <c r="CX76" s="10"/>
      <c r="CY76" s="316"/>
      <c r="CZ76" s="325"/>
      <c r="DA76" s="316"/>
      <c r="DB76" s="316"/>
      <c r="DC76" s="325"/>
      <c r="DD76" s="316"/>
      <c r="DE76" s="10"/>
      <c r="DF76" s="316"/>
      <c r="DG76" s="325"/>
      <c r="DH76" s="316"/>
      <c r="DI76" s="316"/>
      <c r="DJ76" s="325"/>
      <c r="DK76" s="316"/>
      <c r="DL76" s="5"/>
      <c r="DM76" s="5"/>
      <c r="DN76" s="5"/>
      <c r="DO76" s="191"/>
      <c r="DP76" s="191"/>
    </row>
    <row r="77" spans="2:121">
      <c r="B77" s="5"/>
      <c r="C77" s="5"/>
      <c r="D77" s="315"/>
      <c r="E77" s="315"/>
      <c r="F77" s="315"/>
      <c r="G77" s="315"/>
      <c r="H77" s="315"/>
      <c r="I77" s="316"/>
      <c r="J77" s="316"/>
      <c r="K77" s="316"/>
      <c r="L77" s="316"/>
      <c r="M77" s="316"/>
      <c r="N77" s="10"/>
      <c r="O77" s="5"/>
      <c r="P77" s="315"/>
      <c r="Q77" s="316"/>
      <c r="R77" s="166"/>
      <c r="S77" s="316"/>
      <c r="T77" s="316"/>
      <c r="U77" s="166"/>
      <c r="V77" s="316"/>
      <c r="W77" s="316"/>
      <c r="X77" s="166"/>
      <c r="Y77" s="316"/>
      <c r="Z77" s="316"/>
      <c r="AA77" s="166"/>
      <c r="AB77" s="316"/>
      <c r="AC77" s="316"/>
      <c r="AD77" s="166"/>
      <c r="AE77" s="316"/>
      <c r="AF77" s="316"/>
      <c r="AG77" s="166"/>
      <c r="AH77" s="316"/>
      <c r="AI77" s="316"/>
      <c r="AJ77" s="166"/>
      <c r="AK77" s="316"/>
      <c r="AL77" s="316"/>
      <c r="AM77" s="166"/>
      <c r="AN77" s="316"/>
      <c r="AO77" s="316"/>
      <c r="AP77" s="166"/>
      <c r="AQ77" s="316"/>
      <c r="AR77" s="166"/>
      <c r="AS77" s="166"/>
      <c r="AT77" s="166"/>
      <c r="AU77" s="166"/>
      <c r="AV77" s="166"/>
      <c r="AW77" s="166"/>
      <c r="AX77" s="166"/>
      <c r="AY77" s="166"/>
      <c r="AZ77" s="166"/>
      <c r="BA77" s="166"/>
      <c r="BB77" s="166"/>
      <c r="BC77" s="166"/>
      <c r="BD77" s="166"/>
      <c r="BE77" s="166"/>
      <c r="BF77" s="166"/>
      <c r="BG77" s="166"/>
      <c r="BH77" s="166"/>
      <c r="BI77" s="166"/>
      <c r="BJ77" s="166"/>
      <c r="BK77" s="166"/>
      <c r="BL77" s="166"/>
      <c r="BM77" s="166"/>
      <c r="BN77" s="166"/>
      <c r="BO77" s="166"/>
      <c r="BP77" s="316"/>
      <c r="BQ77" s="166"/>
      <c r="BR77" s="316"/>
      <c r="BS77" s="316"/>
      <c r="BT77" s="5"/>
      <c r="BU77" s="316"/>
      <c r="BV77" s="5"/>
      <c r="BW77" s="316"/>
      <c r="BX77" s="166"/>
      <c r="BY77" s="316"/>
      <c r="BZ77" s="316"/>
      <c r="CA77" s="5"/>
      <c r="CB77" s="316"/>
      <c r="CC77" s="5"/>
      <c r="CD77" s="316"/>
      <c r="CE77" s="166"/>
      <c r="CF77" s="316"/>
      <c r="CG77" s="316"/>
      <c r="CH77" s="5"/>
      <c r="CI77" s="316"/>
      <c r="CJ77" s="5"/>
      <c r="CK77" s="316"/>
      <c r="CL77" s="166"/>
      <c r="CM77" s="316"/>
      <c r="CN77" s="316"/>
      <c r="CO77" s="5"/>
      <c r="CP77" s="316"/>
      <c r="CQ77" s="10"/>
      <c r="CR77" s="316"/>
      <c r="CS77" s="166"/>
      <c r="CT77" s="316"/>
      <c r="CU77" s="316"/>
      <c r="CV77" s="5"/>
      <c r="CW77" s="316"/>
      <c r="CX77" s="10"/>
      <c r="CY77" s="316"/>
      <c r="CZ77" s="325"/>
      <c r="DA77" s="316"/>
      <c r="DB77" s="316"/>
      <c r="DC77" s="325"/>
      <c r="DD77" s="316"/>
      <c r="DE77" s="10"/>
      <c r="DF77" s="316"/>
      <c r="DG77" s="325"/>
      <c r="DH77" s="316"/>
      <c r="DI77" s="316"/>
      <c r="DJ77" s="325"/>
      <c r="DK77" s="316"/>
      <c r="DL77" s="5"/>
      <c r="DM77" s="5"/>
      <c r="DN77" s="5"/>
      <c r="DO77" s="191"/>
      <c r="DP77" s="191"/>
    </row>
    <row r="78" spans="2:121">
      <c r="B78" s="5"/>
      <c r="C78" s="5"/>
      <c r="D78" s="315"/>
      <c r="E78" s="315"/>
      <c r="F78" s="315"/>
      <c r="G78" s="315"/>
      <c r="H78" s="315"/>
      <c r="I78" s="316"/>
      <c r="J78" s="316"/>
      <c r="K78" s="316"/>
      <c r="L78" s="316"/>
      <c r="M78" s="316"/>
      <c r="N78" s="10"/>
      <c r="O78" s="5"/>
      <c r="P78" s="315"/>
      <c r="Q78" s="316"/>
      <c r="R78" s="166"/>
      <c r="S78" s="316"/>
      <c r="T78" s="316"/>
      <c r="U78" s="166"/>
      <c r="V78" s="316"/>
      <c r="W78" s="316"/>
      <c r="X78" s="166"/>
      <c r="Y78" s="316"/>
      <c r="Z78" s="316"/>
      <c r="AA78" s="166"/>
      <c r="AB78" s="316"/>
      <c r="AC78" s="316"/>
      <c r="AD78" s="166"/>
      <c r="AE78" s="316"/>
      <c r="AF78" s="316"/>
      <c r="AG78" s="166"/>
      <c r="AH78" s="316"/>
      <c r="AI78" s="316"/>
      <c r="AJ78" s="166"/>
      <c r="AK78" s="316"/>
      <c r="AL78" s="316"/>
      <c r="AM78" s="166"/>
      <c r="AN78" s="316"/>
      <c r="AO78" s="316"/>
      <c r="AP78" s="166"/>
      <c r="AQ78" s="31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316"/>
      <c r="BQ78" s="166"/>
      <c r="BR78" s="316"/>
      <c r="BS78" s="316"/>
      <c r="BT78" s="5"/>
      <c r="BU78" s="316"/>
      <c r="BV78" s="5"/>
      <c r="BW78" s="316"/>
      <c r="BX78" s="166"/>
      <c r="BY78" s="316"/>
      <c r="BZ78" s="316"/>
      <c r="CA78" s="5"/>
      <c r="CB78" s="316"/>
      <c r="CC78" s="5"/>
      <c r="CD78" s="316"/>
      <c r="CE78" s="166"/>
      <c r="CF78" s="316"/>
      <c r="CG78" s="316"/>
      <c r="CH78" s="5"/>
      <c r="CI78" s="316"/>
      <c r="CJ78" s="5"/>
      <c r="CK78" s="316"/>
      <c r="CL78" s="166"/>
      <c r="CM78" s="316"/>
      <c r="CN78" s="316"/>
      <c r="CO78" s="5"/>
      <c r="CP78" s="316"/>
      <c r="CQ78" s="10"/>
      <c r="CR78" s="316"/>
      <c r="CS78" s="166"/>
      <c r="CT78" s="316"/>
      <c r="CU78" s="316"/>
      <c r="CV78" s="5"/>
      <c r="CW78" s="316"/>
      <c r="CX78" s="10"/>
      <c r="CY78" s="316"/>
      <c r="CZ78" s="325"/>
      <c r="DA78" s="316"/>
      <c r="DB78" s="316"/>
      <c r="DC78" s="325"/>
      <c r="DD78" s="316"/>
      <c r="DE78" s="10"/>
      <c r="DF78" s="316"/>
      <c r="DG78" s="325"/>
      <c r="DH78" s="316"/>
      <c r="DI78" s="316"/>
      <c r="DJ78" s="325"/>
      <c r="DK78" s="316"/>
      <c r="DL78" s="5"/>
      <c r="DM78" s="5"/>
      <c r="DN78" s="5"/>
      <c r="DO78" s="191"/>
      <c r="DP78" s="191"/>
    </row>
    <row r="79" spans="2:121">
      <c r="B79" s="5"/>
      <c r="C79" s="5"/>
      <c r="D79" s="315"/>
      <c r="E79" s="315"/>
      <c r="F79" s="315"/>
      <c r="G79" s="315"/>
      <c r="H79" s="315"/>
      <c r="I79" s="316"/>
      <c r="J79" s="316"/>
      <c r="K79" s="316"/>
      <c r="L79" s="316"/>
      <c r="M79" s="316"/>
      <c r="N79" s="10"/>
      <c r="O79" s="5"/>
      <c r="P79" s="315"/>
      <c r="Q79" s="316"/>
      <c r="R79" s="166"/>
      <c r="S79" s="316"/>
      <c r="T79" s="316"/>
      <c r="U79" s="166"/>
      <c r="V79" s="316"/>
      <c r="W79" s="316"/>
      <c r="X79" s="166"/>
      <c r="Y79" s="316"/>
      <c r="Z79" s="316"/>
      <c r="AA79" s="166"/>
      <c r="AB79" s="316"/>
      <c r="AC79" s="316"/>
      <c r="AD79" s="166"/>
      <c r="AE79" s="316"/>
      <c r="AF79" s="316"/>
      <c r="AG79" s="166"/>
      <c r="AH79" s="316"/>
      <c r="AI79" s="316"/>
      <c r="AJ79" s="166"/>
      <c r="AK79" s="316"/>
      <c r="AL79" s="316"/>
      <c r="AM79" s="166"/>
      <c r="AN79" s="316"/>
      <c r="AO79" s="316"/>
      <c r="AP79" s="166"/>
      <c r="AQ79" s="31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316"/>
      <c r="BQ79" s="166"/>
      <c r="BR79" s="316"/>
      <c r="BS79" s="316"/>
      <c r="BT79" s="5"/>
      <c r="BU79" s="316"/>
      <c r="BV79" s="5"/>
      <c r="BW79" s="316"/>
      <c r="BX79" s="166"/>
      <c r="BY79" s="316"/>
      <c r="BZ79" s="316"/>
      <c r="CA79" s="5"/>
      <c r="CB79" s="316"/>
      <c r="CC79" s="5"/>
      <c r="CD79" s="316"/>
      <c r="CE79" s="166"/>
      <c r="CF79" s="316"/>
      <c r="CG79" s="316"/>
      <c r="CH79" s="5"/>
      <c r="CI79" s="316"/>
      <c r="CJ79" s="5"/>
      <c r="CK79" s="316"/>
      <c r="CL79" s="166"/>
      <c r="CM79" s="316"/>
      <c r="CN79" s="316"/>
      <c r="CO79" s="5"/>
      <c r="CP79" s="316"/>
      <c r="CQ79" s="10"/>
      <c r="CR79" s="316"/>
      <c r="CS79" s="166"/>
      <c r="CT79" s="316"/>
      <c r="CU79" s="316"/>
      <c r="CV79" s="5"/>
      <c r="CW79" s="316"/>
      <c r="CX79" s="10"/>
      <c r="CY79" s="316"/>
      <c r="CZ79" s="325"/>
      <c r="DA79" s="316"/>
      <c r="DB79" s="316"/>
      <c r="DC79" s="325"/>
      <c r="DD79" s="316"/>
      <c r="DE79" s="10"/>
      <c r="DF79" s="316"/>
      <c r="DG79" s="325"/>
      <c r="DH79" s="316"/>
      <c r="DI79" s="316"/>
      <c r="DJ79" s="325"/>
      <c r="DK79" s="316"/>
      <c r="DL79" s="5"/>
      <c r="DM79" s="5"/>
      <c r="DN79" s="5"/>
      <c r="DO79" s="191"/>
      <c r="DP79" s="191"/>
    </row>
    <row r="80" spans="2:121">
      <c r="B80" s="5"/>
      <c r="C80" s="5"/>
      <c r="D80" s="315"/>
      <c r="E80" s="315"/>
      <c r="F80" s="315"/>
      <c r="G80" s="315"/>
      <c r="H80" s="315"/>
      <c r="I80" s="316"/>
      <c r="J80" s="316"/>
      <c r="K80" s="316"/>
      <c r="L80" s="316"/>
      <c r="M80" s="316"/>
      <c r="N80" s="10"/>
      <c r="O80" s="5"/>
      <c r="P80" s="315"/>
      <c r="Q80" s="316"/>
      <c r="R80" s="166"/>
      <c r="S80" s="316"/>
      <c r="T80" s="316"/>
      <c r="U80" s="166"/>
      <c r="V80" s="316"/>
      <c r="W80" s="316"/>
      <c r="X80" s="166"/>
      <c r="Y80" s="316"/>
      <c r="Z80" s="316"/>
      <c r="AA80" s="166"/>
      <c r="AB80" s="316"/>
      <c r="AC80" s="316"/>
      <c r="AD80" s="166"/>
      <c r="AE80" s="316"/>
      <c r="AF80" s="316"/>
      <c r="AG80" s="166"/>
      <c r="AH80" s="316"/>
      <c r="AI80" s="316"/>
      <c r="AJ80" s="166"/>
      <c r="AK80" s="316"/>
      <c r="AL80" s="316"/>
      <c r="AM80" s="166"/>
      <c r="AN80" s="316"/>
      <c r="AO80" s="316"/>
      <c r="AP80" s="166"/>
      <c r="AQ80" s="31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316"/>
      <c r="BQ80" s="166"/>
      <c r="BR80" s="316"/>
      <c r="BS80" s="316"/>
      <c r="BT80" s="5"/>
      <c r="BU80" s="316"/>
      <c r="BV80" s="5"/>
      <c r="BW80" s="316"/>
      <c r="BX80" s="166"/>
      <c r="BY80" s="316"/>
      <c r="BZ80" s="316"/>
      <c r="CA80" s="5"/>
      <c r="CB80" s="316"/>
      <c r="CC80" s="5"/>
      <c r="CD80" s="316"/>
      <c r="CE80" s="166"/>
      <c r="CF80" s="316"/>
      <c r="CG80" s="316"/>
      <c r="CH80" s="5"/>
      <c r="CI80" s="316"/>
      <c r="CJ80" s="5"/>
      <c r="CK80" s="316"/>
      <c r="CL80" s="166"/>
      <c r="CM80" s="316"/>
      <c r="CN80" s="316"/>
      <c r="CO80" s="5"/>
      <c r="CP80" s="316"/>
      <c r="CQ80" s="10"/>
      <c r="CR80" s="316"/>
      <c r="CS80" s="166"/>
      <c r="CT80" s="316"/>
      <c r="CU80" s="316"/>
      <c r="CV80" s="5"/>
      <c r="CW80" s="316"/>
      <c r="CX80" s="10"/>
      <c r="CY80" s="316"/>
      <c r="CZ80" s="325"/>
      <c r="DA80" s="316"/>
      <c r="DB80" s="316"/>
      <c r="DC80" s="325"/>
      <c r="DD80" s="316"/>
      <c r="DE80" s="10"/>
      <c r="DF80" s="316"/>
      <c r="DG80" s="325"/>
      <c r="DH80" s="316"/>
      <c r="DI80" s="316"/>
      <c r="DJ80" s="325"/>
      <c r="DK80" s="316"/>
      <c r="DL80" s="5"/>
      <c r="DM80" s="5"/>
      <c r="DN80" s="5"/>
      <c r="DO80" s="191"/>
      <c r="DP80" s="191"/>
    </row>
    <row r="81" spans="4:115">
      <c r="D81" s="315"/>
      <c r="E81" s="315"/>
      <c r="F81" s="315"/>
      <c r="G81" s="315"/>
      <c r="H81" s="315"/>
      <c r="I81" s="316"/>
      <c r="J81" s="316"/>
      <c r="K81" s="316"/>
      <c r="L81" s="316"/>
      <c r="M81" s="316"/>
      <c r="N81" s="10"/>
      <c r="O81" s="5"/>
      <c r="P81" s="315"/>
      <c r="Q81" s="316"/>
      <c r="R81" s="166"/>
      <c r="S81" s="316"/>
      <c r="T81" s="316"/>
      <c r="U81" s="166"/>
      <c r="V81" s="316"/>
      <c r="W81" s="316"/>
      <c r="X81" s="166"/>
      <c r="Y81" s="316"/>
      <c r="Z81" s="316"/>
      <c r="AA81" s="166"/>
      <c r="AB81" s="316"/>
      <c r="AC81" s="316"/>
      <c r="AD81" s="166"/>
      <c r="AE81" s="316"/>
      <c r="AF81" s="316"/>
      <c r="AG81" s="166"/>
      <c r="AH81" s="316"/>
      <c r="AI81" s="316"/>
      <c r="AJ81" s="166"/>
      <c r="AK81" s="316"/>
      <c r="AL81" s="316"/>
      <c r="AM81" s="166"/>
      <c r="AN81" s="316"/>
      <c r="AO81" s="316"/>
      <c r="AP81" s="166"/>
      <c r="AQ81" s="31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316"/>
      <c r="BQ81" s="166"/>
      <c r="BR81" s="316"/>
      <c r="BS81" s="316"/>
      <c r="BT81" s="5"/>
      <c r="BU81" s="316"/>
      <c r="BV81" s="5"/>
      <c r="BW81" s="316"/>
      <c r="BX81" s="166"/>
      <c r="BY81" s="316"/>
      <c r="BZ81" s="316"/>
      <c r="CA81" s="5"/>
      <c r="CB81" s="316"/>
      <c r="CC81" s="5"/>
      <c r="CD81" s="316"/>
      <c r="CE81" s="166"/>
      <c r="CF81" s="316"/>
      <c r="CG81" s="316"/>
      <c r="CH81" s="5"/>
      <c r="CI81" s="316"/>
      <c r="CJ81" s="5"/>
      <c r="CK81" s="316"/>
      <c r="CL81" s="166"/>
      <c r="CM81" s="316"/>
      <c r="CN81" s="316"/>
      <c r="CO81" s="5"/>
      <c r="CP81" s="316"/>
      <c r="CQ81" s="10"/>
      <c r="CR81" s="316"/>
      <c r="CS81" s="166"/>
      <c r="CT81" s="316"/>
      <c r="CU81" s="316"/>
      <c r="CV81" s="5"/>
      <c r="CW81" s="316"/>
      <c r="CX81" s="10"/>
      <c r="CY81" s="316"/>
      <c r="CZ81" s="325"/>
      <c r="DA81" s="316"/>
      <c r="DB81" s="316"/>
      <c r="DC81" s="325"/>
      <c r="DD81" s="316"/>
      <c r="DE81" s="10"/>
      <c r="DF81" s="316"/>
      <c r="DG81" s="325"/>
      <c r="DH81" s="316"/>
      <c r="DI81" s="316"/>
      <c r="DJ81" s="325"/>
      <c r="DK81" s="316"/>
    </row>
    <row r="82" spans="4:115">
      <c r="D82" s="315"/>
      <c r="E82" s="315"/>
      <c r="F82" s="315"/>
      <c r="G82" s="315"/>
      <c r="H82" s="315"/>
      <c r="I82" s="316"/>
      <c r="J82" s="316"/>
      <c r="K82" s="316"/>
      <c r="L82" s="316"/>
      <c r="M82" s="316"/>
      <c r="N82" s="10"/>
      <c r="O82" s="5"/>
      <c r="P82" s="315"/>
      <c r="Q82" s="316"/>
      <c r="R82" s="166"/>
      <c r="S82" s="316"/>
      <c r="T82" s="316"/>
      <c r="U82" s="166"/>
      <c r="V82" s="316"/>
      <c r="W82" s="316"/>
      <c r="X82" s="166"/>
      <c r="Y82" s="316"/>
      <c r="Z82" s="316"/>
      <c r="AA82" s="166"/>
      <c r="AB82" s="316"/>
      <c r="AC82" s="316"/>
      <c r="AD82" s="166"/>
      <c r="AE82" s="316"/>
      <c r="AF82" s="316"/>
      <c r="AG82" s="166"/>
      <c r="AH82" s="316"/>
      <c r="AI82" s="316"/>
      <c r="AJ82" s="166"/>
      <c r="AK82" s="316"/>
      <c r="AL82" s="316"/>
      <c r="AM82" s="166"/>
      <c r="AN82" s="316"/>
      <c r="AO82" s="316"/>
      <c r="AP82" s="166"/>
      <c r="AQ82" s="31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316"/>
      <c r="BQ82" s="166"/>
      <c r="BR82" s="316"/>
      <c r="BS82" s="316"/>
      <c r="BT82" s="5"/>
      <c r="BU82" s="316"/>
      <c r="BV82" s="5"/>
      <c r="BW82" s="316"/>
      <c r="BX82" s="166"/>
      <c r="BY82" s="316"/>
      <c r="BZ82" s="316"/>
      <c r="CA82" s="5"/>
      <c r="CB82" s="316"/>
      <c r="CC82" s="5"/>
      <c r="CD82" s="316"/>
      <c r="CE82" s="166"/>
      <c r="CF82" s="316"/>
      <c r="CG82" s="316"/>
      <c r="CH82" s="5"/>
      <c r="CI82" s="316"/>
      <c r="CJ82" s="5"/>
      <c r="CK82" s="316"/>
      <c r="CL82" s="166"/>
      <c r="CM82" s="316"/>
      <c r="CN82" s="316"/>
      <c r="CO82" s="5"/>
      <c r="CP82" s="316"/>
      <c r="CQ82" s="10"/>
      <c r="CR82" s="316"/>
      <c r="CS82" s="166"/>
      <c r="CT82" s="316"/>
      <c r="CU82" s="316"/>
      <c r="CV82" s="5"/>
      <c r="CW82" s="316"/>
      <c r="CX82" s="10"/>
      <c r="CY82" s="316"/>
      <c r="CZ82" s="325"/>
      <c r="DA82" s="316"/>
      <c r="DB82" s="316"/>
      <c r="DC82" s="325"/>
      <c r="DD82" s="316"/>
      <c r="DE82" s="10"/>
      <c r="DF82" s="316"/>
      <c r="DG82" s="325"/>
      <c r="DH82" s="316"/>
      <c r="DI82" s="316"/>
      <c r="DJ82" s="325"/>
      <c r="DK82" s="316"/>
    </row>
    <row r="83" spans="4:115">
      <c r="D83" s="315"/>
      <c r="E83" s="315"/>
      <c r="F83" s="315"/>
      <c r="G83" s="315"/>
      <c r="H83" s="315"/>
      <c r="I83" s="316"/>
      <c r="J83" s="316"/>
      <c r="K83" s="316"/>
      <c r="L83" s="316"/>
      <c r="M83" s="316"/>
      <c r="N83" s="10"/>
      <c r="O83" s="5"/>
      <c r="P83" s="315"/>
      <c r="Q83" s="316"/>
      <c r="R83" s="166"/>
      <c r="S83" s="316"/>
      <c r="T83" s="316"/>
      <c r="U83" s="166"/>
      <c r="V83" s="316"/>
      <c r="W83" s="316"/>
      <c r="X83" s="166"/>
      <c r="Y83" s="316"/>
      <c r="Z83" s="316"/>
      <c r="AA83" s="166"/>
      <c r="AB83" s="316"/>
      <c r="AC83" s="316"/>
      <c r="AD83" s="166"/>
      <c r="AE83" s="316"/>
      <c r="AF83" s="316"/>
      <c r="AG83" s="166"/>
      <c r="AH83" s="316"/>
      <c r="AI83" s="316"/>
      <c r="AJ83" s="166"/>
      <c r="AK83" s="316"/>
      <c r="AL83" s="316"/>
      <c r="AM83" s="166"/>
      <c r="AN83" s="316"/>
      <c r="AO83" s="316"/>
      <c r="AP83" s="166"/>
      <c r="AQ83" s="31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316"/>
      <c r="BQ83" s="166"/>
      <c r="BR83" s="316"/>
      <c r="BS83" s="316"/>
      <c r="BT83" s="5"/>
      <c r="BU83" s="316"/>
      <c r="BV83" s="5"/>
      <c r="BW83" s="316"/>
      <c r="BX83" s="166"/>
      <c r="BY83" s="316"/>
      <c r="BZ83" s="316"/>
      <c r="CA83" s="5"/>
      <c r="CB83" s="316"/>
      <c r="CC83" s="5"/>
      <c r="CD83" s="316"/>
      <c r="CE83" s="166"/>
      <c r="CF83" s="316"/>
      <c r="CG83" s="316"/>
      <c r="CH83" s="5"/>
      <c r="CI83" s="316"/>
      <c r="CJ83" s="5"/>
      <c r="CK83" s="316"/>
      <c r="CL83" s="166"/>
      <c r="CM83" s="316"/>
      <c r="CN83" s="316"/>
      <c r="CO83" s="5"/>
      <c r="CP83" s="316"/>
      <c r="CQ83" s="10"/>
      <c r="CR83" s="316"/>
      <c r="CS83" s="166"/>
      <c r="CT83" s="316"/>
      <c r="CU83" s="316"/>
      <c r="CV83" s="5"/>
      <c r="CW83" s="316"/>
      <c r="CX83" s="10"/>
      <c r="CY83" s="316"/>
      <c r="CZ83" s="325"/>
      <c r="DA83" s="316"/>
      <c r="DB83" s="316"/>
      <c r="DC83" s="325"/>
      <c r="DD83" s="316"/>
      <c r="DE83" s="10"/>
      <c r="DF83" s="316"/>
      <c r="DG83" s="325"/>
      <c r="DH83" s="316"/>
      <c r="DI83" s="316"/>
      <c r="DJ83" s="325"/>
      <c r="DK83" s="316"/>
    </row>
    <row r="84" spans="4:115">
      <c r="D84" s="315"/>
      <c r="E84" s="315"/>
      <c r="F84" s="315"/>
      <c r="G84" s="315"/>
      <c r="H84" s="315"/>
      <c r="I84" s="316"/>
      <c r="J84" s="316"/>
      <c r="K84" s="316"/>
      <c r="L84" s="316"/>
      <c r="M84" s="316"/>
      <c r="N84" s="10"/>
      <c r="O84" s="5"/>
      <c r="P84" s="315"/>
      <c r="Q84" s="316"/>
      <c r="R84" s="166"/>
      <c r="S84" s="316"/>
      <c r="T84" s="316"/>
      <c r="U84" s="166"/>
      <c r="V84" s="316"/>
      <c r="W84" s="316"/>
      <c r="X84" s="166"/>
      <c r="Y84" s="316"/>
      <c r="Z84" s="316"/>
      <c r="AA84" s="166"/>
      <c r="AB84" s="316"/>
      <c r="AC84" s="316"/>
      <c r="AD84" s="166"/>
      <c r="AE84" s="316"/>
      <c r="AF84" s="316"/>
      <c r="AG84" s="166"/>
      <c r="AH84" s="316"/>
      <c r="AI84" s="316"/>
      <c r="AJ84" s="166"/>
      <c r="AK84" s="316"/>
      <c r="AL84" s="316"/>
      <c r="AM84" s="166"/>
      <c r="AN84" s="316"/>
      <c r="AO84" s="316"/>
      <c r="AP84" s="166"/>
      <c r="AQ84" s="31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316"/>
      <c r="BQ84" s="166"/>
      <c r="BR84" s="316"/>
      <c r="BS84" s="316"/>
      <c r="BT84" s="5"/>
      <c r="BU84" s="316"/>
      <c r="BV84" s="5"/>
      <c r="BW84" s="316"/>
      <c r="BX84" s="166"/>
      <c r="BY84" s="316"/>
      <c r="BZ84" s="316"/>
      <c r="CA84" s="5"/>
      <c r="CB84" s="316"/>
      <c r="CC84" s="5"/>
      <c r="CD84" s="316"/>
      <c r="CE84" s="166"/>
      <c r="CF84" s="316"/>
      <c r="CG84" s="316"/>
      <c r="CH84" s="5"/>
      <c r="CI84" s="316"/>
      <c r="CJ84" s="5"/>
      <c r="CK84" s="316"/>
      <c r="CL84" s="166"/>
      <c r="CM84" s="316"/>
      <c r="CN84" s="316"/>
      <c r="CO84" s="5"/>
      <c r="CP84" s="316"/>
      <c r="CQ84" s="10"/>
      <c r="CR84" s="316"/>
      <c r="CS84" s="166"/>
      <c r="CT84" s="316"/>
      <c r="CU84" s="316"/>
      <c r="CV84" s="5"/>
      <c r="CW84" s="316"/>
      <c r="CX84" s="10"/>
      <c r="CY84" s="316"/>
      <c r="CZ84" s="325"/>
      <c r="DA84" s="316"/>
      <c r="DB84" s="316"/>
      <c r="DC84" s="325"/>
      <c r="DD84" s="316"/>
      <c r="DE84" s="10"/>
      <c r="DF84" s="316"/>
      <c r="DG84" s="325"/>
      <c r="DH84" s="316"/>
      <c r="DI84" s="316"/>
      <c r="DJ84" s="325"/>
      <c r="DK84" s="316"/>
    </row>
    <row r="85" spans="4:115">
      <c r="D85" s="315"/>
      <c r="E85" s="315"/>
      <c r="F85" s="315"/>
      <c r="G85" s="315"/>
      <c r="H85" s="315"/>
      <c r="I85" s="316"/>
      <c r="J85" s="316"/>
      <c r="K85" s="316"/>
      <c r="L85" s="316"/>
      <c r="M85" s="316"/>
      <c r="N85" s="10"/>
      <c r="O85" s="5"/>
      <c r="P85" s="315"/>
      <c r="Q85" s="316"/>
      <c r="R85" s="166"/>
      <c r="S85" s="316"/>
      <c r="T85" s="316"/>
      <c r="U85" s="166"/>
      <c r="V85" s="316"/>
      <c r="W85" s="316"/>
      <c r="X85" s="166"/>
      <c r="Y85" s="316"/>
      <c r="Z85" s="316"/>
      <c r="AA85" s="166"/>
      <c r="AB85" s="316"/>
      <c r="AC85" s="316"/>
      <c r="AD85" s="166"/>
      <c r="AE85" s="316"/>
      <c r="AF85" s="316"/>
      <c r="AG85" s="166"/>
      <c r="AH85" s="316"/>
      <c r="AI85" s="316"/>
      <c r="AJ85" s="166"/>
      <c r="AK85" s="316"/>
      <c r="AL85" s="316"/>
      <c r="AM85" s="166"/>
      <c r="AN85" s="316"/>
      <c r="AO85" s="316"/>
      <c r="AP85" s="166"/>
      <c r="AQ85" s="316"/>
      <c r="AR85" s="166"/>
      <c r="AS85" s="166"/>
      <c r="AT85" s="166"/>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316"/>
      <c r="BQ85" s="166"/>
      <c r="BR85" s="316"/>
      <c r="BS85" s="316"/>
      <c r="BT85" s="5"/>
      <c r="BU85" s="316"/>
      <c r="BV85" s="5"/>
      <c r="BW85" s="316"/>
      <c r="BX85" s="166"/>
      <c r="BY85" s="316"/>
      <c r="BZ85" s="316"/>
      <c r="CA85" s="5"/>
      <c r="CB85" s="316"/>
      <c r="CC85" s="5"/>
      <c r="CD85" s="316"/>
      <c r="CE85" s="166"/>
      <c r="CF85" s="316"/>
      <c r="CG85" s="316"/>
      <c r="CH85" s="5"/>
      <c r="CI85" s="316"/>
      <c r="CJ85" s="5"/>
      <c r="CK85" s="316"/>
      <c r="CL85" s="166"/>
      <c r="CM85" s="316"/>
      <c r="CN85" s="316"/>
      <c r="CO85" s="5"/>
      <c r="CP85" s="316"/>
      <c r="CQ85" s="10"/>
      <c r="CR85" s="316"/>
      <c r="CS85" s="166"/>
      <c r="CT85" s="316"/>
      <c r="CU85" s="316"/>
      <c r="CV85" s="5"/>
      <c r="CW85" s="316"/>
      <c r="CX85" s="10"/>
      <c r="CY85" s="316"/>
      <c r="CZ85" s="325"/>
      <c r="DA85" s="316"/>
      <c r="DB85" s="316"/>
      <c r="DC85" s="325"/>
      <c r="DD85" s="316"/>
      <c r="DE85" s="10"/>
      <c r="DF85" s="316"/>
      <c r="DG85" s="325"/>
      <c r="DH85" s="316"/>
      <c r="DI85" s="316"/>
      <c r="DJ85" s="325"/>
      <c r="DK85" s="316"/>
    </row>
    <row r="86" spans="4:115">
      <c r="D86" s="315"/>
      <c r="E86" s="315"/>
      <c r="F86" s="315"/>
      <c r="G86" s="315"/>
      <c r="H86" s="315"/>
      <c r="I86" s="316"/>
      <c r="J86" s="316"/>
      <c r="K86" s="316"/>
      <c r="L86" s="316"/>
      <c r="M86" s="316"/>
      <c r="N86" s="10"/>
      <c r="O86" s="5"/>
      <c r="P86" s="315"/>
      <c r="Q86" s="316"/>
      <c r="R86" s="166"/>
      <c r="S86" s="316"/>
      <c r="T86" s="316"/>
      <c r="U86" s="166"/>
      <c r="V86" s="316"/>
      <c r="W86" s="316"/>
      <c r="X86" s="166"/>
      <c r="Y86" s="316"/>
      <c r="Z86" s="316"/>
      <c r="AA86" s="166"/>
      <c r="AB86" s="316"/>
      <c r="AC86" s="316"/>
      <c r="AD86" s="166"/>
      <c r="AE86" s="316"/>
      <c r="AF86" s="316"/>
      <c r="AG86" s="166"/>
      <c r="AH86" s="316"/>
      <c r="AI86" s="316"/>
      <c r="AJ86" s="166"/>
      <c r="AK86" s="316"/>
      <c r="AL86" s="316"/>
      <c r="AM86" s="166"/>
      <c r="AN86" s="316"/>
      <c r="AO86" s="316"/>
      <c r="AP86" s="166"/>
      <c r="AQ86" s="316"/>
      <c r="AR86" s="166"/>
      <c r="AS86" s="166"/>
      <c r="AT86" s="166"/>
      <c r="AU86" s="166"/>
      <c r="AV86" s="166"/>
      <c r="AW86" s="166"/>
      <c r="AX86" s="166"/>
      <c r="AY86" s="166"/>
      <c r="AZ86" s="166"/>
      <c r="BA86" s="166"/>
      <c r="BB86" s="166"/>
      <c r="BC86" s="166"/>
      <c r="BD86" s="166"/>
      <c r="BE86" s="166"/>
      <c r="BF86" s="166"/>
      <c r="BG86" s="166"/>
      <c r="BH86" s="166"/>
      <c r="BI86" s="166"/>
      <c r="BJ86" s="166"/>
      <c r="BK86" s="166"/>
      <c r="BL86" s="166"/>
      <c r="BM86" s="166"/>
      <c r="BN86" s="166"/>
      <c r="BO86" s="166"/>
      <c r="BP86" s="316"/>
      <c r="BQ86" s="166"/>
      <c r="BR86" s="316"/>
      <c r="BS86" s="316"/>
      <c r="BT86" s="5"/>
      <c r="BU86" s="316"/>
      <c r="BV86" s="5"/>
      <c r="BW86" s="316"/>
      <c r="BX86" s="166"/>
      <c r="BY86" s="316"/>
      <c r="BZ86" s="316"/>
      <c r="CA86" s="5"/>
      <c r="CB86" s="316"/>
      <c r="CC86" s="5"/>
      <c r="CD86" s="316"/>
      <c r="CE86" s="166"/>
      <c r="CF86" s="316"/>
      <c r="CG86" s="316"/>
      <c r="CH86" s="5"/>
      <c r="CI86" s="316"/>
      <c r="CJ86" s="5"/>
      <c r="CK86" s="316"/>
      <c r="CL86" s="166"/>
      <c r="CM86" s="316"/>
      <c r="CN86" s="316"/>
      <c r="CO86" s="5"/>
      <c r="CP86" s="316"/>
      <c r="CQ86" s="10"/>
      <c r="CR86" s="316"/>
      <c r="CS86" s="166"/>
      <c r="CT86" s="316"/>
      <c r="CU86" s="316"/>
      <c r="CV86" s="5"/>
      <c r="CW86" s="316"/>
      <c r="CX86" s="10"/>
      <c r="CY86" s="316"/>
      <c r="CZ86" s="325"/>
      <c r="DA86" s="316"/>
      <c r="DB86" s="316"/>
      <c r="DC86" s="325"/>
      <c r="DD86" s="316"/>
      <c r="DE86" s="10"/>
      <c r="DF86" s="316"/>
      <c r="DG86" s="325"/>
      <c r="DH86" s="316"/>
      <c r="DI86" s="316"/>
      <c r="DJ86" s="325"/>
      <c r="DK86" s="316"/>
    </row>
    <row r="87" spans="4:115">
      <c r="D87" s="315"/>
      <c r="E87" s="315"/>
      <c r="F87" s="315"/>
      <c r="G87" s="315"/>
      <c r="H87" s="315"/>
      <c r="I87" s="316"/>
      <c r="J87" s="316"/>
      <c r="K87" s="316"/>
      <c r="L87" s="316"/>
      <c r="M87" s="316"/>
      <c r="N87" s="10"/>
      <c r="O87" s="5"/>
      <c r="P87" s="315"/>
      <c r="Q87" s="316"/>
      <c r="R87" s="166"/>
      <c r="S87" s="316"/>
      <c r="T87" s="316"/>
      <c r="U87" s="166"/>
      <c r="V87" s="316"/>
      <c r="W87" s="316"/>
      <c r="X87" s="166"/>
      <c r="Y87" s="316"/>
      <c r="Z87" s="316"/>
      <c r="AA87" s="166"/>
      <c r="AB87" s="316"/>
      <c r="AC87" s="316"/>
      <c r="AD87" s="166"/>
      <c r="AE87" s="316"/>
      <c r="AF87" s="316"/>
      <c r="AG87" s="166"/>
      <c r="AH87" s="316"/>
      <c r="AI87" s="316"/>
      <c r="AJ87" s="166"/>
      <c r="AK87" s="316"/>
      <c r="AL87" s="316"/>
      <c r="AM87" s="166"/>
      <c r="AN87" s="316"/>
      <c r="AO87" s="316"/>
      <c r="AP87" s="166"/>
      <c r="AQ87" s="31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316"/>
      <c r="BQ87" s="166"/>
      <c r="BR87" s="316"/>
      <c r="BS87" s="316"/>
      <c r="BT87" s="5"/>
      <c r="BU87" s="316"/>
      <c r="BV87" s="5"/>
      <c r="BW87" s="316"/>
      <c r="BX87" s="166"/>
      <c r="BY87" s="316"/>
      <c r="BZ87" s="316"/>
      <c r="CA87" s="5"/>
      <c r="CB87" s="316"/>
      <c r="CC87" s="5"/>
      <c r="CD87" s="316"/>
      <c r="CE87" s="166"/>
      <c r="CF87" s="316"/>
      <c r="CG87" s="316"/>
      <c r="CH87" s="5"/>
      <c r="CI87" s="316"/>
      <c r="CJ87" s="5"/>
      <c r="CK87" s="316"/>
      <c r="CL87" s="166"/>
      <c r="CM87" s="316"/>
      <c r="CN87" s="316"/>
      <c r="CO87" s="5"/>
      <c r="CP87" s="316"/>
      <c r="CQ87" s="10"/>
      <c r="CR87" s="316"/>
      <c r="CS87" s="166"/>
      <c r="CT87" s="316"/>
      <c r="CU87" s="316"/>
      <c r="CV87" s="5"/>
      <c r="CW87" s="316"/>
      <c r="CX87" s="10"/>
      <c r="CY87" s="316"/>
      <c r="CZ87" s="325"/>
      <c r="DA87" s="316"/>
      <c r="DB87" s="316"/>
      <c r="DC87" s="325"/>
      <c r="DD87" s="316"/>
      <c r="DE87" s="10"/>
      <c r="DF87" s="316"/>
      <c r="DG87" s="325"/>
      <c r="DH87" s="316"/>
      <c r="DI87" s="316"/>
      <c r="DJ87" s="325"/>
      <c r="DK87" s="316"/>
    </row>
    <row r="88" spans="4:115">
      <c r="D88" s="315"/>
      <c r="E88" s="315"/>
      <c r="F88" s="315"/>
      <c r="G88" s="315"/>
      <c r="H88" s="315"/>
      <c r="I88" s="316"/>
      <c r="J88" s="316"/>
      <c r="K88" s="316"/>
      <c r="L88" s="316"/>
      <c r="M88" s="316"/>
      <c r="N88" s="10"/>
      <c r="O88" s="5"/>
      <c r="P88" s="315"/>
      <c r="Q88" s="316"/>
      <c r="R88" s="166"/>
      <c r="S88" s="316"/>
      <c r="T88" s="316"/>
      <c r="U88" s="166"/>
      <c r="V88" s="316"/>
      <c r="W88" s="316"/>
      <c r="X88" s="166"/>
      <c r="Y88" s="316"/>
      <c r="Z88" s="316"/>
      <c r="AA88" s="166"/>
      <c r="AB88" s="316"/>
      <c r="AC88" s="316"/>
      <c r="AD88" s="166"/>
      <c r="AE88" s="316"/>
      <c r="AF88" s="316"/>
      <c r="AG88" s="166"/>
      <c r="AH88" s="316"/>
      <c r="AI88" s="316"/>
      <c r="AJ88" s="166"/>
      <c r="AK88" s="316"/>
      <c r="AL88" s="316"/>
      <c r="AM88" s="166"/>
      <c r="AN88" s="316"/>
      <c r="AO88" s="316"/>
      <c r="AP88" s="166"/>
      <c r="AQ88" s="31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316"/>
      <c r="BQ88" s="166"/>
      <c r="BR88" s="316"/>
      <c r="BS88" s="316"/>
      <c r="BT88" s="5"/>
      <c r="BU88" s="316"/>
      <c r="BV88" s="5"/>
      <c r="BW88" s="316"/>
      <c r="BX88" s="166"/>
      <c r="BY88" s="316"/>
      <c r="BZ88" s="316"/>
      <c r="CA88" s="5"/>
      <c r="CB88" s="316"/>
      <c r="CC88" s="5"/>
      <c r="CD88" s="316"/>
      <c r="CE88" s="166"/>
      <c r="CF88" s="316"/>
      <c r="CG88" s="316"/>
      <c r="CH88" s="5"/>
      <c r="CI88" s="316"/>
      <c r="CJ88" s="5"/>
      <c r="CK88" s="316"/>
      <c r="CL88" s="166"/>
      <c r="CM88" s="316"/>
      <c r="CN88" s="316"/>
      <c r="CO88" s="5"/>
      <c r="CP88" s="316"/>
      <c r="CQ88" s="10"/>
      <c r="CR88" s="316"/>
      <c r="CS88" s="166"/>
      <c r="CT88" s="316"/>
      <c r="CU88" s="316"/>
      <c r="CV88" s="5"/>
      <c r="CW88" s="316"/>
      <c r="CX88" s="10"/>
      <c r="CY88" s="316"/>
      <c r="CZ88" s="325"/>
      <c r="DA88" s="316"/>
      <c r="DB88" s="316"/>
      <c r="DC88" s="325"/>
      <c r="DD88" s="316"/>
      <c r="DE88" s="10"/>
      <c r="DF88" s="316"/>
      <c r="DG88" s="325"/>
      <c r="DH88" s="316"/>
      <c r="DI88" s="316"/>
      <c r="DJ88" s="325"/>
      <c r="DK88" s="316"/>
    </row>
    <row r="89" spans="4:115">
      <c r="D89" s="315"/>
      <c r="E89" s="315"/>
      <c r="F89" s="315"/>
      <c r="G89" s="315"/>
      <c r="H89" s="315"/>
      <c r="I89" s="316"/>
      <c r="J89" s="316"/>
      <c r="K89" s="316"/>
      <c r="L89" s="316"/>
      <c r="M89" s="316"/>
      <c r="N89" s="10"/>
      <c r="O89" s="5"/>
      <c r="P89" s="315"/>
      <c r="Q89" s="316"/>
      <c r="R89" s="166"/>
      <c r="S89" s="316"/>
      <c r="T89" s="316"/>
      <c r="U89" s="166"/>
      <c r="V89" s="316"/>
      <c r="W89" s="316"/>
      <c r="X89" s="166"/>
      <c r="Y89" s="316"/>
      <c r="Z89" s="316"/>
      <c r="AA89" s="166"/>
      <c r="AB89" s="316"/>
      <c r="AC89" s="316"/>
      <c r="AD89" s="166"/>
      <c r="AE89" s="316"/>
      <c r="AF89" s="316"/>
      <c r="AG89" s="166"/>
      <c r="AH89" s="316"/>
      <c r="AI89" s="316"/>
      <c r="AJ89" s="166"/>
      <c r="AK89" s="316"/>
      <c r="AL89" s="316"/>
      <c r="AM89" s="166"/>
      <c r="AN89" s="316"/>
      <c r="AO89" s="316"/>
      <c r="AP89" s="166"/>
      <c r="AQ89" s="31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316"/>
      <c r="BQ89" s="166"/>
      <c r="BR89" s="316"/>
      <c r="BS89" s="316"/>
      <c r="BT89" s="5"/>
      <c r="BU89" s="316"/>
      <c r="BV89" s="5"/>
      <c r="BW89" s="316"/>
      <c r="BX89" s="166"/>
      <c r="BY89" s="316"/>
      <c r="BZ89" s="316"/>
      <c r="CA89" s="5"/>
      <c r="CB89" s="316"/>
      <c r="CC89" s="5"/>
      <c r="CD89" s="316"/>
      <c r="CE89" s="166"/>
      <c r="CF89" s="316"/>
      <c r="CG89" s="316"/>
      <c r="CH89" s="5"/>
      <c r="CI89" s="316"/>
      <c r="CJ89" s="5"/>
      <c r="CK89" s="316"/>
      <c r="CL89" s="166"/>
      <c r="CM89" s="316"/>
      <c r="CN89" s="316"/>
      <c r="CO89" s="5"/>
      <c r="CP89" s="316"/>
      <c r="CQ89" s="10"/>
      <c r="CR89" s="316"/>
      <c r="CS89" s="166"/>
      <c r="CT89" s="316"/>
      <c r="CU89" s="316"/>
      <c r="CV89" s="5"/>
      <c r="CW89" s="316"/>
      <c r="CX89" s="10"/>
      <c r="CY89" s="316"/>
      <c r="CZ89" s="325"/>
      <c r="DA89" s="316"/>
      <c r="DB89" s="316"/>
      <c r="DC89" s="325"/>
      <c r="DD89" s="316"/>
      <c r="DE89" s="10"/>
      <c r="DF89" s="316"/>
      <c r="DG89" s="325"/>
      <c r="DH89" s="316"/>
      <c r="DI89" s="316"/>
      <c r="DJ89" s="325"/>
      <c r="DK89" s="316"/>
    </row>
    <row r="90" spans="4:115">
      <c r="D90" s="315"/>
      <c r="E90" s="315"/>
      <c r="F90" s="315"/>
      <c r="G90" s="315"/>
      <c r="H90" s="315"/>
      <c r="I90" s="316"/>
      <c r="J90" s="316"/>
      <c r="K90" s="316"/>
      <c r="L90" s="316"/>
      <c r="M90" s="316"/>
      <c r="N90" s="10"/>
      <c r="O90" s="5"/>
      <c r="P90" s="315"/>
      <c r="Q90" s="316"/>
      <c r="R90" s="166"/>
      <c r="S90" s="316"/>
      <c r="T90" s="316"/>
      <c r="U90" s="166"/>
      <c r="V90" s="316"/>
      <c r="W90" s="316"/>
      <c r="X90" s="166"/>
      <c r="Y90" s="316"/>
      <c r="Z90" s="316"/>
      <c r="AA90" s="166"/>
      <c r="AB90" s="316"/>
      <c r="AC90" s="316"/>
      <c r="AD90" s="166"/>
      <c r="AE90" s="316"/>
      <c r="AF90" s="316"/>
      <c r="AG90" s="166"/>
      <c r="AH90" s="316"/>
      <c r="AI90" s="316"/>
      <c r="AJ90" s="166"/>
      <c r="AK90" s="316"/>
      <c r="AL90" s="316"/>
      <c r="AM90" s="166"/>
      <c r="AN90" s="316"/>
      <c r="AO90" s="316"/>
      <c r="AP90" s="166"/>
      <c r="AQ90" s="31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316"/>
      <c r="BQ90" s="166"/>
      <c r="BR90" s="316"/>
      <c r="BS90" s="316"/>
      <c r="BT90" s="5"/>
      <c r="BU90" s="316"/>
      <c r="BV90" s="5"/>
      <c r="BW90" s="316"/>
      <c r="BX90" s="166"/>
      <c r="BY90" s="316"/>
      <c r="BZ90" s="316"/>
      <c r="CA90" s="5"/>
      <c r="CB90" s="316"/>
      <c r="CC90" s="5"/>
      <c r="CD90" s="316"/>
      <c r="CE90" s="166"/>
      <c r="CF90" s="316"/>
      <c r="CG90" s="316"/>
      <c r="CH90" s="5"/>
      <c r="CI90" s="316"/>
      <c r="CJ90" s="5"/>
      <c r="CK90" s="316"/>
      <c r="CL90" s="166"/>
      <c r="CM90" s="316"/>
      <c r="CN90" s="316"/>
      <c r="CO90" s="5"/>
      <c r="CP90" s="316"/>
      <c r="CQ90" s="10"/>
      <c r="CR90" s="316"/>
      <c r="CS90" s="166"/>
      <c r="CT90" s="316"/>
      <c r="CU90" s="316"/>
      <c r="CV90" s="5"/>
      <c r="CW90" s="316"/>
      <c r="CX90" s="10"/>
      <c r="CY90" s="316"/>
      <c r="CZ90" s="325"/>
      <c r="DA90" s="316"/>
      <c r="DB90" s="316"/>
      <c r="DC90" s="325"/>
      <c r="DD90" s="316"/>
      <c r="DE90" s="10"/>
      <c r="DF90" s="316"/>
      <c r="DG90" s="325"/>
      <c r="DH90" s="316"/>
      <c r="DI90" s="316"/>
      <c r="DJ90" s="325"/>
      <c r="DK90" s="316"/>
    </row>
    <row r="91" spans="4:115">
      <c r="D91" s="315"/>
      <c r="E91" s="315"/>
      <c r="F91" s="315"/>
      <c r="G91" s="315"/>
      <c r="H91" s="315"/>
      <c r="I91" s="316"/>
      <c r="J91" s="316"/>
      <c r="K91" s="316"/>
      <c r="L91" s="316"/>
      <c r="M91" s="316"/>
      <c r="N91" s="10"/>
      <c r="O91" s="5"/>
      <c r="P91" s="315"/>
      <c r="Q91" s="316"/>
      <c r="R91" s="166"/>
      <c r="S91" s="316"/>
      <c r="T91" s="316"/>
      <c r="U91" s="166"/>
      <c r="V91" s="316"/>
      <c r="W91" s="316"/>
      <c r="X91" s="166"/>
      <c r="Y91" s="316"/>
      <c r="Z91" s="316"/>
      <c r="AA91" s="166"/>
      <c r="AB91" s="316"/>
      <c r="AC91" s="316"/>
      <c r="AD91" s="166"/>
      <c r="AE91" s="316"/>
      <c r="AF91" s="316"/>
      <c r="AG91" s="166"/>
      <c r="AH91" s="316"/>
      <c r="AI91" s="316"/>
      <c r="AJ91" s="166"/>
      <c r="AK91" s="316"/>
      <c r="AL91" s="316"/>
      <c r="AM91" s="166"/>
      <c r="AN91" s="316"/>
      <c r="AO91" s="316"/>
      <c r="AP91" s="166"/>
      <c r="AQ91" s="316"/>
      <c r="AR91" s="166"/>
      <c r="AS91" s="166"/>
      <c r="AT91" s="166"/>
      <c r="AU91" s="166"/>
      <c r="AV91" s="166"/>
      <c r="AW91" s="166"/>
      <c r="AX91" s="166"/>
      <c r="AY91" s="166"/>
      <c r="AZ91" s="166"/>
      <c r="BA91" s="166"/>
      <c r="BB91" s="166"/>
      <c r="BC91" s="166"/>
      <c r="BD91" s="166"/>
      <c r="BE91" s="166"/>
      <c r="BF91" s="166"/>
      <c r="BG91" s="166"/>
      <c r="BH91" s="166"/>
      <c r="BI91" s="166"/>
      <c r="BJ91" s="166"/>
      <c r="BK91" s="166"/>
      <c r="BL91" s="166"/>
      <c r="BM91" s="166"/>
      <c r="BN91" s="166"/>
      <c r="BO91" s="166"/>
      <c r="BP91" s="316"/>
      <c r="BQ91" s="166"/>
      <c r="BR91" s="316"/>
      <c r="BS91" s="316"/>
      <c r="BT91" s="5"/>
      <c r="BU91" s="316"/>
      <c r="BV91" s="5"/>
      <c r="BW91" s="316"/>
      <c r="BX91" s="166"/>
      <c r="BY91" s="316"/>
      <c r="BZ91" s="316"/>
      <c r="CA91" s="5"/>
      <c r="CB91" s="316"/>
      <c r="CC91" s="5"/>
      <c r="CD91" s="316"/>
      <c r="CE91" s="166"/>
      <c r="CF91" s="316"/>
      <c r="CG91" s="316"/>
      <c r="CH91" s="5"/>
      <c r="CI91" s="316"/>
      <c r="CJ91" s="5"/>
      <c r="CK91" s="316"/>
      <c r="CL91" s="166"/>
      <c r="CM91" s="316"/>
      <c r="CN91" s="316"/>
      <c r="CO91" s="5"/>
      <c r="CP91" s="316"/>
      <c r="CQ91" s="10"/>
      <c r="CR91" s="316"/>
      <c r="CS91" s="166"/>
      <c r="CT91" s="316"/>
      <c r="CU91" s="316"/>
      <c r="CV91" s="5"/>
      <c r="CW91" s="316"/>
      <c r="CX91" s="10"/>
      <c r="CY91" s="316"/>
      <c r="CZ91" s="325"/>
      <c r="DA91" s="316"/>
      <c r="DB91" s="316"/>
      <c r="DC91" s="325"/>
      <c r="DD91" s="316"/>
      <c r="DE91" s="10"/>
      <c r="DF91" s="316"/>
      <c r="DG91" s="325"/>
      <c r="DH91" s="316"/>
      <c r="DI91" s="316"/>
      <c r="DJ91" s="325"/>
      <c r="DK91" s="316"/>
    </row>
    <row r="92" spans="4:115">
      <c r="D92" s="315"/>
      <c r="E92" s="315"/>
      <c r="F92" s="315"/>
      <c r="G92" s="315"/>
      <c r="H92" s="315"/>
      <c r="I92" s="316"/>
      <c r="J92" s="316"/>
      <c r="K92" s="316"/>
      <c r="L92" s="316"/>
      <c r="M92" s="316"/>
      <c r="N92" s="10"/>
      <c r="O92" s="5"/>
      <c r="P92" s="315"/>
      <c r="Q92" s="316"/>
      <c r="R92" s="166"/>
      <c r="S92" s="316"/>
      <c r="T92" s="316"/>
      <c r="U92" s="166"/>
      <c r="V92" s="316"/>
      <c r="W92" s="316"/>
      <c r="X92" s="166"/>
      <c r="Y92" s="316"/>
      <c r="Z92" s="316"/>
      <c r="AA92" s="166"/>
      <c r="AB92" s="316"/>
      <c r="AC92" s="316"/>
      <c r="AD92" s="166"/>
      <c r="AE92" s="316"/>
      <c r="AF92" s="316"/>
      <c r="AG92" s="166"/>
      <c r="AH92" s="316"/>
      <c r="AI92" s="316"/>
      <c r="AJ92" s="166"/>
      <c r="AK92" s="316"/>
      <c r="AL92" s="316"/>
      <c r="AM92" s="166"/>
      <c r="AN92" s="316"/>
      <c r="AO92" s="316"/>
      <c r="AP92" s="166"/>
      <c r="AQ92" s="316"/>
      <c r="AR92" s="166"/>
      <c r="AS92" s="166"/>
      <c r="AT92" s="166"/>
      <c r="AU92" s="166"/>
      <c r="AV92" s="166"/>
      <c r="AW92" s="166"/>
      <c r="AX92" s="166"/>
      <c r="AY92" s="166"/>
      <c r="AZ92" s="166"/>
      <c r="BA92" s="166"/>
      <c r="BB92" s="166"/>
      <c r="BC92" s="166"/>
      <c r="BD92" s="166"/>
      <c r="BE92" s="166"/>
      <c r="BF92" s="166"/>
      <c r="BG92" s="166"/>
      <c r="BH92" s="166"/>
      <c r="BI92" s="166"/>
      <c r="BJ92" s="166"/>
      <c r="BK92" s="166"/>
      <c r="BL92" s="166"/>
      <c r="BM92" s="166"/>
      <c r="BN92" s="166"/>
      <c r="BO92" s="166"/>
      <c r="BP92" s="316"/>
      <c r="BQ92" s="166"/>
      <c r="BR92" s="316"/>
      <c r="BS92" s="316"/>
      <c r="BT92" s="5"/>
      <c r="BU92" s="316"/>
      <c r="BV92" s="5"/>
      <c r="BW92" s="316"/>
      <c r="BX92" s="166"/>
      <c r="BY92" s="316"/>
      <c r="BZ92" s="316"/>
      <c r="CA92" s="5"/>
      <c r="CB92" s="316"/>
      <c r="CC92" s="5"/>
      <c r="CD92" s="316"/>
      <c r="CE92" s="166"/>
      <c r="CF92" s="316"/>
      <c r="CG92" s="316"/>
      <c r="CH92" s="5"/>
      <c r="CI92" s="316"/>
      <c r="CJ92" s="5"/>
      <c r="CK92" s="316"/>
      <c r="CL92" s="166"/>
      <c r="CM92" s="316"/>
      <c r="CN92" s="316"/>
      <c r="CO92" s="5"/>
      <c r="CP92" s="316"/>
      <c r="CQ92" s="10"/>
      <c r="CR92" s="316"/>
      <c r="CS92" s="166"/>
      <c r="CT92" s="316"/>
      <c r="CU92" s="316"/>
      <c r="CV92" s="5"/>
      <c r="CW92" s="316"/>
      <c r="CX92" s="10"/>
      <c r="CY92" s="316"/>
      <c r="CZ92" s="325"/>
      <c r="DA92" s="316"/>
      <c r="DB92" s="316"/>
      <c r="DC92" s="325"/>
      <c r="DD92" s="316"/>
      <c r="DE92" s="10"/>
      <c r="DF92" s="316"/>
      <c r="DG92" s="325"/>
      <c r="DH92" s="316"/>
      <c r="DI92" s="316"/>
      <c r="DJ92" s="325"/>
      <c r="DK92" s="316"/>
    </row>
    <row r="93" spans="4:115">
      <c r="D93" s="315"/>
      <c r="E93" s="315"/>
      <c r="F93" s="315"/>
      <c r="G93" s="315"/>
      <c r="H93" s="315"/>
      <c r="I93" s="316"/>
      <c r="J93" s="316"/>
      <c r="K93" s="316"/>
      <c r="L93" s="316"/>
      <c r="M93" s="316"/>
      <c r="N93" s="10"/>
      <c r="O93" s="5"/>
      <c r="P93" s="315"/>
      <c r="Q93" s="316"/>
      <c r="R93" s="166"/>
      <c r="S93" s="316"/>
      <c r="T93" s="316"/>
      <c r="U93" s="166"/>
      <c r="V93" s="316"/>
      <c r="W93" s="316"/>
      <c r="X93" s="166"/>
      <c r="Y93" s="316"/>
      <c r="Z93" s="316"/>
      <c r="AA93" s="166"/>
      <c r="AB93" s="316"/>
      <c r="AC93" s="316"/>
      <c r="AD93" s="166"/>
      <c r="AE93" s="316"/>
      <c r="AF93" s="316"/>
      <c r="AG93" s="166"/>
      <c r="AH93" s="316"/>
      <c r="AI93" s="316"/>
      <c r="AJ93" s="166"/>
      <c r="AK93" s="316"/>
      <c r="AL93" s="316"/>
      <c r="AM93" s="166"/>
      <c r="AN93" s="316"/>
      <c r="AO93" s="316"/>
      <c r="AP93" s="166"/>
      <c r="AQ93" s="31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316"/>
      <c r="BQ93" s="166"/>
      <c r="BR93" s="316"/>
      <c r="BS93" s="316"/>
      <c r="BT93" s="5"/>
      <c r="BU93" s="316"/>
      <c r="BV93" s="5"/>
      <c r="BW93" s="316"/>
      <c r="BX93" s="166"/>
      <c r="BY93" s="316"/>
      <c r="BZ93" s="316"/>
      <c r="CA93" s="5"/>
      <c r="CB93" s="316"/>
      <c r="CC93" s="5"/>
      <c r="CD93" s="316"/>
      <c r="CE93" s="166"/>
      <c r="CF93" s="316"/>
      <c r="CG93" s="316"/>
      <c r="CH93" s="5"/>
      <c r="CI93" s="316"/>
      <c r="CJ93" s="5"/>
      <c r="CK93" s="316"/>
      <c r="CL93" s="166"/>
      <c r="CM93" s="316"/>
      <c r="CN93" s="316"/>
      <c r="CO93" s="5"/>
      <c r="CP93" s="316"/>
      <c r="CQ93" s="10"/>
      <c r="CR93" s="316"/>
      <c r="CS93" s="166"/>
      <c r="CT93" s="316"/>
      <c r="CU93" s="316"/>
      <c r="CV93" s="5"/>
      <c r="CW93" s="316"/>
      <c r="CX93" s="10"/>
      <c r="CY93" s="316"/>
      <c r="CZ93" s="325"/>
      <c r="DA93" s="316"/>
      <c r="DB93" s="316"/>
      <c r="DC93" s="325"/>
      <c r="DD93" s="316"/>
      <c r="DE93" s="10"/>
      <c r="DF93" s="316"/>
      <c r="DG93" s="325"/>
      <c r="DH93" s="316"/>
      <c r="DI93" s="316"/>
      <c r="DJ93" s="325"/>
      <c r="DK93" s="316"/>
    </row>
    <row r="94" spans="4:115">
      <c r="D94" s="315"/>
      <c r="E94" s="315"/>
      <c r="F94" s="315"/>
      <c r="G94" s="315"/>
      <c r="H94" s="315"/>
      <c r="I94" s="316"/>
      <c r="J94" s="316"/>
      <c r="K94" s="316"/>
      <c r="L94" s="316"/>
      <c r="M94" s="316"/>
      <c r="N94" s="10"/>
      <c r="O94" s="5"/>
      <c r="P94" s="315"/>
      <c r="Q94" s="316"/>
      <c r="R94" s="166"/>
      <c r="S94" s="316"/>
      <c r="T94" s="316"/>
      <c r="U94" s="166"/>
      <c r="V94" s="316"/>
      <c r="W94" s="316"/>
      <c r="X94" s="166"/>
      <c r="Y94" s="316"/>
      <c r="Z94" s="316"/>
      <c r="AA94" s="166"/>
      <c r="AB94" s="316"/>
      <c r="AC94" s="316"/>
      <c r="AD94" s="166"/>
      <c r="AE94" s="316"/>
      <c r="AF94" s="316"/>
      <c r="AG94" s="166"/>
      <c r="AH94" s="316"/>
      <c r="AI94" s="316"/>
      <c r="AJ94" s="166"/>
      <c r="AK94" s="316"/>
      <c r="AL94" s="316"/>
      <c r="AM94" s="166"/>
      <c r="AN94" s="316"/>
      <c r="AO94" s="316"/>
      <c r="AP94" s="166"/>
      <c r="AQ94" s="316"/>
      <c r="AR94" s="166"/>
      <c r="AS94" s="166"/>
      <c r="AT94" s="166"/>
      <c r="AU94" s="166"/>
      <c r="AV94" s="166"/>
      <c r="AW94" s="166"/>
      <c r="AX94" s="166"/>
      <c r="AY94" s="166"/>
      <c r="AZ94" s="166"/>
      <c r="BA94" s="166"/>
      <c r="BB94" s="166"/>
      <c r="BC94" s="166"/>
      <c r="BD94" s="166"/>
      <c r="BE94" s="166"/>
      <c r="BF94" s="166"/>
      <c r="BG94" s="166"/>
      <c r="BH94" s="166"/>
      <c r="BI94" s="166"/>
      <c r="BJ94" s="166"/>
      <c r="BK94" s="166"/>
      <c r="BL94" s="166"/>
      <c r="BM94" s="166"/>
      <c r="BN94" s="166"/>
      <c r="BO94" s="166"/>
      <c r="BP94" s="316"/>
      <c r="BQ94" s="166"/>
      <c r="BR94" s="316"/>
      <c r="BS94" s="316"/>
      <c r="BT94" s="5"/>
      <c r="BU94" s="316"/>
      <c r="BV94" s="5"/>
      <c r="BW94" s="316"/>
      <c r="BX94" s="166"/>
      <c r="BY94" s="316"/>
      <c r="BZ94" s="316"/>
      <c r="CA94" s="5"/>
      <c r="CB94" s="316"/>
      <c r="CC94" s="5"/>
      <c r="CD94" s="316"/>
      <c r="CE94" s="166"/>
      <c r="CF94" s="316"/>
      <c r="CG94" s="316"/>
      <c r="CH94" s="5"/>
      <c r="CI94" s="316"/>
      <c r="CJ94" s="5"/>
      <c r="CK94" s="316"/>
      <c r="CL94" s="166"/>
      <c r="CM94" s="316"/>
      <c r="CN94" s="316"/>
      <c r="CO94" s="5"/>
      <c r="CP94" s="316"/>
      <c r="CQ94" s="10"/>
      <c r="CR94" s="316"/>
      <c r="CS94" s="166"/>
      <c r="CT94" s="316"/>
      <c r="CU94" s="316"/>
      <c r="CV94" s="5"/>
      <c r="CW94" s="316"/>
      <c r="CX94" s="10"/>
      <c r="CY94" s="316"/>
      <c r="CZ94" s="325"/>
      <c r="DA94" s="316"/>
      <c r="DB94" s="316"/>
      <c r="DC94" s="325"/>
      <c r="DD94" s="316"/>
      <c r="DE94" s="10"/>
      <c r="DF94" s="316"/>
      <c r="DG94" s="325"/>
      <c r="DH94" s="316"/>
      <c r="DI94" s="316"/>
      <c r="DJ94" s="325"/>
      <c r="DK94" s="316"/>
    </row>
    <row r="95" spans="4:115">
      <c r="D95" s="315"/>
      <c r="E95" s="315"/>
      <c r="F95" s="315"/>
      <c r="G95" s="315"/>
      <c r="H95" s="315"/>
      <c r="I95" s="316"/>
      <c r="J95" s="316"/>
      <c r="K95" s="316"/>
      <c r="L95" s="316"/>
      <c r="M95" s="316"/>
      <c r="N95" s="10"/>
      <c r="O95" s="5"/>
      <c r="P95" s="315"/>
      <c r="Q95" s="316"/>
      <c r="R95" s="166"/>
      <c r="S95" s="316"/>
      <c r="T95" s="316"/>
      <c r="U95" s="166"/>
      <c r="V95" s="316"/>
      <c r="W95" s="316"/>
      <c r="X95" s="166"/>
      <c r="Y95" s="316"/>
      <c r="Z95" s="316"/>
      <c r="AA95" s="166"/>
      <c r="AB95" s="316"/>
      <c r="AC95" s="316"/>
      <c r="AD95" s="166"/>
      <c r="AE95" s="316"/>
      <c r="AF95" s="316"/>
      <c r="AG95" s="166"/>
      <c r="AH95" s="316"/>
      <c r="AI95" s="316"/>
      <c r="AJ95" s="166"/>
      <c r="AK95" s="316"/>
      <c r="AL95" s="316"/>
      <c r="AM95" s="166"/>
      <c r="AN95" s="316"/>
      <c r="AO95" s="316"/>
      <c r="AP95" s="166"/>
      <c r="AQ95" s="31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316"/>
      <c r="BQ95" s="166"/>
      <c r="BR95" s="316"/>
      <c r="BS95" s="316"/>
      <c r="BT95" s="5"/>
      <c r="BU95" s="316"/>
      <c r="BV95" s="5"/>
      <c r="BW95" s="316"/>
      <c r="BX95" s="166"/>
      <c r="BY95" s="316"/>
      <c r="BZ95" s="316"/>
      <c r="CA95" s="5"/>
      <c r="CB95" s="316"/>
      <c r="CC95" s="5"/>
      <c r="CD95" s="316"/>
      <c r="CE95" s="166"/>
      <c r="CF95" s="316"/>
      <c r="CG95" s="316"/>
      <c r="CH95" s="5"/>
      <c r="CI95" s="316"/>
      <c r="CJ95" s="5"/>
      <c r="CK95" s="316"/>
      <c r="CL95" s="166"/>
      <c r="CM95" s="316"/>
      <c r="CN95" s="316"/>
      <c r="CO95" s="5"/>
      <c r="CP95" s="316"/>
      <c r="CQ95" s="10"/>
      <c r="CR95" s="316"/>
      <c r="CS95" s="166"/>
      <c r="CT95" s="316"/>
      <c r="CU95" s="316"/>
      <c r="CV95" s="5"/>
      <c r="CW95" s="316"/>
      <c r="CX95" s="10"/>
      <c r="CY95" s="316"/>
      <c r="CZ95" s="325"/>
      <c r="DA95" s="316"/>
      <c r="DB95" s="316"/>
      <c r="DC95" s="325"/>
      <c r="DD95" s="316"/>
      <c r="DE95" s="10"/>
      <c r="DF95" s="316"/>
      <c r="DG95" s="325"/>
      <c r="DH95" s="316"/>
      <c r="DI95" s="316"/>
      <c r="DJ95" s="325"/>
      <c r="DK95" s="316"/>
    </row>
    <row r="96" spans="4:115">
      <c r="D96" s="315"/>
      <c r="E96" s="315"/>
      <c r="F96" s="315"/>
      <c r="G96" s="315"/>
      <c r="H96" s="315"/>
      <c r="I96" s="316"/>
      <c r="J96" s="316"/>
      <c r="K96" s="316"/>
      <c r="L96" s="316"/>
      <c r="M96" s="316"/>
      <c r="N96" s="10"/>
      <c r="O96" s="5"/>
      <c r="P96" s="315"/>
      <c r="Q96" s="316"/>
      <c r="R96" s="166"/>
      <c r="S96" s="316"/>
      <c r="T96" s="316"/>
      <c r="U96" s="166"/>
      <c r="V96" s="316"/>
      <c r="W96" s="316"/>
      <c r="X96" s="166"/>
      <c r="Y96" s="316"/>
      <c r="Z96" s="316"/>
      <c r="AA96" s="166"/>
      <c r="AB96" s="316"/>
      <c r="AC96" s="316"/>
      <c r="AD96" s="166"/>
      <c r="AE96" s="316"/>
      <c r="AF96" s="316"/>
      <c r="AG96" s="166"/>
      <c r="AH96" s="316"/>
      <c r="AI96" s="316"/>
      <c r="AJ96" s="166"/>
      <c r="AK96" s="316"/>
      <c r="AL96" s="316"/>
      <c r="AM96" s="166"/>
      <c r="AN96" s="316"/>
      <c r="AO96" s="316"/>
      <c r="AP96" s="166"/>
      <c r="AQ96" s="31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316"/>
      <c r="BQ96" s="166"/>
      <c r="BR96" s="316"/>
      <c r="BS96" s="316"/>
      <c r="BT96" s="5"/>
      <c r="BU96" s="316"/>
      <c r="BV96" s="5"/>
      <c r="BW96" s="316"/>
      <c r="BX96" s="166"/>
      <c r="BY96" s="316"/>
      <c r="BZ96" s="316"/>
      <c r="CA96" s="5"/>
      <c r="CB96" s="316"/>
      <c r="CC96" s="5"/>
      <c r="CD96" s="316"/>
      <c r="CE96" s="166"/>
      <c r="CF96" s="316"/>
      <c r="CG96" s="316"/>
      <c r="CH96" s="5"/>
      <c r="CI96" s="316"/>
      <c r="CJ96" s="5"/>
      <c r="CK96" s="316"/>
      <c r="CL96" s="166"/>
      <c r="CM96" s="316"/>
      <c r="CN96" s="316"/>
      <c r="CO96" s="5"/>
      <c r="CP96" s="316"/>
      <c r="CQ96" s="10"/>
      <c r="CR96" s="316"/>
      <c r="CS96" s="166"/>
      <c r="CT96" s="316"/>
      <c r="CU96" s="316"/>
      <c r="CV96" s="5"/>
      <c r="CW96" s="316"/>
      <c r="CX96" s="10"/>
      <c r="CY96" s="316"/>
      <c r="CZ96" s="325"/>
      <c r="DA96" s="316"/>
      <c r="DB96" s="316"/>
      <c r="DC96" s="325"/>
      <c r="DD96" s="316"/>
      <c r="DE96" s="10"/>
      <c r="DF96" s="316"/>
      <c r="DG96" s="325"/>
      <c r="DH96" s="316"/>
      <c r="DI96" s="316"/>
      <c r="DJ96" s="325"/>
      <c r="DK96" s="316"/>
    </row>
    <row r="97" spans="4:115">
      <c r="D97" s="315"/>
      <c r="E97" s="315"/>
      <c r="F97" s="315"/>
      <c r="G97" s="315"/>
      <c r="H97" s="315"/>
      <c r="I97" s="316"/>
      <c r="J97" s="316"/>
      <c r="K97" s="316"/>
      <c r="L97" s="316"/>
      <c r="M97" s="316"/>
      <c r="N97" s="10"/>
      <c r="O97" s="5"/>
      <c r="P97" s="315"/>
      <c r="Q97" s="316"/>
      <c r="R97" s="166"/>
      <c r="S97" s="316"/>
      <c r="T97" s="316"/>
      <c r="U97" s="166"/>
      <c r="V97" s="316"/>
      <c r="W97" s="316"/>
      <c r="X97" s="166"/>
      <c r="Y97" s="316"/>
      <c r="Z97" s="316"/>
      <c r="AA97" s="166"/>
      <c r="AB97" s="316"/>
      <c r="AC97" s="316"/>
      <c r="AD97" s="166"/>
      <c r="AE97" s="316"/>
      <c r="AF97" s="316"/>
      <c r="AG97" s="166"/>
      <c r="AH97" s="316"/>
      <c r="AI97" s="316"/>
      <c r="AJ97" s="166"/>
      <c r="AK97" s="316"/>
      <c r="AL97" s="316"/>
      <c r="AM97" s="166"/>
      <c r="AN97" s="316"/>
      <c r="AO97" s="316"/>
      <c r="AP97" s="166"/>
      <c r="AQ97" s="31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316"/>
      <c r="BQ97" s="166"/>
      <c r="BR97" s="316"/>
      <c r="BS97" s="316"/>
      <c r="BT97" s="5"/>
      <c r="BU97" s="316"/>
      <c r="BV97" s="5"/>
      <c r="BW97" s="316"/>
      <c r="BX97" s="166"/>
      <c r="BY97" s="316"/>
      <c r="BZ97" s="316"/>
      <c r="CA97" s="5"/>
      <c r="CB97" s="316"/>
      <c r="CC97" s="5"/>
      <c r="CD97" s="316"/>
      <c r="CE97" s="166"/>
      <c r="CF97" s="316"/>
      <c r="CG97" s="316"/>
      <c r="CH97" s="5"/>
      <c r="CI97" s="316"/>
      <c r="CJ97" s="5"/>
      <c r="CK97" s="316"/>
      <c r="CL97" s="166"/>
      <c r="CM97" s="316"/>
      <c r="CN97" s="316"/>
      <c r="CO97" s="5"/>
      <c r="CP97" s="316"/>
      <c r="CQ97" s="10"/>
      <c r="CR97" s="316"/>
      <c r="CS97" s="166"/>
      <c r="CT97" s="316"/>
      <c r="CU97" s="316"/>
      <c r="CV97" s="5"/>
      <c r="CW97" s="316"/>
      <c r="CX97" s="10"/>
      <c r="CY97" s="316"/>
      <c r="CZ97" s="325"/>
      <c r="DA97" s="316"/>
      <c r="DB97" s="316"/>
      <c r="DC97" s="325"/>
      <c r="DD97" s="316"/>
      <c r="DE97" s="10"/>
      <c r="DF97" s="316"/>
      <c r="DG97" s="325"/>
      <c r="DH97" s="316"/>
      <c r="DI97" s="316"/>
      <c r="DJ97" s="325"/>
      <c r="DK97" s="316"/>
    </row>
    <row r="98" spans="4:115">
      <c r="D98" s="315"/>
      <c r="E98" s="315"/>
      <c r="F98" s="315"/>
      <c r="G98" s="315"/>
      <c r="H98" s="315"/>
      <c r="I98" s="316"/>
      <c r="J98" s="316"/>
      <c r="K98" s="316"/>
      <c r="L98" s="316"/>
      <c r="M98" s="316"/>
      <c r="N98" s="10"/>
      <c r="O98" s="5"/>
      <c r="P98" s="315"/>
      <c r="Q98" s="316"/>
      <c r="R98" s="166"/>
      <c r="S98" s="316"/>
      <c r="T98" s="316"/>
      <c r="U98" s="166"/>
      <c r="V98" s="316"/>
      <c r="W98" s="316"/>
      <c r="X98" s="166"/>
      <c r="Y98" s="316"/>
      <c r="Z98" s="316"/>
      <c r="AA98" s="166"/>
      <c r="AB98" s="316"/>
      <c r="AC98" s="316"/>
      <c r="AD98" s="166"/>
      <c r="AE98" s="316"/>
      <c r="AF98" s="316"/>
      <c r="AG98" s="166"/>
      <c r="AH98" s="316"/>
      <c r="AI98" s="316"/>
      <c r="AJ98" s="166"/>
      <c r="AK98" s="316"/>
      <c r="AL98" s="316"/>
      <c r="AM98" s="166"/>
      <c r="AN98" s="316"/>
      <c r="AO98" s="316"/>
      <c r="AP98" s="166"/>
      <c r="AQ98" s="316"/>
      <c r="AR98" s="166"/>
      <c r="AS98" s="166"/>
      <c r="AT98" s="166"/>
      <c r="AU98" s="166"/>
      <c r="AV98" s="166"/>
      <c r="AW98" s="166"/>
      <c r="AX98" s="166"/>
      <c r="AY98" s="166"/>
      <c r="AZ98" s="166"/>
      <c r="BA98" s="166"/>
      <c r="BB98" s="166"/>
      <c r="BC98" s="166"/>
      <c r="BD98" s="166"/>
      <c r="BE98" s="166"/>
      <c r="BF98" s="166"/>
      <c r="BG98" s="166"/>
      <c r="BH98" s="166"/>
      <c r="BI98" s="166"/>
      <c r="BJ98" s="166"/>
      <c r="BK98" s="166"/>
      <c r="BL98" s="166"/>
      <c r="BM98" s="166"/>
      <c r="BN98" s="166"/>
      <c r="BO98" s="166"/>
      <c r="BP98" s="316"/>
      <c r="BQ98" s="166"/>
      <c r="BR98" s="316"/>
      <c r="BS98" s="316"/>
      <c r="BT98" s="5"/>
      <c r="BU98" s="316"/>
      <c r="BV98" s="5"/>
      <c r="BW98" s="316"/>
      <c r="BX98" s="166"/>
      <c r="BY98" s="316"/>
      <c r="BZ98" s="316"/>
      <c r="CA98" s="5"/>
      <c r="CB98" s="316"/>
      <c r="CC98" s="5"/>
      <c r="CD98" s="316"/>
      <c r="CE98" s="166"/>
      <c r="CF98" s="316"/>
      <c r="CG98" s="316"/>
      <c r="CH98" s="5"/>
      <c r="CI98" s="316"/>
      <c r="CJ98" s="5"/>
      <c r="CK98" s="316"/>
      <c r="CL98" s="166"/>
      <c r="CM98" s="316"/>
      <c r="CN98" s="316"/>
      <c r="CO98" s="5"/>
      <c r="CP98" s="316"/>
      <c r="CQ98" s="10"/>
      <c r="CR98" s="316"/>
      <c r="CS98" s="166"/>
      <c r="CT98" s="316"/>
      <c r="CU98" s="316"/>
      <c r="CV98" s="5"/>
      <c r="CW98" s="316"/>
      <c r="CX98" s="10"/>
      <c r="CY98" s="316"/>
      <c r="CZ98" s="325"/>
      <c r="DA98" s="316"/>
      <c r="DB98" s="316"/>
      <c r="DC98" s="325"/>
      <c r="DD98" s="316"/>
      <c r="DE98" s="10"/>
      <c r="DF98" s="316"/>
      <c r="DG98" s="325"/>
      <c r="DH98" s="316"/>
      <c r="DI98" s="316"/>
      <c r="DJ98" s="325"/>
      <c r="DK98" s="316"/>
    </row>
    <row r="99" spans="4:115">
      <c r="D99" s="315"/>
      <c r="E99" s="315"/>
      <c r="F99" s="315"/>
      <c r="G99" s="315"/>
      <c r="H99" s="315"/>
      <c r="I99" s="316"/>
      <c r="J99" s="316"/>
      <c r="K99" s="316"/>
      <c r="L99" s="316"/>
      <c r="M99" s="316"/>
      <c r="N99" s="10"/>
      <c r="O99" s="5"/>
      <c r="P99" s="315"/>
      <c r="Q99" s="316"/>
      <c r="R99" s="166"/>
      <c r="S99" s="316"/>
      <c r="T99" s="316"/>
      <c r="U99" s="166"/>
      <c r="V99" s="316"/>
      <c r="W99" s="316"/>
      <c r="X99" s="166"/>
      <c r="Y99" s="316"/>
      <c r="Z99" s="316"/>
      <c r="AA99" s="166"/>
      <c r="AB99" s="316"/>
      <c r="AC99" s="316"/>
      <c r="AD99" s="166"/>
      <c r="AE99" s="316"/>
      <c r="AF99" s="316"/>
      <c r="AG99" s="166"/>
      <c r="AH99" s="316"/>
      <c r="AI99" s="316"/>
      <c r="AJ99" s="166"/>
      <c r="AK99" s="316"/>
      <c r="AL99" s="316"/>
      <c r="AM99" s="166"/>
      <c r="AN99" s="316"/>
      <c r="AO99" s="316"/>
      <c r="AP99" s="166"/>
      <c r="AQ99" s="316"/>
      <c r="AR99" s="166"/>
      <c r="AS99" s="166"/>
      <c r="AT99" s="166"/>
      <c r="AU99" s="166"/>
      <c r="AV99" s="166"/>
      <c r="AW99" s="166"/>
      <c r="AX99" s="166"/>
      <c r="AY99" s="166"/>
      <c r="AZ99" s="166"/>
      <c r="BA99" s="166"/>
      <c r="BB99" s="166"/>
      <c r="BC99" s="166"/>
      <c r="BD99" s="166"/>
      <c r="BE99" s="166"/>
      <c r="BF99" s="166"/>
      <c r="BG99" s="166"/>
      <c r="BH99" s="166"/>
      <c r="BI99" s="166"/>
      <c r="BJ99" s="166"/>
      <c r="BK99" s="166"/>
      <c r="BL99" s="166"/>
      <c r="BM99" s="166"/>
      <c r="BN99" s="166"/>
      <c r="BO99" s="166"/>
      <c r="BP99" s="316"/>
      <c r="BQ99" s="166"/>
      <c r="BR99" s="316"/>
      <c r="BS99" s="316"/>
      <c r="BT99" s="5"/>
      <c r="BU99" s="316"/>
      <c r="BV99" s="5"/>
      <c r="BW99" s="316"/>
      <c r="BX99" s="166"/>
      <c r="BY99" s="316"/>
      <c r="BZ99" s="316"/>
      <c r="CA99" s="5"/>
      <c r="CB99" s="316"/>
      <c r="CC99" s="5"/>
      <c r="CD99" s="316"/>
      <c r="CE99" s="166"/>
      <c r="CF99" s="316"/>
      <c r="CG99" s="316"/>
      <c r="CH99" s="5"/>
      <c r="CI99" s="316"/>
      <c r="CJ99" s="5"/>
      <c r="CK99" s="316"/>
      <c r="CL99" s="166"/>
      <c r="CM99" s="316"/>
      <c r="CN99" s="316"/>
      <c r="CO99" s="5"/>
      <c r="CP99" s="316"/>
      <c r="CQ99" s="10"/>
      <c r="CR99" s="316"/>
      <c r="CS99" s="166"/>
      <c r="CT99" s="316"/>
      <c r="CU99" s="316"/>
      <c r="CV99" s="5"/>
      <c r="CW99" s="316"/>
      <c r="CX99" s="10"/>
      <c r="CY99" s="316"/>
      <c r="CZ99" s="325"/>
      <c r="DA99" s="316"/>
      <c r="DB99" s="316"/>
      <c r="DC99" s="325"/>
      <c r="DD99" s="316"/>
      <c r="DE99" s="10"/>
      <c r="DF99" s="316"/>
      <c r="DG99" s="325"/>
      <c r="DH99" s="316"/>
      <c r="DI99" s="316"/>
      <c r="DJ99" s="325"/>
      <c r="DK99" s="316"/>
    </row>
    <row r="100" spans="4:115">
      <c r="D100" s="315"/>
      <c r="E100" s="315"/>
      <c r="F100" s="315"/>
      <c r="G100" s="315"/>
      <c r="H100" s="315"/>
      <c r="I100" s="316"/>
      <c r="J100" s="316"/>
      <c r="K100" s="316"/>
      <c r="L100" s="316"/>
      <c r="M100" s="316"/>
      <c r="N100" s="10"/>
      <c r="O100" s="5"/>
      <c r="P100" s="315"/>
      <c r="Q100" s="316"/>
      <c r="R100" s="166"/>
      <c r="S100" s="316"/>
      <c r="T100" s="316"/>
      <c r="U100" s="166"/>
      <c r="V100" s="316"/>
      <c r="W100" s="316"/>
      <c r="X100" s="166"/>
      <c r="Y100" s="316"/>
      <c r="Z100" s="316"/>
      <c r="AA100" s="166"/>
      <c r="AB100" s="316"/>
      <c r="AC100" s="316"/>
      <c r="AD100" s="166"/>
      <c r="AE100" s="316"/>
      <c r="AF100" s="316"/>
      <c r="AG100" s="166"/>
      <c r="AH100" s="316"/>
      <c r="AI100" s="316"/>
      <c r="AJ100" s="166"/>
      <c r="AK100" s="316"/>
      <c r="AL100" s="316"/>
      <c r="AM100" s="166"/>
      <c r="AN100" s="316"/>
      <c r="AO100" s="316"/>
      <c r="AP100" s="166"/>
      <c r="AQ100" s="31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316"/>
      <c r="BQ100" s="166"/>
      <c r="BR100" s="316"/>
      <c r="BS100" s="316"/>
      <c r="BT100" s="5"/>
      <c r="BU100" s="316"/>
      <c r="BV100" s="5"/>
      <c r="BW100" s="316"/>
      <c r="BX100" s="166"/>
      <c r="BY100" s="316"/>
      <c r="BZ100" s="316"/>
      <c r="CA100" s="5"/>
      <c r="CB100" s="316"/>
      <c r="CC100" s="5"/>
      <c r="CD100" s="316"/>
      <c r="CE100" s="166"/>
      <c r="CF100" s="316"/>
      <c r="CG100" s="316"/>
      <c r="CH100" s="5"/>
      <c r="CI100" s="316"/>
      <c r="CJ100" s="5"/>
      <c r="CK100" s="316"/>
      <c r="CL100" s="166"/>
      <c r="CM100" s="316"/>
      <c r="CN100" s="316"/>
      <c r="CO100" s="5"/>
      <c r="CP100" s="316"/>
      <c r="CQ100" s="10"/>
      <c r="CR100" s="316"/>
      <c r="CS100" s="166"/>
      <c r="CT100" s="316"/>
      <c r="CU100" s="316"/>
      <c r="CV100" s="5"/>
      <c r="CW100" s="316"/>
      <c r="CX100" s="10"/>
      <c r="CY100" s="316"/>
      <c r="CZ100" s="325"/>
      <c r="DA100" s="316"/>
      <c r="DB100" s="316"/>
      <c r="DC100" s="325"/>
      <c r="DD100" s="316"/>
      <c r="DE100" s="10"/>
      <c r="DF100" s="316"/>
      <c r="DG100" s="325"/>
      <c r="DH100" s="316"/>
      <c r="DI100" s="316"/>
      <c r="DJ100" s="325"/>
      <c r="DK100" s="316"/>
    </row>
    <row r="101" spans="4:115">
      <c r="D101" s="315"/>
      <c r="E101" s="315"/>
      <c r="F101" s="315"/>
      <c r="G101" s="315"/>
      <c r="H101" s="315"/>
      <c r="I101" s="316"/>
      <c r="J101" s="316"/>
      <c r="K101" s="316"/>
      <c r="L101" s="316"/>
      <c r="M101" s="316"/>
      <c r="N101" s="10"/>
      <c r="O101" s="5"/>
      <c r="P101" s="315"/>
      <c r="Q101" s="316"/>
      <c r="R101" s="166"/>
      <c r="S101" s="316"/>
      <c r="T101" s="316"/>
      <c r="U101" s="166"/>
      <c r="V101" s="316"/>
      <c r="W101" s="316"/>
      <c r="X101" s="166"/>
      <c r="Y101" s="316"/>
      <c r="Z101" s="316"/>
      <c r="AA101" s="166"/>
      <c r="AB101" s="316"/>
      <c r="AC101" s="316"/>
      <c r="AD101" s="166"/>
      <c r="AE101" s="316"/>
      <c r="AF101" s="316"/>
      <c r="AG101" s="166"/>
      <c r="AH101" s="316"/>
      <c r="AI101" s="316"/>
      <c r="AJ101" s="166"/>
      <c r="AK101" s="316"/>
      <c r="AL101" s="316"/>
      <c r="AM101" s="166"/>
      <c r="AN101" s="316"/>
      <c r="AO101" s="316"/>
      <c r="AP101" s="166"/>
      <c r="AQ101" s="316"/>
      <c r="AR101" s="166"/>
      <c r="AS101" s="166"/>
      <c r="AT101" s="166"/>
      <c r="AU101" s="166"/>
      <c r="AV101" s="166"/>
      <c r="AW101" s="166"/>
      <c r="AX101" s="166"/>
      <c r="AY101" s="166"/>
      <c r="AZ101" s="166"/>
      <c r="BA101" s="166"/>
      <c r="BB101" s="166"/>
      <c r="BC101" s="166"/>
      <c r="BD101" s="166"/>
      <c r="BE101" s="166"/>
      <c r="BF101" s="166"/>
      <c r="BG101" s="166"/>
      <c r="BH101" s="166"/>
      <c r="BI101" s="166"/>
      <c r="BJ101" s="166"/>
      <c r="BK101" s="166"/>
      <c r="BL101" s="166"/>
      <c r="BM101" s="166"/>
      <c r="BN101" s="166"/>
      <c r="BO101" s="166"/>
      <c r="BP101" s="316"/>
      <c r="BQ101" s="166"/>
      <c r="BR101" s="316"/>
      <c r="BS101" s="316"/>
      <c r="BT101" s="5"/>
      <c r="BU101" s="316"/>
      <c r="BV101" s="5"/>
      <c r="BW101" s="316"/>
      <c r="BX101" s="166"/>
      <c r="BY101" s="316"/>
      <c r="BZ101" s="316"/>
      <c r="CA101" s="5"/>
      <c r="CB101" s="316"/>
      <c r="CC101" s="5"/>
      <c r="CD101" s="316"/>
      <c r="CE101" s="166"/>
      <c r="CF101" s="316"/>
      <c r="CG101" s="316"/>
      <c r="CH101" s="5"/>
      <c r="CI101" s="316"/>
      <c r="CJ101" s="5"/>
      <c r="CK101" s="316"/>
      <c r="CL101" s="166"/>
      <c r="CM101" s="316"/>
      <c r="CN101" s="316"/>
      <c r="CO101" s="5"/>
      <c r="CP101" s="316"/>
      <c r="CQ101" s="10"/>
      <c r="CR101" s="316"/>
      <c r="CS101" s="166"/>
      <c r="CT101" s="316"/>
      <c r="CU101" s="316"/>
      <c r="CV101" s="5"/>
      <c r="CW101" s="316"/>
      <c r="CX101" s="10"/>
      <c r="CY101" s="316"/>
      <c r="CZ101" s="325"/>
      <c r="DA101" s="316"/>
      <c r="DB101" s="316"/>
      <c r="DC101" s="325"/>
      <c r="DD101" s="316"/>
      <c r="DE101" s="10"/>
      <c r="DF101" s="316"/>
      <c r="DG101" s="325"/>
      <c r="DH101" s="316"/>
      <c r="DI101" s="316"/>
      <c r="DJ101" s="325"/>
      <c r="DK101" s="316"/>
    </row>
  </sheetData>
  <pageMargins left="0.75" right="0.75" top="1" bottom="1" header="0.5" footer="0.5"/>
  <pageSetup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c2f2499-f938-4cc0-a2cd-f3e7b3a200ae">
      <UserInfo>
        <DisplayName>Lety Jones</DisplayName>
        <AccountId>37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D15466-14C6-4468-A93A-414E1CBF71D2}"/>
</file>

<file path=customXml/itemProps2.xml><?xml version="1.0" encoding="utf-8"?>
<ds:datastoreItem xmlns:ds="http://schemas.openxmlformats.org/officeDocument/2006/customXml" ds:itemID="{49B66CB9-1979-4BDF-8008-5444D4614F4F}"/>
</file>

<file path=customXml/itemProps3.xml><?xml version="1.0" encoding="utf-8"?>
<ds:datastoreItem xmlns:ds="http://schemas.openxmlformats.org/officeDocument/2006/customXml" ds:itemID="{70C2401E-FAEE-4DFE-B5DF-1EDCA04DB354}"/>
</file>

<file path=docProps/app.xml><?xml version="1.0" encoding="utf-8"?>
<Properties xmlns="http://schemas.openxmlformats.org/officeDocument/2006/extended-properties" xmlns:vt="http://schemas.openxmlformats.org/officeDocument/2006/docPropsVTypes">
  <Application>Microsoft Excel Online</Application>
  <Manager/>
  <Company>SREB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Poverty Rates and Standard Errors: 3-year Averages 1980-82 through 1996-98</dc:title>
  <dc:subject/>
  <dc:creator>jmarks</dc:creator>
  <cp:keywords/>
  <dc:description/>
  <cp:lastModifiedBy>Susan Lounsbury</cp:lastModifiedBy>
  <cp:revision/>
  <dcterms:created xsi:type="dcterms:W3CDTF">2000-07-17T19:26:24Z</dcterms:created>
  <dcterms:modified xsi:type="dcterms:W3CDTF">2022-01-26T19:30:30Z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2018-10-03T17:28:27.7234169Z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