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ttps://appriver3651005261.sharepoint.com/sites/FactBook2020updates/Shared Documents/FactBooks/2_Participation/"/>
    </mc:Choice>
  </mc:AlternateContent>
  <xr:revisionPtr revIDLastSave="410" documentId="8_{7BA15973-7DDC-45C9-A4FE-8F4FC8F808E0}" xr6:coauthVersionLast="47" xr6:coauthVersionMax="47" xr10:uidLastSave="{1DAA4422-8B9D-4316-BA83-B3FB2278EB7D}"/>
  <bookViews>
    <workbookView xWindow="28680" yWindow="-120" windowWidth="29040" windowHeight="15840" activeTab="1" xr2:uid="{00000000-000D-0000-FFFF-FFFF00000000}"/>
  </bookViews>
  <sheets>
    <sheet name="Table 22" sheetId="25" r:id="rId1"/>
    <sheet name="Table 23" sheetId="2" r:id="rId2"/>
    <sheet name="Table 24" sheetId="2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Print_Area" localSheetId="0">'Table 22'!$A$1:$J$69</definedName>
    <definedName name="_xlnm.Print_Area" localSheetId="1">'Table 23'!$A$1:$N$70</definedName>
    <definedName name="_xlnm.Print_Area" localSheetId="2">'Table 24'!$A$1:$J$71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5" l="1"/>
  <c r="J65" i="26"/>
  <c r="J64" i="26"/>
  <c r="J63" i="26"/>
  <c r="J62" i="26"/>
  <c r="J61" i="26"/>
  <c r="J60" i="26"/>
  <c r="J59" i="26"/>
  <c r="J58" i="26"/>
  <c r="J57" i="26"/>
  <c r="J56" i="26"/>
  <c r="J54" i="26"/>
  <c r="J53" i="26"/>
  <c r="J52" i="26"/>
  <c r="J51" i="26"/>
  <c r="J50" i="26"/>
  <c r="J49" i="26"/>
  <c r="J48" i="26"/>
  <c r="J47" i="26"/>
  <c r="J46" i="26"/>
  <c r="J45" i="26"/>
  <c r="J44" i="26"/>
  <c r="J43" i="26"/>
  <c r="J42" i="26"/>
  <c r="J40" i="26"/>
  <c r="J39" i="26"/>
  <c r="J38" i="26"/>
  <c r="J37" i="26"/>
  <c r="J36" i="26"/>
  <c r="J35" i="26"/>
  <c r="J34" i="26"/>
  <c r="J33" i="26"/>
  <c r="J32" i="26"/>
  <c r="J31" i="26"/>
  <c r="J30" i="26"/>
  <c r="J29" i="26"/>
  <c r="J28" i="26"/>
  <c r="J27" i="26"/>
  <c r="J25" i="26"/>
  <c r="J24" i="26"/>
  <c r="J23" i="26"/>
  <c r="J22" i="26"/>
  <c r="J21" i="26"/>
  <c r="J20" i="26"/>
  <c r="J19" i="26"/>
  <c r="J18" i="26"/>
  <c r="J17" i="26"/>
  <c r="J16" i="26"/>
  <c r="J15" i="26"/>
  <c r="J14" i="26"/>
  <c r="J13" i="26"/>
  <c r="J12" i="26"/>
  <c r="J11" i="26"/>
  <c r="J10" i="26"/>
  <c r="J9" i="26"/>
  <c r="J7" i="26"/>
  <c r="J6" i="26"/>
  <c r="I65" i="26"/>
  <c r="I64" i="26"/>
  <c r="I63" i="26"/>
  <c r="I62" i="26"/>
  <c r="I61" i="26"/>
  <c r="I60" i="26"/>
  <c r="I59" i="26"/>
  <c r="I58" i="26"/>
  <c r="I57" i="26"/>
  <c r="I56" i="26"/>
  <c r="I54" i="26"/>
  <c r="I53" i="26"/>
  <c r="I52" i="26"/>
  <c r="I51" i="26"/>
  <c r="I50" i="26"/>
  <c r="I49" i="26"/>
  <c r="I48" i="26"/>
  <c r="I47" i="26"/>
  <c r="I46" i="26"/>
  <c r="I45" i="26"/>
  <c r="I44" i="26"/>
  <c r="I43" i="26"/>
  <c r="I42" i="26"/>
  <c r="I40" i="26"/>
  <c r="I39" i="26"/>
  <c r="I38" i="26"/>
  <c r="I37" i="26"/>
  <c r="I36" i="26"/>
  <c r="I35" i="26"/>
  <c r="I34" i="26"/>
  <c r="I33" i="26"/>
  <c r="I32" i="26"/>
  <c r="I31" i="26"/>
  <c r="I30" i="26"/>
  <c r="I29" i="26"/>
  <c r="I28" i="26"/>
  <c r="I27" i="26"/>
  <c r="I25" i="26"/>
  <c r="I24" i="26"/>
  <c r="I23" i="26"/>
  <c r="I22" i="26"/>
  <c r="I21" i="26"/>
  <c r="I20" i="26"/>
  <c r="I19" i="26"/>
  <c r="I18" i="26"/>
  <c r="I17" i="26"/>
  <c r="I16" i="26"/>
  <c r="I15" i="26"/>
  <c r="I14" i="26"/>
  <c r="I13" i="26"/>
  <c r="I12" i="26"/>
  <c r="I11" i="26"/>
  <c r="I10" i="26"/>
  <c r="I9" i="26"/>
  <c r="I7" i="26"/>
  <c r="I6" i="26"/>
  <c r="H65" i="26"/>
  <c r="H64" i="26"/>
  <c r="H63" i="26"/>
  <c r="H62" i="26"/>
  <c r="H61" i="26"/>
  <c r="H60" i="26"/>
  <c r="H59" i="26"/>
  <c r="H58" i="26"/>
  <c r="H57" i="26"/>
  <c r="H56" i="26"/>
  <c r="H54" i="26"/>
  <c r="H53" i="26"/>
  <c r="H52" i="26"/>
  <c r="H51" i="26"/>
  <c r="H50" i="26"/>
  <c r="H49" i="26"/>
  <c r="H48" i="26"/>
  <c r="H47" i="26"/>
  <c r="H46" i="26"/>
  <c r="H45" i="26"/>
  <c r="H44" i="26"/>
  <c r="H43" i="26"/>
  <c r="H42" i="26"/>
  <c r="H40" i="26"/>
  <c r="H39" i="26"/>
  <c r="H38" i="26"/>
  <c r="H37" i="26"/>
  <c r="H36" i="26"/>
  <c r="H35" i="26"/>
  <c r="H34" i="26"/>
  <c r="H33" i="26"/>
  <c r="H32" i="26"/>
  <c r="H31" i="26"/>
  <c r="H30" i="26"/>
  <c r="H29" i="26"/>
  <c r="H28" i="26"/>
  <c r="H27" i="26"/>
  <c r="H25" i="26"/>
  <c r="H24" i="26"/>
  <c r="H23" i="26"/>
  <c r="H22" i="26"/>
  <c r="H21" i="26"/>
  <c r="H20" i="26"/>
  <c r="H19" i="26"/>
  <c r="H18" i="26"/>
  <c r="H17" i="26"/>
  <c r="H16" i="26"/>
  <c r="H15" i="26"/>
  <c r="H14" i="26"/>
  <c r="H13" i="26"/>
  <c r="H12" i="26"/>
  <c r="H11" i="26"/>
  <c r="H10" i="26"/>
  <c r="H9" i="26"/>
  <c r="H7" i="26"/>
  <c r="H6" i="26"/>
  <c r="F6" i="26"/>
  <c r="G65" i="26"/>
  <c r="G64" i="26"/>
  <c r="G63" i="26"/>
  <c r="G62" i="26"/>
  <c r="G61" i="26"/>
  <c r="G60" i="26"/>
  <c r="G59" i="26"/>
  <c r="G58" i="26"/>
  <c r="G57" i="26"/>
  <c r="G56" i="26"/>
  <c r="G54" i="26"/>
  <c r="G53" i="26"/>
  <c r="G52" i="26"/>
  <c r="G51" i="26"/>
  <c r="G50" i="26"/>
  <c r="G49" i="26"/>
  <c r="G48" i="26"/>
  <c r="G47" i="26"/>
  <c r="G46" i="26"/>
  <c r="G45" i="26"/>
  <c r="G44" i="26"/>
  <c r="G43" i="26"/>
  <c r="G42" i="26"/>
  <c r="G40" i="26"/>
  <c r="G39" i="26"/>
  <c r="G38" i="26"/>
  <c r="G37" i="26"/>
  <c r="G36" i="26"/>
  <c r="G35" i="26"/>
  <c r="G34" i="26"/>
  <c r="G33" i="26"/>
  <c r="G32" i="26"/>
  <c r="G31" i="26"/>
  <c r="G30" i="26"/>
  <c r="G29" i="26"/>
  <c r="G28" i="26"/>
  <c r="G27" i="26"/>
  <c r="G25" i="26"/>
  <c r="G24" i="26"/>
  <c r="G23" i="26"/>
  <c r="G22" i="26"/>
  <c r="G21" i="26"/>
  <c r="G20" i="26"/>
  <c r="G19" i="26"/>
  <c r="G18" i="26"/>
  <c r="G17" i="26"/>
  <c r="G16" i="26"/>
  <c r="G15" i="26"/>
  <c r="G14" i="26"/>
  <c r="G13" i="26"/>
  <c r="G12" i="26"/>
  <c r="G11" i="26"/>
  <c r="G10" i="26"/>
  <c r="G9" i="26"/>
  <c r="G7" i="26"/>
  <c r="G6" i="26"/>
  <c r="F65" i="26"/>
  <c r="F64" i="26"/>
  <c r="F63" i="26"/>
  <c r="F62" i="26"/>
  <c r="F61" i="26"/>
  <c r="F60" i="26"/>
  <c r="F59" i="26"/>
  <c r="F58" i="26"/>
  <c r="F57" i="26"/>
  <c r="F56" i="26"/>
  <c r="F54" i="26"/>
  <c r="F53" i="26"/>
  <c r="F52" i="26"/>
  <c r="F51" i="26"/>
  <c r="F50" i="26"/>
  <c r="F49" i="26"/>
  <c r="F48" i="26"/>
  <c r="F47" i="26"/>
  <c r="F46" i="26"/>
  <c r="F45" i="26"/>
  <c r="F44" i="26"/>
  <c r="F43" i="26"/>
  <c r="F42" i="26"/>
  <c r="F40" i="26"/>
  <c r="F39" i="26"/>
  <c r="F38" i="26"/>
  <c r="F37" i="26"/>
  <c r="F36" i="26"/>
  <c r="F35" i="26"/>
  <c r="F34" i="26"/>
  <c r="F33" i="26"/>
  <c r="F32" i="26"/>
  <c r="F31" i="26"/>
  <c r="F30" i="26"/>
  <c r="F29" i="26"/>
  <c r="F28" i="26"/>
  <c r="F27" i="26"/>
  <c r="F25" i="26"/>
  <c r="F24" i="26"/>
  <c r="F23" i="26"/>
  <c r="F22" i="26"/>
  <c r="F21" i="26"/>
  <c r="F20" i="26"/>
  <c r="F19" i="26"/>
  <c r="F18" i="26"/>
  <c r="F17" i="26"/>
  <c r="F16" i="26"/>
  <c r="F15" i="26"/>
  <c r="F14" i="26"/>
  <c r="F13" i="26"/>
  <c r="F12" i="26"/>
  <c r="F11" i="26"/>
  <c r="F10" i="26"/>
  <c r="F9" i="26"/>
  <c r="F7" i="26"/>
  <c r="E65" i="26"/>
  <c r="E64" i="26"/>
  <c r="E63" i="26"/>
  <c r="E62" i="26"/>
  <c r="E61" i="26"/>
  <c r="E60" i="26"/>
  <c r="E59" i="26"/>
  <c r="E58" i="26"/>
  <c r="E57" i="26"/>
  <c r="E56" i="26"/>
  <c r="E54" i="26"/>
  <c r="E53" i="26"/>
  <c r="E52" i="26"/>
  <c r="E51" i="26"/>
  <c r="E50" i="26"/>
  <c r="E49" i="26"/>
  <c r="E48" i="26"/>
  <c r="E47" i="26"/>
  <c r="E46" i="26"/>
  <c r="E45" i="26"/>
  <c r="E44" i="26"/>
  <c r="E43" i="26"/>
  <c r="E42" i="26"/>
  <c r="E40" i="26"/>
  <c r="E39" i="26"/>
  <c r="E38" i="26"/>
  <c r="E37" i="26"/>
  <c r="E36" i="26"/>
  <c r="E35" i="26"/>
  <c r="E34" i="26"/>
  <c r="E33" i="26"/>
  <c r="E32" i="26"/>
  <c r="E31" i="26"/>
  <c r="E30" i="26"/>
  <c r="E29" i="26"/>
  <c r="E28" i="26"/>
  <c r="E27" i="26"/>
  <c r="E25" i="26"/>
  <c r="E24" i="26"/>
  <c r="E23" i="26"/>
  <c r="E22" i="26"/>
  <c r="E21" i="26"/>
  <c r="E20" i="26"/>
  <c r="E19" i="26"/>
  <c r="E18" i="26"/>
  <c r="E17" i="26"/>
  <c r="E16" i="26"/>
  <c r="E15" i="26"/>
  <c r="E14" i="26"/>
  <c r="E13" i="26"/>
  <c r="E12" i="26"/>
  <c r="E11" i="26"/>
  <c r="E10" i="26"/>
  <c r="E9" i="26"/>
  <c r="E7" i="26"/>
  <c r="E6" i="26"/>
  <c r="D65" i="26"/>
  <c r="D64" i="26"/>
  <c r="D63" i="26"/>
  <c r="D62" i="26"/>
  <c r="D61" i="26"/>
  <c r="D60" i="26"/>
  <c r="D59" i="26"/>
  <c r="D58" i="26"/>
  <c r="D57" i="26"/>
  <c r="D56" i="26"/>
  <c r="D54" i="26"/>
  <c r="D53" i="26"/>
  <c r="D52" i="26"/>
  <c r="D51" i="26"/>
  <c r="D50" i="26"/>
  <c r="D49" i="26"/>
  <c r="D48" i="26"/>
  <c r="D47" i="26"/>
  <c r="D46" i="26"/>
  <c r="D45" i="26"/>
  <c r="D44" i="26"/>
  <c r="D43" i="26"/>
  <c r="D42" i="26"/>
  <c r="D40" i="26"/>
  <c r="D39" i="26"/>
  <c r="D38" i="26"/>
  <c r="D37" i="26"/>
  <c r="D36" i="26"/>
  <c r="D35" i="26"/>
  <c r="D34" i="26"/>
  <c r="D33" i="26"/>
  <c r="D32" i="26"/>
  <c r="D31" i="26"/>
  <c r="D30" i="26"/>
  <c r="D29" i="26"/>
  <c r="D28" i="26"/>
  <c r="D27" i="26"/>
  <c r="D25" i="26"/>
  <c r="D24" i="26"/>
  <c r="D23" i="26"/>
  <c r="D22" i="26"/>
  <c r="D21" i="26"/>
  <c r="D20" i="26"/>
  <c r="D19" i="26"/>
  <c r="D18" i="26"/>
  <c r="D17" i="26"/>
  <c r="D16" i="26"/>
  <c r="D15" i="26"/>
  <c r="D14" i="26"/>
  <c r="D13" i="26"/>
  <c r="D12" i="26"/>
  <c r="D11" i="26"/>
  <c r="D10" i="26"/>
  <c r="D9" i="26"/>
  <c r="D7" i="26"/>
  <c r="D6" i="26"/>
  <c r="C65" i="26"/>
  <c r="C64" i="26"/>
  <c r="C63" i="26"/>
  <c r="C62" i="26"/>
  <c r="C61" i="26"/>
  <c r="C60" i="26"/>
  <c r="C59" i="26"/>
  <c r="C58" i="26"/>
  <c r="C57" i="26"/>
  <c r="C56" i="26"/>
  <c r="C54" i="26"/>
  <c r="C53" i="26"/>
  <c r="C52" i="26"/>
  <c r="C51" i="26"/>
  <c r="C50" i="26"/>
  <c r="C49" i="26"/>
  <c r="C48" i="26"/>
  <c r="C47" i="26"/>
  <c r="C46" i="26"/>
  <c r="C45" i="26"/>
  <c r="C44" i="26"/>
  <c r="C43" i="26"/>
  <c r="C42" i="26"/>
  <c r="C40" i="26"/>
  <c r="C39" i="26"/>
  <c r="C38" i="26"/>
  <c r="C37" i="26"/>
  <c r="C36" i="26"/>
  <c r="C35" i="26"/>
  <c r="C34" i="26"/>
  <c r="C33" i="26"/>
  <c r="C32" i="26"/>
  <c r="C31" i="26"/>
  <c r="C30" i="26"/>
  <c r="C29" i="26"/>
  <c r="C28" i="26"/>
  <c r="C27" i="26"/>
  <c r="C25" i="26"/>
  <c r="C24" i="26"/>
  <c r="C23" i="26"/>
  <c r="C22" i="26"/>
  <c r="C21" i="26"/>
  <c r="C20" i="26"/>
  <c r="C19" i="26"/>
  <c r="C18" i="26"/>
  <c r="C17" i="26"/>
  <c r="C16" i="26"/>
  <c r="C15" i="26"/>
  <c r="C14" i="26"/>
  <c r="C13" i="26"/>
  <c r="C12" i="26"/>
  <c r="C11" i="26"/>
  <c r="C10" i="26"/>
  <c r="C9" i="26"/>
  <c r="C7" i="26"/>
  <c r="N65" i="2"/>
  <c r="N64" i="2"/>
  <c r="N63" i="2"/>
  <c r="N62" i="2"/>
  <c r="N61" i="2"/>
  <c r="N60" i="2"/>
  <c r="N59" i="2"/>
  <c r="N58" i="2"/>
  <c r="N57" i="2"/>
  <c r="N56" i="2"/>
  <c r="N54" i="2"/>
  <c r="N53" i="2"/>
  <c r="N52" i="2"/>
  <c r="N51" i="2"/>
  <c r="N50" i="2"/>
  <c r="N49" i="2"/>
  <c r="N48" i="2"/>
  <c r="N47" i="2"/>
  <c r="N46" i="2"/>
  <c r="N45" i="2"/>
  <c r="N44" i="2"/>
  <c r="N43" i="2"/>
  <c r="N42" i="2"/>
  <c r="N40" i="2"/>
  <c r="N39" i="2"/>
  <c r="N38" i="2"/>
  <c r="N37" i="2"/>
  <c r="N36" i="2"/>
  <c r="N35" i="2"/>
  <c r="N34" i="2"/>
  <c r="N33" i="2"/>
  <c r="N32" i="2"/>
  <c r="N31" i="2"/>
  <c r="N30" i="2"/>
  <c r="N29" i="2"/>
  <c r="N28" i="2"/>
  <c r="N27" i="2"/>
  <c r="N10" i="2"/>
  <c r="N11" i="2"/>
  <c r="N12" i="2"/>
  <c r="N13" i="2"/>
  <c r="N14" i="2"/>
  <c r="N15" i="2"/>
  <c r="N16" i="2"/>
  <c r="N17" i="2"/>
  <c r="N18" i="2"/>
  <c r="N19" i="2"/>
  <c r="N20" i="2"/>
  <c r="N21" i="2"/>
  <c r="N22" i="2"/>
  <c r="N23" i="2"/>
  <c r="N24" i="2"/>
  <c r="N25" i="2"/>
  <c r="N9" i="2"/>
  <c r="N7" i="2"/>
  <c r="N6" i="2"/>
  <c r="H6" i="2"/>
  <c r="C6" i="26" l="1"/>
  <c r="H60" i="2"/>
  <c r="H65" i="2"/>
  <c r="H64" i="2"/>
  <c r="H63" i="2"/>
  <c r="H62" i="2"/>
  <c r="H61" i="2"/>
  <c r="H59" i="2"/>
  <c r="H58" i="2"/>
  <c r="H57" i="2"/>
  <c r="H56" i="2"/>
  <c r="H54" i="2"/>
  <c r="H53" i="2"/>
  <c r="H52" i="2"/>
  <c r="H51" i="2"/>
  <c r="H50" i="2"/>
  <c r="H49" i="2"/>
  <c r="H48" i="2"/>
  <c r="H47" i="2"/>
  <c r="H46" i="2"/>
  <c r="H45" i="2"/>
  <c r="H44" i="2"/>
  <c r="H43" i="2"/>
  <c r="H42" i="2"/>
  <c r="H40" i="2"/>
  <c r="H39" i="2"/>
  <c r="H38" i="2"/>
  <c r="H37" i="2"/>
  <c r="H36" i="2"/>
  <c r="H35" i="2"/>
  <c r="H34" i="2"/>
  <c r="H33" i="2"/>
  <c r="H32" i="2"/>
  <c r="H31" i="2"/>
  <c r="H30" i="2"/>
  <c r="H29" i="2"/>
  <c r="H28" i="2"/>
  <c r="H27" i="2"/>
  <c r="H25" i="2"/>
  <c r="H24" i="2"/>
  <c r="H23" i="2"/>
  <c r="H22" i="2"/>
  <c r="H21" i="2"/>
  <c r="H20" i="2"/>
  <c r="H19" i="2"/>
  <c r="H18" i="2"/>
  <c r="H17" i="2"/>
  <c r="H16" i="2"/>
  <c r="H15" i="2"/>
  <c r="H14" i="2"/>
  <c r="H13" i="2"/>
  <c r="H12" i="2"/>
  <c r="H11" i="2"/>
  <c r="H10" i="2"/>
  <c r="H9" i="2"/>
  <c r="H7" i="2"/>
  <c r="I11" i="2" l="1"/>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10" i="2"/>
  <c r="I9" i="2"/>
  <c r="I7" i="2"/>
  <c r="I6"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10" i="2"/>
  <c r="J9" i="2"/>
  <c r="J7" i="2"/>
  <c r="J6" i="2"/>
  <c r="K11" i="2" l="1"/>
  <c r="K12" i="2"/>
  <c r="K13" i="2"/>
  <c r="K14" i="2"/>
  <c r="K15" i="2"/>
  <c r="K16" i="2"/>
  <c r="K17" i="2"/>
  <c r="K18" i="2"/>
  <c r="K19" i="2"/>
  <c r="K20" i="2"/>
  <c r="K21" i="2"/>
  <c r="K22" i="2"/>
  <c r="K23" i="2"/>
  <c r="K24" i="2"/>
  <c r="K25" i="2"/>
  <c r="K27" i="2"/>
  <c r="K28" i="2"/>
  <c r="K29" i="2"/>
  <c r="K30" i="2"/>
  <c r="K31" i="2"/>
  <c r="K32" i="2"/>
  <c r="K33" i="2"/>
  <c r="K34" i="2"/>
  <c r="K35" i="2"/>
  <c r="K36" i="2"/>
  <c r="K37" i="2"/>
  <c r="K38" i="2"/>
  <c r="K39" i="2"/>
  <c r="K40" i="2"/>
  <c r="K42" i="2"/>
  <c r="K43" i="2"/>
  <c r="K44" i="2"/>
  <c r="K45" i="2"/>
  <c r="K46" i="2"/>
  <c r="K47" i="2"/>
  <c r="K48" i="2"/>
  <c r="K49" i="2"/>
  <c r="K50" i="2"/>
  <c r="K51" i="2"/>
  <c r="K52" i="2"/>
  <c r="K53" i="2"/>
  <c r="K54" i="2"/>
  <c r="K56" i="2"/>
  <c r="K57" i="2"/>
  <c r="K58" i="2"/>
  <c r="K59" i="2"/>
  <c r="K60" i="2"/>
  <c r="K61" i="2"/>
  <c r="K62" i="2"/>
  <c r="K63" i="2"/>
  <c r="K64" i="2"/>
  <c r="K65" i="2"/>
  <c r="K10" i="2"/>
  <c r="K9" i="2"/>
  <c r="K7" i="2"/>
  <c r="K6" i="2"/>
  <c r="K55" i="2" l="1"/>
  <c r="K41" i="2"/>
  <c r="K26" i="2"/>
  <c r="M10" i="2"/>
  <c r="M11" i="2"/>
  <c r="M12" i="2"/>
  <c r="M13" i="2"/>
  <c r="M14" i="2"/>
  <c r="M15" i="2"/>
  <c r="M16" i="2"/>
  <c r="M17" i="2"/>
  <c r="M18" i="2"/>
  <c r="M19" i="2"/>
  <c r="M20" i="2"/>
  <c r="M21" i="2"/>
  <c r="M22" i="2"/>
  <c r="M23" i="2"/>
  <c r="M24" i="2"/>
  <c r="M25" i="2"/>
  <c r="M27" i="2"/>
  <c r="M28" i="2"/>
  <c r="M29" i="2"/>
  <c r="M30" i="2"/>
  <c r="M31" i="2"/>
  <c r="M32" i="2"/>
  <c r="M33" i="2"/>
  <c r="M34" i="2"/>
  <c r="M35" i="2"/>
  <c r="M36" i="2"/>
  <c r="M37" i="2"/>
  <c r="M38" i="2"/>
  <c r="M39" i="2"/>
  <c r="M40" i="2"/>
  <c r="M42" i="2"/>
  <c r="M43" i="2"/>
  <c r="M44" i="2"/>
  <c r="M45" i="2"/>
  <c r="M46" i="2"/>
  <c r="M47" i="2"/>
  <c r="M48" i="2"/>
  <c r="M49" i="2"/>
  <c r="M50" i="2"/>
  <c r="M51" i="2"/>
  <c r="M52" i="2"/>
  <c r="M53" i="2"/>
  <c r="M54" i="2"/>
  <c r="M56" i="2"/>
  <c r="M57" i="2"/>
  <c r="M58" i="2"/>
  <c r="M59" i="2"/>
  <c r="M60" i="2"/>
  <c r="M61" i="2"/>
  <c r="M62" i="2"/>
  <c r="M63" i="2"/>
  <c r="M64" i="2"/>
  <c r="M65" i="2"/>
  <c r="M9" i="2"/>
  <c r="M7" i="2"/>
  <c r="M6" i="2"/>
  <c r="G10" i="2"/>
  <c r="G11" i="2"/>
  <c r="G12" i="2"/>
  <c r="G13" i="2"/>
  <c r="G14" i="2"/>
  <c r="G15" i="2"/>
  <c r="G16" i="2"/>
  <c r="G17" i="2"/>
  <c r="G18" i="2"/>
  <c r="G19" i="2"/>
  <c r="G20" i="2"/>
  <c r="G21" i="2"/>
  <c r="G22" i="2"/>
  <c r="G23" i="2"/>
  <c r="G24" i="2"/>
  <c r="G25" i="2"/>
  <c r="G27" i="2"/>
  <c r="G28" i="2"/>
  <c r="G29" i="2"/>
  <c r="G30" i="2"/>
  <c r="G31" i="2"/>
  <c r="G32" i="2"/>
  <c r="G33" i="2"/>
  <c r="G34" i="2"/>
  <c r="G35" i="2"/>
  <c r="G36" i="2"/>
  <c r="G37" i="2"/>
  <c r="G38" i="2"/>
  <c r="G39" i="2"/>
  <c r="G40" i="2"/>
  <c r="G42" i="2"/>
  <c r="G43" i="2"/>
  <c r="G44" i="2"/>
  <c r="G45" i="2"/>
  <c r="G46" i="2"/>
  <c r="G47" i="2"/>
  <c r="G48" i="2"/>
  <c r="G49" i="2"/>
  <c r="G50" i="2"/>
  <c r="G51" i="2"/>
  <c r="G52" i="2"/>
  <c r="G53" i="2"/>
  <c r="G54" i="2"/>
  <c r="G56" i="2"/>
  <c r="G57" i="2"/>
  <c r="G58" i="2"/>
  <c r="G59" i="2"/>
  <c r="G60" i="2"/>
  <c r="G61" i="2"/>
  <c r="G62" i="2"/>
  <c r="G63" i="2"/>
  <c r="G64" i="2"/>
  <c r="G65" i="2"/>
  <c r="G9" i="2"/>
  <c r="G7" i="2"/>
  <c r="G6" i="2"/>
  <c r="M55" i="2" l="1"/>
  <c r="M41" i="2"/>
  <c r="M26" i="2"/>
  <c r="E10" i="2" l="1"/>
  <c r="E11" i="2"/>
  <c r="E12" i="2"/>
  <c r="E13" i="2"/>
  <c r="E14" i="2"/>
  <c r="E15" i="2"/>
  <c r="E16" i="2"/>
  <c r="E17" i="2"/>
  <c r="E18" i="2"/>
  <c r="E19" i="2"/>
  <c r="E20" i="2"/>
  <c r="E21" i="2"/>
  <c r="E22" i="2"/>
  <c r="E23" i="2"/>
  <c r="E24" i="2"/>
  <c r="E25" i="2"/>
  <c r="E27" i="2"/>
  <c r="E28" i="2"/>
  <c r="E29" i="2"/>
  <c r="E30" i="2"/>
  <c r="E31" i="2"/>
  <c r="E32" i="2"/>
  <c r="E33" i="2"/>
  <c r="E34" i="2"/>
  <c r="E35" i="2"/>
  <c r="E36" i="2"/>
  <c r="E37" i="2"/>
  <c r="E38" i="2"/>
  <c r="E39" i="2"/>
  <c r="E40" i="2"/>
  <c r="E42" i="2"/>
  <c r="E43" i="2"/>
  <c r="E44" i="2"/>
  <c r="E45" i="2"/>
  <c r="E46" i="2"/>
  <c r="E47" i="2"/>
  <c r="E48" i="2"/>
  <c r="E49" i="2"/>
  <c r="E50" i="2"/>
  <c r="E51" i="2"/>
  <c r="E52" i="2"/>
  <c r="E53" i="2"/>
  <c r="E54" i="2"/>
  <c r="E56" i="2"/>
  <c r="E57" i="2"/>
  <c r="E58" i="2"/>
  <c r="E59" i="2"/>
  <c r="E60" i="2"/>
  <c r="E61" i="2"/>
  <c r="E62" i="2"/>
  <c r="E63" i="2"/>
  <c r="E64" i="2"/>
  <c r="E65" i="2"/>
  <c r="E9" i="2"/>
  <c r="E7" i="2"/>
  <c r="E6" i="2"/>
  <c r="D6" i="2"/>
  <c r="D10" i="2"/>
  <c r="D11" i="2"/>
  <c r="D12" i="2"/>
  <c r="D13" i="2"/>
  <c r="D14" i="2"/>
  <c r="D15" i="2"/>
  <c r="D16" i="2"/>
  <c r="D17" i="2"/>
  <c r="D18" i="2"/>
  <c r="D19" i="2"/>
  <c r="D20" i="2"/>
  <c r="D21" i="2"/>
  <c r="D22" i="2"/>
  <c r="D23" i="2"/>
  <c r="D24" i="2"/>
  <c r="D25" i="2"/>
  <c r="D27" i="2"/>
  <c r="D28" i="2"/>
  <c r="D29" i="2"/>
  <c r="D30" i="2"/>
  <c r="D31" i="2"/>
  <c r="D32" i="2"/>
  <c r="D33" i="2"/>
  <c r="D34" i="2"/>
  <c r="D35" i="2"/>
  <c r="D36" i="2"/>
  <c r="D37" i="2"/>
  <c r="D38" i="2"/>
  <c r="D39" i="2"/>
  <c r="D40" i="2"/>
  <c r="D42" i="2"/>
  <c r="D43" i="2"/>
  <c r="D44" i="2"/>
  <c r="D45" i="2"/>
  <c r="D46" i="2"/>
  <c r="D47" i="2"/>
  <c r="D48" i="2"/>
  <c r="D49" i="2"/>
  <c r="D50" i="2"/>
  <c r="D51" i="2"/>
  <c r="D52" i="2"/>
  <c r="D53" i="2"/>
  <c r="D54" i="2"/>
  <c r="D56" i="2"/>
  <c r="D57" i="2"/>
  <c r="D58" i="2"/>
  <c r="D59" i="2"/>
  <c r="D60" i="2"/>
  <c r="D61" i="2"/>
  <c r="D62" i="2"/>
  <c r="D63" i="2"/>
  <c r="D64" i="2"/>
  <c r="D65" i="2"/>
  <c r="D9" i="2"/>
  <c r="D7" i="2"/>
  <c r="C6" i="2" l="1"/>
  <c r="C7" i="2"/>
  <c r="C9" i="2"/>
  <c r="C10" i="2"/>
  <c r="C11" i="2"/>
  <c r="C12" i="2"/>
  <c r="C13" i="2"/>
  <c r="C14" i="2"/>
  <c r="C15" i="2"/>
  <c r="C16" i="2"/>
  <c r="C17" i="2"/>
  <c r="C18" i="2"/>
  <c r="C19" i="2"/>
  <c r="C20" i="2"/>
  <c r="C21" i="2"/>
  <c r="C22" i="2"/>
  <c r="C23" i="2"/>
  <c r="C24" i="2"/>
  <c r="C25" i="2"/>
  <c r="C27" i="2"/>
  <c r="C28" i="2"/>
  <c r="C29" i="2"/>
  <c r="C30" i="2"/>
  <c r="C31" i="2"/>
  <c r="C32" i="2"/>
  <c r="C33" i="2"/>
  <c r="C34" i="2"/>
  <c r="C35" i="2"/>
  <c r="C36" i="2"/>
  <c r="C37" i="2"/>
  <c r="C38" i="2"/>
  <c r="C39" i="2"/>
  <c r="C40" i="2"/>
  <c r="C42" i="2"/>
  <c r="C43" i="2"/>
  <c r="C44" i="2"/>
  <c r="C45" i="2"/>
  <c r="C46" i="2"/>
  <c r="C47" i="2"/>
  <c r="C48" i="2"/>
  <c r="C49" i="2"/>
  <c r="C50" i="2"/>
  <c r="C51" i="2"/>
  <c r="C52" i="2"/>
  <c r="C53" i="2"/>
  <c r="C54" i="2"/>
  <c r="C56" i="2"/>
  <c r="C57" i="2"/>
  <c r="C58" i="2"/>
  <c r="C59" i="2"/>
  <c r="C60" i="2"/>
  <c r="C61" i="2"/>
  <c r="C62" i="2"/>
  <c r="C63" i="2"/>
  <c r="C64" i="2"/>
  <c r="C65" i="2"/>
  <c r="J65" i="25"/>
  <c r="J64" i="25"/>
  <c r="J63" i="25"/>
  <c r="J62" i="25"/>
  <c r="J61" i="25"/>
  <c r="J60" i="25"/>
  <c r="J59" i="25"/>
  <c r="J58" i="25"/>
  <c r="J57" i="25"/>
  <c r="J56" i="25"/>
  <c r="J54" i="25"/>
  <c r="J53" i="25"/>
  <c r="J52" i="25"/>
  <c r="J51" i="25"/>
  <c r="J50" i="25"/>
  <c r="J49" i="25"/>
  <c r="J48" i="25"/>
  <c r="J47" i="25"/>
  <c r="J46" i="25"/>
  <c r="J45" i="25"/>
  <c r="J44" i="25"/>
  <c r="J43" i="25"/>
  <c r="J42" i="25"/>
  <c r="J40" i="25"/>
  <c r="J39" i="25"/>
  <c r="J38" i="25"/>
  <c r="J37" i="25"/>
  <c r="J36" i="25"/>
  <c r="J35" i="25"/>
  <c r="J34" i="25"/>
  <c r="J33" i="25"/>
  <c r="J32" i="25"/>
  <c r="J31" i="25"/>
  <c r="J30" i="25"/>
  <c r="J29" i="25"/>
  <c r="J28" i="25"/>
  <c r="J27" i="25"/>
  <c r="J25" i="25"/>
  <c r="J24" i="25"/>
  <c r="J23" i="25"/>
  <c r="J22" i="25"/>
  <c r="J21" i="25"/>
  <c r="J20" i="25"/>
  <c r="J19" i="25"/>
  <c r="J18" i="25"/>
  <c r="J17" i="25"/>
  <c r="J16" i="25"/>
  <c r="J15" i="25"/>
  <c r="J14" i="25"/>
  <c r="J13" i="25"/>
  <c r="J12" i="25"/>
  <c r="J11" i="25"/>
  <c r="J10" i="25"/>
  <c r="J9" i="25"/>
  <c r="J7" i="25"/>
  <c r="J6" i="25"/>
  <c r="I65" i="25"/>
  <c r="I64" i="25"/>
  <c r="I63" i="25"/>
  <c r="I62" i="25"/>
  <c r="I61" i="25"/>
  <c r="I60" i="25"/>
  <c r="I59" i="25"/>
  <c r="I58" i="25"/>
  <c r="I57" i="25"/>
  <c r="I56" i="25"/>
  <c r="I54" i="25"/>
  <c r="I53" i="25"/>
  <c r="I52" i="25"/>
  <c r="I51" i="25"/>
  <c r="I50" i="25"/>
  <c r="I49" i="25"/>
  <c r="I48" i="25"/>
  <c r="I47" i="25"/>
  <c r="I46" i="25"/>
  <c r="I45" i="25"/>
  <c r="I44" i="25"/>
  <c r="I43" i="25"/>
  <c r="I42" i="25"/>
  <c r="I40" i="25"/>
  <c r="I39" i="25"/>
  <c r="I38" i="25"/>
  <c r="I37" i="25"/>
  <c r="I36" i="25"/>
  <c r="I35" i="25"/>
  <c r="I34" i="25"/>
  <c r="I33" i="25"/>
  <c r="I32" i="25"/>
  <c r="I31" i="25"/>
  <c r="I30" i="25"/>
  <c r="I29" i="25"/>
  <c r="I28" i="25"/>
  <c r="I27" i="25"/>
  <c r="I25" i="25"/>
  <c r="I24" i="25"/>
  <c r="I23" i="25"/>
  <c r="I22" i="25"/>
  <c r="I21" i="25"/>
  <c r="I20" i="25"/>
  <c r="I19" i="25"/>
  <c r="I18" i="25"/>
  <c r="I17" i="25"/>
  <c r="I16" i="25"/>
  <c r="I15" i="25"/>
  <c r="I14" i="25"/>
  <c r="I13" i="25"/>
  <c r="I12" i="25"/>
  <c r="I11" i="25"/>
  <c r="I10" i="25"/>
  <c r="I9" i="25"/>
  <c r="I7" i="25"/>
  <c r="I6" i="25"/>
  <c r="H65" i="25"/>
  <c r="H64" i="25"/>
  <c r="H63" i="25"/>
  <c r="H62" i="25"/>
  <c r="H61" i="25"/>
  <c r="H60" i="25"/>
  <c r="H59" i="25"/>
  <c r="H58" i="25"/>
  <c r="H57" i="25"/>
  <c r="H56" i="25"/>
  <c r="H54" i="25"/>
  <c r="H53" i="25"/>
  <c r="H52" i="25"/>
  <c r="H51" i="25"/>
  <c r="H50" i="25"/>
  <c r="H49" i="25"/>
  <c r="H48" i="25"/>
  <c r="H47" i="25"/>
  <c r="H46" i="25"/>
  <c r="H45" i="25"/>
  <c r="H44" i="25"/>
  <c r="H43" i="25"/>
  <c r="H42" i="25"/>
  <c r="H40" i="25"/>
  <c r="H39" i="25"/>
  <c r="H38" i="25"/>
  <c r="H37" i="25"/>
  <c r="H36" i="25"/>
  <c r="H35" i="25"/>
  <c r="H34" i="25"/>
  <c r="H33" i="25"/>
  <c r="H32" i="25"/>
  <c r="H31" i="25"/>
  <c r="H30" i="25"/>
  <c r="H29" i="25"/>
  <c r="H28" i="25"/>
  <c r="H27" i="25"/>
  <c r="H25" i="25"/>
  <c r="H24" i="25"/>
  <c r="H23" i="25"/>
  <c r="H22" i="25"/>
  <c r="H21" i="25"/>
  <c r="H20" i="25"/>
  <c r="H19" i="25"/>
  <c r="H18" i="25"/>
  <c r="H17" i="25"/>
  <c r="H16" i="25"/>
  <c r="H15" i="25"/>
  <c r="H14" i="25"/>
  <c r="H13" i="25"/>
  <c r="H12" i="25"/>
  <c r="H11" i="25"/>
  <c r="H10" i="25"/>
  <c r="H9" i="25"/>
  <c r="H7" i="25"/>
  <c r="H6" i="25"/>
  <c r="G65" i="25"/>
  <c r="G64" i="25"/>
  <c r="G63" i="25"/>
  <c r="G62" i="25"/>
  <c r="G61" i="25"/>
  <c r="G60" i="25"/>
  <c r="G59" i="25"/>
  <c r="G58" i="25"/>
  <c r="G57" i="25"/>
  <c r="G56" i="25"/>
  <c r="G54" i="25"/>
  <c r="G53" i="25"/>
  <c r="G52" i="25"/>
  <c r="G51" i="25"/>
  <c r="G50" i="25"/>
  <c r="G49" i="25"/>
  <c r="G48" i="25"/>
  <c r="G47" i="25"/>
  <c r="G46" i="25"/>
  <c r="G45" i="25"/>
  <c r="G44" i="25"/>
  <c r="G43" i="25"/>
  <c r="G42" i="25"/>
  <c r="G40" i="25"/>
  <c r="G39" i="25"/>
  <c r="G38" i="25"/>
  <c r="G37" i="25"/>
  <c r="G36" i="25"/>
  <c r="G35" i="25"/>
  <c r="G34" i="25"/>
  <c r="G33" i="25"/>
  <c r="G32" i="25"/>
  <c r="G31" i="25"/>
  <c r="G30" i="25"/>
  <c r="G29" i="25"/>
  <c r="G28" i="25"/>
  <c r="G27" i="25"/>
  <c r="G25" i="25"/>
  <c r="G24" i="25"/>
  <c r="G23" i="25"/>
  <c r="G22" i="25"/>
  <c r="G21" i="25"/>
  <c r="G20" i="25"/>
  <c r="G19" i="25"/>
  <c r="G18" i="25"/>
  <c r="G17" i="25"/>
  <c r="G16" i="25"/>
  <c r="G15" i="25"/>
  <c r="G14" i="25"/>
  <c r="G13" i="25"/>
  <c r="G12" i="25"/>
  <c r="G11" i="25"/>
  <c r="G10" i="25"/>
  <c r="G9" i="25"/>
  <c r="G6" i="25"/>
  <c r="G8" i="25" s="1"/>
  <c r="F65" i="25"/>
  <c r="F64" i="25"/>
  <c r="F63" i="25"/>
  <c r="F62" i="25"/>
  <c r="F61" i="25"/>
  <c r="F60" i="25"/>
  <c r="F59" i="25"/>
  <c r="F58" i="25"/>
  <c r="F57" i="25"/>
  <c r="F56" i="25"/>
  <c r="F54" i="25"/>
  <c r="F53" i="25"/>
  <c r="F52" i="25"/>
  <c r="F51" i="25"/>
  <c r="F50" i="25"/>
  <c r="F49" i="25"/>
  <c r="F48" i="25"/>
  <c r="F47" i="25"/>
  <c r="F46" i="25"/>
  <c r="F45" i="25"/>
  <c r="F44" i="25"/>
  <c r="F43" i="25"/>
  <c r="F42" i="25"/>
  <c r="F40" i="25"/>
  <c r="F39" i="25"/>
  <c r="F38" i="25"/>
  <c r="F37" i="25"/>
  <c r="F36" i="25"/>
  <c r="F35" i="25"/>
  <c r="F34" i="25"/>
  <c r="F33" i="25"/>
  <c r="F32" i="25"/>
  <c r="F31" i="25"/>
  <c r="F30" i="25"/>
  <c r="F29" i="25"/>
  <c r="F28" i="25"/>
  <c r="F27" i="25"/>
  <c r="F25" i="25"/>
  <c r="F24" i="25"/>
  <c r="F23" i="25"/>
  <c r="F22" i="25"/>
  <c r="F21" i="25"/>
  <c r="F20" i="25"/>
  <c r="F19" i="25"/>
  <c r="F18" i="25"/>
  <c r="F17" i="25"/>
  <c r="F16" i="25"/>
  <c r="F15" i="25"/>
  <c r="F14" i="25"/>
  <c r="F13" i="25"/>
  <c r="F12" i="25"/>
  <c r="F11" i="25"/>
  <c r="F10" i="25"/>
  <c r="F9" i="25"/>
  <c r="F7" i="25"/>
  <c r="F6" i="25"/>
  <c r="E65" i="25"/>
  <c r="E64" i="25"/>
  <c r="E63" i="25"/>
  <c r="E62" i="25"/>
  <c r="E61" i="25"/>
  <c r="E60" i="25"/>
  <c r="E59" i="25"/>
  <c r="E58" i="25"/>
  <c r="E57" i="25"/>
  <c r="E56" i="25"/>
  <c r="E54" i="25"/>
  <c r="E53" i="25"/>
  <c r="E52" i="25"/>
  <c r="E51" i="25"/>
  <c r="E50" i="25"/>
  <c r="E49" i="25"/>
  <c r="E48" i="25"/>
  <c r="E47" i="25"/>
  <c r="E46" i="25"/>
  <c r="E45" i="25"/>
  <c r="E44" i="25"/>
  <c r="E43" i="25"/>
  <c r="E42" i="25"/>
  <c r="E40" i="25"/>
  <c r="E39" i="25"/>
  <c r="E38" i="25"/>
  <c r="E37" i="25"/>
  <c r="E36" i="25"/>
  <c r="E35" i="25"/>
  <c r="E34" i="25"/>
  <c r="E33" i="25"/>
  <c r="E32" i="25"/>
  <c r="E31" i="25"/>
  <c r="E30" i="25"/>
  <c r="E29" i="25"/>
  <c r="E28" i="25"/>
  <c r="E27" i="25"/>
  <c r="E25" i="25"/>
  <c r="E24" i="25"/>
  <c r="E23" i="25"/>
  <c r="E22" i="25"/>
  <c r="E21" i="25"/>
  <c r="E20" i="25"/>
  <c r="E19" i="25"/>
  <c r="E18" i="25"/>
  <c r="E17" i="25"/>
  <c r="E16" i="25"/>
  <c r="E15" i="25"/>
  <c r="E14" i="25"/>
  <c r="E13" i="25"/>
  <c r="E12" i="25"/>
  <c r="E11" i="25"/>
  <c r="E10" i="25"/>
  <c r="E9" i="25"/>
  <c r="E7" i="25"/>
  <c r="E6" i="25"/>
  <c r="D65" i="25"/>
  <c r="D64" i="25"/>
  <c r="D63" i="25"/>
  <c r="D62" i="25"/>
  <c r="D61" i="25"/>
  <c r="D60" i="25"/>
  <c r="D59" i="25"/>
  <c r="D58" i="25"/>
  <c r="D57" i="25"/>
  <c r="D56" i="25"/>
  <c r="D54" i="25"/>
  <c r="D53" i="25"/>
  <c r="D52" i="25"/>
  <c r="D51" i="25"/>
  <c r="D50" i="25"/>
  <c r="D49" i="25"/>
  <c r="D48" i="25"/>
  <c r="D47" i="25"/>
  <c r="D46" i="25"/>
  <c r="D45" i="25"/>
  <c r="D44" i="25"/>
  <c r="D43" i="25"/>
  <c r="D42" i="25"/>
  <c r="D40" i="25"/>
  <c r="D39" i="25"/>
  <c r="D38" i="25"/>
  <c r="D37" i="25"/>
  <c r="D36" i="25"/>
  <c r="D35" i="25"/>
  <c r="D34" i="25"/>
  <c r="D33" i="25"/>
  <c r="D32" i="25"/>
  <c r="D31" i="25"/>
  <c r="D30" i="25"/>
  <c r="D29" i="25"/>
  <c r="D28" i="25"/>
  <c r="D27" i="25"/>
  <c r="D25" i="25"/>
  <c r="D24" i="25"/>
  <c r="D23" i="25"/>
  <c r="D22" i="25"/>
  <c r="D21" i="25"/>
  <c r="D20" i="25"/>
  <c r="D19" i="25"/>
  <c r="D18" i="25"/>
  <c r="D17" i="25"/>
  <c r="D16" i="25"/>
  <c r="D15" i="25"/>
  <c r="D14" i="25"/>
  <c r="D13" i="25"/>
  <c r="D12" i="25"/>
  <c r="D11" i="25"/>
  <c r="D10" i="25"/>
  <c r="D9" i="25"/>
  <c r="D7" i="25"/>
  <c r="D6" i="25"/>
  <c r="C65" i="25"/>
  <c r="C64" i="25"/>
  <c r="C63" i="25"/>
  <c r="C62" i="25"/>
  <c r="C61" i="25"/>
  <c r="C60" i="25"/>
  <c r="C59" i="25"/>
  <c r="C58" i="25"/>
  <c r="C57" i="25"/>
  <c r="C56" i="25"/>
  <c r="C54" i="25"/>
  <c r="C53" i="25"/>
  <c r="C52" i="25"/>
  <c r="C51" i="25"/>
  <c r="C50" i="25"/>
  <c r="C49" i="25"/>
  <c r="C48" i="25"/>
  <c r="C47" i="25"/>
  <c r="C46" i="25"/>
  <c r="C45" i="25"/>
  <c r="C44" i="25"/>
  <c r="C43" i="25"/>
  <c r="C42" i="25"/>
  <c r="C40" i="25"/>
  <c r="C39" i="25"/>
  <c r="C38" i="25"/>
  <c r="C37" i="25"/>
  <c r="C36" i="25"/>
  <c r="C35" i="25"/>
  <c r="C34" i="25"/>
  <c r="C33" i="25"/>
  <c r="C32" i="25"/>
  <c r="C31" i="25"/>
  <c r="C30" i="25"/>
  <c r="C29" i="25"/>
  <c r="C28" i="25"/>
  <c r="C27" i="25"/>
  <c r="C25" i="25"/>
  <c r="C24" i="25"/>
  <c r="C23" i="25"/>
  <c r="C22" i="25"/>
  <c r="C21" i="25"/>
  <c r="C20" i="25"/>
  <c r="C19" i="25"/>
  <c r="C18" i="25"/>
  <c r="C17" i="25"/>
  <c r="C16" i="25"/>
  <c r="C15" i="25"/>
  <c r="C14" i="25"/>
  <c r="C13" i="25"/>
  <c r="C12" i="25"/>
  <c r="C11" i="25"/>
  <c r="C10" i="25"/>
  <c r="C9" i="25"/>
  <c r="C7" i="25"/>
  <c r="C6" i="25"/>
  <c r="I26" i="26" l="1"/>
  <c r="J55" i="25" l="1"/>
  <c r="J41" i="25"/>
  <c r="I41" i="25"/>
  <c r="H26" i="25" l="1"/>
  <c r="G55" i="25"/>
  <c r="G26" i="25"/>
  <c r="J8" i="25"/>
  <c r="J26" i="25"/>
  <c r="G41" i="25"/>
  <c r="H41" i="25"/>
  <c r="H8" i="25"/>
  <c r="H55" i="25"/>
  <c r="I55" i="25"/>
  <c r="I8" i="25"/>
  <c r="I26" i="25"/>
  <c r="J8" i="2" l="1"/>
  <c r="J26" i="26" l="1"/>
  <c r="I8" i="26" l="1"/>
  <c r="I55" i="26"/>
  <c r="I41" i="26"/>
  <c r="J41" i="26" l="1"/>
  <c r="J8" i="26"/>
  <c r="J55" i="26"/>
  <c r="H8" i="26" l="1"/>
  <c r="H26" i="26"/>
  <c r="H41" i="26"/>
  <c r="H55" i="26"/>
  <c r="G8" i="26"/>
  <c r="G26" i="26"/>
  <c r="G41" i="26"/>
  <c r="G55" i="26"/>
  <c r="K8" i="2" l="1"/>
  <c r="M8" i="2"/>
  <c r="N8" i="2" l="1"/>
  <c r="N26" i="2" l="1"/>
  <c r="N55" i="2"/>
  <c r="N41" i="2"/>
  <c r="I8" i="2" l="1"/>
  <c r="L65" i="2" l="1"/>
  <c r="L64" i="2"/>
  <c r="F63" i="2"/>
  <c r="L62" i="2"/>
  <c r="L61" i="2"/>
  <c r="L60" i="2"/>
  <c r="F59" i="2"/>
  <c r="F58" i="2"/>
  <c r="L57" i="2"/>
  <c r="L56" i="2"/>
  <c r="L54" i="2"/>
  <c r="F53" i="2"/>
  <c r="F52" i="2"/>
  <c r="F51" i="2"/>
  <c r="L50" i="2"/>
  <c r="L49" i="2"/>
  <c r="L48" i="2"/>
  <c r="F47" i="2"/>
  <c r="L46" i="2"/>
  <c r="F45" i="2"/>
  <c r="F44" i="2"/>
  <c r="F43" i="2"/>
  <c r="L42" i="2"/>
  <c r="F40" i="2"/>
  <c r="F39" i="2"/>
  <c r="L38" i="2"/>
  <c r="F37" i="2"/>
  <c r="F36" i="2"/>
  <c r="F35" i="2"/>
  <c r="L34" i="2"/>
  <c r="F33" i="2"/>
  <c r="F32" i="2"/>
  <c r="F31" i="2"/>
  <c r="L30" i="2"/>
  <c r="F29" i="2"/>
  <c r="F28" i="2"/>
  <c r="F27" i="2"/>
  <c r="L25" i="2"/>
  <c r="F24" i="2"/>
  <c r="L23" i="2"/>
  <c r="L22" i="2"/>
  <c r="F21" i="2"/>
  <c r="L20" i="2"/>
  <c r="F19" i="2"/>
  <c r="L18" i="2"/>
  <c r="L17" i="2"/>
  <c r="F16" i="2"/>
  <c r="L15" i="2"/>
  <c r="L14" i="2"/>
  <c r="F13" i="2"/>
  <c r="L12" i="2"/>
  <c r="F11" i="2"/>
  <c r="L10" i="2"/>
  <c r="L9" i="2"/>
  <c r="L24" i="2" l="1"/>
  <c r="L32" i="2"/>
  <c r="L63" i="2"/>
  <c r="L43" i="2"/>
  <c r="F34" i="2"/>
  <c r="L35" i="2"/>
  <c r="L16" i="2"/>
  <c r="L39" i="2"/>
  <c r="L47" i="2"/>
  <c r="F49" i="2"/>
  <c r="L31" i="2"/>
  <c r="L53" i="2"/>
  <c r="L52" i="2"/>
  <c r="L37" i="2"/>
  <c r="L45" i="2"/>
  <c r="L59" i="2"/>
  <c r="L7" i="2"/>
  <c r="L21" i="2"/>
  <c r="L29" i="2"/>
  <c r="L36" i="2"/>
  <c r="L58" i="2"/>
  <c r="L44" i="2"/>
  <c r="L13" i="2"/>
  <c r="L28" i="2"/>
  <c r="L27" i="2"/>
  <c r="L19" i="2"/>
  <c r="L33" i="2"/>
  <c r="L40" i="2"/>
  <c r="L51" i="2"/>
  <c r="L11" i="2"/>
  <c r="L6" i="2"/>
  <c r="L26" i="2" s="1"/>
  <c r="F62" i="2"/>
  <c r="F38" i="2"/>
  <c r="F54" i="2"/>
  <c r="F25" i="2"/>
  <c r="F17" i="2"/>
  <c r="F14" i="2"/>
  <c r="F7" i="2"/>
  <c r="F18" i="2"/>
  <c r="F22" i="2"/>
  <c r="F65" i="2"/>
  <c r="F20" i="2"/>
  <c r="F10" i="2"/>
  <c r="F23" i="2"/>
  <c r="F60" i="2"/>
  <c r="F46" i="2"/>
  <c r="F57" i="2"/>
  <c r="F64" i="2"/>
  <c r="F12" i="2"/>
  <c r="F50" i="2"/>
  <c r="F15" i="2"/>
  <c r="F30" i="2"/>
  <c r="F48" i="2"/>
  <c r="F56" i="2"/>
  <c r="F61" i="2"/>
  <c r="F42" i="2"/>
  <c r="F6" i="2"/>
  <c r="F9" i="2"/>
  <c r="L41" i="2" l="1"/>
  <c r="L55" i="2"/>
  <c r="L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J26" authorId="0" shapeId="0" xr:uid="{00000000-0006-0000-0200-000001000000}">
      <text>
        <r>
          <rPr>
            <b/>
            <sz val="10"/>
            <color indexed="81"/>
            <rFont val="Tahoma"/>
            <family val="2"/>
          </rPr>
          <t>jmarks:</t>
        </r>
        <r>
          <rPr>
            <sz val="10"/>
            <color indexed="81"/>
            <rFont val="Tahoma"/>
            <family val="2"/>
          </rPr>
          <t xml:space="preserve">
Note different formula.</t>
        </r>
      </text>
    </comment>
  </commentList>
</comments>
</file>

<file path=xl/sharedStrings.xml><?xml version="1.0" encoding="utf-8"?>
<sst xmlns="http://schemas.openxmlformats.org/spreadsheetml/2006/main" count="243" uniqueCount="93">
  <si>
    <t>Table 22</t>
  </si>
  <si>
    <r>
      <t>Enrollment Changes by Student Level and Type of Attendance</t>
    </r>
    <r>
      <rPr>
        <vertAlign val="superscript"/>
        <sz val="10"/>
        <rFont val="Arial"/>
        <family val="2"/>
      </rPr>
      <t>1</t>
    </r>
  </si>
  <si>
    <t>Percent Change, 2014 to 2019</t>
  </si>
  <si>
    <t>Number Change, 2014 to 2019</t>
  </si>
  <si>
    <t>First-Time Freshmen</t>
  </si>
  <si>
    <t>Undergraduate</t>
  </si>
  <si>
    <t>Graduate and Professional</t>
  </si>
  <si>
    <t>Part-Time</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</si>
  <si>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</si>
  <si>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</si>
  <si>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</si>
  <si>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</si>
  <si>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</si>
  <si>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</si>
  <si>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</si>
  <si>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</si>
  <si>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</si>
  <si>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</si>
  <si>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</si>
  <si>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</si>
  <si>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</si>
  <si>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</si>
  <si>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</si>
  <si>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</si>
  <si>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</si>
  <si>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</si>
  <si>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</si>
  <si>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</si>
  <si>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</si>
  <si>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</si>
  <si>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</si>
  <si>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</si>
  <si>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</si>
  <si>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</si>
  <si>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</si>
  <si>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</si>
  <si>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</si>
  <si>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</si>
  <si>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</si>
  <si>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</si>
  <si>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</si>
  <si>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</si>
  <si>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</si>
  <si>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</si>
  <si>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</si>
  <si>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</si>
  <si>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</si>
  <si>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</si>
  <si>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</si>
  <si>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</si>
  <si>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</si>
  <si>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</si>
  <si>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</si>
  <si>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</si>
  <si>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</si>
  <si>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</si>
  <si>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</si>
  <si>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</si>
  <si>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</si>
  <si>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</si>
  <si>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</si>
  <si>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</si>
  <si>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</si>
  <si>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</si>
  <si>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</si>
  <si>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t>1</t>
    </r>
    <r>
      <rPr>
        <sz val="10"/>
        <rFont val="Arial"/>
        <family val="2"/>
      </rPr>
      <t xml:space="preserve"> Table shows enrollments in all degree-granting institutions eligible for federal Title IV student financial aid in the 50 states and D.C., excluding service schools and online-only colleges and universities. </t>
    </r>
  </si>
  <si>
    <t>Source:</t>
  </si>
  <si>
    <t>SREB analysis of National Center for Education Statistics fall enrollment surveys — www.nces.ed.gov/ipeds.</t>
  </si>
  <si>
    <t xml:space="preserve">  May 2021</t>
  </si>
  <si>
    <t>Table 23</t>
  </si>
  <si>
    <r>
      <t>Enrollment Changes By Gender and Race/Ethnicity</t>
    </r>
    <r>
      <rPr>
        <vertAlign val="superscript"/>
        <sz val="10"/>
        <rFont val="Arial"/>
        <family val="2"/>
      </rPr>
      <t>1</t>
    </r>
  </si>
  <si>
    <t>Women</t>
  </si>
  <si>
    <t>Men</t>
  </si>
  <si>
    <t>White</t>
  </si>
  <si>
    <t>Black</t>
  </si>
  <si>
    <t>Hispanic</t>
  </si>
  <si>
    <r>
      <t>Other</t>
    </r>
    <r>
      <rPr>
        <vertAlign val="superscript"/>
        <sz val="10"/>
        <rFont val="Arial"/>
        <family val="2"/>
      </rPr>
      <t>2</t>
    </r>
  </si>
  <si>
    <r>
      <rPr>
        <vertAlign val="superscript"/>
        <sz val="10"/>
        <rFont val="Arial"/>
        <family val="2"/>
      </rPr>
      <t>1</t>
    </r>
    <r>
      <rPr>
        <sz val="10"/>
        <rFont val="Arial"/>
        <family val="2"/>
      </rPr>
      <t xml:space="preserve"> Table shows enrollments in all degree-granting institutions eligible for federal Title IV student financial aid in the 50 states and D.C., excluding service schools and online-only colleges and universities. </t>
    </r>
  </si>
  <si>
    <r>
      <rPr>
        <vertAlign val="superscript"/>
        <sz val="10"/>
        <rFont val="Arial"/>
        <family val="2"/>
      </rPr>
      <t>2</t>
    </r>
    <r>
      <rPr>
        <sz val="10"/>
        <rFont val="Arial"/>
        <family val="2"/>
      </rPr>
      <t xml:space="preserve"> Excludes people whose race is unknown and people from foreign countries.</t>
    </r>
  </si>
  <si>
    <t>June 2021</t>
  </si>
  <si>
    <t>Table 24</t>
  </si>
  <si>
    <r>
      <t>Enrollment Changes by Type of College or University</t>
    </r>
    <r>
      <rPr>
        <vertAlign val="superscript"/>
        <sz val="10"/>
        <rFont val="Helv"/>
        <family val="2"/>
      </rPr>
      <t>1</t>
    </r>
  </si>
  <si>
    <t xml:space="preserve"> </t>
  </si>
  <si>
    <t>Four-Year</t>
  </si>
  <si>
    <t>Two-Year</t>
  </si>
  <si>
    <r>
      <t>Predominantly Black</t>
    </r>
    <r>
      <rPr>
        <vertAlign val="superscript"/>
        <sz val="10"/>
        <rFont val="Helv"/>
        <family val="2"/>
      </rPr>
      <t>2</t>
    </r>
  </si>
  <si>
    <r>
      <t>Historically Black</t>
    </r>
    <r>
      <rPr>
        <vertAlign val="superscript"/>
        <sz val="10"/>
        <rFont val="Helv"/>
        <family val="2"/>
      </rPr>
      <t>2</t>
    </r>
  </si>
  <si>
    <r>
      <t>West Virginia</t>
    </r>
    <r>
      <rPr>
        <vertAlign val="superscript"/>
        <sz val="10"/>
        <rFont val="Helv"/>
        <family val="2"/>
      </rPr>
      <t>3</t>
    </r>
  </si>
  <si>
    <r>
      <t>District of Columbia</t>
    </r>
    <r>
      <rPr>
        <vertAlign val="superscript"/>
        <sz val="10"/>
        <rFont val="Helv"/>
        <family val="2"/>
      </rPr>
      <t>3</t>
    </r>
  </si>
  <si>
    <t>"NA" indicates not applicable. There was no institution of this type in at least one of the years.</t>
  </si>
  <si>
    <r>
      <rPr>
        <vertAlign val="superscript"/>
        <sz val="10"/>
        <rFont val="Arial"/>
        <family val="2"/>
      </rPr>
      <t>3</t>
    </r>
    <r>
      <rPr>
        <sz val="10"/>
        <rFont val="Arial"/>
        <family val="2"/>
      </rPr>
      <t xml:space="preserve"> Enrollments in two-year colleges formerly embedded in and reported as four-year are now separate and reported as two-year. </t>
    </r>
  </si>
  <si>
    <t xml:space="preserve">   June 2021</t>
  </si>
  <si>
    <t>2 Predominantly Black Institutions (PBIs) are those in which Black students account for more than 50 percent of total enrollment. Historically Black Colleges and Universities (HBCUs) are those founded prior to 1964 as institutions for Black students. While an institution's PBI status may change from year to year, HBCU status will 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</si>
</sst>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0\)"/>
  </numFmts>
  <fonts count="13" x14ac:knownFonts="1">
    <font>
      <sz val="10"/>
      <name val="Helv"/>
    </font>
    <font>
      <sz val="10"/>
      <name val="Arial"/>
      <family val="2"/>
    </font>
    <font>
      <sz val="10"/>
      <name val="Arial"/>
      <family val="2"/>
    </font>
    <font>
      <sz val="10"/>
      <name val="Helv"/>
    </font>
    <font>
      <vertAlign val="superscript"/>
      <sz val="10"/>
      <name val="Arial"/>
      <family val="2"/>
    </font>
    <font>
      <b/>
      <sz val="10"/>
      <name val="Arial"/>
      <family val="2"/>
    </font>
    <font>
      <u/>
      <sz val="10"/>
      <name val="Arial"/>
      <family val="2"/>
    </font>
    <font>
      <sz val="10"/>
      <color indexed="81"/>
      <name val="Tahoma"/>
      <family val="2"/>
    </font>
    <font>
      <b/>
      <sz val="10"/>
      <color indexed="81"/>
      <name val="Tahoma"/>
      <family val="2"/>
    </font>
    <font>
      <sz val="11"/>
      <color rgb="FF9C0006"/>
      <name val="Calibri"/>
      <family val="2"/>
      <scheme val="minor"/>
    </font>
    <font>
      <sz val="10"/>
      <name val="Arial"/>
      <family val="2"/>
    </font>
    <font>
      <vertAlign val="superscript"/>
      <sz val="10"/>
      <name val="Helv"/>
      <family val="2"/>
    </font>
    <font>
      <sz val="11"/>
      <color rgb="FF9C0006"/>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C7CE"/>
      </patternFill>
    </fill>
  </fills>
  <borders count="23">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8"/>
      </top>
      <bottom style="thin">
        <color indexed="64"/>
      </bottom>
      <diagonal/>
    </border>
    <border>
      <left/>
      <right/>
      <top style="thin">
        <color indexed="8"/>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s>
  <cellStyleXfs count="2">
    <xf numFmtId="0" fontId="0" fillId="0" borderId="0">
      <alignment horizontal="left" wrapText="1"/>
    </xf>
    <xf numFmtId="0" fontId="9" fillId="3" borderId="0" applyNumberFormat="0" applyBorder="0" applyAlignment="0" applyProtection="0"/>
  </cellStyleXfs>
  <cellXfs count="177">
    <xf numFmtId="37" fontId="0" fillId="0" borderId="0" xfId="0" applyNumberFormat="1" applyAlignment="1"/>
    <xf numFmtId="37" fontId="1" fillId="0" borderId="0" xfId="0" applyNumberFormat="1" applyFont="1" applyAlignment="1"/>
    <xf numFmtId="37" fontId="1" fillId="0" borderId="0" xfId="0" applyNumberFormat="1" applyFont="1" applyAlignment="1">
      <alignment horizontal="centerContinuous"/>
    </xf>
    <xf numFmtId="37" fontId="1" fillId="0" borderId="0" xfId="0" applyNumberFormat="1" applyFont="1" applyAlignment="1">
      <alignment horizontal="left"/>
    </xf>
    <xf numFmtId="37" fontId="1" fillId="0" borderId="2" xfId="0" applyNumberFormat="1" applyFont="1" applyBorder="1" applyAlignment="1"/>
    <xf numFmtId="37" fontId="1" fillId="0" borderId="0" xfId="0" applyNumberFormat="1" applyFont="1" applyAlignment="1">
      <alignment vertical="top"/>
    </xf>
    <xf numFmtId="37" fontId="1" fillId="0" borderId="2" xfId="0" applyNumberFormat="1" applyFont="1" applyBorder="1" applyAlignment="1">
      <alignment horizontal="center"/>
    </xf>
    <xf numFmtId="0" fontId="1" fillId="0" borderId="0" xfId="0" applyFont="1">
      <alignment horizontal="left" wrapText="1"/>
    </xf>
    <xf numFmtId="165" fontId="1" fillId="0" borderId="0" xfId="0" applyNumberFormat="1" applyFont="1" applyAlignment="1"/>
    <xf numFmtId="0" fontId="2" fillId="0" borderId="0" xfId="0" applyFont="1">
      <alignment horizontal="left" wrapText="1"/>
    </xf>
    <xf numFmtId="37" fontId="1" fillId="0" borderId="0" xfId="0" applyNumberFormat="1" applyFont="1" applyAlignment="1">
      <alignment horizontal="center"/>
    </xf>
    <xf numFmtId="0" fontId="5" fillId="0" borderId="3" xfId="0" applyFont="1" applyBorder="1" applyAlignment="1">
      <alignment horizontal="centerContinuous"/>
    </xf>
    <xf numFmtId="37" fontId="6" fillId="0" borderId="2" xfId="0" applyNumberFormat="1" applyFont="1" applyBorder="1" applyAlignment="1"/>
    <xf numFmtId="3" fontId="1" fillId="0" borderId="1" xfId="0" applyNumberFormat="1" applyFont="1" applyBorder="1" applyAlignment="1"/>
    <xf numFmtId="3" fontId="1" fillId="0" borderId="0" xfId="0" applyNumberFormat="1" applyFont="1" applyAlignment="1"/>
    <xf numFmtId="3" fontId="1" fillId="2" borderId="0" xfId="0" applyNumberFormat="1" applyFont="1" applyFill="1" applyAlignment="1"/>
    <xf numFmtId="3" fontId="1" fillId="2" borderId="1" xfId="0" applyNumberFormat="1" applyFont="1" applyFill="1" applyBorder="1" applyAlignment="1"/>
    <xf numFmtId="3" fontId="1" fillId="0" borderId="12" xfId="0" applyNumberFormat="1" applyFont="1" applyBorder="1" applyAlignment="1"/>
    <xf numFmtId="3" fontId="1" fillId="2" borderId="4" xfId="0" applyNumberFormat="1" applyFont="1" applyFill="1" applyBorder="1" applyAlignment="1"/>
    <xf numFmtId="165" fontId="1" fillId="0" borderId="1" xfId="0" applyNumberFormat="1" applyFont="1" applyBorder="1" applyAlignment="1">
      <alignment horizontal="centerContinuous"/>
    </xf>
    <xf numFmtId="3" fontId="1" fillId="0" borderId="7" xfId="0" applyNumberFormat="1" applyFont="1" applyBorder="1" applyAlignment="1"/>
    <xf numFmtId="3" fontId="1" fillId="2" borderId="7" xfId="0" applyNumberFormat="1" applyFont="1" applyFill="1" applyBorder="1" applyAlignment="1"/>
    <xf numFmtId="164" fontId="1" fillId="0" borderId="0" xfId="0" applyNumberFormat="1" applyFont="1" applyAlignment="1"/>
    <xf numFmtId="164" fontId="1" fillId="0" borderId="7" xfId="0" applyNumberFormat="1" applyFont="1" applyBorder="1" applyAlignment="1"/>
    <xf numFmtId="164" fontId="1" fillId="0" borderId="1" xfId="0" applyNumberFormat="1" applyFont="1" applyBorder="1" applyAlignment="1"/>
    <xf numFmtId="164" fontId="1" fillId="2" borderId="0" xfId="0" applyNumberFormat="1" applyFont="1" applyFill="1" applyAlignment="1"/>
    <xf numFmtId="164" fontId="1" fillId="2" borderId="7" xfId="0" applyNumberFormat="1" applyFont="1" applyFill="1" applyBorder="1" applyAlignment="1"/>
    <xf numFmtId="164" fontId="1" fillId="0" borderId="12" xfId="0" applyNumberFormat="1" applyFont="1" applyBorder="1" applyAlignment="1"/>
    <xf numFmtId="0" fontId="0" fillId="0" borderId="4" xfId="0" applyBorder="1" applyAlignment="1">
      <alignment horizontal="centerContinuous"/>
    </xf>
    <xf numFmtId="0" fontId="0" fillId="0" borderId="5" xfId="0" applyBorder="1" applyAlignment="1">
      <alignment horizontal="centerContinuous"/>
    </xf>
    <xf numFmtId="0" fontId="1" fillId="0" borderId="0" xfId="0" applyFont="1" applyAlignment="1">
      <alignment horizontal="left"/>
    </xf>
    <xf numFmtId="0" fontId="5" fillId="0" borderId="4" xfId="0" applyFont="1" applyBorder="1" applyAlignment="1">
      <alignment horizontal="centerContinuous"/>
    </xf>
    <xf numFmtId="3" fontId="1" fillId="0" borderId="6" xfId="0" applyNumberFormat="1" applyFont="1" applyBorder="1" applyAlignment="1"/>
    <xf numFmtId="164" fontId="1" fillId="0" borderId="10" xfId="0" applyNumberFormat="1" applyFont="1" applyBorder="1" applyAlignment="1"/>
    <xf numFmtId="3" fontId="1" fillId="2" borderId="0" xfId="0" quotePrefix="1" applyNumberFormat="1" applyFont="1" applyFill="1" applyAlignment="1"/>
    <xf numFmtId="3" fontId="1" fillId="0" borderId="0" xfId="0" quotePrefix="1" applyNumberFormat="1" applyFont="1" applyAlignment="1"/>
    <xf numFmtId="3" fontId="1" fillId="0" borderId="1" xfId="0" quotePrefix="1" applyNumberFormat="1" applyFont="1" applyBorder="1" applyAlignment="1"/>
    <xf numFmtId="164" fontId="1" fillId="0" borderId="6" xfId="0" quotePrefix="1" applyNumberFormat="1" applyFont="1" applyBorder="1" applyAlignment="1"/>
    <xf numFmtId="164" fontId="1" fillId="0" borderId="15" xfId="0" quotePrefix="1" applyNumberFormat="1" applyFont="1" applyBorder="1" applyAlignment="1"/>
    <xf numFmtId="3" fontId="1" fillId="0" borderId="11" xfId="0" quotePrefix="1" applyNumberFormat="1" applyFont="1" applyBorder="1" applyAlignment="1"/>
    <xf numFmtId="164" fontId="1" fillId="0" borderId="19" xfId="0" quotePrefix="1" applyNumberFormat="1" applyFont="1" applyBorder="1" applyAlignment="1"/>
    <xf numFmtId="164" fontId="1" fillId="0" borderId="16" xfId="0" quotePrefix="1" applyNumberFormat="1" applyFont="1" applyBorder="1" applyAlignment="1"/>
    <xf numFmtId="3" fontId="1" fillId="0" borderId="7" xfId="0" quotePrefix="1" applyNumberFormat="1" applyFont="1" applyBorder="1" applyAlignment="1"/>
    <xf numFmtId="3" fontId="1" fillId="0" borderId="17" xfId="0" applyNumberFormat="1" applyFont="1" applyBorder="1" applyAlignment="1"/>
    <xf numFmtId="164" fontId="1" fillId="0" borderId="16" xfId="0" applyNumberFormat="1" applyFont="1" applyBorder="1" applyAlignment="1"/>
    <xf numFmtId="164" fontId="1" fillId="2" borderId="0" xfId="0" quotePrefix="1" applyNumberFormat="1" applyFont="1" applyFill="1" applyAlignment="1"/>
    <xf numFmtId="164" fontId="1" fillId="2" borderId="16" xfId="0" quotePrefix="1" applyNumberFormat="1" applyFont="1" applyFill="1" applyBorder="1" applyAlignment="1"/>
    <xf numFmtId="3" fontId="1" fillId="2" borderId="16" xfId="0" applyNumberFormat="1" applyFont="1" applyFill="1" applyBorder="1" applyAlignment="1"/>
    <xf numFmtId="164" fontId="1" fillId="0" borderId="0" xfId="0" quotePrefix="1" applyNumberFormat="1" applyFont="1" applyAlignment="1"/>
    <xf numFmtId="3" fontId="1" fillId="0" borderId="16" xfId="0" applyNumberFormat="1" applyFont="1" applyBorder="1" applyAlignment="1"/>
    <xf numFmtId="164" fontId="1" fillId="0" borderId="1" xfId="0" quotePrefix="1" applyNumberFormat="1" applyFont="1" applyBorder="1" applyAlignment="1"/>
    <xf numFmtId="3" fontId="1" fillId="0" borderId="15" xfId="0" applyNumberFormat="1" applyFont="1" applyBorder="1" applyAlignment="1"/>
    <xf numFmtId="164" fontId="1" fillId="2" borderId="1" xfId="0" quotePrefix="1" applyNumberFormat="1" applyFont="1" applyFill="1" applyBorder="1" applyAlignment="1"/>
    <xf numFmtId="164" fontId="1" fillId="2" borderId="15" xfId="0" quotePrefix="1" applyNumberFormat="1" applyFont="1" applyFill="1" applyBorder="1" applyAlignment="1"/>
    <xf numFmtId="3" fontId="1" fillId="2" borderId="1" xfId="0" quotePrefix="1" applyNumberFormat="1" applyFont="1" applyFill="1" applyBorder="1" applyAlignment="1"/>
    <xf numFmtId="3" fontId="1" fillId="2" borderId="15" xfId="0" applyNumberFormat="1" applyFont="1" applyFill="1" applyBorder="1" applyAlignment="1"/>
    <xf numFmtId="164" fontId="1" fillId="2" borderId="6" xfId="0" quotePrefix="1" applyNumberFormat="1" applyFont="1" applyFill="1" applyBorder="1" applyAlignment="1"/>
    <xf numFmtId="3" fontId="1" fillId="2" borderId="11" xfId="0" quotePrefix="1" applyNumberFormat="1" applyFont="1" applyFill="1" applyBorder="1" applyAlignment="1"/>
    <xf numFmtId="37" fontId="10" fillId="0" borderId="0" xfId="0" applyNumberFormat="1" applyFont="1" applyAlignment="1"/>
    <xf numFmtId="165" fontId="10" fillId="0" borderId="0" xfId="0" applyNumberFormat="1" applyFont="1" applyAlignment="1"/>
    <xf numFmtId="0" fontId="10" fillId="0" borderId="0" xfId="0" applyFont="1" applyAlignment="1">
      <alignment horizontal="left"/>
    </xf>
    <xf numFmtId="49" fontId="1" fillId="0" borderId="0" xfId="0" applyNumberFormat="1" applyFont="1" applyAlignment="1">
      <alignment horizontal="right" vertical="top"/>
    </xf>
    <xf numFmtId="0" fontId="1" fillId="0" borderId="12" xfId="0" applyFont="1" applyBorder="1" applyAlignment="1">
      <alignment horizontal="left" vertical="top"/>
    </xf>
    <xf numFmtId="37" fontId="1" fillId="0" borderId="12" xfId="0" applyNumberFormat="1" applyFont="1" applyBorder="1" applyAlignment="1"/>
    <xf numFmtId="37" fontId="12" fillId="0" borderId="12" xfId="1" applyNumberFormat="1" applyFont="1" applyFill="1" applyBorder="1"/>
    <xf numFmtId="164" fontId="1" fillId="0" borderId="0" xfId="0" applyNumberFormat="1" applyFont="1" applyBorder="1" applyAlignment="1"/>
    <xf numFmtId="3" fontId="1" fillId="2" borderId="0" xfId="0" applyNumberFormat="1" applyFont="1" applyFill="1" applyBorder="1" applyAlignment="1"/>
    <xf numFmtId="3" fontId="1" fillId="0" borderId="0" xfId="0" applyNumberFormat="1" applyFont="1" applyBorder="1" applyAlignment="1"/>
    <xf numFmtId="165" fontId="1" fillId="0" borderId="1" xfId="0" applyNumberFormat="1" applyFont="1" applyBorder="1" applyAlignment="1">
      <alignment horizontal="left"/>
    </xf>
    <xf numFmtId="165" fontId="1" fillId="0" borderId="0" xfId="0" applyNumberFormat="1" applyFont="1" applyAlignment="1">
      <alignment horizontal="left"/>
    </xf>
    <xf numFmtId="37" fontId="1" fillId="0" borderId="9" xfId="0" applyNumberFormat="1" applyFont="1" applyFill="1" applyBorder="1" applyAlignment="1">
      <alignment horizontal="left" wrapText="1"/>
    </xf>
    <xf numFmtId="165" fontId="1" fillId="0" borderId="9" xfId="0" applyNumberFormat="1" applyFont="1" applyFill="1" applyBorder="1" applyAlignment="1">
      <alignment horizontal="left" wrapText="1"/>
    </xf>
    <xf numFmtId="165" fontId="1" fillId="0" borderId="14" xfId="0" applyNumberFormat="1" applyFont="1" applyFill="1" applyBorder="1" applyAlignment="1">
      <alignment horizontal="left" wrapText="1"/>
    </xf>
    <xf numFmtId="37" fontId="1" fillId="0" borderId="8" xfId="0" applyNumberFormat="1" applyFont="1" applyFill="1" applyBorder="1" applyAlignment="1">
      <alignment horizontal="left" wrapText="1"/>
    </xf>
    <xf numFmtId="165" fontId="1" fillId="0" borderId="8" xfId="0" applyNumberFormat="1" applyFont="1" applyFill="1" applyBorder="1" applyAlignment="1">
      <alignment horizontal="left" wrapText="1"/>
    </xf>
    <xf numFmtId="3" fontId="1" fillId="0" borderId="0" xfId="0" applyNumberFormat="1" applyFont="1" applyFill="1" applyAlignment="1"/>
    <xf numFmtId="164" fontId="1" fillId="0" borderId="0" xfId="0" applyNumberFormat="1" applyFont="1" applyFill="1" applyAlignment="1"/>
    <xf numFmtId="164" fontId="1" fillId="0" borderId="7" xfId="0" applyNumberFormat="1" applyFont="1" applyFill="1" applyBorder="1" applyAlignment="1"/>
    <xf numFmtId="3" fontId="1" fillId="0" borderId="7" xfId="0" applyNumberFormat="1" applyFont="1" applyFill="1" applyBorder="1" applyAlignment="1"/>
    <xf numFmtId="37" fontId="1" fillId="0" borderId="0" xfId="0" applyNumberFormat="1" applyFont="1" applyFill="1" applyAlignment="1"/>
    <xf numFmtId="3" fontId="1" fillId="0" borderId="1" xfId="0" applyNumberFormat="1" applyFont="1" applyFill="1" applyBorder="1" applyAlignment="1"/>
    <xf numFmtId="3" fontId="1" fillId="0" borderId="12" xfId="0" applyNumberFormat="1" applyFont="1" applyFill="1" applyBorder="1" applyAlignment="1"/>
    <xf numFmtId="37" fontId="1" fillId="0" borderId="2" xfId="0" applyNumberFormat="1" applyFont="1" applyFill="1" applyBorder="1" applyAlignment="1">
      <alignment horizontal="centerContinuous" wrapText="1"/>
    </xf>
    <xf numFmtId="165" fontId="1" fillId="0" borderId="9" xfId="0" applyNumberFormat="1" applyFont="1" applyFill="1" applyBorder="1" applyAlignment="1">
      <alignment horizontal="centerContinuous"/>
    </xf>
    <xf numFmtId="165" fontId="1" fillId="0" borderId="8" xfId="0" applyNumberFormat="1" applyFont="1" applyFill="1" applyBorder="1" applyAlignment="1">
      <alignment horizontal="centerContinuous"/>
    </xf>
    <xf numFmtId="37" fontId="1" fillId="0" borderId="8" xfId="0" applyNumberFormat="1" applyFont="1" applyFill="1" applyBorder="1" applyAlignment="1">
      <alignment horizontal="centerContinuous" wrapText="1"/>
    </xf>
    <xf numFmtId="3" fontId="1" fillId="0" borderId="16" xfId="0" applyNumberFormat="1" applyFont="1" applyFill="1" applyBorder="1" applyAlignment="1"/>
    <xf numFmtId="3" fontId="1" fillId="0" borderId="0" xfId="0" applyNumberFormat="1" applyFont="1" applyFill="1" applyBorder="1" applyAlignment="1"/>
    <xf numFmtId="164" fontId="1" fillId="2" borderId="16" xfId="0" applyNumberFormat="1" applyFont="1" applyFill="1" applyBorder="1" applyAlignment="1"/>
    <xf numFmtId="164" fontId="1" fillId="0" borderId="17" xfId="0" applyNumberFormat="1" applyFont="1" applyBorder="1" applyAlignment="1"/>
    <xf numFmtId="164" fontId="1" fillId="0" borderId="16" xfId="0" applyNumberFormat="1" applyFont="1" applyFill="1" applyBorder="1" applyAlignment="1"/>
    <xf numFmtId="37" fontId="1" fillId="0" borderId="0" xfId="0" quotePrefix="1" applyNumberFormat="1" applyFont="1" applyAlignment="1">
      <alignment horizontal="right" vertical="top"/>
    </xf>
    <xf numFmtId="164" fontId="1" fillId="0" borderId="20" xfId="0" applyNumberFormat="1" applyFont="1" applyFill="1" applyBorder="1" applyAlignment="1"/>
    <xf numFmtId="164" fontId="1" fillId="0" borderId="21" xfId="0" applyNumberFormat="1" applyFont="1" applyFill="1" applyBorder="1" applyAlignment="1"/>
    <xf numFmtId="164" fontId="1" fillId="0" borderId="22" xfId="0" applyNumberFormat="1" applyFont="1" applyFill="1" applyBorder="1" applyAlignment="1"/>
    <xf numFmtId="3" fontId="1" fillId="0" borderId="21" xfId="0" applyNumberFormat="1" applyFont="1" applyFill="1" applyBorder="1" applyAlignment="1"/>
    <xf numFmtId="3" fontId="1" fillId="0" borderId="22" xfId="0" applyNumberFormat="1" applyFont="1" applyFill="1" applyBorder="1" applyAlignment="1"/>
    <xf numFmtId="3" fontId="1" fillId="0" borderId="20" xfId="0" applyNumberFormat="1" applyFont="1" applyFill="1" applyBorder="1" applyAlignment="1"/>
    <xf numFmtId="164" fontId="1" fillId="2" borderId="20" xfId="0" applyNumberFormat="1" applyFont="1" applyFill="1" applyBorder="1" applyAlignment="1"/>
    <xf numFmtId="164" fontId="1" fillId="2" borderId="21" xfId="0" applyNumberFormat="1" applyFont="1" applyFill="1" applyBorder="1" applyAlignment="1"/>
    <xf numFmtId="164" fontId="1" fillId="2" borderId="22" xfId="0" applyNumberFormat="1" applyFont="1" applyFill="1" applyBorder="1" applyAlignment="1"/>
    <xf numFmtId="3" fontId="1" fillId="2" borderId="21" xfId="0" applyNumberFormat="1" applyFont="1" applyFill="1" applyBorder="1" applyAlignment="1"/>
    <xf numFmtId="3" fontId="1" fillId="2" borderId="22" xfId="0" applyNumberFormat="1" applyFont="1" applyFill="1" applyBorder="1" applyAlignment="1"/>
    <xf numFmtId="3" fontId="1" fillId="2" borderId="20" xfId="0" applyNumberFormat="1" applyFont="1" applyFill="1" applyBorder="1" applyAlignment="1"/>
    <xf numFmtId="165" fontId="1" fillId="0" borderId="1" xfId="0" applyNumberFormat="1" applyFont="1" applyBorder="1" applyAlignment="1">
      <alignment horizontal="center"/>
    </xf>
    <xf numFmtId="165" fontId="1" fillId="0" borderId="9" xfId="0" applyNumberFormat="1" applyFont="1" applyFill="1" applyBorder="1" applyAlignment="1">
      <alignment horizontal="center"/>
    </xf>
    <xf numFmtId="165" fontId="1" fillId="0" borderId="8" xfId="0" applyNumberFormat="1" applyFont="1" applyFill="1" applyBorder="1" applyAlignment="1">
      <alignment horizontal="center" wrapText="1"/>
    </xf>
    <xf numFmtId="165" fontId="1" fillId="0" borderId="14" xfId="0" applyNumberFormat="1" applyFont="1" applyFill="1" applyBorder="1" applyAlignment="1">
      <alignment horizontal="center" wrapText="1"/>
    </xf>
    <xf numFmtId="165" fontId="1" fillId="0" borderId="8" xfId="0" applyNumberFormat="1" applyFont="1" applyFill="1" applyBorder="1" applyAlignment="1">
      <alignment horizontal="center"/>
    </xf>
    <xf numFmtId="165" fontId="1" fillId="0" borderId="9" xfId="0" applyNumberFormat="1" applyFont="1" applyFill="1" applyBorder="1" applyAlignment="1">
      <alignment horizontal="center" wrapText="1"/>
    </xf>
    <xf numFmtId="164" fontId="1" fillId="0" borderId="6" xfId="0" applyNumberFormat="1" applyFont="1" applyBorder="1" applyAlignment="1">
      <alignment horizontal="center"/>
    </xf>
    <xf numFmtId="164" fontId="1" fillId="0" borderId="1" xfId="0" applyNumberFormat="1" applyFont="1" applyBorder="1" applyAlignment="1">
      <alignment horizontal="center"/>
    </xf>
    <xf numFmtId="164" fontId="1" fillId="0" borderId="7" xfId="0" applyNumberFormat="1" applyFont="1" applyBorder="1" applyAlignment="1">
      <alignment horizontal="center"/>
    </xf>
    <xf numFmtId="164" fontId="1" fillId="0" borderId="18" xfId="0" applyNumberFormat="1" applyFont="1" applyBorder="1" applyAlignment="1">
      <alignment horizontal="center"/>
    </xf>
    <xf numFmtId="3" fontId="1" fillId="0" borderId="11" xfId="0" applyNumberFormat="1" applyFont="1" applyBorder="1" applyAlignment="1"/>
    <xf numFmtId="3" fontId="1" fillId="0" borderId="7" xfId="0" applyNumberFormat="1" applyFont="1" applyBorder="1" applyAlignment="1">
      <alignment horizontal="center"/>
    </xf>
    <xf numFmtId="3" fontId="1" fillId="0" borderId="1" xfId="0" applyNumberFormat="1" applyFont="1" applyBorder="1" applyAlignment="1">
      <alignment horizontal="center"/>
    </xf>
    <xf numFmtId="164" fontId="1" fillId="0" borderId="0" xfId="0" applyNumberFormat="1" applyFont="1" applyAlignment="1">
      <alignment horizontal="center"/>
    </xf>
    <xf numFmtId="164" fontId="1" fillId="0" borderId="13" xfId="0" applyNumberFormat="1" applyFont="1" applyBorder="1" applyAlignment="1">
      <alignment horizontal="center"/>
    </xf>
    <xf numFmtId="164" fontId="1" fillId="0" borderId="17" xfId="0" applyNumberFormat="1" applyFont="1" applyBorder="1" applyAlignment="1">
      <alignment horizontal="center"/>
    </xf>
    <xf numFmtId="3" fontId="1" fillId="0" borderId="13" xfId="0" applyNumberFormat="1" applyFont="1" applyBorder="1" applyAlignment="1">
      <alignment horizontal="center"/>
    </xf>
    <xf numFmtId="3" fontId="1" fillId="0" borderId="0" xfId="0" applyNumberFormat="1" applyFont="1" applyAlignment="1">
      <alignment horizontal="center"/>
    </xf>
    <xf numFmtId="164" fontId="1" fillId="2" borderId="0" xfId="0" applyNumberFormat="1" applyFont="1" applyFill="1" applyAlignment="1">
      <alignment horizontal="center"/>
    </xf>
    <xf numFmtId="164" fontId="1" fillId="2" borderId="7" xfId="0" applyNumberFormat="1" applyFont="1" applyFill="1" applyBorder="1" applyAlignment="1">
      <alignment horizontal="center"/>
    </xf>
    <xf numFmtId="3" fontId="1" fillId="2" borderId="7" xfId="0" applyNumberFormat="1" applyFont="1" applyFill="1" applyBorder="1" applyAlignment="1">
      <alignment horizontal="center"/>
    </xf>
    <xf numFmtId="3" fontId="1" fillId="2" borderId="0" xfId="0" applyNumberFormat="1" applyFont="1" applyFill="1" applyAlignment="1">
      <alignment horizontal="center"/>
    </xf>
    <xf numFmtId="164" fontId="1" fillId="0" borderId="15" xfId="0" applyNumberFormat="1" applyFont="1" applyBorder="1" applyAlignment="1">
      <alignment horizontal="center"/>
    </xf>
    <xf numFmtId="164" fontId="1" fillId="0" borderId="11" xfId="0" applyNumberFormat="1" applyFont="1" applyBorder="1" applyAlignment="1">
      <alignment horizontal="center"/>
    </xf>
    <xf numFmtId="3" fontId="1" fillId="0" borderId="11" xfId="0" applyNumberFormat="1" applyFont="1" applyBorder="1" applyAlignment="1">
      <alignment horizontal="center"/>
    </xf>
    <xf numFmtId="164" fontId="1" fillId="2" borderId="1" xfId="0" applyNumberFormat="1" applyFont="1" applyFill="1" applyBorder="1" applyAlignment="1">
      <alignment horizontal="center"/>
    </xf>
    <xf numFmtId="164" fontId="1" fillId="2" borderId="15" xfId="0" applyNumberFormat="1" applyFont="1" applyFill="1" applyBorder="1" applyAlignment="1">
      <alignment horizontal="center"/>
    </xf>
    <xf numFmtId="164" fontId="1" fillId="2" borderId="11" xfId="0" applyNumberFormat="1" applyFont="1" applyFill="1" applyBorder="1" applyAlignment="1">
      <alignment horizontal="center"/>
    </xf>
    <xf numFmtId="3" fontId="1" fillId="2" borderId="11" xfId="0" applyNumberFormat="1" applyFont="1" applyFill="1" applyBorder="1" applyAlignment="1"/>
    <xf numFmtId="3" fontId="1" fillId="2" borderId="11" xfId="0" applyNumberFormat="1" applyFont="1" applyFill="1" applyBorder="1" applyAlignment="1">
      <alignment horizontal="center"/>
    </xf>
    <xf numFmtId="3" fontId="1" fillId="2" borderId="1" xfId="0" applyNumberFormat="1" applyFont="1" applyFill="1" applyBorder="1" applyAlignment="1">
      <alignment horizontal="center"/>
    </xf>
    <xf numFmtId="164" fontId="1" fillId="0" borderId="12" xfId="0" applyNumberFormat="1" applyFont="1" applyBorder="1" applyAlignment="1">
      <alignment horizontal="center"/>
    </xf>
    <xf numFmtId="37" fontId="1" fillId="0" borderId="0" xfId="0" applyNumberFormat="1" applyFont="1" applyAlignment="1">
      <alignment horizontal="left" vertical="top"/>
    </xf>
    <xf numFmtId="37" fontId="3" fillId="0" borderId="0" xfId="0" applyNumberFormat="1" applyFont="1" applyAlignment="1"/>
    <xf numFmtId="164" fontId="1" fillId="0" borderId="0" xfId="0" applyNumberFormat="1" applyFont="1" applyFill="1" applyBorder="1" applyAlignment="1"/>
    <xf numFmtId="0" fontId="5" fillId="0" borderId="3" xfId="0" applyFont="1" applyBorder="1" applyAlignment="1">
      <alignment horizontal="center"/>
    </xf>
    <xf numFmtId="37" fontId="0" fillId="0" borderId="4" xfId="0" applyNumberFormat="1" applyBorder="1" applyAlignment="1">
      <alignment horizontal="center"/>
    </xf>
    <xf numFmtId="37" fontId="0" fillId="0" borderId="5" xfId="0" applyNumberFormat="1" applyBorder="1" applyAlignment="1">
      <alignment horizontal="center"/>
    </xf>
    <xf numFmtId="0" fontId="4" fillId="0" borderId="12" xfId="0" applyFont="1" applyBorder="1" applyAlignment="1">
      <alignment horizontal="left" vertical="top" wrapText="1"/>
    </xf>
    <xf numFmtId="0" fontId="3" fillId="0" borderId="12" xfId="0" applyFont="1" applyBorder="1" applyAlignment="1">
      <alignment wrapText="1"/>
    </xf>
    <xf numFmtId="37" fontId="0" fillId="0" borderId="12" xfId="0" applyNumberFormat="1" applyBorder="1" applyAlignment="1">
      <alignment wrapText="1"/>
    </xf>
    <xf numFmtId="37" fontId="1" fillId="0" borderId="0" xfId="0" applyNumberFormat="1" applyFont="1" applyAlignment="1">
      <alignment horizontal="left" vertical="top" wrapText="1"/>
    </xf>
    <xf numFmtId="37" fontId="0" fillId="0" borderId="0" xfId="0" applyNumberFormat="1" applyAlignment="1">
      <alignment vertical="top" wrapText="1"/>
    </xf>
    <xf numFmtId="37" fontId="0" fillId="0" borderId="0" xfId="0" applyNumberFormat="1" applyAlignment="1">
      <alignment wrapText="1"/>
    </xf>
    <xf numFmtId="0" fontId="4" fillId="0" borderId="0" xfId="0" applyFont="1" applyAlignment="1">
      <alignment horizontal="left" vertical="top" wrapText="1"/>
    </xf>
    <xf numFmtId="0" fontId="1" fillId="0" borderId="0" xfId="0" applyFont="1" applyAlignment="1">
      <alignment wrapText="1"/>
    </xf>
    <xf numFmtId="37" fontId="1" fillId="0" borderId="6" xfId="0" applyNumberFormat="1" applyFont="1" applyBorder="1" applyAlignment="1">
      <alignment horizontal="center"/>
    </xf>
    <xf numFmtId="37" fontId="0" fillId="0" borderId="6" xfId="0" applyNumberFormat="1" applyBorder="1" applyAlignment="1">
      <alignment horizontal="center"/>
    </xf>
    <xf numFmtId="37" fontId="0" fillId="0" borderId="18" xfId="0" applyNumberFormat="1" applyBorder="1" applyAlignment="1">
      <alignment horizontal="center"/>
    </xf>
    <xf numFmtId="37" fontId="1" fillId="0" borderId="10" xfId="0" applyNumberFormat="1" applyFont="1" applyBorder="1" applyAlignment="1">
      <alignment horizontal="center"/>
    </xf>
    <xf numFmtId="0" fontId="1" fillId="0" borderId="12" xfId="0" applyFont="1" applyBorder="1" applyAlignment="1">
      <alignment horizontal="left" vertical="top" wrapText="1"/>
    </xf>
    <xf numFmtId="0" fontId="0" fillId="0" borderId="12" xfId="0" applyBorder="1" applyAlignment="1">
      <alignment wrapText="1"/>
    </xf>
    <xf numFmtId="0" fontId="1" fillId="0" borderId="0" xfId="0" applyFont="1" applyAlignment="1">
      <alignment horizontal="left" vertical="top" wrapText="1"/>
    </xf>
    <xf numFmtId="0" fontId="0" fillId="0" borderId="0" xfId="0" applyAlignment="1">
      <alignment wrapText="1"/>
    </xf>
    <xf numFmtId="0" fontId="5" fillId="0" borderId="4" xfId="0" applyFont="1" applyBorder="1" applyAlignment="1">
      <alignment horizontal="center"/>
    </xf>
    <xf numFmtId="0" fontId="5" fillId="0" borderId="5" xfId="0" applyFont="1" applyBorder="1" applyAlignment="1">
      <alignment horizontal="center"/>
    </xf>
    <xf numFmtId="37" fontId="3" fillId="0" borderId="0" xfId="0" applyNumberFormat="1" applyFont="1" applyAlignment="1">
      <alignment wrapText="1"/>
    </xf>
    <xf numFmtId="37" fontId="3" fillId="0" borderId="6" xfId="0" applyNumberFormat="1" applyFont="1" applyBorder="1" applyAlignment="1">
      <alignment horizontal="center"/>
    </xf>
    <xf numFmtId="37" fontId="3" fillId="0" borderId="18" xfId="0" applyNumberFormat="1" applyFont="1" applyBorder="1" applyAlignment="1">
      <alignment horizontal="center"/>
    </xf>
    <xf numFmtId="37" fontId="3" fillId="0" borderId="4" xfId="0" applyNumberFormat="1" applyFont="1" applyBorder="1" applyAlignment="1">
      <alignment horizontal="center"/>
    </xf>
    <xf numFmtId="37" fontId="3" fillId="0" borderId="5" xfId="0" applyNumberFormat="1" applyFont="1" applyBorder="1" applyAlignment="1">
      <alignment horizontal="center"/>
    </xf>
    <xf numFmtId="37" fontId="1" fillId="0" borderId="0" xfId="0" applyNumberFormat="1" applyFont="1" applyAlignment="1">
      <alignment wrapText="1"/>
    </xf>
    <xf numFmtId="164" fontId="1" fillId="0" borderId="12" xfId="0" applyNumberFormat="1" applyFont="1" applyFill="1" applyBorder="1" applyAlignment="1"/>
    <xf numFmtId="164" fontId="1" fillId="0" borderId="13" xfId="0" applyNumberFormat="1" applyFont="1" applyFill="1" applyBorder="1" applyAlignment="1"/>
    <xf numFmtId="164" fontId="1" fillId="0" borderId="17" xfId="0" applyNumberFormat="1" applyFont="1" applyFill="1" applyBorder="1" applyAlignment="1"/>
    <xf numFmtId="3" fontId="1" fillId="0" borderId="13" xfId="0" applyNumberFormat="1" applyFont="1" applyFill="1" applyBorder="1" applyAlignment="1"/>
    <xf numFmtId="3" fontId="1" fillId="0" borderId="17" xfId="0" applyNumberFormat="1" applyFont="1" applyFill="1" applyBorder="1" applyAlignment="1"/>
    <xf numFmtId="164" fontId="1" fillId="2" borderId="0" xfId="0" applyNumberFormat="1" applyFont="1" applyFill="1" applyBorder="1" applyAlignment="1"/>
    <xf numFmtId="164" fontId="1" fillId="2" borderId="4" xfId="0" applyNumberFormat="1" applyFont="1" applyFill="1" applyBorder="1" applyAlignment="1"/>
    <xf numFmtId="164" fontId="1" fillId="2" borderId="3" xfId="0" applyNumberFormat="1" applyFont="1" applyFill="1" applyBorder="1" applyAlignment="1"/>
    <xf numFmtId="164" fontId="1" fillId="2" borderId="5" xfId="0" applyNumberFormat="1" applyFont="1" applyFill="1" applyBorder="1" applyAlignment="1"/>
    <xf numFmtId="3" fontId="1" fillId="2" borderId="3" xfId="0" applyNumberFormat="1" applyFont="1" applyFill="1" applyBorder="1" applyAlignment="1"/>
    <xf numFmtId="3" fontId="1" fillId="2" borderId="5" xfId="0" applyNumberFormat="1" applyFont="1" applyFill="1" applyBorder="1" applyAlignment="1"/>
  </cellXfs>
  <cellStyles count="2">
    <cellStyle name="Bad" xfId="1" builtinId="27"/>
    <cellStyle name="Normal" xfId="0" builtinId="0"/>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710540812028123"/>
          <c:y val="3.6735538570080412E-2"/>
          <c:w val="0.41017724636272312"/>
          <c:h val="0.79239760877556165"/>
        </c:manualLayout>
      </c:layout>
      <c:barChart>
        <c:barDir val="bar"/>
        <c:grouping val="clustered"/>
        <c:varyColors val="0"/>
        <c:ser>
          <c:idx val="0"/>
          <c:order val="0"/>
          <c:tx>
            <c:strRef>
              <c:f>'Table 22'!$A$6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22'!$C$6:$F$6</c:f>
              <c:numCache>
                <c:formatCode>#,##0.0</c:formatCode>
                <c:ptCount val="4"/>
                <c:pt idx="0">
                  <c:v>-1.792296144768549</c:v>
                </c:pt>
                <c:pt idx="1">
                  <c:v>-4.4280599690278688</c:v>
                </c:pt>
                <c:pt idx="2">
                  <c:v>4.8001188296003674</c:v>
                </c:pt>
                <c:pt idx="3">
                  <c:v>-0.66862425173421314</c:v>
                </c:pt>
              </c:numCache>
            </c:numRef>
          </c:val>
          <c:extLst>
            <c:ext xmlns:c16="http://schemas.microsoft.com/office/drawing/2014/chart" uri="{C3380CC4-5D6E-409C-BE32-E72D297353CC}">
              <c16:uniqueId val="{00000000-81FC-4A8A-9D06-3917D8494BDB}"/>
            </c:ext>
          </c:extLst>
        </c:ser>
        <c:ser>
          <c:idx val="1"/>
          <c:order val="1"/>
          <c:tx>
            <c:strRef>
              <c:f>'Table 22'!$A$7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22'!$C$7:$F$7</c:f>
              <c:numCache>
                <c:formatCode>#,##0.0</c:formatCode>
                <c:ptCount val="4"/>
                <c:pt idx="0">
                  <c:v>1.1415850908987129E-3</c:v>
                </c:pt>
                <c:pt idx="1">
                  <c:v>-1.6576814805323974</c:v>
                </c:pt>
                <c:pt idx="2">
                  <c:v>7.1674210589709269</c:v>
                </c:pt>
                <c:pt idx="3">
                  <c:v>2.4970500091710535</c:v>
                </c:pt>
              </c:numCache>
            </c:numRef>
          </c:val>
          <c:extLst>
            <c:ext xmlns:c16="http://schemas.microsoft.com/office/drawing/2014/chart" uri="{C3380CC4-5D6E-409C-BE32-E72D297353CC}">
              <c16:uniqueId val="{00000001-81FC-4A8A-9D06-3917D8494BDB}"/>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22'!$C$13:$F$13</c:f>
              <c:numCache>
                <c:formatCode>#,##0.0</c:formatCode>
                <c:ptCount val="4"/>
                <c:pt idx="0">
                  <c:v>4.8102203738228404</c:v>
                </c:pt>
                <c:pt idx="1">
                  <c:v>3.335896112183244</c:v>
                </c:pt>
                <c:pt idx="2">
                  <c:v>19.108130713583471</c:v>
                </c:pt>
                <c:pt idx="3">
                  <c:v>16.098516281076776</c:v>
                </c:pt>
              </c:numCache>
            </c:numRef>
          </c:val>
          <c:extLst>
            <c:ext xmlns:c16="http://schemas.microsoft.com/office/drawing/2014/chart" uri="{C3380CC4-5D6E-409C-BE32-E72D297353CC}">
              <c16:uniqueId val="{00000002-81FC-4A8A-9D06-3917D8494BDB}"/>
            </c:ext>
          </c:extLst>
        </c:ser>
        <c:dLbls>
          <c:showLegendKey val="0"/>
          <c:showVal val="0"/>
          <c:showCatName val="0"/>
          <c:showSerName val="0"/>
          <c:showPercent val="0"/>
          <c:showBubbleSize val="0"/>
        </c:dLbls>
        <c:gapWidth val="150"/>
        <c:axId val="245592928"/>
        <c:axId val="245601504"/>
      </c:barChart>
      <c:catAx>
        <c:axId val="245592928"/>
        <c:scaling>
          <c:orientation val="maxMin"/>
        </c:scaling>
        <c:delete val="0"/>
        <c:axPos val="l"/>
        <c:numFmt formatCode="General" sourceLinked="1"/>
        <c:majorTickMark val="out"/>
        <c:minorTickMark val="none"/>
        <c:tickLblPos val="low"/>
        <c:crossAx val="245601504"/>
        <c:crosses val="autoZero"/>
        <c:auto val="1"/>
        <c:lblAlgn val="ctr"/>
        <c:lblOffset val="100"/>
        <c:noMultiLvlLbl val="0"/>
      </c:catAx>
      <c:valAx>
        <c:axId val="245601504"/>
        <c:scaling>
          <c:orientation val="minMax"/>
        </c:scaling>
        <c:delete val="1"/>
        <c:axPos val="t"/>
        <c:numFmt formatCode="#,##0.0" sourceLinked="1"/>
        <c:majorTickMark val="out"/>
        <c:minorTickMark val="none"/>
        <c:tickLblPos val="none"/>
        <c:crossAx val="245592928"/>
        <c:crosses val="autoZero"/>
        <c:crossBetween val="between"/>
      </c:valAx>
      <c:spPr>
        <a:noFill/>
        <a:ln w="25400">
          <a:noFill/>
        </a:ln>
      </c:spPr>
    </c:plotArea>
    <c:legend>
      <c:legendPos val="b"/>
      <c:layout>
        <c:manualLayout>
          <c:xMode val="edge"/>
          <c:yMode val="edge"/>
          <c:x val="0.10849248782173833"/>
          <c:y val="0.8370229642670588"/>
          <c:w val="0.87080651955542598"/>
          <c:h val="0.1400450128009183"/>
        </c:manualLayout>
      </c:layout>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788575937314492"/>
          <c:y val="3.6735538570080412E-2"/>
          <c:w val="0.48892016816482009"/>
          <c:h val="0.92652892285983934"/>
        </c:manualLayout>
      </c:layout>
      <c:barChart>
        <c:barDir val="bar"/>
        <c:grouping val="clustered"/>
        <c:varyColors val="0"/>
        <c:ser>
          <c:idx val="0"/>
          <c:order val="0"/>
          <c:tx>
            <c:strRef>
              <c:f>'Table 22'!$A$6</c:f>
              <c:strCache>
                <c:ptCount val="1"/>
                <c:pt idx="0">
                  <c:v>50 states and D.C.</c:v>
                </c:pt>
              </c:strCache>
            </c:strRef>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22'!$G$5:$J$5</c:f>
              <c:strCache>
                <c:ptCount val="4"/>
                <c:pt idx="0">
                  <c:v>First-Time Freshmen</c:v>
                </c:pt>
                <c:pt idx="1">
                  <c:v>Undergraduate</c:v>
                </c:pt>
                <c:pt idx="2">
                  <c:v>Graduate and Professional</c:v>
                </c:pt>
                <c:pt idx="3">
                  <c:v>Part-Time</c:v>
                </c:pt>
              </c:strCache>
            </c:strRef>
          </c:cat>
          <c:val>
            <c:numRef>
              <c:f>'Table 22'!$G$13:$J$13</c:f>
              <c:numCache>
                <c:formatCode>#,##0</c:formatCode>
                <c:ptCount val="4"/>
                <c:pt idx="0">
                  <c:v>4025</c:v>
                </c:pt>
                <c:pt idx="1">
                  <c:v>15056</c:v>
                </c:pt>
                <c:pt idx="2">
                  <c:v>13022</c:v>
                </c:pt>
                <c:pt idx="3">
                  <c:v>29100</c:v>
                </c:pt>
              </c:numCache>
            </c:numRef>
          </c:val>
          <c:extLst>
            <c:ext xmlns:c16="http://schemas.microsoft.com/office/drawing/2014/chart" uri="{C3380CC4-5D6E-409C-BE32-E72D297353CC}">
              <c16:uniqueId val="{00000000-A461-45E0-85AF-6F0D8D207DD2}"/>
            </c:ext>
          </c:extLst>
        </c:ser>
        <c:dLbls>
          <c:showLegendKey val="0"/>
          <c:showVal val="0"/>
          <c:showCatName val="0"/>
          <c:showSerName val="0"/>
          <c:showPercent val="0"/>
          <c:showBubbleSize val="0"/>
        </c:dLbls>
        <c:gapWidth val="150"/>
        <c:axId val="246140240"/>
        <c:axId val="245645032"/>
      </c:barChart>
      <c:catAx>
        <c:axId val="246140240"/>
        <c:scaling>
          <c:orientation val="minMax"/>
        </c:scaling>
        <c:delete val="0"/>
        <c:axPos val="l"/>
        <c:numFmt formatCode="General" sourceLinked="1"/>
        <c:majorTickMark val="out"/>
        <c:minorTickMark val="none"/>
        <c:tickLblPos val="low"/>
        <c:crossAx val="245645032"/>
        <c:crosses val="autoZero"/>
        <c:auto val="1"/>
        <c:lblAlgn val="ctr"/>
        <c:lblOffset val="100"/>
        <c:noMultiLvlLbl val="0"/>
      </c:catAx>
      <c:valAx>
        <c:axId val="245645032"/>
        <c:scaling>
          <c:orientation val="minMax"/>
        </c:scaling>
        <c:delete val="1"/>
        <c:axPos val="b"/>
        <c:numFmt formatCode="#,##0" sourceLinked="1"/>
        <c:majorTickMark val="out"/>
        <c:minorTickMark val="none"/>
        <c:tickLblPos val="none"/>
        <c:crossAx val="246140240"/>
        <c:crosses val="autoZero"/>
        <c:crossBetween val="between"/>
      </c:valAx>
      <c:spPr>
        <a:noFill/>
        <a:ln w="25400">
          <a:noFill/>
        </a:ln>
      </c:spPr>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23'!$A$6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23'!$C$6:$H$6</c:f>
              <c:numCache>
                <c:formatCode>#,##0.0</c:formatCode>
                <c:ptCount val="6"/>
                <c:pt idx="0">
                  <c:v>-1.6284370073875152</c:v>
                </c:pt>
                <c:pt idx="1">
                  <c:v>-5.0800932454067045</c:v>
                </c:pt>
                <c:pt idx="2">
                  <c:v>-9.4686461786026381</c:v>
                </c:pt>
                <c:pt idx="3">
                  <c:v>-10.931273010209891</c:v>
                </c:pt>
                <c:pt idx="4">
                  <c:v>18.817231476468734</c:v>
                </c:pt>
                <c:pt idx="5">
                  <c:v>6.2117005372192748</c:v>
                </c:pt>
              </c:numCache>
            </c:numRef>
          </c:val>
          <c:extLst>
            <c:ext xmlns:c16="http://schemas.microsoft.com/office/drawing/2014/chart" uri="{C3380CC4-5D6E-409C-BE32-E72D297353CC}">
              <c16:uniqueId val="{00000000-79D8-4F80-975F-448077B00E4A}"/>
            </c:ext>
          </c:extLst>
        </c:ser>
        <c:ser>
          <c:idx val="1"/>
          <c:order val="1"/>
          <c:tx>
            <c:strRef>
              <c:f>'Table 23'!$A$7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23'!$C$7:$H$7</c:f>
              <c:numCache>
                <c:formatCode>#,##0.0</c:formatCode>
                <c:ptCount val="6"/>
                <c:pt idx="0">
                  <c:v>1.0215164842405435</c:v>
                </c:pt>
                <c:pt idx="1">
                  <c:v>-2.5753806679595033</c:v>
                </c:pt>
                <c:pt idx="2">
                  <c:v>-7.1934202126266982</c:v>
                </c:pt>
                <c:pt idx="3">
                  <c:v>-9.4956902919664579</c:v>
                </c:pt>
                <c:pt idx="4">
                  <c:v>23.897810674660196</c:v>
                </c:pt>
                <c:pt idx="5">
                  <c:v>14.48424078000245</c:v>
                </c:pt>
              </c:numCache>
            </c:numRef>
          </c:val>
          <c:extLst>
            <c:ext xmlns:c16="http://schemas.microsoft.com/office/drawing/2014/chart" uri="{C3380CC4-5D6E-409C-BE32-E72D297353CC}">
              <c16:uniqueId val="{00000001-79D8-4F80-975F-448077B00E4A}"/>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23'!$C$13:$H$13</c:f>
              <c:numCache>
                <c:formatCode>#,##0.0</c:formatCode>
                <c:ptCount val="6"/>
                <c:pt idx="0">
                  <c:v>6.0031450661774342</c:v>
                </c:pt>
                <c:pt idx="1">
                  <c:v>4.5527954369358019</c:v>
                </c:pt>
                <c:pt idx="2">
                  <c:v>8.6351297868002441E-2</c:v>
                </c:pt>
                <c:pt idx="3">
                  <c:v>-2.7938774275515761</c:v>
                </c:pt>
                <c:pt idx="4">
                  <c:v>55.022600891027928</c:v>
                </c:pt>
                <c:pt idx="5">
                  <c:v>33.132412227484444</c:v>
                </c:pt>
              </c:numCache>
            </c:numRef>
          </c:val>
          <c:extLst>
            <c:ext xmlns:c16="http://schemas.microsoft.com/office/drawing/2014/chart" uri="{C3380CC4-5D6E-409C-BE32-E72D297353CC}">
              <c16:uniqueId val="{00000002-79D8-4F80-975F-448077B00E4A}"/>
            </c:ext>
          </c:extLst>
        </c:ser>
        <c:dLbls>
          <c:showLegendKey val="0"/>
          <c:showVal val="0"/>
          <c:showCatName val="0"/>
          <c:showSerName val="0"/>
          <c:showPercent val="0"/>
          <c:showBubbleSize val="0"/>
        </c:dLbls>
        <c:gapWidth val="150"/>
        <c:axId val="245166416"/>
        <c:axId val="244326200"/>
      </c:barChart>
      <c:catAx>
        <c:axId val="245166416"/>
        <c:scaling>
          <c:orientation val="maxMin"/>
        </c:scaling>
        <c:delete val="0"/>
        <c:axPos val="l"/>
        <c:numFmt formatCode="General" sourceLinked="1"/>
        <c:majorTickMark val="out"/>
        <c:minorTickMark val="none"/>
        <c:tickLblPos val="low"/>
        <c:crossAx val="244326200"/>
        <c:crosses val="autoZero"/>
        <c:auto val="1"/>
        <c:lblAlgn val="ctr"/>
        <c:lblOffset val="100"/>
        <c:noMultiLvlLbl val="0"/>
      </c:catAx>
      <c:valAx>
        <c:axId val="244326200"/>
        <c:scaling>
          <c:orientation val="minMax"/>
        </c:scaling>
        <c:delete val="1"/>
        <c:axPos val="t"/>
        <c:numFmt formatCode="#,##0.0" sourceLinked="1"/>
        <c:majorTickMark val="out"/>
        <c:minorTickMark val="none"/>
        <c:tickLblPos val="none"/>
        <c:crossAx val="245166416"/>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69890330098924"/>
          <c:y val="4.0150813408589447E-2"/>
          <c:w val="0.47963796904524592"/>
          <c:h val="0.92258968137305752"/>
        </c:manualLayout>
      </c:layout>
      <c:barChart>
        <c:barDir val="bar"/>
        <c:grouping val="clustered"/>
        <c:varyColors val="0"/>
        <c:ser>
          <c:idx val="0"/>
          <c:order val="0"/>
          <c:tx>
            <c:strRef>
              <c:f>'Table 23'!$A$6</c:f>
              <c:strCache>
                <c:ptCount val="1"/>
                <c:pt idx="0">
                  <c:v>50 states and D.C.</c:v>
                </c:pt>
              </c:strCache>
            </c:strRef>
          </c:tx>
          <c:spPr>
            <a:solidFill>
              <a:srgbClr val="006600"/>
            </a:solidFill>
          </c:spPr>
          <c:invertIfNegative val="0"/>
          <c:dLbls>
            <c:numFmt formatCode="#,##0" sourceLinked="0"/>
            <c:spPr>
              <a:noFill/>
              <a:ln>
                <a:noFill/>
              </a:ln>
              <a:effectLst/>
            </c:spPr>
            <c:txPr>
              <a:bodyPr rot="0"/>
              <a:lstStyle/>
              <a:p>
                <a:pPr>
                  <a:defRPr sz="1000">
                    <a:solidFill>
                      <a:sysClr val="windowText" lastClr="00000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23'!$I$5:$N$5</c:f>
              <c:strCache>
                <c:ptCount val="6"/>
                <c:pt idx="0">
                  <c:v>Women</c:v>
                </c:pt>
                <c:pt idx="1">
                  <c:v>Men</c:v>
                </c:pt>
                <c:pt idx="2">
                  <c:v>White</c:v>
                </c:pt>
                <c:pt idx="3">
                  <c:v>Black</c:v>
                </c:pt>
                <c:pt idx="4">
                  <c:v>Hispanic</c:v>
                </c:pt>
                <c:pt idx="5">
                  <c:v>Other2</c:v>
                </c:pt>
              </c:strCache>
            </c:strRef>
          </c:cat>
          <c:val>
            <c:numRef>
              <c:f>'Table 23'!$I$12:$N$12</c:f>
              <c:numCache>
                <c:formatCode>#,##0</c:formatCode>
                <c:ptCount val="6"/>
                <c:pt idx="0">
                  <c:v>-17795</c:v>
                </c:pt>
                <c:pt idx="1">
                  <c:v>-27288</c:v>
                </c:pt>
                <c:pt idx="2">
                  <c:v>-54738</c:v>
                </c:pt>
                <c:pt idx="3">
                  <c:v>-24909</c:v>
                </c:pt>
                <c:pt idx="4">
                  <c:v>31058</c:v>
                </c:pt>
                <c:pt idx="5">
                  <c:v>3391</c:v>
                </c:pt>
              </c:numCache>
            </c:numRef>
          </c:val>
          <c:extLst>
            <c:ext xmlns:c16="http://schemas.microsoft.com/office/drawing/2014/chart" uri="{C3380CC4-5D6E-409C-BE32-E72D297353CC}">
              <c16:uniqueId val="{00000000-F9BD-483F-AD0E-737D081934BC}"/>
            </c:ext>
          </c:extLst>
        </c:ser>
        <c:dLbls>
          <c:showLegendKey val="0"/>
          <c:showVal val="0"/>
          <c:showCatName val="0"/>
          <c:showSerName val="0"/>
          <c:showPercent val="0"/>
          <c:showBubbleSize val="0"/>
        </c:dLbls>
        <c:gapWidth val="150"/>
        <c:axId val="244718704"/>
        <c:axId val="244719088"/>
      </c:barChart>
      <c:catAx>
        <c:axId val="244718704"/>
        <c:scaling>
          <c:orientation val="maxMin"/>
        </c:scaling>
        <c:delete val="0"/>
        <c:axPos val="l"/>
        <c:numFmt formatCode="General" sourceLinked="1"/>
        <c:majorTickMark val="out"/>
        <c:minorTickMark val="none"/>
        <c:tickLblPos val="low"/>
        <c:crossAx val="244719088"/>
        <c:crosses val="autoZero"/>
        <c:auto val="1"/>
        <c:lblAlgn val="ctr"/>
        <c:lblOffset val="100"/>
        <c:noMultiLvlLbl val="0"/>
      </c:catAx>
      <c:valAx>
        <c:axId val="244719088"/>
        <c:scaling>
          <c:orientation val="minMax"/>
        </c:scaling>
        <c:delete val="1"/>
        <c:axPos val="t"/>
        <c:numFmt formatCode="#,##0" sourceLinked="1"/>
        <c:majorTickMark val="out"/>
        <c:minorTickMark val="none"/>
        <c:tickLblPos val="none"/>
        <c:crossAx val="244718704"/>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24'!$A$6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24'!$C$6:$F$6</c:f>
              <c:numCache>
                <c:formatCode>#,##0.0</c:formatCode>
                <c:ptCount val="4"/>
                <c:pt idx="0">
                  <c:v>1.9047193470049133</c:v>
                </c:pt>
                <c:pt idx="1">
                  <c:v>-10.82875322326097</c:v>
                </c:pt>
                <c:pt idx="2">
                  <c:v>-23.068153177862449</c:v>
                </c:pt>
                <c:pt idx="3">
                  <c:v>-1.4502703166566548</c:v>
                </c:pt>
              </c:numCache>
            </c:numRef>
          </c:val>
          <c:extLst>
            <c:ext xmlns:c16="http://schemas.microsoft.com/office/drawing/2014/chart" uri="{C3380CC4-5D6E-409C-BE32-E72D297353CC}">
              <c16:uniqueId val="{00000000-CEA9-4166-9875-65DFB028815D}"/>
            </c:ext>
          </c:extLst>
        </c:ser>
        <c:ser>
          <c:idx val="1"/>
          <c:order val="1"/>
          <c:tx>
            <c:strRef>
              <c:f>'Table 24'!$A$7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24'!$C$7:$F$7</c:f>
              <c:numCache>
                <c:formatCode>#,##0.0</c:formatCode>
                <c:ptCount val="4"/>
                <c:pt idx="0">
                  <c:v>4.055044755517323</c:v>
                </c:pt>
                <c:pt idx="1">
                  <c:v>-7.1219770118916923</c:v>
                </c:pt>
                <c:pt idx="2">
                  <c:v>-14.718972368909711</c:v>
                </c:pt>
                <c:pt idx="3">
                  <c:v>-1.1818001281470019</c:v>
                </c:pt>
              </c:numCache>
            </c:numRef>
          </c:val>
          <c:extLst>
            <c:ext xmlns:c16="http://schemas.microsoft.com/office/drawing/2014/chart" uri="{C3380CC4-5D6E-409C-BE32-E72D297353CC}">
              <c16:uniqueId val="{00000001-CEA9-4166-9875-65DFB028815D}"/>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24'!$C$13:$F$13</c:f>
              <c:numCache>
                <c:formatCode>#,##0.0</c:formatCode>
                <c:ptCount val="4"/>
                <c:pt idx="0">
                  <c:v>13.75618525761975</c:v>
                </c:pt>
                <c:pt idx="1">
                  <c:v>-11.573200992555831</c:v>
                </c:pt>
                <c:pt idx="2">
                  <c:v>-25.05340178202632</c:v>
                </c:pt>
                <c:pt idx="3">
                  <c:v>6.3285024154589378</c:v>
                </c:pt>
              </c:numCache>
            </c:numRef>
          </c:val>
          <c:extLst>
            <c:ext xmlns:c16="http://schemas.microsoft.com/office/drawing/2014/chart" uri="{C3380CC4-5D6E-409C-BE32-E72D297353CC}">
              <c16:uniqueId val="{00000002-CEA9-4166-9875-65DFB028815D}"/>
            </c:ext>
          </c:extLst>
        </c:ser>
        <c:dLbls>
          <c:showLegendKey val="0"/>
          <c:showVal val="0"/>
          <c:showCatName val="0"/>
          <c:showSerName val="0"/>
          <c:showPercent val="0"/>
          <c:showBubbleSize val="0"/>
        </c:dLbls>
        <c:gapWidth val="150"/>
        <c:axId val="246039040"/>
        <c:axId val="246039432"/>
      </c:barChart>
      <c:catAx>
        <c:axId val="246039040"/>
        <c:scaling>
          <c:orientation val="maxMin"/>
        </c:scaling>
        <c:delete val="0"/>
        <c:axPos val="l"/>
        <c:numFmt formatCode="General" sourceLinked="1"/>
        <c:majorTickMark val="out"/>
        <c:minorTickMark val="none"/>
        <c:tickLblPos val="low"/>
        <c:crossAx val="246039432"/>
        <c:crosses val="autoZero"/>
        <c:auto val="1"/>
        <c:lblAlgn val="ctr"/>
        <c:lblOffset val="100"/>
        <c:noMultiLvlLbl val="0"/>
      </c:catAx>
      <c:valAx>
        <c:axId val="246039432"/>
        <c:scaling>
          <c:orientation val="minMax"/>
        </c:scaling>
        <c:delete val="1"/>
        <c:axPos val="t"/>
        <c:numFmt formatCode="#,##0.0" sourceLinked="1"/>
        <c:majorTickMark val="out"/>
        <c:minorTickMark val="none"/>
        <c:tickLblPos val="none"/>
        <c:crossAx val="246039040"/>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396943572893332"/>
          <c:y val="3.670510151748281E-2"/>
          <c:w val="0.44890639090884737"/>
          <c:h val="0.92957842338673191"/>
        </c:manualLayout>
      </c:layout>
      <c:barChart>
        <c:barDir val="bar"/>
        <c:grouping val="clustered"/>
        <c:varyColors val="0"/>
        <c:ser>
          <c:idx val="0"/>
          <c:order val="0"/>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24'!$G$5:$J$5</c:f>
              <c:strCache>
                <c:ptCount val="4"/>
                <c:pt idx="0">
                  <c:v>Four-Year</c:v>
                </c:pt>
                <c:pt idx="1">
                  <c:v>Two-Year</c:v>
                </c:pt>
                <c:pt idx="2">
                  <c:v>Predominantly Black2</c:v>
                </c:pt>
                <c:pt idx="3">
                  <c:v>Historically Black2</c:v>
                </c:pt>
              </c:strCache>
            </c:strRef>
          </c:cat>
          <c:val>
            <c:numRef>
              <c:f>'Table 24'!$G$13:$J$13</c:f>
              <c:numCache>
                <c:formatCode>#,##0</c:formatCode>
                <c:ptCount val="4"/>
                <c:pt idx="0">
                  <c:v>47900</c:v>
                </c:pt>
                <c:pt idx="1">
                  <c:v>-19822</c:v>
                </c:pt>
                <c:pt idx="2">
                  <c:v>-21229</c:v>
                </c:pt>
                <c:pt idx="3">
                  <c:v>1310</c:v>
                </c:pt>
              </c:numCache>
            </c:numRef>
          </c:val>
          <c:extLst>
            <c:ext xmlns:c16="http://schemas.microsoft.com/office/drawing/2014/chart" uri="{C3380CC4-5D6E-409C-BE32-E72D297353CC}">
              <c16:uniqueId val="{00000000-1E14-4814-B14B-9C90718741E2}"/>
            </c:ext>
          </c:extLst>
        </c:ser>
        <c:dLbls>
          <c:showLegendKey val="0"/>
          <c:showVal val="0"/>
          <c:showCatName val="0"/>
          <c:showSerName val="0"/>
          <c:showPercent val="0"/>
          <c:showBubbleSize val="0"/>
        </c:dLbls>
        <c:gapWidth val="150"/>
        <c:axId val="246040216"/>
        <c:axId val="246040608"/>
      </c:barChart>
      <c:catAx>
        <c:axId val="246040216"/>
        <c:scaling>
          <c:orientation val="maxMin"/>
        </c:scaling>
        <c:delete val="0"/>
        <c:axPos val="l"/>
        <c:numFmt formatCode="General" sourceLinked="1"/>
        <c:majorTickMark val="out"/>
        <c:minorTickMark val="none"/>
        <c:tickLblPos val="low"/>
        <c:crossAx val="246040608"/>
        <c:crosses val="autoZero"/>
        <c:auto val="1"/>
        <c:lblAlgn val="ctr"/>
        <c:lblOffset val="100"/>
        <c:noMultiLvlLbl val="0"/>
      </c:catAx>
      <c:valAx>
        <c:axId val="246040608"/>
        <c:scaling>
          <c:orientation val="minMax"/>
        </c:scaling>
        <c:delete val="1"/>
        <c:axPos val="t"/>
        <c:numFmt formatCode="#,##0" sourceLinked="1"/>
        <c:majorTickMark val="out"/>
        <c:minorTickMark val="none"/>
        <c:tickLblPos val="none"/>
        <c:crossAx val="246040216"/>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17461</xdr:colOff>
      <xdr:row>3</xdr:row>
      <xdr:rowOff>35719</xdr:rowOff>
    </xdr:from>
    <xdr:to>
      <xdr:col>14</xdr:col>
      <xdr:colOff>12699</xdr:colOff>
      <xdr:row>24</xdr:row>
      <xdr:rowOff>111919</xdr:rowOff>
    </xdr:to>
    <xdr:graphicFrame macro="">
      <xdr:nvGraphicFramePr>
        <xdr:cNvPr id="111647" name="Chart 5">
          <a:extLst>
            <a:ext uri="{FF2B5EF4-FFF2-40B4-BE49-F238E27FC236}">
              <a16:creationId xmlns:a16="http://schemas.microsoft.com/office/drawing/2014/main" id="{00000000-0008-0000-0000-00001F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142875</xdr:colOff>
      <xdr:row>3</xdr:row>
      <xdr:rowOff>35719</xdr:rowOff>
    </xdr:from>
    <xdr:to>
      <xdr:col>17</xdr:col>
      <xdr:colOff>744537</xdr:colOff>
      <xdr:row>24</xdr:row>
      <xdr:rowOff>111919</xdr:rowOff>
    </xdr:to>
    <xdr:graphicFrame macro="">
      <xdr:nvGraphicFramePr>
        <xdr:cNvPr id="111648" name="Chart 5">
          <a:extLst>
            <a:ext uri="{FF2B5EF4-FFF2-40B4-BE49-F238E27FC236}">
              <a16:creationId xmlns:a16="http://schemas.microsoft.com/office/drawing/2014/main" id="{00000000-0008-0000-0000-000020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538956</xdr:colOff>
      <xdr:row>29</xdr:row>
      <xdr:rowOff>43657</xdr:rowOff>
    </xdr:from>
    <xdr:to>
      <xdr:col>16</xdr:col>
      <xdr:colOff>139700</xdr:colOff>
      <xdr:row>40</xdr:row>
      <xdr:rowOff>157956</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0385425" y="5234782"/>
          <a:ext cx="2124869" cy="1947862"/>
        </a:xfrm>
        <a:prstGeom prst="wedgeEllipseCallout">
          <a:avLst>
            <a:gd name="adj1" fmla="val -68091"/>
            <a:gd name="adj2" fmla="val -93629"/>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687387</xdr:colOff>
      <xdr:row>3</xdr:row>
      <xdr:rowOff>43128</xdr:rowOff>
    </xdr:from>
    <xdr:to>
      <xdr:col>19</xdr:col>
      <xdr:colOff>24605</xdr:colOff>
      <xdr:row>25</xdr:row>
      <xdr:rowOff>3441</xdr:rowOff>
    </xdr:to>
    <xdr:graphicFrame macro="">
      <xdr:nvGraphicFramePr>
        <xdr:cNvPr id="1124" name="Chart 5">
          <a:extLst>
            <a:ext uri="{FF2B5EF4-FFF2-40B4-BE49-F238E27FC236}">
              <a16:creationId xmlns:a16="http://schemas.microsoft.com/office/drawing/2014/main" id="{00000000-0008-0000-0100-00006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650081</xdr:colOff>
      <xdr:row>29</xdr:row>
      <xdr:rowOff>159279</xdr:rowOff>
    </xdr:from>
    <xdr:to>
      <xdr:col>18</xdr:col>
      <xdr:colOff>107156</xdr:colOff>
      <xdr:row>40</xdr:row>
      <xdr:rowOff>130968</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9234487" y="5076560"/>
          <a:ext cx="2481263" cy="1805252"/>
        </a:xfrm>
        <a:prstGeom prst="wedgeEllipseCallout">
          <a:avLst>
            <a:gd name="adj1" fmla="val 58091"/>
            <a:gd name="adj2" fmla="val -1001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20</xdr:col>
      <xdr:colOff>0</xdr:colOff>
      <xdr:row>3</xdr:row>
      <xdr:rowOff>51593</xdr:rowOff>
    </xdr:from>
    <xdr:to>
      <xdr:col>23</xdr:col>
      <xdr:colOff>25400</xdr:colOff>
      <xdr:row>25</xdr:row>
      <xdr:rowOff>13494</xdr:rowOff>
    </xdr:to>
    <xdr:graphicFrame macro="">
      <xdr:nvGraphicFramePr>
        <xdr:cNvPr id="1126" name="Chart 6">
          <a:extLst>
            <a:ext uri="{FF2B5EF4-FFF2-40B4-BE49-F238E27FC236}">
              <a16:creationId xmlns:a16="http://schemas.microsoft.com/office/drawing/2014/main" id="{00000000-0008-0000-0100-00006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822853</xdr:colOff>
      <xdr:row>27</xdr:row>
      <xdr:rowOff>62178</xdr:rowOff>
    </xdr:from>
    <xdr:to>
      <xdr:col>25</xdr:col>
      <xdr:colOff>398006</xdr:colOff>
      <xdr:row>37</xdr:row>
      <xdr:rowOff>99220</xdr:rowOff>
    </xdr:to>
    <xdr:sp macro="" textlink="">
      <xdr:nvSpPr>
        <xdr:cNvPr id="8" name="Oval Callout 7">
          <a:extLst>
            <a:ext uri="{FF2B5EF4-FFF2-40B4-BE49-F238E27FC236}">
              <a16:creationId xmlns:a16="http://schemas.microsoft.com/office/drawing/2014/main" id="{00000000-0008-0000-0100-000008000000}"/>
            </a:ext>
          </a:extLst>
        </xdr:cNvPr>
        <xdr:cNvSpPr/>
      </xdr:nvSpPr>
      <xdr:spPr>
        <a:xfrm>
          <a:off x="13798020" y="4486011"/>
          <a:ext cx="2877153" cy="1624542"/>
        </a:xfrm>
        <a:prstGeom prst="wedgeEllipseCallout">
          <a:avLst>
            <a:gd name="adj1" fmla="val -52484"/>
            <a:gd name="adj2" fmla="val -982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bar to see item highlighted to left.  Move blue highlight box from line to line to change view.</a:t>
          </a:r>
          <a:endParaRPr lang="en-US" sz="1200" b="1">
            <a:solidFill>
              <a:srgbClr val="C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34926</xdr:rowOff>
    </xdr:from>
    <xdr:to>
      <xdr:col>14</xdr:col>
      <xdr:colOff>21166</xdr:colOff>
      <xdr:row>24</xdr:row>
      <xdr:rowOff>116416</xdr:rowOff>
    </xdr:to>
    <xdr:graphicFrame macro="">
      <xdr:nvGraphicFramePr>
        <xdr:cNvPr id="134149" name="Chart 1">
          <a:extLst>
            <a:ext uri="{FF2B5EF4-FFF2-40B4-BE49-F238E27FC236}">
              <a16:creationId xmlns:a16="http://schemas.microsoft.com/office/drawing/2014/main" id="{00000000-0008-0000-0200-000005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286809</xdr:colOff>
      <xdr:row>25</xdr:row>
      <xdr:rowOff>139701</xdr:rowOff>
    </xdr:from>
    <xdr:to>
      <xdr:col>12</xdr:col>
      <xdr:colOff>644525</xdr:colOff>
      <xdr:row>35</xdr:row>
      <xdr:rowOff>133350</xdr:rowOff>
    </xdr:to>
    <xdr:sp macro="" textlink="">
      <xdr:nvSpPr>
        <xdr:cNvPr id="4" name="Oval Callout 3">
          <a:extLst>
            <a:ext uri="{FF2B5EF4-FFF2-40B4-BE49-F238E27FC236}">
              <a16:creationId xmlns:a16="http://schemas.microsoft.com/office/drawing/2014/main" id="{00000000-0008-0000-0200-000004000000}"/>
            </a:ext>
          </a:extLst>
        </xdr:cNvPr>
        <xdr:cNvSpPr/>
      </xdr:nvSpPr>
      <xdr:spPr>
        <a:xfrm>
          <a:off x="8344959" y="4445001"/>
          <a:ext cx="2738966" cy="1612899"/>
        </a:xfrm>
        <a:prstGeom prst="wedgeEllipseCallout">
          <a:avLst>
            <a:gd name="adj1" fmla="val 38956"/>
            <a:gd name="adj2" fmla="val -697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14</xdr:col>
      <xdr:colOff>135468</xdr:colOff>
      <xdr:row>3</xdr:row>
      <xdr:rowOff>57150</xdr:rowOff>
    </xdr:from>
    <xdr:to>
      <xdr:col>20</xdr:col>
      <xdr:colOff>571500</xdr:colOff>
      <xdr:row>24</xdr:row>
      <xdr:rowOff>103716</xdr:rowOff>
    </xdr:to>
    <xdr:graphicFrame macro="">
      <xdr:nvGraphicFramePr>
        <xdr:cNvPr id="134151" name="Chart 5">
          <a:extLst>
            <a:ext uri="{FF2B5EF4-FFF2-40B4-BE49-F238E27FC236}">
              <a16:creationId xmlns:a16="http://schemas.microsoft.com/office/drawing/2014/main" id="{00000000-0008-0000-0200-000007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actBook2020updates/Shared%20Documents/Enrollment/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21_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B21_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21_3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B21_3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21_3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B21_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B21_3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B21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row r="4">
          <cell r="CD4">
            <v>19188726</v>
          </cell>
        </row>
      </sheetData>
      <sheetData sheetId="3"/>
      <sheetData sheetId="4"/>
      <sheetData sheetId="5">
        <row r="4">
          <cell r="AZ4">
            <v>14465986</v>
          </cell>
        </row>
      </sheetData>
      <sheetData sheetId="6"/>
      <sheetData sheetId="7"/>
      <sheetData sheetId="8">
        <row r="4">
          <cell r="AU4">
            <v>7836784</v>
          </cell>
          <cell r="AZ4">
            <v>6988158</v>
          </cell>
        </row>
        <row r="5">
          <cell r="AU5">
            <v>2776392</v>
          </cell>
          <cell r="AZ5">
            <v>2578658</v>
          </cell>
        </row>
        <row r="7">
          <cell r="AU7">
            <v>91081</v>
          </cell>
          <cell r="AZ7">
            <v>81496</v>
          </cell>
        </row>
        <row r="8">
          <cell r="AU8">
            <v>55690</v>
          </cell>
          <cell r="AZ8">
            <v>46556</v>
          </cell>
        </row>
        <row r="9">
          <cell r="AU9">
            <v>14120</v>
          </cell>
          <cell r="AZ9">
            <v>13795</v>
          </cell>
        </row>
        <row r="10">
          <cell r="AU10">
            <v>524849</v>
          </cell>
          <cell r="AZ10">
            <v>472474</v>
          </cell>
        </row>
        <row r="11">
          <cell r="AU11">
            <v>171275</v>
          </cell>
          <cell r="AZ11">
            <v>151453</v>
          </cell>
        </row>
        <row r="12">
          <cell r="AU12">
            <v>95307</v>
          </cell>
          <cell r="AZ12">
            <v>80670</v>
          </cell>
        </row>
        <row r="13">
          <cell r="AU13">
            <v>79028</v>
          </cell>
          <cell r="AZ13">
            <v>69931</v>
          </cell>
        </row>
        <row r="14">
          <cell r="AU14">
            <v>137736</v>
          </cell>
          <cell r="AZ14">
            <v>114799</v>
          </cell>
        </row>
        <row r="15">
          <cell r="AU15">
            <v>75233</v>
          </cell>
          <cell r="AZ15">
            <v>71537</v>
          </cell>
        </row>
        <row r="16">
          <cell r="AU16">
            <v>248830</v>
          </cell>
          <cell r="AZ16">
            <v>228307</v>
          </cell>
        </row>
        <row r="17">
          <cell r="AU17">
            <v>79090</v>
          </cell>
          <cell r="AZ17">
            <v>64054</v>
          </cell>
        </row>
        <row r="18">
          <cell r="AU18">
            <v>103853</v>
          </cell>
          <cell r="AZ18">
            <v>83945</v>
          </cell>
        </row>
        <row r="19">
          <cell r="AU19">
            <v>100725</v>
          </cell>
          <cell r="AZ19">
            <v>95500</v>
          </cell>
        </row>
        <row r="20">
          <cell r="AU20">
            <v>769238</v>
          </cell>
          <cell r="AZ20">
            <v>814094</v>
          </cell>
        </row>
        <row r="21">
          <cell r="AU21">
            <v>202394</v>
          </cell>
          <cell r="AZ21">
            <v>167509</v>
          </cell>
        </row>
        <row r="22">
          <cell r="AU22">
            <v>27943</v>
          </cell>
          <cell r="AZ22">
            <v>22538</v>
          </cell>
        </row>
        <row r="23">
          <cell r="AU23">
            <v>2491857</v>
          </cell>
          <cell r="AZ23">
            <v>2324311</v>
          </cell>
        </row>
        <row r="25">
          <cell r="AU25">
            <v>4992</v>
          </cell>
          <cell r="AZ25">
            <v>689</v>
          </cell>
        </row>
        <row r="26">
          <cell r="AU26">
            <v>219722</v>
          </cell>
          <cell r="AZ26">
            <v>192512</v>
          </cell>
        </row>
        <row r="27">
          <cell r="AU27">
            <v>1569631</v>
          </cell>
          <cell r="AZ27">
            <v>1507298</v>
          </cell>
        </row>
        <row r="28">
          <cell r="AU28">
            <v>110028</v>
          </cell>
          <cell r="AZ28">
            <v>100279</v>
          </cell>
        </row>
        <row r="29">
          <cell r="AU29">
            <v>33463</v>
          </cell>
          <cell r="AZ29">
            <v>26692</v>
          </cell>
        </row>
        <row r="30">
          <cell r="AU30">
            <v>27029</v>
          </cell>
          <cell r="AZ30">
            <v>25229</v>
          </cell>
        </row>
        <row r="31">
          <cell r="AU31">
            <v>9986</v>
          </cell>
          <cell r="AZ31">
            <v>9097</v>
          </cell>
        </row>
        <row r="32">
          <cell r="AU32">
            <v>61387</v>
          </cell>
          <cell r="AZ32">
            <v>56783</v>
          </cell>
        </row>
        <row r="33">
          <cell r="AU33">
            <v>83382</v>
          </cell>
          <cell r="AZ33">
            <v>68118</v>
          </cell>
        </row>
        <row r="34">
          <cell r="AU34">
            <v>103350</v>
          </cell>
          <cell r="AZ34">
            <v>89431</v>
          </cell>
        </row>
        <row r="35">
          <cell r="AU35">
            <v>54386</v>
          </cell>
          <cell r="AZ35">
            <v>40749</v>
          </cell>
        </row>
        <row r="36">
          <cell r="AU36">
            <v>191860</v>
          </cell>
          <cell r="AZ36">
            <v>187310</v>
          </cell>
        </row>
        <row r="37">
          <cell r="AU37">
            <v>22641</v>
          </cell>
          <cell r="AZ37">
            <v>20124</v>
          </cell>
        </row>
        <row r="38">
          <cell r="AU38">
            <v>1620622</v>
          </cell>
          <cell r="AZ38">
            <v>1330739</v>
          </cell>
        </row>
        <row r="40">
          <cell r="AU40">
            <v>351962</v>
          </cell>
          <cell r="AZ40">
            <v>278756</v>
          </cell>
        </row>
        <row r="41">
          <cell r="AU41">
            <v>124499</v>
          </cell>
          <cell r="AZ41">
            <v>92819</v>
          </cell>
        </row>
        <row r="42">
          <cell r="AU42">
            <v>101106</v>
          </cell>
          <cell r="AZ42">
            <v>89327</v>
          </cell>
        </row>
        <row r="43">
          <cell r="AU43">
            <v>90500</v>
          </cell>
          <cell r="AZ43">
            <v>79475</v>
          </cell>
        </row>
        <row r="44">
          <cell r="AU44">
            <v>241907</v>
          </cell>
          <cell r="AZ44">
            <v>177435</v>
          </cell>
        </row>
        <row r="45">
          <cell r="AU45">
            <v>138363</v>
          </cell>
          <cell r="AZ45">
            <v>115185</v>
          </cell>
        </row>
        <row r="46">
          <cell r="AU46">
            <v>118760</v>
          </cell>
          <cell r="AZ46">
            <v>86509</v>
          </cell>
        </row>
        <row r="47">
          <cell r="AU47">
            <v>42590</v>
          </cell>
          <cell r="AZ47">
            <v>40454</v>
          </cell>
        </row>
        <row r="48">
          <cell r="AU48">
            <v>13268</v>
          </cell>
          <cell r="AZ48">
            <v>11484</v>
          </cell>
        </row>
        <row r="49">
          <cell r="AU49">
            <v>258655</v>
          </cell>
          <cell r="AZ49">
            <v>240622</v>
          </cell>
        </row>
        <row r="50">
          <cell r="AU50">
            <v>10366</v>
          </cell>
          <cell r="AZ50">
            <v>8958</v>
          </cell>
        </row>
        <row r="51">
          <cell r="AU51">
            <v>128646</v>
          </cell>
          <cell r="AZ51">
            <v>109715</v>
          </cell>
        </row>
        <row r="52">
          <cell r="AU52">
            <v>947412</v>
          </cell>
          <cell r="AZ52">
            <v>754079</v>
          </cell>
        </row>
        <row r="54">
          <cell r="AU54">
            <v>64767</v>
          </cell>
          <cell r="AZ54">
            <v>45148</v>
          </cell>
        </row>
        <row r="55">
          <cell r="AU55">
            <v>21279</v>
          </cell>
          <cell r="AZ55">
            <v>17954</v>
          </cell>
        </row>
        <row r="56">
          <cell r="AU56">
            <v>109428</v>
          </cell>
          <cell r="AZ56">
            <v>82175</v>
          </cell>
        </row>
        <row r="57">
          <cell r="AU57">
            <v>16694</v>
          </cell>
          <cell r="AZ57">
            <v>11295</v>
          </cell>
        </row>
        <row r="58">
          <cell r="AU58">
            <v>171524</v>
          </cell>
          <cell r="AZ58">
            <v>142787</v>
          </cell>
        </row>
        <row r="59">
          <cell r="AU59">
            <v>360324</v>
          </cell>
          <cell r="AZ59">
            <v>296339</v>
          </cell>
        </row>
        <row r="60">
          <cell r="AU60">
            <v>176661</v>
          </cell>
          <cell r="AZ60">
            <v>138502</v>
          </cell>
        </row>
        <row r="61">
          <cell r="AU61">
            <v>17553</v>
          </cell>
          <cell r="AZ61">
            <v>14775</v>
          </cell>
        </row>
        <row r="62">
          <cell r="AU62">
            <v>9182</v>
          </cell>
          <cell r="AZ62">
            <v>5104</v>
          </cell>
        </row>
        <row r="63">
          <cell r="AU63">
            <v>501</v>
          </cell>
          <cell r="AZ63">
            <v>371</v>
          </cell>
        </row>
      </sheetData>
      <sheetData sheetId="9"/>
      <sheetData sheetId="10"/>
      <sheetData sheetId="11"/>
      <sheetData sheetId="12"/>
      <sheetData sheetId="13"/>
      <sheetData sheetId="14"/>
      <sheetData sheetId="15">
        <row r="4">
          <cell r="AK4">
            <v>910155</v>
          </cell>
        </row>
      </sheetData>
      <sheetData sheetId="16">
        <row r="4">
          <cell r="AK4">
            <v>1876556</v>
          </cell>
        </row>
      </sheetData>
      <sheetData sheetId="17"/>
      <sheetData sheetId="18"/>
      <sheetData sheetId="19"/>
      <sheetData sheetId="20">
        <row r="4">
          <cell r="AT4">
            <v>11972525</v>
          </cell>
          <cell r="AY4">
            <v>12200568</v>
          </cell>
        </row>
        <row r="5">
          <cell r="AT5">
            <v>4027995</v>
          </cell>
          <cell r="AY5">
            <v>4191332</v>
          </cell>
        </row>
        <row r="7">
          <cell r="AT7">
            <v>213947</v>
          </cell>
          <cell r="AY7">
            <v>200667</v>
          </cell>
        </row>
        <row r="8">
          <cell r="AT8">
            <v>113881</v>
          </cell>
          <cell r="AY8">
            <v>111232</v>
          </cell>
        </row>
        <row r="9">
          <cell r="AT9">
            <v>46248</v>
          </cell>
          <cell r="AY9">
            <v>46188</v>
          </cell>
        </row>
        <row r="10">
          <cell r="AT10">
            <v>580883</v>
          </cell>
          <cell r="AY10">
            <v>588175</v>
          </cell>
        </row>
        <row r="11">
          <cell r="AT11">
            <v>348207</v>
          </cell>
          <cell r="AY11">
            <v>396107</v>
          </cell>
        </row>
        <row r="12">
          <cell r="AT12">
            <v>167155</v>
          </cell>
          <cell r="AY12">
            <v>183600</v>
          </cell>
        </row>
        <row r="13">
          <cell r="AT13">
            <v>166910</v>
          </cell>
          <cell r="AY13">
            <v>173819</v>
          </cell>
        </row>
        <row r="14">
          <cell r="AT14">
            <v>227861</v>
          </cell>
          <cell r="AY14">
            <v>240114</v>
          </cell>
        </row>
        <row r="15">
          <cell r="AT15">
            <v>95495</v>
          </cell>
          <cell r="AY15">
            <v>95432</v>
          </cell>
        </row>
        <row r="16">
          <cell r="AT16">
            <v>321215</v>
          </cell>
          <cell r="AY16">
            <v>340131</v>
          </cell>
        </row>
        <row r="17">
          <cell r="AT17">
            <v>136259</v>
          </cell>
          <cell r="AY17">
            <v>128602</v>
          </cell>
        </row>
        <row r="18">
          <cell r="AT18">
            <v>150776</v>
          </cell>
          <cell r="AY18">
            <v>157627</v>
          </cell>
        </row>
        <row r="19">
          <cell r="AT19">
            <v>225850</v>
          </cell>
          <cell r="AY19">
            <v>227428</v>
          </cell>
        </row>
        <row r="20">
          <cell r="AT20">
            <v>786224</v>
          </cell>
          <cell r="AY20">
            <v>842894</v>
          </cell>
        </row>
        <row r="21">
          <cell r="AT21">
            <v>375514</v>
          </cell>
          <cell r="AY21">
            <v>389554</v>
          </cell>
        </row>
        <row r="22">
          <cell r="AT22">
            <v>71570</v>
          </cell>
          <cell r="AY22">
            <v>69762</v>
          </cell>
        </row>
        <row r="23">
          <cell r="AT23">
            <v>2571587</v>
          </cell>
          <cell r="AY23">
            <v>2645567</v>
          </cell>
        </row>
        <row r="25">
          <cell r="AT25">
            <v>29339</v>
          </cell>
          <cell r="AY25">
            <v>22664</v>
          </cell>
        </row>
        <row r="26">
          <cell r="AT26">
            <v>431946</v>
          </cell>
          <cell r="AY26">
            <v>403943</v>
          </cell>
        </row>
        <row r="27">
          <cell r="AT27">
            <v>1116889</v>
          </cell>
          <cell r="AY27">
            <v>1153343</v>
          </cell>
        </row>
        <row r="28">
          <cell r="AT28">
            <v>208826</v>
          </cell>
          <cell r="AY28">
            <v>251779</v>
          </cell>
        </row>
        <row r="29">
          <cell r="AT29">
            <v>40042</v>
          </cell>
          <cell r="AY29">
            <v>33742</v>
          </cell>
        </row>
        <row r="30">
          <cell r="AT30">
            <v>91924</v>
          </cell>
          <cell r="AY30">
            <v>96735</v>
          </cell>
        </row>
        <row r="31">
          <cell r="AT31">
            <v>41956</v>
          </cell>
          <cell r="AY31">
            <v>38969</v>
          </cell>
        </row>
        <row r="32">
          <cell r="AT32">
            <v>57818</v>
          </cell>
          <cell r="AY32">
            <v>62988</v>
          </cell>
        </row>
        <row r="33">
          <cell r="AT33">
            <v>62864</v>
          </cell>
          <cell r="AY33">
            <v>53698</v>
          </cell>
        </row>
        <row r="34">
          <cell r="AT34">
            <v>141594</v>
          </cell>
          <cell r="AY34">
            <v>135570</v>
          </cell>
        </row>
        <row r="35">
          <cell r="AT35">
            <v>162236</v>
          </cell>
          <cell r="AY35">
            <v>204178</v>
          </cell>
        </row>
        <row r="36">
          <cell r="AT36">
            <v>173333</v>
          </cell>
          <cell r="AY36">
            <v>175709</v>
          </cell>
        </row>
        <row r="37">
          <cell r="AT37">
            <v>12820</v>
          </cell>
          <cell r="AY37">
            <v>12249</v>
          </cell>
        </row>
        <row r="38">
          <cell r="AT38">
            <v>2792967</v>
          </cell>
          <cell r="AY38">
            <v>2662372</v>
          </cell>
        </row>
        <row r="40">
          <cell r="AT40">
            <v>461118</v>
          </cell>
          <cell r="AY40">
            <v>439748</v>
          </cell>
        </row>
        <row r="41">
          <cell r="AT41">
            <v>311828</v>
          </cell>
          <cell r="AY41">
            <v>329705</v>
          </cell>
        </row>
        <row r="42">
          <cell r="AT42">
            <v>181376</v>
          </cell>
          <cell r="AY42">
            <v>128665</v>
          </cell>
        </row>
        <row r="43">
          <cell r="AT43">
            <v>122949</v>
          </cell>
          <cell r="AY43">
            <v>121723</v>
          </cell>
        </row>
        <row r="44">
          <cell r="AT44">
            <v>377531</v>
          </cell>
          <cell r="AY44">
            <v>348056</v>
          </cell>
        </row>
        <row r="45">
          <cell r="AT45">
            <v>208242</v>
          </cell>
          <cell r="AY45">
            <v>201265</v>
          </cell>
        </row>
        <row r="46">
          <cell r="AT46">
            <v>300480</v>
          </cell>
          <cell r="AY46">
            <v>276010</v>
          </cell>
        </row>
        <row r="47">
          <cell r="AT47">
            <v>93235</v>
          </cell>
          <cell r="AY47">
            <v>95055</v>
          </cell>
        </row>
        <row r="48">
          <cell r="AT48">
            <v>40780</v>
          </cell>
          <cell r="AY48">
            <v>40870</v>
          </cell>
        </row>
        <row r="49">
          <cell r="AT49">
            <v>421583</v>
          </cell>
          <cell r="AY49">
            <v>415823</v>
          </cell>
        </row>
        <row r="50">
          <cell r="AT50">
            <v>43597</v>
          </cell>
          <cell r="AY50">
            <v>42983</v>
          </cell>
        </row>
        <row r="51">
          <cell r="AT51">
            <v>230248</v>
          </cell>
          <cell r="AY51">
            <v>222469</v>
          </cell>
        </row>
        <row r="52">
          <cell r="AT52">
            <v>2490424</v>
          </cell>
          <cell r="AY52">
            <v>2602759</v>
          </cell>
        </row>
        <row r="54">
          <cell r="AT54">
            <v>135232</v>
          </cell>
          <cell r="AY54">
            <v>146927</v>
          </cell>
        </row>
        <row r="55">
          <cell r="AT55">
            <v>50967</v>
          </cell>
          <cell r="AY55">
            <v>53704</v>
          </cell>
        </row>
        <row r="56">
          <cell r="AT56">
            <v>400643</v>
          </cell>
          <cell r="AY56">
            <v>410322</v>
          </cell>
        </row>
        <row r="57">
          <cell r="AT57">
            <v>90290</v>
          </cell>
          <cell r="AY57">
            <v>158043</v>
          </cell>
        </row>
        <row r="58">
          <cell r="AT58">
            <v>264684</v>
          </cell>
          <cell r="AY58">
            <v>270388</v>
          </cell>
        </row>
        <row r="59">
          <cell r="AT59">
            <v>894620</v>
          </cell>
          <cell r="AY59">
            <v>909204</v>
          </cell>
        </row>
        <row r="60">
          <cell r="AT60">
            <v>553480</v>
          </cell>
          <cell r="AY60">
            <v>554539</v>
          </cell>
        </row>
        <row r="61">
          <cell r="AT61">
            <v>65707</v>
          </cell>
          <cell r="AY61">
            <v>63550</v>
          </cell>
        </row>
        <row r="62">
          <cell r="AT62">
            <v>34801</v>
          </cell>
          <cell r="AY62">
            <v>36082</v>
          </cell>
        </row>
        <row r="63">
          <cell r="AT63">
            <v>89552</v>
          </cell>
          <cell r="AY63">
            <v>98538</v>
          </cell>
        </row>
      </sheetData>
      <sheetData sheetId="21"/>
      <sheetData sheetId="22">
        <row r="4">
          <cell r="AI4">
            <v>17028857</v>
          </cell>
          <cell r="AN4">
            <v>16274809</v>
          </cell>
        </row>
        <row r="5">
          <cell r="AI5">
            <v>5916034</v>
          </cell>
          <cell r="AN5">
            <v>5817965</v>
          </cell>
        </row>
        <row r="7">
          <cell r="AI7">
            <v>259630</v>
          </cell>
          <cell r="AN7">
            <v>238485</v>
          </cell>
        </row>
        <row r="8">
          <cell r="AI8">
            <v>151132</v>
          </cell>
          <cell r="AN8">
            <v>137449</v>
          </cell>
        </row>
        <row r="9">
          <cell r="AI9">
            <v>48390</v>
          </cell>
          <cell r="AN9">
            <v>49208</v>
          </cell>
        </row>
        <row r="10">
          <cell r="AI10">
            <v>980185</v>
          </cell>
          <cell r="AN10">
            <v>935845</v>
          </cell>
        </row>
        <row r="11">
          <cell r="AI11">
            <v>451333</v>
          </cell>
          <cell r="AN11">
            <v>466389</v>
          </cell>
        </row>
        <row r="12">
          <cell r="AI12">
            <v>228810</v>
          </cell>
          <cell r="AN12">
            <v>212841</v>
          </cell>
        </row>
        <row r="13">
          <cell r="AI13">
            <v>215289</v>
          </cell>
          <cell r="AN13">
            <v>208142</v>
          </cell>
        </row>
        <row r="14">
          <cell r="AI14">
            <v>296683</v>
          </cell>
          <cell r="AN14">
            <v>283494</v>
          </cell>
        </row>
        <row r="15">
          <cell r="AI15">
            <v>150179</v>
          </cell>
          <cell r="AN15">
            <v>146940</v>
          </cell>
        </row>
        <row r="16">
          <cell r="AI16">
            <v>498637</v>
          </cell>
          <cell r="AN16">
            <v>492495</v>
          </cell>
        </row>
        <row r="17">
          <cell r="AI17">
            <v>189687</v>
          </cell>
          <cell r="AN17">
            <v>167337</v>
          </cell>
        </row>
        <row r="18">
          <cell r="AI18">
            <v>228594</v>
          </cell>
          <cell r="AN18">
            <v>213621</v>
          </cell>
        </row>
        <row r="19">
          <cell r="AI19">
            <v>279962</v>
          </cell>
          <cell r="AN19">
            <v>273161</v>
          </cell>
        </row>
        <row r="20">
          <cell r="AI20">
            <v>1369947</v>
          </cell>
          <cell r="AN20">
            <v>1464095</v>
          </cell>
        </row>
        <row r="21">
          <cell r="AI21">
            <v>481768</v>
          </cell>
          <cell r="AN21">
            <v>449038</v>
          </cell>
        </row>
        <row r="22">
          <cell r="AI22">
            <v>85808</v>
          </cell>
          <cell r="AN22">
            <v>79425</v>
          </cell>
        </row>
        <row r="23">
          <cell r="AI23">
            <v>4506294</v>
          </cell>
          <cell r="AN23">
            <v>4386683</v>
          </cell>
        </row>
        <row r="25">
          <cell r="AI25">
            <v>31763</v>
          </cell>
          <cell r="AN25">
            <v>21261</v>
          </cell>
        </row>
        <row r="26">
          <cell r="AI26">
            <v>552736</v>
          </cell>
          <cell r="AN26">
            <v>493383</v>
          </cell>
        </row>
        <row r="27">
          <cell r="AI27">
            <v>2419601</v>
          </cell>
          <cell r="AN27">
            <v>2375690</v>
          </cell>
        </row>
        <row r="28">
          <cell r="AI28">
            <v>267579</v>
          </cell>
          <cell r="AN28">
            <v>295577</v>
          </cell>
        </row>
        <row r="29">
          <cell r="AI29">
            <v>65067</v>
          </cell>
          <cell r="AN29">
            <v>53857</v>
          </cell>
        </row>
        <row r="30">
          <cell r="AI30">
            <v>110962</v>
          </cell>
          <cell r="AN30">
            <v>113358</v>
          </cell>
        </row>
        <row r="31">
          <cell r="AI31">
            <v>47128</v>
          </cell>
          <cell r="AN31">
            <v>42326</v>
          </cell>
        </row>
        <row r="32">
          <cell r="AI32">
            <v>107961</v>
          </cell>
          <cell r="AN32">
            <v>107690</v>
          </cell>
        </row>
        <row r="33">
          <cell r="AI33">
            <v>132120</v>
          </cell>
          <cell r="AN33">
            <v>108565</v>
          </cell>
        </row>
        <row r="34">
          <cell r="AI34">
            <v>211106</v>
          </cell>
          <cell r="AN34">
            <v>193111</v>
          </cell>
        </row>
        <row r="35">
          <cell r="AI35">
            <v>198549</v>
          </cell>
          <cell r="AN35">
            <v>226211</v>
          </cell>
        </row>
        <row r="36">
          <cell r="AI36">
            <v>328957</v>
          </cell>
          <cell r="AN36">
            <v>325723</v>
          </cell>
        </row>
        <row r="37">
          <cell r="AI37">
            <v>32765</v>
          </cell>
          <cell r="AN37">
            <v>29931</v>
          </cell>
        </row>
        <row r="38">
          <cell r="AI38">
            <v>3765692</v>
          </cell>
          <cell r="AN38">
            <v>3351323</v>
          </cell>
        </row>
        <row r="40">
          <cell r="AI40">
            <v>665707</v>
          </cell>
          <cell r="AN40">
            <v>565215</v>
          </cell>
        </row>
        <row r="41">
          <cell r="AI41">
            <v>380875</v>
          </cell>
          <cell r="AN41">
            <v>353183</v>
          </cell>
        </row>
        <row r="42">
          <cell r="AI42">
            <v>243391</v>
          </cell>
          <cell r="AN42">
            <v>189803</v>
          </cell>
        </row>
        <row r="43">
          <cell r="AI43">
            <v>186678</v>
          </cell>
          <cell r="AN43">
            <v>174146</v>
          </cell>
        </row>
        <row r="44">
          <cell r="AI44">
            <v>535000</v>
          </cell>
          <cell r="AN44">
            <v>447180</v>
          </cell>
        </row>
        <row r="45">
          <cell r="AI45">
            <v>300258</v>
          </cell>
          <cell r="AN45">
            <v>271800</v>
          </cell>
        </row>
        <row r="46">
          <cell r="AI46">
            <v>340995</v>
          </cell>
          <cell r="AN46">
            <v>287290</v>
          </cell>
        </row>
        <row r="47">
          <cell r="AI47">
            <v>110813</v>
          </cell>
          <cell r="AN47">
            <v>110119</v>
          </cell>
        </row>
        <row r="48">
          <cell r="AI48">
            <v>46724</v>
          </cell>
          <cell r="AN48">
            <v>44531</v>
          </cell>
        </row>
        <row r="49">
          <cell r="AI49">
            <v>589426</v>
          </cell>
          <cell r="AN49">
            <v>569767</v>
          </cell>
        </row>
        <row r="50">
          <cell r="AI50">
            <v>47234</v>
          </cell>
          <cell r="AN50">
            <v>45146</v>
          </cell>
        </row>
        <row r="51">
          <cell r="AI51">
            <v>318591</v>
          </cell>
          <cell r="AN51">
            <v>293143</v>
          </cell>
        </row>
        <row r="52">
          <cell r="AI52">
            <v>2792681</v>
          </cell>
          <cell r="AN52">
            <v>2665516</v>
          </cell>
        </row>
        <row r="54">
          <cell r="AI54">
            <v>163896</v>
          </cell>
          <cell r="AN54">
            <v>155048</v>
          </cell>
        </row>
        <row r="55">
          <cell r="AI55">
            <v>62500</v>
          </cell>
          <cell r="AN55">
            <v>62296</v>
          </cell>
        </row>
        <row r="56">
          <cell r="AI56">
            <v>377385</v>
          </cell>
          <cell r="AN56">
            <v>349072</v>
          </cell>
        </row>
        <row r="57">
          <cell r="AI57">
            <v>83945</v>
          </cell>
          <cell r="AN57">
            <v>138477</v>
          </cell>
        </row>
        <row r="58">
          <cell r="AI58">
            <v>372616</v>
          </cell>
          <cell r="AN58">
            <v>349617</v>
          </cell>
        </row>
        <row r="59">
          <cell r="AI59">
            <v>1022615</v>
          </cell>
          <cell r="AN59">
            <v>959788</v>
          </cell>
        </row>
        <row r="60">
          <cell r="AI60">
            <v>599040</v>
          </cell>
          <cell r="AN60">
            <v>548411</v>
          </cell>
        </row>
        <row r="61">
          <cell r="AI61">
            <v>73309</v>
          </cell>
          <cell r="AN61">
            <v>67581</v>
          </cell>
        </row>
        <row r="62">
          <cell r="AI62">
            <v>37375</v>
          </cell>
          <cell r="AN62">
            <v>35226</v>
          </cell>
        </row>
        <row r="63">
          <cell r="AI63">
            <v>48156</v>
          </cell>
          <cell r="AN63">
            <v>53322</v>
          </cell>
        </row>
      </sheetData>
      <sheetData sheetId="23"/>
      <sheetData sheetId="24"/>
      <sheetData sheetId="25">
        <row r="4">
          <cell r="AB4">
            <v>2905714</v>
          </cell>
          <cell r="AG4">
            <v>2853635</v>
          </cell>
        </row>
        <row r="5">
          <cell r="AB5">
            <v>1051170</v>
          </cell>
          <cell r="AG5">
            <v>1051182</v>
          </cell>
        </row>
        <row r="7">
          <cell r="AB7">
            <v>51149</v>
          </cell>
          <cell r="AG7">
            <v>47649</v>
          </cell>
        </row>
        <row r="8">
          <cell r="AB8">
            <v>27407</v>
          </cell>
          <cell r="AG8">
            <v>25802</v>
          </cell>
        </row>
        <row r="9">
          <cell r="AB9">
            <v>9589</v>
          </cell>
          <cell r="AG9">
            <v>9734</v>
          </cell>
        </row>
        <row r="10">
          <cell r="AB10">
            <v>157386</v>
          </cell>
          <cell r="AG10">
            <v>163761</v>
          </cell>
        </row>
        <row r="11">
          <cell r="AB11">
            <v>83676</v>
          </cell>
          <cell r="AG11">
            <v>87701</v>
          </cell>
        </row>
        <row r="12">
          <cell r="AB12">
            <v>38846</v>
          </cell>
          <cell r="AG12">
            <v>37973</v>
          </cell>
        </row>
        <row r="13">
          <cell r="AB13">
            <v>40871</v>
          </cell>
          <cell r="AG13">
            <v>40033</v>
          </cell>
        </row>
        <row r="14">
          <cell r="AB14">
            <v>46129</v>
          </cell>
          <cell r="AG14">
            <v>43225</v>
          </cell>
        </row>
        <row r="15">
          <cell r="AB15">
            <v>31416</v>
          </cell>
          <cell r="AG15">
            <v>29644</v>
          </cell>
        </row>
        <row r="16">
          <cell r="AB16">
            <v>92343</v>
          </cell>
          <cell r="AG16">
            <v>88028</v>
          </cell>
        </row>
        <row r="17">
          <cell r="AB17">
            <v>36051</v>
          </cell>
          <cell r="AG17">
            <v>33135</v>
          </cell>
        </row>
        <row r="18">
          <cell r="AB18">
            <v>47164</v>
          </cell>
          <cell r="AG18">
            <v>45409</v>
          </cell>
        </row>
        <row r="19">
          <cell r="AB19">
            <v>52846</v>
          </cell>
          <cell r="AG19">
            <v>56639</v>
          </cell>
        </row>
        <row r="20">
          <cell r="AB20">
            <v>237857</v>
          </cell>
          <cell r="AG20">
            <v>246271</v>
          </cell>
        </row>
        <row r="21">
          <cell r="AB21">
            <v>81470</v>
          </cell>
          <cell r="AG21">
            <v>80546</v>
          </cell>
        </row>
        <row r="22">
          <cell r="AB22">
            <v>16970</v>
          </cell>
          <cell r="AG22">
            <v>15632</v>
          </cell>
        </row>
        <row r="23">
          <cell r="AB23">
            <v>680270</v>
          </cell>
          <cell r="AG23">
            <v>683732</v>
          </cell>
        </row>
        <row r="25">
          <cell r="AB25">
            <v>4562</v>
          </cell>
          <cell r="AG25">
            <v>2579</v>
          </cell>
        </row>
        <row r="26">
          <cell r="AB26">
            <v>72066</v>
          </cell>
          <cell r="AG26">
            <v>64169</v>
          </cell>
        </row>
        <row r="27">
          <cell r="AB27">
            <v>391878</v>
          </cell>
          <cell r="AG27">
            <v>380779</v>
          </cell>
        </row>
        <row r="28">
          <cell r="AB28">
            <v>42488</v>
          </cell>
          <cell r="AG28">
            <v>46559</v>
          </cell>
        </row>
        <row r="29">
          <cell r="AB29">
            <v>9613</v>
          </cell>
          <cell r="AG29">
            <v>8432</v>
          </cell>
        </row>
        <row r="30">
          <cell r="AB30">
            <v>12373</v>
          </cell>
          <cell r="AG30">
            <v>16242</v>
          </cell>
        </row>
        <row r="31">
          <cell r="AB31">
            <v>8887</v>
          </cell>
          <cell r="AG31">
            <v>8400</v>
          </cell>
        </row>
        <row r="32">
          <cell r="AB32">
            <v>16337</v>
          </cell>
          <cell r="AG32">
            <v>17590</v>
          </cell>
        </row>
        <row r="33">
          <cell r="AB33">
            <v>17311</v>
          </cell>
          <cell r="AG33">
            <v>16547</v>
          </cell>
        </row>
        <row r="34">
          <cell r="AB34">
            <v>29586</v>
          </cell>
          <cell r="AG34">
            <v>32151</v>
          </cell>
        </row>
        <row r="35">
          <cell r="AB35">
            <v>27945</v>
          </cell>
          <cell r="AG35">
            <v>35707</v>
          </cell>
        </row>
        <row r="36">
          <cell r="AB36">
            <v>42543</v>
          </cell>
          <cell r="AG36">
            <v>49345</v>
          </cell>
        </row>
        <row r="37">
          <cell r="AB37">
            <v>4681</v>
          </cell>
          <cell r="AG37">
            <v>5232</v>
          </cell>
        </row>
        <row r="38">
          <cell r="AB38">
            <v>622160</v>
          </cell>
          <cell r="AG38">
            <v>583619</v>
          </cell>
        </row>
        <row r="40">
          <cell r="AB40">
            <v>98650</v>
          </cell>
          <cell r="AG40">
            <v>92514</v>
          </cell>
        </row>
        <row r="41">
          <cell r="AB41">
            <v>67860</v>
          </cell>
          <cell r="AG41">
            <v>64926</v>
          </cell>
        </row>
        <row r="42">
          <cell r="AB42">
            <v>40657</v>
          </cell>
          <cell r="AG42">
            <v>34303</v>
          </cell>
        </row>
        <row r="43">
          <cell r="AB43">
            <v>31800</v>
          </cell>
          <cell r="AG43">
            <v>30183</v>
          </cell>
        </row>
        <row r="44">
          <cell r="AB44">
            <v>89195</v>
          </cell>
          <cell r="AG44">
            <v>82062</v>
          </cell>
        </row>
        <row r="45">
          <cell r="AB45">
            <v>45715</v>
          </cell>
          <cell r="AG45">
            <v>42955</v>
          </cell>
        </row>
        <row r="46">
          <cell r="AB46">
            <v>57324</v>
          </cell>
          <cell r="AG46">
            <v>49502</v>
          </cell>
        </row>
        <row r="47">
          <cell r="AB47">
            <v>18372</v>
          </cell>
          <cell r="AG47">
            <v>18115</v>
          </cell>
        </row>
        <row r="48">
          <cell r="AB48">
            <v>8565</v>
          </cell>
          <cell r="AG48">
            <v>8131</v>
          </cell>
        </row>
        <row r="49">
          <cell r="AB49">
            <v>103213</v>
          </cell>
          <cell r="AG49">
            <v>102455</v>
          </cell>
        </row>
        <row r="50">
          <cell r="AB50">
            <v>8372</v>
          </cell>
          <cell r="AG50">
            <v>8426</v>
          </cell>
        </row>
        <row r="51">
          <cell r="AB51">
            <v>52437</v>
          </cell>
          <cell r="AG51">
            <v>50047</v>
          </cell>
        </row>
        <row r="52">
          <cell r="AB52">
            <v>542136</v>
          </cell>
          <cell r="AG52">
            <v>524400</v>
          </cell>
        </row>
        <row r="54">
          <cell r="AB54">
            <v>31550</v>
          </cell>
          <cell r="AG54">
            <v>31585</v>
          </cell>
        </row>
        <row r="55">
          <cell r="AB55">
            <v>11287</v>
          </cell>
          <cell r="AG55">
            <v>11542</v>
          </cell>
        </row>
        <row r="56">
          <cell r="AB56">
            <v>75146</v>
          </cell>
          <cell r="AG56">
            <v>71901</v>
          </cell>
        </row>
        <row r="57">
          <cell r="AB57">
            <v>15312</v>
          </cell>
          <cell r="AG57">
            <v>20863</v>
          </cell>
        </row>
        <row r="58">
          <cell r="AB58">
            <v>66903</v>
          </cell>
          <cell r="AG58">
            <v>65134</v>
          </cell>
        </row>
        <row r="59">
          <cell r="AB59">
            <v>189098</v>
          </cell>
          <cell r="AG59">
            <v>185385</v>
          </cell>
        </row>
        <row r="60">
          <cell r="AB60">
            <v>129866</v>
          </cell>
          <cell r="AG60">
            <v>115958</v>
          </cell>
        </row>
        <row r="61">
          <cell r="AB61">
            <v>15447</v>
          </cell>
          <cell r="AG61">
            <v>15275</v>
          </cell>
        </row>
        <row r="62">
          <cell r="AB62">
            <v>7527</v>
          </cell>
          <cell r="AG62">
            <v>6757</v>
          </cell>
        </row>
        <row r="63">
          <cell r="AB63">
            <v>9978</v>
          </cell>
          <cell r="AG63">
            <v>10702</v>
          </cell>
        </row>
      </sheetData>
      <sheetData sheetId="26">
        <row r="4">
          <cell r="AN4">
            <v>12971110</v>
          </cell>
        </row>
      </sheetData>
      <sheetData sheetId="27">
        <row r="4">
          <cell r="AK4">
            <v>15047258</v>
          </cell>
        </row>
      </sheetData>
      <sheetData sheetId="28">
        <row r="4">
          <cell r="AK4">
            <v>1957655</v>
          </cell>
        </row>
      </sheetData>
      <sheetData sheetId="29">
        <row r="4">
          <cell r="AK4">
            <v>3298910</v>
          </cell>
        </row>
      </sheetData>
      <sheetData sheetId="30"/>
      <sheetData sheetId="31"/>
      <sheetData sheetId="32"/>
      <sheetData sheetId="33">
        <row r="4">
          <cell r="AK4">
            <v>545559</v>
          </cell>
        </row>
      </sheetData>
      <sheetData sheetId="34">
        <row r="4">
          <cell r="AH4">
            <v>2780452</v>
          </cell>
          <cell r="AM4">
            <v>2913917</v>
          </cell>
        </row>
        <row r="5">
          <cell r="AH5">
            <v>888353</v>
          </cell>
          <cell r="AM5">
            <v>952025</v>
          </cell>
        </row>
        <row r="7">
          <cell r="AH7">
            <v>45398</v>
          </cell>
          <cell r="AM7">
            <v>43678</v>
          </cell>
        </row>
        <row r="8">
          <cell r="AH8">
            <v>18439</v>
          </cell>
          <cell r="AM8">
            <v>20339</v>
          </cell>
        </row>
        <row r="9">
          <cell r="AH9">
            <v>11978</v>
          </cell>
          <cell r="AM9">
            <v>10775</v>
          </cell>
        </row>
        <row r="10">
          <cell r="AH10">
            <v>125547</v>
          </cell>
          <cell r="AM10">
            <v>124804</v>
          </cell>
        </row>
        <row r="11">
          <cell r="AH11">
            <v>68149</v>
          </cell>
          <cell r="AM11">
            <v>81171</v>
          </cell>
        </row>
        <row r="12">
          <cell r="AH12">
            <v>33652</v>
          </cell>
          <cell r="AM12">
            <v>51429</v>
          </cell>
        </row>
        <row r="13">
          <cell r="AH13">
            <v>30649</v>
          </cell>
          <cell r="AM13">
            <v>35608</v>
          </cell>
        </row>
        <row r="14">
          <cell r="AH14">
            <v>68914</v>
          </cell>
          <cell r="AM14">
            <v>71419</v>
          </cell>
        </row>
        <row r="15">
          <cell r="AH15">
            <v>20549</v>
          </cell>
          <cell r="AM15">
            <v>20029</v>
          </cell>
        </row>
        <row r="16">
          <cell r="AH16">
            <v>71408</v>
          </cell>
          <cell r="AM16">
            <v>75943</v>
          </cell>
        </row>
        <row r="17">
          <cell r="AH17">
            <v>25662</v>
          </cell>
          <cell r="AM17">
            <v>25319</v>
          </cell>
        </row>
        <row r="18">
          <cell r="AH18">
            <v>26035</v>
          </cell>
          <cell r="AM18">
            <v>27951</v>
          </cell>
        </row>
        <row r="19">
          <cell r="AH19">
            <v>46613</v>
          </cell>
          <cell r="AM19">
            <v>49767</v>
          </cell>
        </row>
        <row r="20">
          <cell r="AH20">
            <v>185515</v>
          </cell>
          <cell r="AM20">
            <v>192893</v>
          </cell>
        </row>
        <row r="21">
          <cell r="AH21">
            <v>96140</v>
          </cell>
          <cell r="AM21">
            <v>108025</v>
          </cell>
        </row>
        <row r="22">
          <cell r="AH22">
            <v>13705</v>
          </cell>
          <cell r="AM22">
            <v>12875</v>
          </cell>
        </row>
        <row r="23">
          <cell r="AH23">
            <v>557150</v>
          </cell>
          <cell r="AM23">
            <v>583195</v>
          </cell>
        </row>
        <row r="25">
          <cell r="AH25">
            <v>2568</v>
          </cell>
          <cell r="AM25">
            <v>2092</v>
          </cell>
        </row>
        <row r="26">
          <cell r="AH26">
            <v>98932</v>
          </cell>
          <cell r="AM26">
            <v>103072</v>
          </cell>
        </row>
        <row r="27">
          <cell r="AH27">
            <v>266919</v>
          </cell>
          <cell r="AM27">
            <v>284951</v>
          </cell>
        </row>
        <row r="28">
          <cell r="AH28">
            <v>51275</v>
          </cell>
          <cell r="AM28">
            <v>56481</v>
          </cell>
        </row>
        <row r="29">
          <cell r="AH29">
            <v>8438</v>
          </cell>
          <cell r="AM29">
            <v>6577</v>
          </cell>
        </row>
        <row r="30">
          <cell r="AH30">
            <v>7991</v>
          </cell>
          <cell r="AM30">
            <v>8606</v>
          </cell>
        </row>
        <row r="31">
          <cell r="AH31">
            <v>4814</v>
          </cell>
          <cell r="AM31">
            <v>5740</v>
          </cell>
        </row>
        <row r="32">
          <cell r="AH32">
            <v>11244</v>
          </cell>
          <cell r="AM32">
            <v>12081</v>
          </cell>
        </row>
        <row r="33">
          <cell r="AH33">
            <v>14126</v>
          </cell>
          <cell r="AM33">
            <v>13251</v>
          </cell>
        </row>
        <row r="34">
          <cell r="AH34">
            <v>33838</v>
          </cell>
          <cell r="AM34">
            <v>31890</v>
          </cell>
        </row>
        <row r="35">
          <cell r="AH35">
            <v>18073</v>
          </cell>
          <cell r="AM35">
            <v>18716</v>
          </cell>
        </row>
        <row r="36">
          <cell r="AH36">
            <v>36236</v>
          </cell>
          <cell r="AM36">
            <v>37296</v>
          </cell>
        </row>
        <row r="37">
          <cell r="AH37">
            <v>2696</v>
          </cell>
          <cell r="AM37">
            <v>2442</v>
          </cell>
        </row>
        <row r="38">
          <cell r="AH38">
            <v>647897</v>
          </cell>
          <cell r="AM38">
            <v>641788</v>
          </cell>
        </row>
        <row r="40">
          <cell r="AH40">
            <v>147373</v>
          </cell>
          <cell r="AM40">
            <v>153289</v>
          </cell>
        </row>
        <row r="41">
          <cell r="AH41">
            <v>55452</v>
          </cell>
          <cell r="AM41">
            <v>69341</v>
          </cell>
        </row>
        <row r="42">
          <cell r="AH42">
            <v>39091</v>
          </cell>
          <cell r="AM42">
            <v>28189</v>
          </cell>
        </row>
        <row r="43">
          <cell r="AH43">
            <v>26771</v>
          </cell>
          <cell r="AM43">
            <v>27052</v>
          </cell>
        </row>
        <row r="44">
          <cell r="AH44">
            <v>84438</v>
          </cell>
          <cell r="AM44">
            <v>78311</v>
          </cell>
        </row>
        <row r="45">
          <cell r="AH45">
            <v>46347</v>
          </cell>
          <cell r="AM45">
            <v>44650</v>
          </cell>
        </row>
        <row r="46">
          <cell r="AH46">
            <v>78245</v>
          </cell>
          <cell r="AM46">
            <v>75229</v>
          </cell>
        </row>
        <row r="47">
          <cell r="AH47">
            <v>25012</v>
          </cell>
          <cell r="AM47">
            <v>25390</v>
          </cell>
        </row>
        <row r="48">
          <cell r="AH48">
            <v>7324</v>
          </cell>
          <cell r="AM48">
            <v>7823</v>
          </cell>
        </row>
        <row r="49">
          <cell r="AH49">
            <v>90812</v>
          </cell>
          <cell r="AM49">
            <v>86678</v>
          </cell>
        </row>
        <row r="50">
          <cell r="AH50">
            <v>6729</v>
          </cell>
          <cell r="AM50">
            <v>6795</v>
          </cell>
        </row>
        <row r="51">
          <cell r="AH51">
            <v>40303</v>
          </cell>
          <cell r="AM51">
            <v>39041</v>
          </cell>
        </row>
        <row r="52">
          <cell r="AH52">
            <v>645155</v>
          </cell>
          <cell r="AM52">
            <v>691322</v>
          </cell>
        </row>
        <row r="54">
          <cell r="AH54">
            <v>36103</v>
          </cell>
          <cell r="AM54">
            <v>37027</v>
          </cell>
        </row>
        <row r="55">
          <cell r="AH55">
            <v>9746</v>
          </cell>
          <cell r="AM55">
            <v>9362</v>
          </cell>
        </row>
        <row r="56">
          <cell r="AH56">
            <v>132686</v>
          </cell>
          <cell r="AM56">
            <v>143425</v>
          </cell>
        </row>
        <row r="57">
          <cell r="AH57">
            <v>23039</v>
          </cell>
          <cell r="AM57">
            <v>30861</v>
          </cell>
        </row>
        <row r="58">
          <cell r="AH58">
            <v>63592</v>
          </cell>
          <cell r="AM58">
            <v>63558</v>
          </cell>
        </row>
        <row r="59">
          <cell r="AH59">
            <v>232329</v>
          </cell>
          <cell r="AM59">
            <v>245755</v>
          </cell>
        </row>
        <row r="60">
          <cell r="AH60">
            <v>131101</v>
          </cell>
          <cell r="AM60">
            <v>144630</v>
          </cell>
        </row>
        <row r="61">
          <cell r="AH61">
            <v>9951</v>
          </cell>
          <cell r="AM61">
            <v>10744</v>
          </cell>
        </row>
        <row r="62">
          <cell r="AH62">
            <v>6608</v>
          </cell>
          <cell r="AM62">
            <v>5960</v>
          </cell>
        </row>
        <row r="63">
          <cell r="AH63">
            <v>41897</v>
          </cell>
          <cell r="AM63">
            <v>45587</v>
          </cell>
        </row>
      </sheetData>
      <sheetData sheetId="35"/>
      <sheetData sheetId="36"/>
      <sheetData sheetId="37">
        <row r="4">
          <cell r="AM4">
            <v>1494876</v>
          </cell>
        </row>
      </sheetData>
      <sheetData sheetId="38">
        <row r="4">
          <cell r="AK4">
            <v>2316251</v>
          </cell>
        </row>
      </sheetData>
      <sheetData sheetId="39"/>
      <sheetData sheetId="40">
        <row r="4">
          <cell r="AK4">
            <v>295171</v>
          </cell>
        </row>
      </sheetData>
      <sheetData sheetId="41">
        <row r="4">
          <cell r="AK4">
            <v>274100</v>
          </cell>
        </row>
      </sheetData>
      <sheetData sheetId="42"/>
      <sheetData sheetId="43"/>
      <sheetData sheetId="44">
        <row r="4">
          <cell r="AK4">
            <v>424532</v>
          </cell>
        </row>
      </sheetData>
      <sheetData sheetId="45">
        <row r="4">
          <cell r="AH4">
            <v>7541605</v>
          </cell>
          <cell r="AM4">
            <v>7491180</v>
          </cell>
        </row>
        <row r="5">
          <cell r="AH5">
            <v>2655093</v>
          </cell>
          <cell r="AM5">
            <v>2721392</v>
          </cell>
        </row>
        <row r="7">
          <cell r="AH7">
            <v>96820</v>
          </cell>
          <cell r="AM7">
            <v>90854</v>
          </cell>
        </row>
        <row r="8">
          <cell r="AH8">
            <v>62506</v>
          </cell>
          <cell r="AM8">
            <v>59333</v>
          </cell>
        </row>
        <row r="9">
          <cell r="AH9">
            <v>22850</v>
          </cell>
          <cell r="AM9">
            <v>23983</v>
          </cell>
        </row>
        <row r="10">
          <cell r="AH10">
            <v>473929</v>
          </cell>
          <cell r="AM10">
            <v>442866</v>
          </cell>
        </row>
        <row r="11">
          <cell r="AH11">
            <v>180762</v>
          </cell>
          <cell r="AM11">
            <v>209862</v>
          </cell>
        </row>
        <row r="12">
          <cell r="AH12">
            <v>96536</v>
          </cell>
          <cell r="AM12">
            <v>107981</v>
          </cell>
        </row>
        <row r="13">
          <cell r="AH13">
            <v>78673</v>
          </cell>
          <cell r="AM13">
            <v>80932</v>
          </cell>
        </row>
        <row r="14">
          <cell r="AH14">
            <v>172289</v>
          </cell>
          <cell r="AM14">
            <v>170937</v>
          </cell>
        </row>
        <row r="15">
          <cell r="AH15">
            <v>40579</v>
          </cell>
          <cell r="AM15">
            <v>46268</v>
          </cell>
        </row>
        <row r="16">
          <cell r="AH16">
            <v>203673</v>
          </cell>
          <cell r="AM16">
            <v>214721</v>
          </cell>
        </row>
        <row r="17">
          <cell r="AH17">
            <v>76338</v>
          </cell>
          <cell r="AM17">
            <v>69993</v>
          </cell>
        </row>
        <row r="18">
          <cell r="AH18">
            <v>79164</v>
          </cell>
          <cell r="AM18">
            <v>73410</v>
          </cell>
        </row>
        <row r="19">
          <cell r="AH19">
            <v>96695</v>
          </cell>
          <cell r="AM19">
            <v>96161</v>
          </cell>
        </row>
        <row r="20">
          <cell r="AH20">
            <v>723573</v>
          </cell>
          <cell r="AM20">
            <v>797212</v>
          </cell>
        </row>
        <row r="21">
          <cell r="AH21">
            <v>226153</v>
          </cell>
          <cell r="AM21">
            <v>209722</v>
          </cell>
        </row>
        <row r="22">
          <cell r="AH22">
            <v>24553</v>
          </cell>
          <cell r="AM22">
            <v>27157</v>
          </cell>
        </row>
        <row r="23">
          <cell r="AH23">
            <v>2101733</v>
          </cell>
          <cell r="AM23">
            <v>2156864</v>
          </cell>
        </row>
        <row r="25">
          <cell r="AH25">
            <v>17281</v>
          </cell>
          <cell r="AM25">
            <v>13239</v>
          </cell>
        </row>
        <row r="26">
          <cell r="AH26">
            <v>232267</v>
          </cell>
          <cell r="AM26">
            <v>268826</v>
          </cell>
        </row>
        <row r="27">
          <cell r="AH27">
            <v>1181049</v>
          </cell>
          <cell r="AM27">
            <v>1195732</v>
          </cell>
        </row>
        <row r="28">
          <cell r="AH28">
            <v>133461</v>
          </cell>
          <cell r="AM28">
            <v>147949</v>
          </cell>
        </row>
        <row r="29">
          <cell r="AH29">
            <v>29970</v>
          </cell>
          <cell r="AM29">
            <v>26280</v>
          </cell>
        </row>
        <row r="30">
          <cell r="AH30">
            <v>56665</v>
          </cell>
          <cell r="AM30">
            <v>60534</v>
          </cell>
        </row>
        <row r="31">
          <cell r="AH31">
            <v>14170</v>
          </cell>
          <cell r="AM31">
            <v>15148</v>
          </cell>
        </row>
        <row r="32">
          <cell r="AH32">
            <v>56842</v>
          </cell>
          <cell r="AM32">
            <v>55099</v>
          </cell>
        </row>
        <row r="33">
          <cell r="AH33">
            <v>71914</v>
          </cell>
          <cell r="AM33">
            <v>63831</v>
          </cell>
        </row>
        <row r="34">
          <cell r="AH34">
            <v>92055</v>
          </cell>
          <cell r="AM34">
            <v>87747</v>
          </cell>
        </row>
        <row r="35">
          <cell r="AH35">
            <v>84677</v>
          </cell>
          <cell r="AM35">
            <v>95573</v>
          </cell>
        </row>
        <row r="36">
          <cell r="AH36">
            <v>115367</v>
          </cell>
          <cell r="AM36">
            <v>112239</v>
          </cell>
        </row>
        <row r="37">
          <cell r="AH37">
            <v>16015</v>
          </cell>
          <cell r="AM37">
            <v>14667</v>
          </cell>
        </row>
        <row r="38">
          <cell r="AH38">
            <v>1723928</v>
          </cell>
          <cell r="AM38">
            <v>1560706</v>
          </cell>
        </row>
        <row r="40">
          <cell r="AH40">
            <v>344005</v>
          </cell>
          <cell r="AM40">
            <v>299455</v>
          </cell>
        </row>
        <row r="41">
          <cell r="AH41">
            <v>155231</v>
          </cell>
          <cell r="AM41">
            <v>154286</v>
          </cell>
        </row>
        <row r="42">
          <cell r="AH42">
            <v>120139</v>
          </cell>
          <cell r="AM42">
            <v>78972</v>
          </cell>
        </row>
        <row r="43">
          <cell r="AH43">
            <v>84529</v>
          </cell>
          <cell r="AM43">
            <v>86180</v>
          </cell>
        </row>
        <row r="44">
          <cell r="AH44">
            <v>256139</v>
          </cell>
          <cell r="AM44">
            <v>203416</v>
          </cell>
        </row>
        <row r="45">
          <cell r="AH45">
            <v>139395</v>
          </cell>
          <cell r="AM45">
            <v>126291</v>
          </cell>
        </row>
        <row r="46">
          <cell r="AH46">
            <v>161378</v>
          </cell>
          <cell r="AM46">
            <v>143103</v>
          </cell>
        </row>
        <row r="47">
          <cell r="AH47">
            <v>45732</v>
          </cell>
          <cell r="AM47">
            <v>50413</v>
          </cell>
        </row>
        <row r="48">
          <cell r="AH48">
            <v>16449</v>
          </cell>
          <cell r="AM48">
            <v>17308</v>
          </cell>
        </row>
        <row r="49">
          <cell r="AH49">
            <v>248106</v>
          </cell>
          <cell r="AM49">
            <v>253633</v>
          </cell>
        </row>
        <row r="50">
          <cell r="AH50">
            <v>20677</v>
          </cell>
          <cell r="AM50">
            <v>19939</v>
          </cell>
        </row>
        <row r="51">
          <cell r="AH51">
            <v>132148</v>
          </cell>
          <cell r="AM51">
            <v>127710</v>
          </cell>
        </row>
        <row r="52">
          <cell r="AH52">
            <v>1033579</v>
          </cell>
          <cell r="AM52">
            <v>1017847</v>
          </cell>
        </row>
        <row r="54">
          <cell r="AH54">
            <v>71672</v>
          </cell>
          <cell r="AM54">
            <v>64501</v>
          </cell>
        </row>
        <row r="55">
          <cell r="AH55">
            <v>27627</v>
          </cell>
          <cell r="AM55">
            <v>29004</v>
          </cell>
        </row>
        <row r="56">
          <cell r="AH56">
            <v>157831</v>
          </cell>
          <cell r="AM56">
            <v>145034</v>
          </cell>
        </row>
        <row r="57">
          <cell r="AH57">
            <v>42170</v>
          </cell>
          <cell r="AM57">
            <v>94019</v>
          </cell>
        </row>
        <row r="58">
          <cell r="AH58">
            <v>159427</v>
          </cell>
          <cell r="AM58">
            <v>139921</v>
          </cell>
        </row>
        <row r="59">
          <cell r="AH59">
            <v>349804</v>
          </cell>
          <cell r="AM59">
            <v>324927</v>
          </cell>
        </row>
        <row r="60">
          <cell r="AH60">
            <v>191794</v>
          </cell>
          <cell r="AM60">
            <v>191674</v>
          </cell>
        </row>
        <row r="61">
          <cell r="AH61">
            <v>21443</v>
          </cell>
          <cell r="AM61">
            <v>17501</v>
          </cell>
        </row>
        <row r="62">
          <cell r="AH62">
            <v>11811</v>
          </cell>
          <cell r="AM62">
            <v>11266</v>
          </cell>
        </row>
        <row r="63">
          <cell r="AH63">
            <v>27272</v>
          </cell>
          <cell r="AM63">
            <v>34371</v>
          </cell>
        </row>
      </sheetData>
      <sheetData sheetId="46">
        <row r="4">
          <cell r="AL4">
            <v>4477393</v>
          </cell>
        </row>
      </sheetData>
      <sheetData sheetId="47">
        <row r="4">
          <cell r="AL4">
            <v>6265423</v>
          </cell>
        </row>
      </sheetData>
      <sheetData sheetId="48">
        <row r="4">
          <cell r="AJ4">
            <v>6236844</v>
          </cell>
        </row>
      </sheetData>
      <sheetData sheetId="49">
        <row r="4">
          <cell r="AJ4">
            <v>1254336</v>
          </cell>
        </row>
      </sheetData>
      <sheetData sheetId="50">
        <row r="4">
          <cell r="AL4">
            <v>4411243</v>
          </cell>
        </row>
      </sheetData>
      <sheetData sheetId="51">
        <row r="4">
          <cell r="AJ4">
            <v>3079937</v>
          </cell>
        </row>
      </sheetData>
      <sheetData sheetId="52">
        <row r="4">
          <cell r="AK4">
            <v>17363509</v>
          </cell>
        </row>
      </sheetData>
      <sheetData sheetId="53"/>
      <sheetData sheetId="54"/>
      <sheetData sheetId="55"/>
      <sheetData sheetId="56">
        <row r="4">
          <cell r="AK4">
            <v>2252826</v>
          </cell>
        </row>
      </sheetData>
      <sheetData sheetId="57">
        <row r="4">
          <cell r="AK4">
            <v>820751</v>
          </cell>
        </row>
      </sheetData>
      <sheetData sheetId="58">
        <row r="4">
          <cell r="AK4">
            <v>1432075</v>
          </cell>
        </row>
      </sheetData>
      <sheetData sheetId="59">
        <row r="4">
          <cell r="AK4">
            <v>3573010</v>
          </cell>
        </row>
      </sheetData>
      <sheetData sheetId="60">
        <row r="4">
          <cell r="AK4">
            <v>1455728</v>
          </cell>
        </row>
      </sheetData>
      <sheetData sheetId="61">
        <row r="4">
          <cell r="AK4">
            <v>2117282</v>
          </cell>
        </row>
      </sheetData>
      <sheetData sheetId="62"/>
      <sheetData sheetId="63"/>
      <sheetData sheetId="64"/>
      <sheetData sheetId="65">
        <row r="4">
          <cell r="AF4">
            <v>1339118</v>
          </cell>
          <cell r="AK4">
            <v>1422300</v>
          </cell>
        </row>
        <row r="5">
          <cell r="AF5">
            <v>310358</v>
          </cell>
          <cell r="AK5">
            <v>355311</v>
          </cell>
        </row>
        <row r="7">
          <cell r="AF7">
            <v>7680</v>
          </cell>
          <cell r="AK7">
            <v>7316</v>
          </cell>
        </row>
        <row r="8">
          <cell r="AF8">
            <v>4259</v>
          </cell>
          <cell r="AK8">
            <v>4253</v>
          </cell>
        </row>
        <row r="9">
          <cell r="AF9">
            <v>2255</v>
          </cell>
          <cell r="AK9">
            <v>2425</v>
          </cell>
        </row>
        <row r="10">
          <cell r="AF10">
            <v>39337</v>
          </cell>
          <cell r="AK10">
            <v>42728</v>
          </cell>
        </row>
        <row r="11">
          <cell r="AF11">
            <v>25549</v>
          </cell>
          <cell r="AK11">
            <v>34014</v>
          </cell>
        </row>
        <row r="12">
          <cell r="AF12">
            <v>4692</v>
          </cell>
          <cell r="AK12">
            <v>5881</v>
          </cell>
        </row>
        <row r="13">
          <cell r="AF13">
            <v>7371</v>
          </cell>
          <cell r="AK13">
            <v>9045</v>
          </cell>
        </row>
        <row r="14">
          <cell r="AF14">
            <v>26187</v>
          </cell>
          <cell r="AK14">
            <v>28993</v>
          </cell>
        </row>
        <row r="15">
          <cell r="AF15">
            <v>2826</v>
          </cell>
          <cell r="AK15">
            <v>3557</v>
          </cell>
        </row>
        <row r="16">
          <cell r="AF16">
            <v>23794</v>
          </cell>
          <cell r="AK16">
            <v>27340</v>
          </cell>
        </row>
        <row r="17">
          <cell r="AF17">
            <v>22660</v>
          </cell>
          <cell r="AK17">
            <v>19649</v>
          </cell>
        </row>
        <row r="18">
          <cell r="AF18">
            <v>5320</v>
          </cell>
          <cell r="AK18">
            <v>5730</v>
          </cell>
        </row>
        <row r="19">
          <cell r="AF19">
            <v>8301</v>
          </cell>
          <cell r="AK19">
            <v>10295</v>
          </cell>
        </row>
        <row r="20">
          <cell r="AF20">
            <v>92659</v>
          </cell>
          <cell r="AK20">
            <v>112304</v>
          </cell>
        </row>
        <row r="21">
          <cell r="AF21">
            <v>35778</v>
          </cell>
          <cell r="AK21">
            <v>40014</v>
          </cell>
        </row>
        <row r="22">
          <cell r="AF22">
            <v>1690</v>
          </cell>
          <cell r="AK22">
            <v>1767</v>
          </cell>
        </row>
        <row r="23">
          <cell r="AF23">
            <v>589017</v>
          </cell>
          <cell r="AK23">
            <v>583973</v>
          </cell>
        </row>
        <row r="25">
          <cell r="AF25">
            <v>5116</v>
          </cell>
          <cell r="AK25">
            <v>3828</v>
          </cell>
        </row>
        <row r="26">
          <cell r="AF26">
            <v>36155</v>
          </cell>
          <cell r="AK26">
            <v>38024</v>
          </cell>
        </row>
        <row r="27">
          <cell r="AF27">
            <v>406279</v>
          </cell>
          <cell r="AK27">
            <v>401013</v>
          </cell>
        </row>
        <row r="28">
          <cell r="AF28">
            <v>14257</v>
          </cell>
          <cell r="AK28">
            <v>16478</v>
          </cell>
        </row>
        <row r="29">
          <cell r="AF29">
            <v>27599</v>
          </cell>
          <cell r="AK29">
            <v>21689</v>
          </cell>
        </row>
        <row r="30">
          <cell r="AF30">
            <v>3107</v>
          </cell>
          <cell r="AK30">
            <v>3318</v>
          </cell>
        </row>
        <row r="31">
          <cell r="AF31">
            <v>4692</v>
          </cell>
          <cell r="AK31">
            <v>4282</v>
          </cell>
        </row>
        <row r="32">
          <cell r="AF32">
            <v>13775</v>
          </cell>
          <cell r="AK32">
            <v>14947</v>
          </cell>
        </row>
        <row r="33">
          <cell r="AF33">
            <v>16266</v>
          </cell>
          <cell r="AK33">
            <v>14230</v>
          </cell>
        </row>
        <row r="34">
          <cell r="AF34">
            <v>16684</v>
          </cell>
          <cell r="AK34">
            <v>16499</v>
          </cell>
        </row>
        <row r="35">
          <cell r="AF35">
            <v>8194</v>
          </cell>
          <cell r="AK35">
            <v>9058</v>
          </cell>
        </row>
        <row r="36">
          <cell r="AF36">
            <v>35927</v>
          </cell>
          <cell r="AK36">
            <v>39815</v>
          </cell>
        </row>
        <row r="37">
          <cell r="AF37">
            <v>966</v>
          </cell>
          <cell r="AK37">
            <v>792</v>
          </cell>
        </row>
        <row r="38">
          <cell r="AF38">
            <v>186961</v>
          </cell>
          <cell r="AK38">
            <v>200566</v>
          </cell>
        </row>
        <row r="40">
          <cell r="AF40">
            <v>51380</v>
          </cell>
          <cell r="AK40">
            <v>53235</v>
          </cell>
        </row>
        <row r="41">
          <cell r="AF41">
            <v>11832</v>
          </cell>
          <cell r="AK41">
            <v>16429</v>
          </cell>
        </row>
        <row r="42">
          <cell r="AF42">
            <v>8923</v>
          </cell>
          <cell r="AK42">
            <v>7500</v>
          </cell>
        </row>
        <row r="43">
          <cell r="AF43">
            <v>8583</v>
          </cell>
          <cell r="AK43">
            <v>8789</v>
          </cell>
        </row>
        <row r="44">
          <cell r="AF44">
            <v>25668</v>
          </cell>
          <cell r="AK44">
            <v>26676</v>
          </cell>
        </row>
        <row r="45">
          <cell r="AF45">
            <v>21506</v>
          </cell>
          <cell r="AK45">
            <v>22483</v>
          </cell>
        </row>
        <row r="46">
          <cell r="AF46">
            <v>14411</v>
          </cell>
          <cell r="AK46">
            <v>14771</v>
          </cell>
        </row>
        <row r="47">
          <cell r="AF47">
            <v>4643</v>
          </cell>
          <cell r="AK47">
            <v>5348</v>
          </cell>
        </row>
        <row r="48">
          <cell r="AF48">
            <v>2837</v>
          </cell>
          <cell r="AK48">
            <v>2948</v>
          </cell>
        </row>
        <row r="49">
          <cell r="AF49">
            <v>17945</v>
          </cell>
          <cell r="AK49">
            <v>22363</v>
          </cell>
        </row>
        <row r="50">
          <cell r="AF50">
            <v>3787</v>
          </cell>
          <cell r="AK50">
            <v>3531</v>
          </cell>
        </row>
        <row r="51">
          <cell r="AF51">
            <v>15446</v>
          </cell>
          <cell r="AK51">
            <v>16493</v>
          </cell>
        </row>
        <row r="52">
          <cell r="AF52">
            <v>246870</v>
          </cell>
          <cell r="AK52">
            <v>275456</v>
          </cell>
        </row>
        <row r="54">
          <cell r="AF54">
            <v>10059</v>
          </cell>
          <cell r="AK54">
            <v>11472</v>
          </cell>
        </row>
        <row r="55">
          <cell r="AF55">
            <v>2127</v>
          </cell>
          <cell r="AK55">
            <v>2352</v>
          </cell>
        </row>
        <row r="56">
          <cell r="AF56">
            <v>36702</v>
          </cell>
          <cell r="AK56">
            <v>41177</v>
          </cell>
        </row>
        <row r="57">
          <cell r="AF57">
            <v>2974</v>
          </cell>
          <cell r="AK57">
            <v>5402</v>
          </cell>
        </row>
        <row r="58">
          <cell r="AF58">
            <v>37273</v>
          </cell>
          <cell r="AK58">
            <v>40874</v>
          </cell>
        </row>
        <row r="59">
          <cell r="AF59">
            <v>115924</v>
          </cell>
          <cell r="AK59">
            <v>126255</v>
          </cell>
        </row>
        <row r="60">
          <cell r="AF60">
            <v>36858</v>
          </cell>
          <cell r="AK60">
            <v>42648</v>
          </cell>
        </row>
        <row r="61">
          <cell r="AF61">
            <v>3686</v>
          </cell>
          <cell r="AK61">
            <v>3978</v>
          </cell>
        </row>
        <row r="62">
          <cell r="AF62">
            <v>1267</v>
          </cell>
          <cell r="AK62">
            <v>1298</v>
          </cell>
        </row>
        <row r="63">
          <cell r="AF63">
            <v>5912</v>
          </cell>
          <cell r="AK63">
            <v>6994</v>
          </cell>
        </row>
      </sheetData>
      <sheetData sheetId="66">
        <row r="4">
          <cell r="AI4">
            <v>291325</v>
          </cell>
          <cell r="AN4">
            <v>287100</v>
          </cell>
        </row>
        <row r="5">
          <cell r="AI5">
            <v>266881</v>
          </cell>
          <cell r="AN5">
            <v>263727</v>
          </cell>
        </row>
        <row r="7">
          <cell r="AI7">
            <v>39792</v>
          </cell>
          <cell r="AN7">
            <v>36172</v>
          </cell>
        </row>
        <row r="8">
          <cell r="AI8">
            <v>4382</v>
          </cell>
          <cell r="AN8">
            <v>4246</v>
          </cell>
        </row>
        <row r="9">
          <cell r="AI9">
            <v>4397</v>
          </cell>
          <cell r="AN9">
            <v>4768</v>
          </cell>
        </row>
        <row r="10">
          <cell r="AI10">
            <v>16742</v>
          </cell>
          <cell r="AN10">
            <v>16709</v>
          </cell>
        </row>
        <row r="11">
          <cell r="AI11">
            <v>20700</v>
          </cell>
          <cell r="AN11">
            <v>22010</v>
          </cell>
        </row>
        <row r="12">
          <cell r="AI12">
            <v>1895</v>
          </cell>
          <cell r="AN12">
            <v>2380</v>
          </cell>
        </row>
        <row r="13">
          <cell r="AI13">
            <v>20065</v>
          </cell>
          <cell r="AN13">
            <v>22832</v>
          </cell>
        </row>
        <row r="14">
          <cell r="AI14">
            <v>20805</v>
          </cell>
          <cell r="AN14">
            <v>19544</v>
          </cell>
        </row>
        <row r="15">
          <cell r="AI15">
            <v>19277</v>
          </cell>
          <cell r="AN15">
            <v>15952</v>
          </cell>
        </row>
        <row r="16">
          <cell r="AI16">
            <v>37552</v>
          </cell>
          <cell r="AN16">
            <v>39125</v>
          </cell>
        </row>
        <row r="17">
          <cell r="AI17">
            <v>2482</v>
          </cell>
          <cell r="AN17">
            <v>2190</v>
          </cell>
        </row>
        <row r="18">
          <cell r="AI18">
            <v>11421</v>
          </cell>
          <cell r="AN18">
            <v>9189</v>
          </cell>
        </row>
        <row r="19">
          <cell r="AI19">
            <v>12869</v>
          </cell>
          <cell r="AN19">
            <v>12033</v>
          </cell>
        </row>
        <row r="20">
          <cell r="AI20">
            <v>32571</v>
          </cell>
          <cell r="AN20">
            <v>35236</v>
          </cell>
        </row>
        <row r="21">
          <cell r="AI21">
            <v>17484</v>
          </cell>
          <cell r="AN21">
            <v>15980</v>
          </cell>
        </row>
        <row r="22">
          <cell r="AI22">
            <v>4447</v>
          </cell>
          <cell r="AN22">
            <v>5361</v>
          </cell>
        </row>
        <row r="23">
          <cell r="AI23">
            <v>0</v>
          </cell>
          <cell r="AN23">
            <v>0</v>
          </cell>
        </row>
        <row r="38">
          <cell r="AI38">
            <v>6535</v>
          </cell>
          <cell r="AN38">
            <v>6665</v>
          </cell>
        </row>
        <row r="46">
          <cell r="AI46">
            <v>4397</v>
          </cell>
          <cell r="AN46">
            <v>4066</v>
          </cell>
        </row>
        <row r="49">
          <cell r="AI49">
            <v>2138</v>
          </cell>
          <cell r="AN49">
            <v>2599</v>
          </cell>
        </row>
        <row r="52">
          <cell r="AI52">
            <v>2841</v>
          </cell>
          <cell r="AN52">
            <v>2857</v>
          </cell>
        </row>
        <row r="60">
          <cell r="AI60">
            <v>2841</v>
          </cell>
          <cell r="AN60">
            <v>2857</v>
          </cell>
        </row>
        <row r="63">
          <cell r="AI63">
            <v>15068</v>
          </cell>
          <cell r="AN63">
            <v>13851</v>
          </cell>
        </row>
      </sheetData>
      <sheetData sheetId="67">
        <row r="4">
          <cell r="B4">
            <v>184585</v>
          </cell>
        </row>
      </sheetData>
      <sheetData sheetId="68">
        <row r="4">
          <cell r="AI4">
            <v>674510</v>
          </cell>
          <cell r="AN4">
            <v>518913</v>
          </cell>
        </row>
        <row r="5">
          <cell r="AI5">
            <v>503527</v>
          </cell>
          <cell r="AN5">
            <v>429413</v>
          </cell>
        </row>
        <row r="7">
          <cell r="AI7">
            <v>41573</v>
          </cell>
          <cell r="AN7">
            <v>33558</v>
          </cell>
        </row>
        <row r="8">
          <cell r="AI8">
            <v>7968</v>
          </cell>
          <cell r="AN8">
            <v>7378</v>
          </cell>
        </row>
        <row r="9">
          <cell r="AI9">
            <v>4732</v>
          </cell>
          <cell r="AN9">
            <v>5172</v>
          </cell>
        </row>
        <row r="10">
          <cell r="AI10">
            <v>48403</v>
          </cell>
          <cell r="AN10">
            <v>45038</v>
          </cell>
        </row>
        <row r="11">
          <cell r="AI11">
            <v>84735</v>
          </cell>
          <cell r="AN11">
            <v>63506</v>
          </cell>
        </row>
        <row r="12">
          <cell r="AI12">
            <v>2157</v>
          </cell>
          <cell r="AN12">
            <v>2380</v>
          </cell>
        </row>
        <row r="13">
          <cell r="AI13">
            <v>30034</v>
          </cell>
          <cell r="AN13">
            <v>26293</v>
          </cell>
        </row>
        <row r="14">
          <cell r="AI14">
            <v>48218</v>
          </cell>
          <cell r="AN14">
            <v>42251</v>
          </cell>
        </row>
        <row r="15">
          <cell r="AI15">
            <v>40064</v>
          </cell>
          <cell r="AN15">
            <v>39731</v>
          </cell>
        </row>
        <row r="16">
          <cell r="AI16">
            <v>63758</v>
          </cell>
          <cell r="AN16">
            <v>58409</v>
          </cell>
        </row>
        <row r="17">
          <cell r="AI17">
            <v>2482</v>
          </cell>
          <cell r="AN17">
            <v>2190</v>
          </cell>
        </row>
        <row r="18">
          <cell r="AI18">
            <v>30840</v>
          </cell>
          <cell r="AN18">
            <v>18091</v>
          </cell>
        </row>
        <row r="19">
          <cell r="AI19">
            <v>33565</v>
          </cell>
          <cell r="AN19">
            <v>27941</v>
          </cell>
        </row>
        <row r="20">
          <cell r="AI20">
            <v>34007</v>
          </cell>
          <cell r="AN20">
            <v>29073</v>
          </cell>
        </row>
        <row r="21">
          <cell r="AI21">
            <v>30991</v>
          </cell>
          <cell r="AN21">
            <v>28402</v>
          </cell>
        </row>
        <row r="23">
          <cell r="AI23">
            <v>10363</v>
          </cell>
          <cell r="AN23">
            <v>290</v>
          </cell>
        </row>
        <row r="27">
          <cell r="AI27">
            <v>10177</v>
          </cell>
          <cell r="AN27">
            <v>290</v>
          </cell>
        </row>
        <row r="36">
          <cell r="AI36">
            <v>186</v>
          </cell>
        </row>
        <row r="38">
          <cell r="AI38">
            <v>71536</v>
          </cell>
          <cell r="AN38">
            <v>40210</v>
          </cell>
        </row>
        <row r="40">
          <cell r="AI40">
            <v>35491</v>
          </cell>
          <cell r="AN40">
            <v>16896</v>
          </cell>
        </row>
        <row r="41">
          <cell r="AI41">
            <v>2381</v>
          </cell>
          <cell r="AN41">
            <v>705</v>
          </cell>
        </row>
        <row r="44">
          <cell r="AI44">
            <v>18467</v>
          </cell>
          <cell r="AN44">
            <v>14482</v>
          </cell>
        </row>
        <row r="45">
          <cell r="AI45">
            <v>169</v>
          </cell>
        </row>
        <row r="46">
          <cell r="AI46">
            <v>4546</v>
          </cell>
          <cell r="AN46">
            <v>2416</v>
          </cell>
        </row>
        <row r="49">
          <cell r="AI49">
            <v>8652</v>
          </cell>
          <cell r="AN49">
            <v>5711</v>
          </cell>
        </row>
        <row r="51">
          <cell r="AI51">
            <v>1830</v>
          </cell>
        </row>
        <row r="52">
          <cell r="AI52">
            <v>69421</v>
          </cell>
          <cell r="AN52">
            <v>32256</v>
          </cell>
        </row>
        <row r="54">
          <cell r="AI54">
            <v>19</v>
          </cell>
        </row>
        <row r="56">
          <cell r="AI56">
            <v>4125</v>
          </cell>
          <cell r="AN56">
            <v>1674</v>
          </cell>
        </row>
        <row r="58">
          <cell r="AI58">
            <v>17159</v>
          </cell>
          <cell r="AN58">
            <v>13660</v>
          </cell>
        </row>
        <row r="59">
          <cell r="AI59">
            <v>17151</v>
          </cell>
          <cell r="AN59">
            <v>8704</v>
          </cell>
        </row>
        <row r="60">
          <cell r="AI60">
            <v>30967</v>
          </cell>
          <cell r="AN60">
            <v>8218</v>
          </cell>
        </row>
        <row r="63">
          <cell r="AI63">
            <v>19663</v>
          </cell>
          <cell r="AN63">
            <v>16744</v>
          </cell>
        </row>
      </sheetData>
      <sheetData sheetId="69">
        <row r="4">
          <cell r="AK4">
            <v>368355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ALL"/>
      <sheetName val="All Women"/>
      <sheetName val="Public Women"/>
      <sheetName val="All 2yr"/>
      <sheetName val="2yr Women"/>
      <sheetName val="All Undergrad "/>
      <sheetName val="Undergrad Women"/>
      <sheetName val="All Grad-Prof"/>
      <sheetName val="Grad-Prof Women"/>
    </sheetNames>
    <sheetDataSet>
      <sheetData sheetId="0">
        <row r="9">
          <cell r="E9">
            <v>-1.6284370073875152</v>
          </cell>
        </row>
        <row r="10">
          <cell r="E10">
            <v>1.0215164842405435</v>
          </cell>
        </row>
        <row r="12">
          <cell r="E12">
            <v>-4.4142253399649247</v>
          </cell>
        </row>
        <row r="13">
          <cell r="E13">
            <v>-5.4406060421920417</v>
          </cell>
        </row>
        <row r="14">
          <cell r="E14">
            <v>3.0227260098905373</v>
          </cell>
        </row>
        <row r="15">
          <cell r="E15">
            <v>-2.7681332561771606</v>
          </cell>
        </row>
        <row r="16">
          <cell r="E16">
            <v>6.0031450661774342</v>
          </cell>
        </row>
        <row r="17">
          <cell r="E17">
            <v>0.22429284525790349</v>
          </cell>
        </row>
        <row r="18">
          <cell r="E18">
            <v>1.9643629028384804</v>
          </cell>
        </row>
        <row r="19">
          <cell r="E19">
            <v>-3.0838010544986272</v>
          </cell>
        </row>
        <row r="20">
          <cell r="E20">
            <v>-1.6894977168949772</v>
          </cell>
        </row>
        <row r="21">
          <cell r="E21">
            <v>0.91031046377922575</v>
          </cell>
        </row>
        <row r="22">
          <cell r="E22">
            <v>-7.7052882348561935</v>
          </cell>
        </row>
        <row r="23">
          <cell r="E23">
            <v>-4.4175876918154309</v>
          </cell>
        </row>
        <row r="24">
          <cell r="E24">
            <v>1.8407618560926664</v>
          </cell>
        </row>
        <row r="25">
          <cell r="E25">
            <v>8.8693944890948302</v>
          </cell>
        </row>
        <row r="26">
          <cell r="E26">
            <v>-2.8678376218732247</v>
          </cell>
        </row>
        <row r="27">
          <cell r="E27">
            <v>-4.6862847944437407</v>
          </cell>
        </row>
        <row r="28">
          <cell r="E28">
            <v>-1.4244770744659636E-2</v>
          </cell>
        </row>
        <row r="30">
          <cell r="E30">
            <v>-29.853596435391474</v>
          </cell>
        </row>
        <row r="31">
          <cell r="E31">
            <v>-7.5062957007190745</v>
          </cell>
        </row>
        <row r="32">
          <cell r="E32">
            <v>0.3416637117066102</v>
          </cell>
        </row>
        <row r="33">
          <cell r="E33">
            <v>14.560043222613702</v>
          </cell>
        </row>
        <row r="34">
          <cell r="E34">
            <v>-13.181283799670821</v>
          </cell>
        </row>
        <row r="35">
          <cell r="E35">
            <v>5.0936855631593101</v>
          </cell>
        </row>
        <row r="36">
          <cell r="E36">
            <v>-5.1843317972350231</v>
          </cell>
        </row>
        <row r="37">
          <cell r="E37">
            <v>3.9619887396109505</v>
          </cell>
        </row>
        <row r="38">
          <cell r="E38">
            <v>-13.031937254525145</v>
          </cell>
        </row>
        <row r="39">
          <cell r="E39">
            <v>-6.6589698707683134</v>
          </cell>
        </row>
        <row r="40">
          <cell r="E40">
            <v>21.512418482031357</v>
          </cell>
        </row>
        <row r="41">
          <cell r="E41">
            <v>1.7378591850074092</v>
          </cell>
        </row>
        <row r="42">
          <cell r="E42">
            <v>-5.0902585786306718</v>
          </cell>
        </row>
        <row r="43">
          <cell r="E43">
            <v>-8.6681151227147666</v>
          </cell>
        </row>
        <row r="45">
          <cell r="E45">
            <v>-9.3343377769043485</v>
          </cell>
        </row>
        <row r="46">
          <cell r="E46">
            <v>-1.3726881259177377</v>
          </cell>
        </row>
        <row r="47">
          <cell r="E47">
            <v>-27.633034287821062</v>
          </cell>
        </row>
        <row r="48">
          <cell r="E48">
            <v>-4.8442314275932903</v>
          </cell>
        </row>
        <row r="49">
          <cell r="E49">
            <v>-15.058239918665697</v>
          </cell>
        </row>
        <row r="50">
          <cell r="E50">
            <v>-6.6179941305641625</v>
          </cell>
        </row>
        <row r="51">
          <cell r="E51">
            <v>-11.854167280192851</v>
          </cell>
        </row>
        <row r="52">
          <cell r="E52">
            <v>1.0256952521941418</v>
          </cell>
        </row>
        <row r="53">
          <cell r="E53">
            <v>-0.20815074496056091</v>
          </cell>
        </row>
        <row r="54">
          <cell r="E54">
            <v>-2.5713134653216692</v>
          </cell>
        </row>
        <row r="55">
          <cell r="E55">
            <v>-5.1710395217535705</v>
          </cell>
        </row>
        <row r="56">
          <cell r="E56">
            <v>-7.074574549654959</v>
          </cell>
        </row>
        <row r="57">
          <cell r="E57">
            <v>-0.76218175630209806</v>
          </cell>
        </row>
        <row r="59">
          <cell r="E59">
            <v>-1.620171485683225</v>
          </cell>
        </row>
        <row r="60">
          <cell r="E60">
            <v>-0.63640220619431476</v>
          </cell>
        </row>
        <row r="61">
          <cell r="E61">
            <v>-2.5844419923244017</v>
          </cell>
        </row>
        <row r="62">
          <cell r="E62">
            <v>68.807648502542548</v>
          </cell>
        </row>
        <row r="63">
          <cell r="E63">
            <v>-4.9058590623815341</v>
          </cell>
        </row>
        <row r="64">
          <cell r="E64">
            <v>-2.8263625560493604</v>
          </cell>
        </row>
        <row r="65">
          <cell r="E65">
            <v>-3.2262813843465974</v>
          </cell>
        </row>
        <row r="66">
          <cell r="E66">
            <v>-5.4986614541282455</v>
          </cell>
        </row>
        <row r="67">
          <cell r="E67">
            <v>-3.0265304370224091</v>
          </cell>
        </row>
        <row r="68">
          <cell r="E68">
            <v>13.670909771621115</v>
          </cell>
        </row>
      </sheetData>
      <sheetData sheetId="1"/>
      <sheetData sheetId="2">
        <row r="4">
          <cell r="AH4">
            <v>11175747</v>
          </cell>
          <cell r="AM4">
            <v>10993757</v>
          </cell>
        </row>
        <row r="5">
          <cell r="AH5">
            <v>3915649</v>
          </cell>
          <cell r="AM5">
            <v>3955648</v>
          </cell>
        </row>
        <row r="7">
          <cell r="AH7">
            <v>173915</v>
          </cell>
          <cell r="AM7">
            <v>166238</v>
          </cell>
        </row>
        <row r="8">
          <cell r="AH8">
            <v>98739</v>
          </cell>
          <cell r="AM8">
            <v>93367</v>
          </cell>
        </row>
        <row r="9">
          <cell r="AH9">
            <v>35994</v>
          </cell>
          <cell r="AM9">
            <v>37082</v>
          </cell>
        </row>
        <row r="10">
          <cell r="AH10">
            <v>642852</v>
          </cell>
          <cell r="AM10">
            <v>625057</v>
          </cell>
        </row>
        <row r="11">
          <cell r="AH11">
            <v>305240</v>
          </cell>
          <cell r="AM11">
            <v>323564</v>
          </cell>
        </row>
        <row r="12">
          <cell r="AH12">
            <v>150250</v>
          </cell>
          <cell r="AM12">
            <v>150587</v>
          </cell>
        </row>
        <row r="13">
          <cell r="AH13">
            <v>145747</v>
          </cell>
          <cell r="AM13">
            <v>148610</v>
          </cell>
        </row>
        <row r="14">
          <cell r="AH14">
            <v>205785</v>
          </cell>
          <cell r="AM14">
            <v>199439</v>
          </cell>
        </row>
        <row r="15">
          <cell r="AH15">
            <v>102930</v>
          </cell>
          <cell r="AM15">
            <v>101191</v>
          </cell>
        </row>
        <row r="16">
          <cell r="AH16">
            <v>333952</v>
          </cell>
          <cell r="AM16">
            <v>336992</v>
          </cell>
        </row>
        <row r="17">
          <cell r="AH17">
            <v>120891</v>
          </cell>
          <cell r="AM17">
            <v>111576</v>
          </cell>
        </row>
        <row r="18">
          <cell r="AH18">
            <v>150014</v>
          </cell>
          <cell r="AM18">
            <v>143387</v>
          </cell>
        </row>
        <row r="19">
          <cell r="AH19">
            <v>187857</v>
          </cell>
          <cell r="AM19">
            <v>191315</v>
          </cell>
        </row>
        <row r="20">
          <cell r="AH20">
            <v>877061</v>
          </cell>
          <cell r="AM20">
            <v>954851</v>
          </cell>
        </row>
        <row r="21">
          <cell r="AH21">
            <v>329133</v>
          </cell>
          <cell r="AM21">
            <v>319694</v>
          </cell>
        </row>
        <row r="22">
          <cell r="AH22">
            <v>55289</v>
          </cell>
          <cell r="AM22">
            <v>52698</v>
          </cell>
        </row>
        <row r="23">
          <cell r="AH23">
            <v>2808048</v>
          </cell>
          <cell r="AM23">
            <v>2807648</v>
          </cell>
        </row>
        <row r="24">
          <cell r="AH24">
            <v>25.126266727405337</v>
          </cell>
          <cell r="AM24">
            <v>25.538567024903315</v>
          </cell>
        </row>
        <row r="25">
          <cell r="AH25">
            <v>20423</v>
          </cell>
          <cell r="AM25">
            <v>14326</v>
          </cell>
        </row>
        <row r="26">
          <cell r="AH26">
            <v>395508</v>
          </cell>
          <cell r="AM26">
            <v>365820</v>
          </cell>
        </row>
        <row r="27">
          <cell r="AH27">
            <v>1469281</v>
          </cell>
          <cell r="AM27">
            <v>1474301</v>
          </cell>
        </row>
        <row r="28">
          <cell r="AH28">
            <v>173983</v>
          </cell>
          <cell r="AM28">
            <v>199315</v>
          </cell>
        </row>
        <row r="29">
          <cell r="AH29">
            <v>42530</v>
          </cell>
          <cell r="AM29">
            <v>36924</v>
          </cell>
        </row>
        <row r="30">
          <cell r="AH30">
            <v>66926</v>
          </cell>
          <cell r="AM30">
            <v>70335</v>
          </cell>
        </row>
        <row r="31">
          <cell r="AH31">
            <v>27776</v>
          </cell>
          <cell r="AM31">
            <v>26336</v>
          </cell>
        </row>
        <row r="32">
          <cell r="AH32">
            <v>67138</v>
          </cell>
          <cell r="AM32">
            <v>69798</v>
          </cell>
        </row>
        <row r="33">
          <cell r="AH33">
            <v>83257</v>
          </cell>
          <cell r="AM33">
            <v>72407</v>
          </cell>
        </row>
        <row r="34">
          <cell r="AH34">
            <v>134255</v>
          </cell>
          <cell r="AM34">
            <v>125315</v>
          </cell>
        </row>
        <row r="35">
          <cell r="AH35">
            <v>108105</v>
          </cell>
          <cell r="AM35">
            <v>131361</v>
          </cell>
        </row>
        <row r="36">
          <cell r="AH36">
            <v>200419</v>
          </cell>
          <cell r="AM36">
            <v>203902</v>
          </cell>
        </row>
        <row r="37">
          <cell r="AH37">
            <v>18447</v>
          </cell>
          <cell r="AM37">
            <v>17508</v>
          </cell>
        </row>
        <row r="38">
          <cell r="AH38">
            <v>2471137</v>
          </cell>
          <cell r="AM38">
            <v>2256936</v>
          </cell>
        </row>
        <row r="39">
          <cell r="AH39">
            <v>22.111604709734394</v>
          </cell>
          <cell r="AM39">
            <v>20.529251283251028</v>
          </cell>
        </row>
        <row r="40">
          <cell r="AH40">
            <v>457965</v>
          </cell>
          <cell r="AM40">
            <v>415217</v>
          </cell>
        </row>
        <row r="41">
          <cell r="AH41">
            <v>242444</v>
          </cell>
          <cell r="AM41">
            <v>239116</v>
          </cell>
        </row>
        <row r="42">
          <cell r="AH42">
            <v>162740</v>
          </cell>
          <cell r="AM42">
            <v>117770</v>
          </cell>
        </row>
        <row r="43">
          <cell r="AH43">
            <v>116840</v>
          </cell>
          <cell r="AM43">
            <v>111180</v>
          </cell>
        </row>
        <row r="44">
          <cell r="AH44">
            <v>342291</v>
          </cell>
          <cell r="AM44">
            <v>290748</v>
          </cell>
        </row>
        <row r="45">
          <cell r="AH45">
            <v>194908</v>
          </cell>
          <cell r="AM45">
            <v>182009</v>
          </cell>
        </row>
        <row r="46">
          <cell r="AH46">
            <v>237697</v>
          </cell>
          <cell r="AM46">
            <v>209520</v>
          </cell>
        </row>
        <row r="47">
          <cell r="AH47">
            <v>75656</v>
          </cell>
          <cell r="AM47">
            <v>76432</v>
          </cell>
        </row>
        <row r="48">
          <cell r="AH48">
            <v>27384</v>
          </cell>
          <cell r="AM48">
            <v>27327</v>
          </cell>
        </row>
        <row r="49">
          <cell r="AH49">
            <v>382256</v>
          </cell>
          <cell r="AM49">
            <v>372427</v>
          </cell>
        </row>
        <row r="50">
          <cell r="AH50">
            <v>30110</v>
          </cell>
          <cell r="AM50">
            <v>28553</v>
          </cell>
        </row>
        <row r="51">
          <cell r="AH51">
            <v>200846</v>
          </cell>
          <cell r="AM51">
            <v>186637</v>
          </cell>
        </row>
        <row r="52">
          <cell r="AH52">
            <v>1927493</v>
          </cell>
          <cell r="AM52">
            <v>1912802</v>
          </cell>
        </row>
        <row r="53">
          <cell r="AH53">
            <v>17.247106613991889</v>
          </cell>
          <cell r="AM53">
            <v>17.398983805081375</v>
          </cell>
        </row>
        <row r="54">
          <cell r="AH54">
            <v>114062</v>
          </cell>
          <cell r="AM54">
            <v>112214</v>
          </cell>
        </row>
        <row r="55">
          <cell r="AH55">
            <v>42426</v>
          </cell>
          <cell r="AM55">
            <v>42156</v>
          </cell>
        </row>
        <row r="56">
          <cell r="AH56">
            <v>288186</v>
          </cell>
          <cell r="AM56">
            <v>280738</v>
          </cell>
        </row>
        <row r="57">
          <cell r="AH57">
            <v>62339</v>
          </cell>
          <cell r="AM57">
            <v>105233</v>
          </cell>
        </row>
        <row r="58">
          <cell r="AH58">
            <v>237410</v>
          </cell>
          <cell r="AM58">
            <v>225763</v>
          </cell>
        </row>
        <row r="59">
          <cell r="AH59">
            <v>705182</v>
          </cell>
          <cell r="AM59">
            <v>685251</v>
          </cell>
        </row>
        <row r="60">
          <cell r="AH60">
            <v>407528</v>
          </cell>
          <cell r="AM60">
            <v>394380</v>
          </cell>
        </row>
        <row r="61">
          <cell r="AH61">
            <v>47066</v>
          </cell>
          <cell r="AM61">
            <v>44478</v>
          </cell>
        </row>
        <row r="62">
          <cell r="AH62">
            <v>23294</v>
          </cell>
          <cell r="AM62">
            <v>22589</v>
          </cell>
        </row>
        <row r="63">
          <cell r="AH63">
            <v>53420</v>
          </cell>
          <cell r="AM63">
            <v>60723</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Men"/>
      <sheetName val="ALL"/>
      <sheetName val="Public Men"/>
      <sheetName val="All 2yr"/>
      <sheetName val="2yr Men"/>
      <sheetName val="All Undergrad "/>
      <sheetName val="Undergrad Men"/>
      <sheetName val="All Grad-Prof"/>
      <sheetName val="Grad-Prof Men"/>
    </sheetNames>
    <sheetDataSet>
      <sheetData sheetId="0">
        <row r="9">
          <cell r="E9">
            <v>-5.0800932454067045</v>
          </cell>
        </row>
        <row r="10">
          <cell r="E10">
            <v>-2.5753806679595033</v>
          </cell>
        </row>
        <row r="12">
          <cell r="E12">
            <v>-11.583900909902145</v>
          </cell>
        </row>
        <row r="13">
          <cell r="E13">
            <v>-9.050993901061668</v>
          </cell>
        </row>
        <row r="14">
          <cell r="E14">
            <v>-6.0433248543529992</v>
          </cell>
        </row>
        <row r="15">
          <cell r="E15">
            <v>-5.8952644313861047</v>
          </cell>
        </row>
        <row r="16">
          <cell r="E16">
            <v>4.5527954369358019</v>
          </cell>
        </row>
        <row r="17">
          <cell r="E17">
            <v>1.3109114889673119</v>
          </cell>
        </row>
        <row r="18">
          <cell r="E18">
            <v>-5.0413709814254775</v>
          </cell>
        </row>
        <row r="19">
          <cell r="E19">
            <v>-2.7144394663729883</v>
          </cell>
        </row>
        <row r="20">
          <cell r="E20">
            <v>-2.9794389215021093</v>
          </cell>
        </row>
        <row r="21">
          <cell r="E21">
            <v>-1.9682921560571471</v>
          </cell>
        </row>
        <row r="22">
          <cell r="E22">
            <v>-14.162908382561563</v>
          </cell>
        </row>
        <row r="23">
          <cell r="E23">
            <v>-6.1463461262725225</v>
          </cell>
        </row>
        <row r="24">
          <cell r="E24">
            <v>-5.1219019882062895</v>
          </cell>
        </row>
        <row r="25">
          <cell r="E25">
            <v>3.4988155972647448</v>
          </cell>
        </row>
        <row r="26">
          <cell r="E26">
            <v>-4.584865842628882</v>
          </cell>
        </row>
        <row r="27">
          <cell r="E27">
            <v>-10.451338639652677</v>
          </cell>
        </row>
        <row r="28">
          <cell r="E28">
            <v>-4.1308045239062228</v>
          </cell>
        </row>
        <row r="30">
          <cell r="E30">
            <v>-35.094909404659191</v>
          </cell>
        </row>
        <row r="31">
          <cell r="E31">
            <v>-9.9644753279200504</v>
          </cell>
        </row>
        <row r="32">
          <cell r="E32">
            <v>-2.5384497210490298</v>
          </cell>
        </row>
        <row r="33">
          <cell r="E33">
            <v>5.433799725272829</v>
          </cell>
        </row>
        <row r="34">
          <cell r="E34">
            <v>-24.1000807102502</v>
          </cell>
        </row>
        <row r="35">
          <cell r="E35">
            <v>-0.76498741038307039</v>
          </cell>
        </row>
        <row r="36">
          <cell r="E36">
            <v>-10.080278076636597</v>
          </cell>
        </row>
        <row r="37">
          <cell r="E37">
            <v>-4.0217412180459791</v>
          </cell>
        </row>
        <row r="38">
          <cell r="E38">
            <v>-21.559319881249106</v>
          </cell>
        </row>
        <row r="39">
          <cell r="E39">
            <v>-9.9404638220600052</v>
          </cell>
        </row>
        <row r="40">
          <cell r="E40">
            <v>4.6527272224628398</v>
          </cell>
        </row>
        <row r="41">
          <cell r="E41">
            <v>-3.4331872746913952</v>
          </cell>
        </row>
        <row r="42">
          <cell r="E42">
            <v>-12.63077465616551</v>
          </cell>
        </row>
        <row r="43">
          <cell r="E43">
            <v>-10.619412989355721</v>
          </cell>
        </row>
        <row r="45">
          <cell r="E45">
            <v>-14.594708756318376</v>
          </cell>
        </row>
        <row r="46">
          <cell r="E46">
            <v>-5.4027428913313695</v>
          </cell>
        </row>
        <row r="47">
          <cell r="E47">
            <v>-16.301715354679228</v>
          </cell>
        </row>
        <row r="48">
          <cell r="E48">
            <v>-6.8223457441853252</v>
          </cell>
        </row>
        <row r="49">
          <cell r="E49">
            <v>-15.300183657048425</v>
          </cell>
        </row>
        <row r="50">
          <cell r="E50">
            <v>-11.375307356111195</v>
          </cell>
        </row>
        <row r="51">
          <cell r="E51">
            <v>-15.722996755589586</v>
          </cell>
        </row>
        <row r="52">
          <cell r="E52">
            <v>-1.8148880652827868</v>
          </cell>
        </row>
        <row r="53">
          <cell r="E53">
            <v>-6.1393639363936394</v>
          </cell>
        </row>
        <row r="54">
          <cell r="E54">
            <v>-4.6861890986703898</v>
          </cell>
        </row>
        <row r="55">
          <cell r="E55">
            <v>-1.9494403219720791</v>
          </cell>
        </row>
        <row r="56">
          <cell r="E56">
            <v>-7.9096223931970036</v>
          </cell>
        </row>
        <row r="57">
          <cell r="E57">
            <v>-4.3901948100530808</v>
          </cell>
        </row>
        <row r="59">
          <cell r="E59">
            <v>-7.0702956817203306</v>
          </cell>
        </row>
        <row r="60">
          <cell r="E60">
            <v>-1.0663983903420522</v>
          </cell>
        </row>
        <row r="61">
          <cell r="E61">
            <v>-4.5636253013948673</v>
          </cell>
        </row>
        <row r="62">
          <cell r="E62">
            <v>43.588307761227462</v>
          </cell>
        </row>
        <row r="63">
          <cell r="E63">
            <v>-5.7274218050483405</v>
          </cell>
        </row>
        <row r="64">
          <cell r="E64">
            <v>-5.3605014533561794</v>
          </cell>
        </row>
        <row r="65">
          <cell r="E65">
            <v>-7.4243753351538837</v>
          </cell>
        </row>
        <row r="66">
          <cell r="E66">
            <v>-6.4845001934022219</v>
          </cell>
        </row>
        <row r="67">
          <cell r="E67">
            <v>-10.111653535695297</v>
          </cell>
        </row>
        <row r="68">
          <cell r="E68">
            <v>4.2393470368247206</v>
          </cell>
        </row>
      </sheetData>
      <sheetData sheetId="1">
        <row r="4">
          <cell r="AH4">
            <v>8633562</v>
          </cell>
          <cell r="AM4">
            <v>8194969</v>
          </cell>
        </row>
        <row r="5">
          <cell r="AH5">
            <v>2888738</v>
          </cell>
          <cell r="AM5">
            <v>2814342</v>
          </cell>
        </row>
        <row r="7">
          <cell r="AH7">
            <v>131113</v>
          </cell>
          <cell r="AM7">
            <v>115925</v>
          </cell>
        </row>
        <row r="8">
          <cell r="AH8">
            <v>70832</v>
          </cell>
          <cell r="AM8">
            <v>64421</v>
          </cell>
        </row>
        <row r="9">
          <cell r="AH9">
            <v>24374</v>
          </cell>
          <cell r="AM9">
            <v>22901</v>
          </cell>
        </row>
        <row r="10">
          <cell r="AH10">
            <v>462880</v>
          </cell>
          <cell r="AM10">
            <v>435592</v>
          </cell>
        </row>
        <row r="11">
          <cell r="AH11">
            <v>214242</v>
          </cell>
          <cell r="AM11">
            <v>223996</v>
          </cell>
        </row>
        <row r="12">
          <cell r="AH12">
            <v>112212</v>
          </cell>
          <cell r="AM12">
            <v>113683</v>
          </cell>
        </row>
        <row r="13">
          <cell r="AH13">
            <v>100191</v>
          </cell>
          <cell r="AM13">
            <v>95140</v>
          </cell>
        </row>
        <row r="14">
          <cell r="AH14">
            <v>159812</v>
          </cell>
          <cell r="AM14">
            <v>155474</v>
          </cell>
        </row>
        <row r="15">
          <cell r="AH15">
            <v>67798</v>
          </cell>
          <cell r="AM15">
            <v>65778</v>
          </cell>
        </row>
        <row r="16">
          <cell r="AH16">
            <v>236093</v>
          </cell>
          <cell r="AM16">
            <v>231446</v>
          </cell>
        </row>
        <row r="17">
          <cell r="AH17">
            <v>94458</v>
          </cell>
          <cell r="AM17">
            <v>81080</v>
          </cell>
        </row>
        <row r="18">
          <cell r="AH18">
            <v>104615</v>
          </cell>
          <cell r="AM18">
            <v>98185</v>
          </cell>
        </row>
        <row r="19">
          <cell r="AH19">
            <v>138718</v>
          </cell>
          <cell r="AM19">
            <v>131613</v>
          </cell>
        </row>
        <row r="20">
          <cell r="AH20">
            <v>678401</v>
          </cell>
          <cell r="AM20">
            <v>702137</v>
          </cell>
        </row>
        <row r="21">
          <cell r="AH21">
            <v>248775</v>
          </cell>
          <cell r="AM21">
            <v>237369</v>
          </cell>
        </row>
        <row r="22">
          <cell r="AH22">
            <v>44224</v>
          </cell>
          <cell r="AM22">
            <v>39602</v>
          </cell>
        </row>
        <row r="23">
          <cell r="AH23">
            <v>2255396</v>
          </cell>
          <cell r="AM23">
            <v>2162230</v>
          </cell>
        </row>
        <row r="24">
          <cell r="AH24">
            <v>26.123586070268562</v>
          </cell>
          <cell r="AM24">
            <v>26.384846605276969</v>
          </cell>
        </row>
        <row r="25">
          <cell r="AH25">
            <v>13908</v>
          </cell>
          <cell r="AM25">
            <v>9027</v>
          </cell>
        </row>
        <row r="26">
          <cell r="AH26">
            <v>256160</v>
          </cell>
          <cell r="AM26">
            <v>230635</v>
          </cell>
        </row>
        <row r="27">
          <cell r="AH27">
            <v>1217239</v>
          </cell>
          <cell r="AM27">
            <v>1186340</v>
          </cell>
        </row>
        <row r="28">
          <cell r="AH28">
            <v>144871</v>
          </cell>
          <cell r="AM28">
            <v>152743</v>
          </cell>
        </row>
        <row r="29">
          <cell r="AH29">
            <v>30975</v>
          </cell>
          <cell r="AM29">
            <v>23510</v>
          </cell>
        </row>
        <row r="30">
          <cell r="AH30">
            <v>52027</v>
          </cell>
          <cell r="AM30">
            <v>51629</v>
          </cell>
        </row>
        <row r="31">
          <cell r="AH31">
            <v>24166</v>
          </cell>
          <cell r="AM31">
            <v>21730</v>
          </cell>
        </row>
        <row r="32">
          <cell r="AH32">
            <v>52067</v>
          </cell>
          <cell r="AM32">
            <v>49973</v>
          </cell>
        </row>
        <row r="33">
          <cell r="AH33">
            <v>62989</v>
          </cell>
          <cell r="AM33">
            <v>49409</v>
          </cell>
        </row>
        <row r="34">
          <cell r="AH34">
            <v>110689</v>
          </cell>
          <cell r="AM34">
            <v>99686</v>
          </cell>
        </row>
        <row r="35">
          <cell r="AH35">
            <v>108517</v>
          </cell>
          <cell r="AM35">
            <v>113566</v>
          </cell>
        </row>
        <row r="36">
          <cell r="AH36">
            <v>164774</v>
          </cell>
          <cell r="AM36">
            <v>159117</v>
          </cell>
        </row>
        <row r="37">
          <cell r="AH37">
            <v>17014</v>
          </cell>
          <cell r="AM37">
            <v>14865</v>
          </cell>
        </row>
        <row r="38">
          <cell r="AH38">
            <v>1942452</v>
          </cell>
          <cell r="AM38">
            <v>1736175</v>
          </cell>
        </row>
        <row r="39">
          <cell r="AH39">
            <v>22.498848100007855</v>
          </cell>
          <cell r="AM39">
            <v>21.185864156411085</v>
          </cell>
        </row>
        <row r="40">
          <cell r="AH40">
            <v>355115</v>
          </cell>
          <cell r="AM40">
            <v>303287</v>
          </cell>
        </row>
        <row r="41">
          <cell r="AH41">
            <v>193883</v>
          </cell>
          <cell r="AM41">
            <v>183408</v>
          </cell>
        </row>
        <row r="42">
          <cell r="AH42">
            <v>119742</v>
          </cell>
          <cell r="AM42">
            <v>100222</v>
          </cell>
        </row>
        <row r="43">
          <cell r="AH43">
            <v>96609</v>
          </cell>
          <cell r="AM43">
            <v>90018</v>
          </cell>
        </row>
        <row r="44">
          <cell r="AH44">
            <v>277147</v>
          </cell>
          <cell r="AM44">
            <v>234743</v>
          </cell>
        </row>
        <row r="45">
          <cell r="AH45">
            <v>151697</v>
          </cell>
          <cell r="AM45">
            <v>134441</v>
          </cell>
        </row>
        <row r="46">
          <cell r="AH46">
            <v>181543</v>
          </cell>
          <cell r="AM46">
            <v>152999</v>
          </cell>
        </row>
        <row r="47">
          <cell r="AH47">
            <v>60169</v>
          </cell>
          <cell r="AM47">
            <v>59077</v>
          </cell>
        </row>
        <row r="48">
          <cell r="AH48">
            <v>26664</v>
          </cell>
          <cell r="AM48">
            <v>25027</v>
          </cell>
        </row>
        <row r="49">
          <cell r="AH49">
            <v>297982</v>
          </cell>
          <cell r="AM49">
            <v>284018</v>
          </cell>
        </row>
        <row r="50">
          <cell r="AH50">
            <v>23853</v>
          </cell>
          <cell r="AM50">
            <v>23388</v>
          </cell>
        </row>
        <row r="51">
          <cell r="AH51">
            <v>158048</v>
          </cell>
          <cell r="AM51">
            <v>145547</v>
          </cell>
        </row>
        <row r="52">
          <cell r="AH52">
            <v>1510343</v>
          </cell>
          <cell r="AM52">
            <v>1444036</v>
          </cell>
        </row>
        <row r="53">
          <cell r="AH53">
            <v>17.493857112510454</v>
          </cell>
          <cell r="AM53">
            <v>17.621006253958985</v>
          </cell>
        </row>
        <row r="54">
          <cell r="AH54">
            <v>85937</v>
          </cell>
          <cell r="AM54">
            <v>79861</v>
          </cell>
        </row>
        <row r="55">
          <cell r="AH55">
            <v>29820</v>
          </cell>
          <cell r="AM55">
            <v>29502</v>
          </cell>
        </row>
        <row r="56">
          <cell r="AH56">
            <v>221885</v>
          </cell>
          <cell r="AM56">
            <v>211759</v>
          </cell>
        </row>
        <row r="57">
          <cell r="AH57">
            <v>44645</v>
          </cell>
          <cell r="AM57">
            <v>64105</v>
          </cell>
        </row>
        <row r="58">
          <cell r="AH58">
            <v>198798</v>
          </cell>
          <cell r="AM58">
            <v>187412</v>
          </cell>
        </row>
        <row r="59">
          <cell r="AH59">
            <v>549762</v>
          </cell>
          <cell r="AM59">
            <v>520292</v>
          </cell>
        </row>
        <row r="60">
          <cell r="AH60">
            <v>322613</v>
          </cell>
          <cell r="AM60">
            <v>298661</v>
          </cell>
        </row>
        <row r="61">
          <cell r="AH61">
            <v>36194</v>
          </cell>
          <cell r="AM61">
            <v>33847</v>
          </cell>
        </row>
        <row r="62">
          <cell r="AH62">
            <v>20689</v>
          </cell>
          <cell r="AM62">
            <v>18597</v>
          </cell>
        </row>
        <row r="63">
          <cell r="AH63">
            <v>36633</v>
          </cell>
          <cell r="AM63">
            <v>38186</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4"/>
      <sheetName val="2yr White"/>
      <sheetName val="Undergrad All Races "/>
      <sheetName val="Undergrad White"/>
      <sheetName val="Grad-Prof All Races"/>
      <sheetName val="Grad-Prof White"/>
      <sheetName val="All Races"/>
      <sheetName val="All White"/>
      <sheetName val="White Men"/>
      <sheetName val="White Women"/>
    </sheetNames>
    <sheetDataSet>
      <sheetData sheetId="0">
        <row r="8">
          <cell r="D8">
            <v>-9.4686461786026381</v>
          </cell>
        </row>
        <row r="9">
          <cell r="D9">
            <v>-7.1934202126266982</v>
          </cell>
        </row>
        <row r="11">
          <cell r="D11">
            <v>-6.5261555478893216</v>
          </cell>
        </row>
        <row r="12">
          <cell r="D12">
            <v>-9.0158752154369797</v>
          </cell>
        </row>
        <row r="13">
          <cell r="D13">
            <v>-5.2199130014499762</v>
          </cell>
        </row>
        <row r="14">
          <cell r="D14">
            <v>-11.390627048421297</v>
          </cell>
        </row>
        <row r="15">
          <cell r="D15">
            <v>8.6351297868002441E-2</v>
          </cell>
        </row>
        <row r="16">
          <cell r="D16">
            <v>-9.5822867698081495</v>
          </cell>
        </row>
        <row r="17">
          <cell r="D17">
            <v>-5.688708775007183</v>
          </cell>
        </row>
        <row r="18">
          <cell r="D18">
            <v>-13.378580058275888</v>
          </cell>
        </row>
        <row r="19">
          <cell r="D19">
            <v>-1.2270601324274404</v>
          </cell>
        </row>
        <row r="20">
          <cell r="D20">
            <v>-4.5372647890788338</v>
          </cell>
        </row>
        <row r="21">
          <cell r="D21">
            <v>-15.393869361846949</v>
          </cell>
        </row>
        <row r="22">
          <cell r="D22">
            <v>-4.2972850385537482</v>
          </cell>
        </row>
        <row r="23">
          <cell r="D23">
            <v>-3.153227431796112</v>
          </cell>
        </row>
        <row r="24">
          <cell r="D24">
            <v>-6.8607457826572436</v>
          </cell>
        </row>
        <row r="25">
          <cell r="D25">
            <v>-7.841745253604766</v>
          </cell>
        </row>
        <row r="26">
          <cell r="D26">
            <v>-9.0819826986178782</v>
          </cell>
        </row>
        <row r="27">
          <cell r="D27">
            <v>-10.603079904307839</v>
          </cell>
        </row>
        <row r="29">
          <cell r="D29">
            <v>-33.192153366027647</v>
          </cell>
        </row>
        <row r="30">
          <cell r="D30">
            <v>-6.5428833479086235</v>
          </cell>
        </row>
        <row r="31">
          <cell r="D31">
            <v>-17.622517401406771</v>
          </cell>
        </row>
        <row r="32">
          <cell r="D32">
            <v>-0.60183878382192835</v>
          </cell>
        </row>
        <row r="33">
          <cell r="D33">
            <v>-27.430744160782183</v>
          </cell>
        </row>
        <row r="34">
          <cell r="D34">
            <v>6.5649509803921564</v>
          </cell>
        </row>
        <row r="35">
          <cell r="D35">
            <v>-7.9160343955488113</v>
          </cell>
        </row>
        <row r="36">
          <cell r="D36">
            <v>-15.219180336862895</v>
          </cell>
        </row>
        <row r="37">
          <cell r="D37">
            <v>-27.185420292822769</v>
          </cell>
        </row>
        <row r="38">
          <cell r="D38">
            <v>-14.916777500871609</v>
          </cell>
        </row>
        <row r="39">
          <cell r="D39">
            <v>13.653024612485643</v>
          </cell>
        </row>
        <row r="40">
          <cell r="D40">
            <v>-12.436200309155074</v>
          </cell>
        </row>
        <row r="41">
          <cell r="D41">
            <v>-14.39875102011851</v>
          </cell>
        </row>
        <row r="42">
          <cell r="D42">
            <v>-12.600833993230957</v>
          </cell>
        </row>
        <row r="44">
          <cell r="D44">
            <v>-17.86461209954544</v>
          </cell>
        </row>
        <row r="45">
          <cell r="D45">
            <v>-6.7536724213431709</v>
          </cell>
        </row>
        <row r="46">
          <cell r="D46">
            <v>-21.609992139408106</v>
          </cell>
        </row>
        <row r="47">
          <cell r="D47">
            <v>-10.990469045237301</v>
          </cell>
        </row>
        <row r="48">
          <cell r="D48">
            <v>-16.623692863270399</v>
          </cell>
        </row>
        <row r="49">
          <cell r="D49">
            <v>-14.159106854913158</v>
          </cell>
        </row>
        <row r="50">
          <cell r="D50">
            <v>-14.864555195233564</v>
          </cell>
        </row>
        <row r="51">
          <cell r="D51">
            <v>-6.6913642052565709</v>
          </cell>
        </row>
        <row r="52">
          <cell r="D52">
            <v>-4.8777581851975409</v>
          </cell>
        </row>
        <row r="53">
          <cell r="D53">
            <v>-6.0896639429331536</v>
          </cell>
        </row>
        <row r="54">
          <cell r="D54">
            <v>-5.6138001108442639</v>
          </cell>
        </row>
        <row r="55">
          <cell r="D55">
            <v>-11.130359462970983</v>
          </cell>
        </row>
        <row r="56">
          <cell r="D56">
            <v>-7.7813426054825676</v>
          </cell>
        </row>
        <row r="58">
          <cell r="D58">
            <v>-10.67186290473267</v>
          </cell>
        </row>
        <row r="59">
          <cell r="D59">
            <v>-4.5733457729295246</v>
          </cell>
        </row>
        <row r="60">
          <cell r="D60">
            <v>-11.835681852096611</v>
          </cell>
        </row>
        <row r="61">
          <cell r="D61">
            <v>81.739815941457721</v>
          </cell>
        </row>
        <row r="62">
          <cell r="D62">
            <v>-12.874000723592587</v>
          </cell>
        </row>
        <row r="63">
          <cell r="D63">
            <v>-10.952407062177869</v>
          </cell>
        </row>
        <row r="64">
          <cell r="D64">
            <v>-9.6449801362447189</v>
          </cell>
        </row>
        <row r="65">
          <cell r="D65">
            <v>-10.8359375</v>
          </cell>
        </row>
        <row r="66">
          <cell r="D66">
            <v>-8.2841279633383262</v>
          </cell>
        </row>
        <row r="67">
          <cell r="D67">
            <v>5.7345066063884182</v>
          </cell>
        </row>
      </sheetData>
      <sheetData sheetId="1"/>
      <sheetData sheetId="2"/>
      <sheetData sheetId="3"/>
      <sheetData sheetId="4"/>
      <sheetData sheetId="5"/>
      <sheetData sheetId="6"/>
      <sheetData sheetId="7">
        <row r="4">
          <cell r="AF4">
            <v>10390440</v>
          </cell>
          <cell r="AK4">
            <v>9406606</v>
          </cell>
        </row>
        <row r="5">
          <cell r="AF5">
            <v>3475857</v>
          </cell>
          <cell r="AK5">
            <v>3225824</v>
          </cell>
        </row>
        <row r="7">
          <cell r="AF7">
            <v>182619</v>
          </cell>
          <cell r="AK7">
            <v>170701</v>
          </cell>
        </row>
        <row r="8">
          <cell r="AF8">
            <v>115463</v>
          </cell>
          <cell r="AK8">
            <v>105053</v>
          </cell>
        </row>
        <row r="9">
          <cell r="AF9">
            <v>33104</v>
          </cell>
          <cell r="AK9">
            <v>31376</v>
          </cell>
        </row>
        <row r="10">
          <cell r="AF10">
            <v>480553</v>
          </cell>
          <cell r="AK10">
            <v>425815</v>
          </cell>
        </row>
        <row r="11">
          <cell r="AF11">
            <v>250141</v>
          </cell>
          <cell r="AK11">
            <v>250357</v>
          </cell>
        </row>
        <row r="12">
          <cell r="AF12">
            <v>204638</v>
          </cell>
          <cell r="AK12">
            <v>185029</v>
          </cell>
        </row>
        <row r="13">
          <cell r="AF13">
            <v>132262</v>
          </cell>
          <cell r="AK13">
            <v>124738</v>
          </cell>
        </row>
        <row r="14">
          <cell r="AF14">
            <v>168852</v>
          </cell>
          <cell r="AK14">
            <v>146262</v>
          </cell>
        </row>
        <row r="15">
          <cell r="AF15">
            <v>92579</v>
          </cell>
          <cell r="AK15">
            <v>91443</v>
          </cell>
        </row>
        <row r="16">
          <cell r="AF16">
            <v>325240</v>
          </cell>
          <cell r="AK16">
            <v>310483</v>
          </cell>
        </row>
        <row r="17">
          <cell r="AF17">
            <v>126349</v>
          </cell>
          <cell r="AK17">
            <v>106899</v>
          </cell>
        </row>
        <row r="18">
          <cell r="AF18">
            <v>154330</v>
          </cell>
          <cell r="AK18">
            <v>147698</v>
          </cell>
        </row>
        <row r="19">
          <cell r="AF19">
            <v>218316</v>
          </cell>
          <cell r="AK19">
            <v>211432</v>
          </cell>
        </row>
        <row r="20">
          <cell r="AF20">
            <v>598244</v>
          </cell>
          <cell r="AK20">
            <v>557200</v>
          </cell>
        </row>
        <row r="21">
          <cell r="AF21">
            <v>312711</v>
          </cell>
          <cell r="AK21">
            <v>288189</v>
          </cell>
        </row>
        <row r="22">
          <cell r="AF22">
            <v>80456</v>
          </cell>
          <cell r="AK22">
            <v>73149</v>
          </cell>
        </row>
        <row r="23">
          <cell r="AF23">
            <v>2070389</v>
          </cell>
          <cell r="AK23">
            <v>1850864</v>
          </cell>
        </row>
        <row r="25">
          <cell r="AF25">
            <v>17944</v>
          </cell>
          <cell r="AK25">
            <v>11988</v>
          </cell>
        </row>
        <row r="26">
          <cell r="AF26">
            <v>281298</v>
          </cell>
          <cell r="AK26">
            <v>262893</v>
          </cell>
        </row>
        <row r="27">
          <cell r="AF27">
            <v>791459</v>
          </cell>
          <cell r="AK27">
            <v>651984</v>
          </cell>
        </row>
        <row r="28">
          <cell r="AF28">
            <v>198392</v>
          </cell>
          <cell r="AK28">
            <v>197198</v>
          </cell>
        </row>
        <row r="29">
          <cell r="AF29">
            <v>12887</v>
          </cell>
          <cell r="AK29">
            <v>9352</v>
          </cell>
        </row>
        <row r="30">
          <cell r="AF30">
            <v>81600</v>
          </cell>
          <cell r="AK30">
            <v>86957</v>
          </cell>
        </row>
        <row r="31">
          <cell r="AF31">
            <v>39540</v>
          </cell>
          <cell r="AK31">
            <v>36410</v>
          </cell>
        </row>
        <row r="32">
          <cell r="AF32">
            <v>54681</v>
          </cell>
          <cell r="AK32">
            <v>46359</v>
          </cell>
        </row>
        <row r="33">
          <cell r="AF33">
            <v>48835</v>
          </cell>
          <cell r="AK33">
            <v>35559</v>
          </cell>
        </row>
        <row r="34">
          <cell r="AF34">
            <v>154886</v>
          </cell>
          <cell r="AK34">
            <v>131782</v>
          </cell>
        </row>
        <row r="35">
          <cell r="AF35">
            <v>154962</v>
          </cell>
          <cell r="AK35">
            <v>176119</v>
          </cell>
        </row>
        <row r="36">
          <cell r="AF36">
            <v>205722</v>
          </cell>
          <cell r="AK36">
            <v>180138</v>
          </cell>
        </row>
        <row r="37">
          <cell r="AF37">
            <v>28183</v>
          </cell>
          <cell r="AK37">
            <v>24125</v>
          </cell>
        </row>
        <row r="38">
          <cell r="AF38">
            <v>2953741</v>
          </cell>
          <cell r="AK38">
            <v>2581545</v>
          </cell>
        </row>
        <row r="40">
          <cell r="AF40">
            <v>432727</v>
          </cell>
          <cell r="AK40">
            <v>355422</v>
          </cell>
        </row>
        <row r="41">
          <cell r="AF41">
            <v>301436</v>
          </cell>
          <cell r="AK41">
            <v>281078</v>
          </cell>
        </row>
        <row r="42">
          <cell r="AF42">
            <v>195914</v>
          </cell>
          <cell r="AK42">
            <v>153577</v>
          </cell>
        </row>
        <row r="43">
          <cell r="AF43">
            <v>143952</v>
          </cell>
          <cell r="AK43">
            <v>128131</v>
          </cell>
        </row>
        <row r="44">
          <cell r="AF44">
            <v>411491</v>
          </cell>
          <cell r="AK44">
            <v>343086</v>
          </cell>
        </row>
        <row r="45">
          <cell r="AF45">
            <v>243723</v>
          </cell>
          <cell r="AK45">
            <v>209214</v>
          </cell>
        </row>
        <row r="46">
          <cell r="AF46">
            <v>288014</v>
          </cell>
          <cell r="AK46">
            <v>245202</v>
          </cell>
        </row>
        <row r="47">
          <cell r="AF47">
            <v>99875</v>
          </cell>
          <cell r="AK47">
            <v>93192</v>
          </cell>
        </row>
        <row r="48">
          <cell r="AF48">
            <v>41966</v>
          </cell>
          <cell r="AK48">
            <v>39919</v>
          </cell>
        </row>
        <row r="49">
          <cell r="AF49">
            <v>478877</v>
          </cell>
          <cell r="AK49">
            <v>449715</v>
          </cell>
        </row>
        <row r="50">
          <cell r="AF50">
            <v>43304</v>
          </cell>
          <cell r="AK50">
            <v>40873</v>
          </cell>
        </row>
        <row r="51">
          <cell r="AF51">
            <v>272462</v>
          </cell>
          <cell r="AK51">
            <v>242136</v>
          </cell>
        </row>
        <row r="52">
          <cell r="AF52">
            <v>1853292</v>
          </cell>
          <cell r="AK52">
            <v>1709081</v>
          </cell>
        </row>
        <row r="54">
          <cell r="AF54">
            <v>112389</v>
          </cell>
          <cell r="AK54">
            <v>100395</v>
          </cell>
        </row>
        <row r="55">
          <cell r="AF55">
            <v>55736</v>
          </cell>
          <cell r="AK55">
            <v>53187</v>
          </cell>
        </row>
        <row r="56">
          <cell r="AF56">
            <v>281454</v>
          </cell>
          <cell r="AK56">
            <v>248142</v>
          </cell>
        </row>
        <row r="57">
          <cell r="AF57">
            <v>58351</v>
          </cell>
          <cell r="AK57">
            <v>106047</v>
          </cell>
        </row>
        <row r="58">
          <cell r="AF58">
            <v>201771</v>
          </cell>
          <cell r="AK58">
            <v>175795</v>
          </cell>
        </row>
        <row r="59">
          <cell r="AF59">
            <v>583616</v>
          </cell>
          <cell r="AK59">
            <v>519696</v>
          </cell>
        </row>
        <row r="60">
          <cell r="AF60">
            <v>474734</v>
          </cell>
          <cell r="AK60">
            <v>428946</v>
          </cell>
        </row>
        <row r="61">
          <cell r="AF61">
            <v>51200</v>
          </cell>
          <cell r="AK61">
            <v>45652</v>
          </cell>
        </row>
        <row r="62">
          <cell r="AF62">
            <v>34041</v>
          </cell>
          <cell r="AK62">
            <v>31221</v>
          </cell>
        </row>
        <row r="63">
          <cell r="AF63">
            <v>37161</v>
          </cell>
          <cell r="AK63">
            <v>39292</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2"/>
      <sheetName val="2yr Black"/>
      <sheetName val="Undergrad All Races "/>
      <sheetName val="Undergrad Black"/>
      <sheetName val="Grad-Prof All Races"/>
      <sheetName val="Grad-Prof Black"/>
      <sheetName val="All Races"/>
      <sheetName val="All Black"/>
      <sheetName val="Black Men"/>
      <sheetName val="Black Women"/>
      <sheetName val="Black in HBI"/>
      <sheetName val="Black in PBI"/>
    </sheetNames>
    <sheetDataSet>
      <sheetData sheetId="0">
        <row r="9">
          <cell r="D9">
            <v>-10.931273010209891</v>
          </cell>
        </row>
        <row r="10">
          <cell r="D10">
            <v>-9.4956902919664579</v>
          </cell>
        </row>
        <row r="12">
          <cell r="D12">
            <v>-17.253068240554867</v>
          </cell>
        </row>
        <row r="13">
          <cell r="D13">
            <v>-17.450010307153164</v>
          </cell>
        </row>
        <row r="14">
          <cell r="D14">
            <v>-9.8806093042404272E-2</v>
          </cell>
        </row>
        <row r="15">
          <cell r="D15">
            <v>-12.439696760854584</v>
          </cell>
        </row>
        <row r="16">
          <cell r="D16">
            <v>-2.7938774275515761</v>
          </cell>
        </row>
        <row r="17">
          <cell r="D17">
            <v>-13.696098562628336</v>
          </cell>
        </row>
        <row r="18">
          <cell r="D18">
            <v>-1.7059557603433855</v>
          </cell>
        </row>
        <row r="19">
          <cell r="D19">
            <v>-5.8933301228027934</v>
          </cell>
        </row>
        <row r="20">
          <cell r="D20">
            <v>-9.7961979791060116</v>
          </cell>
        </row>
        <row r="21">
          <cell r="D21">
            <v>-11.057245616664169</v>
          </cell>
        </row>
        <row r="22">
          <cell r="D22">
            <v>-24.15884991843393</v>
          </cell>
        </row>
        <row r="23">
          <cell r="D23">
            <v>-19.090922665710998</v>
          </cell>
        </row>
        <row r="24">
          <cell r="D24">
            <v>-7.2480953850652199</v>
          </cell>
        </row>
        <row r="25">
          <cell r="D25">
            <v>-4.571080521378974</v>
          </cell>
        </row>
        <row r="26">
          <cell r="D26">
            <v>-14.104876247402141</v>
          </cell>
        </row>
        <row r="27">
          <cell r="D27">
            <v>-15.168355671788166</v>
          </cell>
        </row>
        <row r="28">
          <cell r="D28">
            <v>-15.421042458604472</v>
          </cell>
        </row>
        <row r="30">
          <cell r="D30">
            <v>-37.619961612284072</v>
          </cell>
        </row>
        <row r="31">
          <cell r="D31">
            <v>-10.257966166915802</v>
          </cell>
        </row>
        <row r="32">
          <cell r="D32">
            <v>-24.470839624749932</v>
          </cell>
        </row>
        <row r="33">
          <cell r="D33">
            <v>44.563113276817305</v>
          </cell>
        </row>
        <row r="34">
          <cell r="D34">
            <v>-37.962962962962962</v>
          </cell>
        </row>
        <row r="35">
          <cell r="D35">
            <v>11.871393239901073</v>
          </cell>
        </row>
        <row r="36">
          <cell r="D36">
            <v>-8.7053571428571423</v>
          </cell>
        </row>
        <row r="37">
          <cell r="D37">
            <v>-5.526937110968019</v>
          </cell>
        </row>
        <row r="38">
          <cell r="D38">
            <v>-23.0696127346163</v>
          </cell>
        </row>
        <row r="39">
          <cell r="D39">
            <v>-17.253803042433947</v>
          </cell>
        </row>
        <row r="40">
          <cell r="D40">
            <v>16.066903193106942</v>
          </cell>
        </row>
        <row r="41">
          <cell r="D41">
            <v>2.7108023430050405</v>
          </cell>
        </row>
        <row r="42">
          <cell r="D42">
            <v>-16.481069042316257</v>
          </cell>
        </row>
        <row r="43">
          <cell r="D43">
            <v>-19.317879204592582</v>
          </cell>
        </row>
        <row r="45">
          <cell r="D45">
            <v>-21.723772184025609</v>
          </cell>
        </row>
        <row r="46">
          <cell r="D46">
            <v>-1.7319664841080373</v>
          </cell>
        </row>
        <row r="47">
          <cell r="D47">
            <v>-58.123519766806339</v>
          </cell>
        </row>
        <row r="48">
          <cell r="D48">
            <v>-18.565400843881857</v>
          </cell>
        </row>
        <row r="49">
          <cell r="D49">
            <v>-27.404469331674186</v>
          </cell>
        </row>
        <row r="50">
          <cell r="D50">
            <v>4.4440954773869352</v>
          </cell>
        </row>
        <row r="51">
          <cell r="D51">
            <v>-24.754892537198661</v>
          </cell>
        </row>
        <row r="52">
          <cell r="D52">
            <v>-9.8908594815825381</v>
          </cell>
        </row>
        <row r="53">
          <cell r="D53">
            <v>-3.346797461050202</v>
          </cell>
        </row>
        <row r="54">
          <cell r="D54">
            <v>-10.304347283104168</v>
          </cell>
        </row>
        <row r="55">
          <cell r="D55">
            <v>-4.8670062252405204</v>
          </cell>
        </row>
        <row r="56">
          <cell r="D56">
            <v>-18.689014426443812</v>
          </cell>
        </row>
        <row r="57">
          <cell r="D57">
            <v>-2.9077749648829032</v>
          </cell>
        </row>
        <row r="59">
          <cell r="D59">
            <v>-0.7808542968090495</v>
          </cell>
        </row>
        <row r="60">
          <cell r="D60">
            <v>25.092764378478666</v>
          </cell>
        </row>
        <row r="61">
          <cell r="D61">
            <v>-3.6985143133228648</v>
          </cell>
        </row>
        <row r="62">
          <cell r="D62">
            <v>356.70915411355736</v>
          </cell>
        </row>
        <row r="63">
          <cell r="D63">
            <v>-10.264303694128852</v>
          </cell>
        </row>
        <row r="64">
          <cell r="D64">
            <v>-6.5858376766593967</v>
          </cell>
        </row>
        <row r="65">
          <cell r="D65">
            <v>-10.879955374687814</v>
          </cell>
        </row>
        <row r="66">
          <cell r="D66">
            <v>-3.6849981294425738</v>
          </cell>
        </row>
        <row r="67">
          <cell r="D67">
            <v>26.24555160142349</v>
          </cell>
        </row>
        <row r="68">
          <cell r="D68">
            <v>0.31069884726224783</v>
          </cell>
        </row>
      </sheetData>
      <sheetData sheetId="1"/>
      <sheetData sheetId="2"/>
      <sheetData sheetId="3"/>
      <sheetData sheetId="4"/>
      <sheetData sheetId="5"/>
      <sheetData sheetId="6"/>
      <sheetData sheetId="7">
        <row r="4">
          <cell r="AF4">
            <v>2529312</v>
          </cell>
          <cell r="AK4">
            <v>2252826</v>
          </cell>
        </row>
        <row r="5">
          <cell r="AF5">
            <v>1360533</v>
          </cell>
          <cell r="AK5">
            <v>1231341</v>
          </cell>
        </row>
        <row r="7">
          <cell r="AF7">
            <v>83191</v>
          </cell>
          <cell r="AK7">
            <v>68838</v>
          </cell>
        </row>
        <row r="8">
          <cell r="AF8">
            <v>29106</v>
          </cell>
          <cell r="AK8">
            <v>24027</v>
          </cell>
        </row>
        <row r="9">
          <cell r="AF9">
            <v>12145</v>
          </cell>
          <cell r="AK9">
            <v>12133</v>
          </cell>
        </row>
        <row r="10">
          <cell r="AF10">
            <v>200238</v>
          </cell>
          <cell r="AK10">
            <v>175329</v>
          </cell>
        </row>
        <row r="11">
          <cell r="AF11">
            <v>165290</v>
          </cell>
          <cell r="AK11">
            <v>160672</v>
          </cell>
        </row>
        <row r="12">
          <cell r="AF12">
            <v>24350</v>
          </cell>
          <cell r="AK12">
            <v>21015</v>
          </cell>
        </row>
        <row r="13">
          <cell r="AF13">
            <v>72921</v>
          </cell>
          <cell r="AK13">
            <v>71677</v>
          </cell>
        </row>
        <row r="14">
          <cell r="AF14">
            <v>99672</v>
          </cell>
          <cell r="AK14">
            <v>93798</v>
          </cell>
        </row>
        <row r="15">
          <cell r="AF15">
            <v>64229</v>
          </cell>
          <cell r="AK15">
            <v>57937</v>
          </cell>
        </row>
        <row r="16">
          <cell r="AF16">
            <v>133460</v>
          </cell>
          <cell r="AK16">
            <v>118703</v>
          </cell>
        </row>
        <row r="17">
          <cell r="AF17">
            <v>19616</v>
          </cell>
          <cell r="AK17">
            <v>14877</v>
          </cell>
        </row>
        <row r="18">
          <cell r="AF18">
            <v>66969</v>
          </cell>
          <cell r="AK18">
            <v>54184</v>
          </cell>
        </row>
        <row r="19">
          <cell r="AF19">
            <v>61561</v>
          </cell>
          <cell r="AK19">
            <v>57099</v>
          </cell>
        </row>
        <row r="20">
          <cell r="AF20">
            <v>205225</v>
          </cell>
          <cell r="AK20">
            <v>195844</v>
          </cell>
        </row>
        <row r="21">
          <cell r="AF21">
            <v>116442</v>
          </cell>
          <cell r="AK21">
            <v>100018</v>
          </cell>
        </row>
        <row r="22">
          <cell r="AF22">
            <v>6118</v>
          </cell>
          <cell r="AK22">
            <v>5190</v>
          </cell>
        </row>
        <row r="23">
          <cell r="AF23">
            <v>310420</v>
          </cell>
          <cell r="AK23">
            <v>262550</v>
          </cell>
        </row>
        <row r="25">
          <cell r="AF25">
            <v>1042</v>
          </cell>
          <cell r="AK25">
            <v>650</v>
          </cell>
        </row>
        <row r="26">
          <cell r="AF26">
            <v>67567</v>
          </cell>
          <cell r="AK26">
            <v>60636</v>
          </cell>
        </row>
        <row r="27">
          <cell r="AF27">
            <v>183451</v>
          </cell>
          <cell r="AK27">
            <v>138559</v>
          </cell>
        </row>
        <row r="28">
          <cell r="AF28">
            <v>14981</v>
          </cell>
          <cell r="AK28">
            <v>21657</v>
          </cell>
        </row>
        <row r="29">
          <cell r="AF29">
            <v>1620</v>
          </cell>
          <cell r="AK29">
            <v>1005</v>
          </cell>
        </row>
        <row r="30">
          <cell r="AF30">
            <v>1213</v>
          </cell>
          <cell r="AK30">
            <v>1357</v>
          </cell>
        </row>
        <row r="31">
          <cell r="AF31">
            <v>448</v>
          </cell>
          <cell r="AK31">
            <v>409</v>
          </cell>
        </row>
        <row r="32">
          <cell r="AF32">
            <v>9318</v>
          </cell>
          <cell r="AK32">
            <v>8803</v>
          </cell>
        </row>
        <row r="33">
          <cell r="AF33">
            <v>4209</v>
          </cell>
          <cell r="AK33">
            <v>3238</v>
          </cell>
        </row>
        <row r="34">
          <cell r="AF34">
            <v>7494</v>
          </cell>
          <cell r="AK34">
            <v>6201</v>
          </cell>
        </row>
        <row r="35">
          <cell r="AF35">
            <v>3946</v>
          </cell>
          <cell r="AK35">
            <v>4580</v>
          </cell>
        </row>
        <row r="36">
          <cell r="AF36">
            <v>14682</v>
          </cell>
          <cell r="AK36">
            <v>15080</v>
          </cell>
        </row>
        <row r="37">
          <cell r="AF37">
            <v>449</v>
          </cell>
          <cell r="AK37">
            <v>375</v>
          </cell>
        </row>
        <row r="38">
          <cell r="AF38">
            <v>458130</v>
          </cell>
          <cell r="AK38">
            <v>369629</v>
          </cell>
        </row>
        <row r="40">
          <cell r="AF40">
            <v>105594</v>
          </cell>
          <cell r="AK40">
            <v>82655</v>
          </cell>
        </row>
        <row r="41">
          <cell r="AF41">
            <v>42726</v>
          </cell>
          <cell r="AK41">
            <v>41986</v>
          </cell>
        </row>
        <row r="42">
          <cell r="AF42">
            <v>27445</v>
          </cell>
          <cell r="AK42">
            <v>11493</v>
          </cell>
        </row>
        <row r="43">
          <cell r="AF43">
            <v>15405</v>
          </cell>
          <cell r="AK43">
            <v>12545</v>
          </cell>
        </row>
        <row r="44">
          <cell r="AF44">
            <v>77148</v>
          </cell>
          <cell r="AK44">
            <v>56006</v>
          </cell>
        </row>
        <row r="45">
          <cell r="AF45">
            <v>25472</v>
          </cell>
          <cell r="AK45">
            <v>26604</v>
          </cell>
        </row>
        <row r="46">
          <cell r="AF46">
            <v>52018</v>
          </cell>
          <cell r="AK46">
            <v>39141</v>
          </cell>
        </row>
        <row r="47">
          <cell r="AF47">
            <v>7330</v>
          </cell>
          <cell r="AK47">
            <v>6605</v>
          </cell>
        </row>
        <row r="48">
          <cell r="AF48">
            <v>1733</v>
          </cell>
          <cell r="AK48">
            <v>1675</v>
          </cell>
        </row>
        <row r="49">
          <cell r="AF49">
            <v>80073</v>
          </cell>
          <cell r="AK49">
            <v>71822</v>
          </cell>
        </row>
        <row r="50">
          <cell r="AF50">
            <v>1767</v>
          </cell>
          <cell r="AK50">
            <v>1681</v>
          </cell>
        </row>
        <row r="51">
          <cell r="AF51">
            <v>21419</v>
          </cell>
          <cell r="AK51">
            <v>17416</v>
          </cell>
        </row>
        <row r="52">
          <cell r="AF52">
            <v>378021</v>
          </cell>
          <cell r="AK52">
            <v>367029</v>
          </cell>
        </row>
        <row r="54">
          <cell r="AF54">
            <v>23692</v>
          </cell>
          <cell r="AK54">
            <v>23507</v>
          </cell>
        </row>
        <row r="55">
          <cell r="AF55">
            <v>2156</v>
          </cell>
          <cell r="AK55">
            <v>2697</v>
          </cell>
        </row>
        <row r="56">
          <cell r="AF56">
            <v>41395</v>
          </cell>
          <cell r="AK56">
            <v>39864</v>
          </cell>
        </row>
        <row r="57">
          <cell r="AF57">
            <v>4315</v>
          </cell>
          <cell r="AK57">
            <v>19707</v>
          </cell>
        </row>
        <row r="58">
          <cell r="AF58">
            <v>58796</v>
          </cell>
          <cell r="AK58">
            <v>52761</v>
          </cell>
        </row>
        <row r="59">
          <cell r="AF59">
            <v>162318</v>
          </cell>
          <cell r="AK59">
            <v>151628</v>
          </cell>
        </row>
        <row r="60">
          <cell r="AF60">
            <v>78879</v>
          </cell>
          <cell r="AK60">
            <v>70297</v>
          </cell>
        </row>
        <row r="61">
          <cell r="AF61">
            <v>5346</v>
          </cell>
          <cell r="AK61">
            <v>5149</v>
          </cell>
        </row>
        <row r="62">
          <cell r="AF62">
            <v>1124</v>
          </cell>
          <cell r="AK62">
            <v>1419</v>
          </cell>
        </row>
        <row r="63">
          <cell r="AF63">
            <v>22208</v>
          </cell>
          <cell r="AK63">
            <v>22277</v>
          </cell>
        </row>
      </sheetData>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3"/>
      <sheetName val="Undergrad All Races "/>
      <sheetName val="Undergrad Hispanic"/>
      <sheetName val="Grad-Prof All Races"/>
      <sheetName val="Grad-Prof Hispanic"/>
      <sheetName val="All Races"/>
      <sheetName val="All Hispanic"/>
      <sheetName val="Hispanic Men"/>
      <sheetName val="Hispanic Women"/>
      <sheetName val="2yr Hispanic"/>
    </sheetNames>
    <sheetDataSet>
      <sheetData sheetId="0">
        <row r="9">
          <cell r="D9">
            <v>18.817231476468734</v>
          </cell>
        </row>
        <row r="10">
          <cell r="D10">
            <v>23.897810674660196</v>
          </cell>
        </row>
        <row r="12">
          <cell r="D12">
            <v>25.89822055990026</v>
          </cell>
        </row>
        <row r="13">
          <cell r="D13">
            <v>26.308235813645396</v>
          </cell>
        </row>
        <row r="14">
          <cell r="D14">
            <v>60.548101627176706</v>
          </cell>
        </row>
        <row r="15">
          <cell r="D15">
            <v>12.002210465704934</v>
          </cell>
        </row>
        <row r="16">
          <cell r="D16">
            <v>55.022600891027928</v>
          </cell>
        </row>
        <row r="17">
          <cell r="D17">
            <v>45.931131412508783</v>
          </cell>
        </row>
        <row r="18">
          <cell r="D18">
            <v>26.567717996289424</v>
          </cell>
        </row>
        <row r="19">
          <cell r="D19">
            <v>26.608316714676121</v>
          </cell>
        </row>
        <row r="20">
          <cell r="D20">
            <v>43.378420887071407</v>
          </cell>
        </row>
        <row r="21">
          <cell r="D21">
            <v>48.818133709648968</v>
          </cell>
        </row>
        <row r="22">
          <cell r="D22">
            <v>31.025246099243287</v>
          </cell>
        </row>
        <row r="23">
          <cell r="D23">
            <v>39.355581127733025</v>
          </cell>
        </row>
        <row r="24">
          <cell r="D24">
            <v>53.029500088323623</v>
          </cell>
        </row>
        <row r="25">
          <cell r="D25">
            <v>23.803688476089039</v>
          </cell>
        </row>
        <row r="26">
          <cell r="D26">
            <v>30.676613008768488</v>
          </cell>
        </row>
        <row r="27">
          <cell r="D27">
            <v>19.711090400745572</v>
          </cell>
        </row>
        <row r="28">
          <cell r="D28">
            <v>15.331246472790754</v>
          </cell>
        </row>
        <row r="30">
          <cell r="D30">
            <v>-36.942234520927016</v>
          </cell>
        </row>
        <row r="31">
          <cell r="D31">
            <v>20.221930931005204</v>
          </cell>
        </row>
        <row r="32">
          <cell r="D32">
            <v>13.664353992078359</v>
          </cell>
        </row>
        <row r="33">
          <cell r="D33">
            <v>32.582736983484082</v>
          </cell>
        </row>
        <row r="34">
          <cell r="D34">
            <v>2.2693096377306903</v>
          </cell>
        </row>
        <row r="35">
          <cell r="D35">
            <v>33.795532078793883</v>
          </cell>
        </row>
        <row r="36">
          <cell r="D36">
            <v>18.810096153846153</v>
          </cell>
        </row>
        <row r="37">
          <cell r="D37">
            <v>29.574524613808023</v>
          </cell>
        </row>
        <row r="38">
          <cell r="D38">
            <v>-8.7449922589500915</v>
          </cell>
        </row>
        <row r="39">
          <cell r="D39">
            <v>27.379020513460656</v>
          </cell>
        </row>
        <row r="40">
          <cell r="D40">
            <v>40.632007091828754</v>
          </cell>
        </row>
        <row r="41">
          <cell r="D41">
            <v>32.33968420761552</v>
          </cell>
        </row>
        <row r="42">
          <cell r="D42">
            <v>8.6298258894776687</v>
          </cell>
        </row>
        <row r="43">
          <cell r="D43">
            <v>20.738394597414008</v>
          </cell>
        </row>
        <row r="45">
          <cell r="D45">
            <v>10.592977313280652</v>
          </cell>
        </row>
        <row r="46">
          <cell r="D46">
            <v>37.830767251361671</v>
          </cell>
        </row>
        <row r="47">
          <cell r="D47">
            <v>-7.4230028873917231</v>
          </cell>
        </row>
        <row r="48">
          <cell r="D48">
            <v>24.193266032561127</v>
          </cell>
        </row>
        <row r="49">
          <cell r="D49">
            <v>22.464368578057673</v>
          </cell>
        </row>
        <row r="50">
          <cell r="D50">
            <v>31.030106465486853</v>
          </cell>
        </row>
        <row r="51">
          <cell r="D51">
            <v>25.798644724104552</v>
          </cell>
        </row>
        <row r="52">
          <cell r="D52">
            <v>42.13111467522053</v>
          </cell>
        </row>
        <row r="53">
          <cell r="D53">
            <v>37.9020979020979</v>
          </cell>
        </row>
        <row r="54">
          <cell r="D54">
            <v>42.58551632061139</v>
          </cell>
        </row>
        <row r="55">
          <cell r="D55">
            <v>34.350603264726757</v>
          </cell>
        </row>
        <row r="56">
          <cell r="D56">
            <v>35.21293578454091</v>
          </cell>
        </row>
        <row r="57">
          <cell r="D57">
            <v>15.738357241108272</v>
          </cell>
        </row>
        <row r="59">
          <cell r="D59">
            <v>18.839951106028945</v>
          </cell>
        </row>
        <row r="60">
          <cell r="D60">
            <v>24.210526315789473</v>
          </cell>
        </row>
        <row r="61">
          <cell r="D61">
            <v>14.790757328147949</v>
          </cell>
        </row>
        <row r="62">
          <cell r="D62">
            <v>299.6623522791221</v>
          </cell>
        </row>
        <row r="63">
          <cell r="D63">
            <v>11.761348897535669</v>
          </cell>
        </row>
        <row r="64">
          <cell r="D64">
            <v>10.347555749402821</v>
          </cell>
        </row>
        <row r="65">
          <cell r="D65">
            <v>23.81185693287604</v>
          </cell>
        </row>
        <row r="66">
          <cell r="D66">
            <v>11.44696639022261</v>
          </cell>
        </row>
        <row r="67">
          <cell r="D67">
            <v>19.222462203023756</v>
          </cell>
        </row>
        <row r="68">
          <cell r="D68">
            <v>54.191616766467064</v>
          </cell>
        </row>
      </sheetData>
      <sheetData sheetId="1"/>
      <sheetData sheetId="2"/>
      <sheetData sheetId="3"/>
      <sheetData sheetId="4"/>
      <sheetData sheetId="5"/>
      <sheetData sheetId="6">
        <row r="4">
          <cell r="AF4">
            <v>3007148</v>
          </cell>
          <cell r="AK4">
            <v>3573010</v>
          </cell>
        </row>
        <row r="5">
          <cell r="AF5">
            <v>993137</v>
          </cell>
          <cell r="AK5">
            <v>1230475</v>
          </cell>
        </row>
        <row r="7">
          <cell r="AF7">
            <v>8823</v>
          </cell>
          <cell r="AK7">
            <v>11108</v>
          </cell>
        </row>
        <row r="8">
          <cell r="AF8">
            <v>9058</v>
          </cell>
          <cell r="AK8">
            <v>11441</v>
          </cell>
        </row>
        <row r="9">
          <cell r="AF9">
            <v>3503</v>
          </cell>
          <cell r="AK9">
            <v>5624</v>
          </cell>
        </row>
        <row r="10">
          <cell r="AF10">
            <v>258769</v>
          </cell>
          <cell r="AK10">
            <v>289827</v>
          </cell>
        </row>
        <row r="11">
          <cell r="AF11">
            <v>30751</v>
          </cell>
          <cell r="AK11">
            <v>47671</v>
          </cell>
        </row>
        <row r="12">
          <cell r="AF12">
            <v>7115</v>
          </cell>
          <cell r="AK12">
            <v>10383</v>
          </cell>
        </row>
        <row r="13">
          <cell r="AF13">
            <v>10780</v>
          </cell>
          <cell r="AK13">
            <v>13644</v>
          </cell>
        </row>
        <row r="14">
          <cell r="AF14">
            <v>27078</v>
          </cell>
          <cell r="AK14">
            <v>34283</v>
          </cell>
        </row>
        <row r="15">
          <cell r="AF15">
            <v>3179</v>
          </cell>
          <cell r="AK15">
            <v>4558</v>
          </cell>
        </row>
        <row r="16">
          <cell r="AF16">
            <v>34014</v>
          </cell>
          <cell r="AK16">
            <v>50619</v>
          </cell>
        </row>
        <row r="17">
          <cell r="AF17">
            <v>14933</v>
          </cell>
          <cell r="AK17">
            <v>19566</v>
          </cell>
        </row>
        <row r="18">
          <cell r="AF18">
            <v>9559</v>
          </cell>
          <cell r="AK18">
            <v>13321</v>
          </cell>
        </row>
        <row r="19">
          <cell r="AF19">
            <v>11322</v>
          </cell>
          <cell r="AK19">
            <v>17326</v>
          </cell>
        </row>
        <row r="20">
          <cell r="AF20">
            <v>523902</v>
          </cell>
          <cell r="AK20">
            <v>648610</v>
          </cell>
        </row>
        <row r="21">
          <cell r="AF21">
            <v>38205</v>
          </cell>
          <cell r="AK21">
            <v>49925</v>
          </cell>
        </row>
        <row r="22">
          <cell r="AF22">
            <v>2146</v>
          </cell>
          <cell r="AK22">
            <v>2569</v>
          </cell>
        </row>
        <row r="23">
          <cell r="AF23">
            <v>1309463</v>
          </cell>
          <cell r="AK23">
            <v>1510220</v>
          </cell>
        </row>
        <row r="25">
          <cell r="AF25">
            <v>2891</v>
          </cell>
          <cell r="AK25">
            <v>1823</v>
          </cell>
        </row>
        <row r="26">
          <cell r="AF26">
            <v>121299</v>
          </cell>
          <cell r="AK26">
            <v>145828</v>
          </cell>
        </row>
        <row r="27">
          <cell r="AF27">
            <v>948541</v>
          </cell>
          <cell r="AK27">
            <v>1078153</v>
          </cell>
        </row>
        <row r="28">
          <cell r="AF28">
            <v>47651</v>
          </cell>
          <cell r="AK28">
            <v>63177</v>
          </cell>
        </row>
        <row r="29">
          <cell r="AF29">
            <v>7315</v>
          </cell>
          <cell r="AK29">
            <v>7481</v>
          </cell>
        </row>
        <row r="30">
          <cell r="AF30">
            <v>9087</v>
          </cell>
          <cell r="AK30">
            <v>12158</v>
          </cell>
        </row>
        <row r="31">
          <cell r="AF31">
            <v>1664</v>
          </cell>
          <cell r="AK31">
            <v>1977</v>
          </cell>
        </row>
        <row r="32">
          <cell r="AF32">
            <v>26347</v>
          </cell>
          <cell r="AK32">
            <v>34139</v>
          </cell>
        </row>
        <row r="33">
          <cell r="AF33">
            <v>62653</v>
          </cell>
          <cell r="AK33">
            <v>57174</v>
          </cell>
        </row>
        <row r="34">
          <cell r="AF34">
            <v>24033</v>
          </cell>
          <cell r="AK34">
            <v>30613</v>
          </cell>
        </row>
        <row r="35">
          <cell r="AF35">
            <v>19177</v>
          </cell>
          <cell r="AK35">
            <v>26969</v>
          </cell>
        </row>
        <row r="36">
          <cell r="AF36">
            <v>36163</v>
          </cell>
          <cell r="AK36">
            <v>47858</v>
          </cell>
        </row>
        <row r="37">
          <cell r="AF37">
            <v>2642</v>
          </cell>
          <cell r="AK37">
            <v>2870</v>
          </cell>
        </row>
        <row r="38">
          <cell r="AF38">
            <v>291416</v>
          </cell>
          <cell r="AK38">
            <v>351851</v>
          </cell>
        </row>
        <row r="40">
          <cell r="AF40">
            <v>125536</v>
          </cell>
          <cell r="AK40">
            <v>138834</v>
          </cell>
        </row>
        <row r="41">
          <cell r="AF41">
            <v>23317</v>
          </cell>
          <cell r="AK41">
            <v>32138</v>
          </cell>
        </row>
        <row r="42">
          <cell r="AF42">
            <v>16624</v>
          </cell>
          <cell r="AK42">
            <v>15390</v>
          </cell>
        </row>
        <row r="43">
          <cell r="AF43">
            <v>17137</v>
          </cell>
          <cell r="AK43">
            <v>21283</v>
          </cell>
        </row>
        <row r="44">
          <cell r="AF44">
            <v>24136</v>
          </cell>
          <cell r="AK44">
            <v>29558</v>
          </cell>
        </row>
        <row r="45">
          <cell r="AF45">
            <v>14183</v>
          </cell>
          <cell r="AK45">
            <v>18584</v>
          </cell>
        </row>
        <row r="46">
          <cell r="AF46">
            <v>16528</v>
          </cell>
          <cell r="AK46">
            <v>20792</v>
          </cell>
        </row>
        <row r="47">
          <cell r="AF47">
            <v>9976</v>
          </cell>
          <cell r="AK47">
            <v>14179</v>
          </cell>
        </row>
        <row r="48">
          <cell r="AF48">
            <v>1430</v>
          </cell>
          <cell r="AK48">
            <v>1972</v>
          </cell>
        </row>
        <row r="49">
          <cell r="AF49">
            <v>21721</v>
          </cell>
          <cell r="AK49">
            <v>30971</v>
          </cell>
        </row>
        <row r="50">
          <cell r="AF50">
            <v>1409</v>
          </cell>
          <cell r="AK50">
            <v>1893</v>
          </cell>
        </row>
        <row r="51">
          <cell r="AF51">
            <v>19419</v>
          </cell>
          <cell r="AK51">
            <v>26257</v>
          </cell>
        </row>
        <row r="52">
          <cell r="AF52">
            <v>407120</v>
          </cell>
          <cell r="AK52">
            <v>471194</v>
          </cell>
        </row>
        <row r="54">
          <cell r="AF54">
            <v>25361</v>
          </cell>
          <cell r="AK54">
            <v>30139</v>
          </cell>
        </row>
        <row r="55">
          <cell r="AF55">
            <v>1710</v>
          </cell>
          <cell r="AK55">
            <v>2124</v>
          </cell>
        </row>
        <row r="56">
          <cell r="AF56">
            <v>48341</v>
          </cell>
          <cell r="AK56">
            <v>55491</v>
          </cell>
        </row>
        <row r="57">
          <cell r="AF57">
            <v>3554</v>
          </cell>
          <cell r="AK57">
            <v>14204</v>
          </cell>
        </row>
        <row r="58">
          <cell r="AF58">
            <v>77100</v>
          </cell>
          <cell r="AK58">
            <v>86168</v>
          </cell>
        </row>
        <row r="59">
          <cell r="AF59">
            <v>197177</v>
          </cell>
          <cell r="AK59">
            <v>217580</v>
          </cell>
        </row>
        <row r="60">
          <cell r="AF60">
            <v>42861</v>
          </cell>
          <cell r="AK60">
            <v>53067</v>
          </cell>
        </row>
        <row r="61">
          <cell r="AF61">
            <v>9164</v>
          </cell>
          <cell r="AK61">
            <v>10213</v>
          </cell>
        </row>
        <row r="62">
          <cell r="AF62">
            <v>1852</v>
          </cell>
          <cell r="AK62">
            <v>2208</v>
          </cell>
        </row>
        <row r="63">
          <cell r="AF63">
            <v>6012</v>
          </cell>
          <cell r="AK63">
            <v>9270</v>
          </cell>
        </row>
      </sheetData>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5"/>
      <sheetName val="ALL"/>
      <sheetName val="All 4yr"/>
      <sheetName val="4yr Public"/>
    </sheetNames>
    <sheetDataSet>
      <sheetData sheetId="0">
        <row r="9">
          <cell r="E9">
            <v>1.9047193470049133</v>
          </cell>
        </row>
        <row r="10">
          <cell r="E10">
            <v>4.055044755517323</v>
          </cell>
        </row>
        <row r="12">
          <cell r="E12">
            <v>-6.2071447601508778</v>
          </cell>
        </row>
        <row r="13">
          <cell r="E13">
            <v>-2.326112345342946</v>
          </cell>
        </row>
        <row r="14">
          <cell r="E14">
            <v>-0.12973533990659056</v>
          </cell>
        </row>
        <row r="15">
          <cell r="E15">
            <v>1.2553302472270664</v>
          </cell>
        </row>
        <row r="16">
          <cell r="E16">
            <v>13.75618525761975</v>
          </cell>
        </row>
        <row r="17">
          <cell r="E17">
            <v>9.838174149741258</v>
          </cell>
        </row>
        <row r="18">
          <cell r="E18">
            <v>4.1393565394523995</v>
          </cell>
        </row>
        <row r="19">
          <cell r="E19">
            <v>5.3774011349024189</v>
          </cell>
        </row>
        <row r="20">
          <cell r="E20">
            <v>-6.5972040420964453E-2</v>
          </cell>
        </row>
        <row r="21">
          <cell r="E21">
            <v>5.8888906184331367</v>
          </cell>
        </row>
        <row r="22">
          <cell r="E22">
            <v>-5.6194453210430133</v>
          </cell>
        </row>
        <row r="23">
          <cell r="E23">
            <v>4.5438266037035078</v>
          </cell>
        </row>
        <row r="24">
          <cell r="E24">
            <v>0.69869382333407126</v>
          </cell>
        </row>
        <row r="25">
          <cell r="E25">
            <v>7.2078695130141037</v>
          </cell>
        </row>
        <row r="26">
          <cell r="E26">
            <v>3.7388752483262939</v>
          </cell>
        </row>
        <row r="27">
          <cell r="E27">
            <v>-2.5261981277071399</v>
          </cell>
        </row>
        <row r="28">
          <cell r="E28">
            <v>2.8768227557535484</v>
          </cell>
        </row>
        <row r="30">
          <cell r="E30">
            <v>-22.751286683254371</v>
          </cell>
        </row>
        <row r="31">
          <cell r="E31">
            <v>-6.4829862992133283</v>
          </cell>
        </row>
        <row r="32">
          <cell r="E32">
            <v>3.2638874588253626</v>
          </cell>
        </row>
        <row r="33">
          <cell r="E33">
            <v>20.568798904350992</v>
          </cell>
        </row>
        <row r="34">
          <cell r="E34">
            <v>-15.733479846161529</v>
          </cell>
        </row>
        <row r="35">
          <cell r="E35">
            <v>5.2336712936773857</v>
          </cell>
        </row>
        <row r="36">
          <cell r="E36">
            <v>-7.1193631423395933</v>
          </cell>
        </row>
        <row r="37">
          <cell r="E37">
            <v>8.9418520184025745</v>
          </cell>
        </row>
        <row r="38">
          <cell r="E38">
            <v>-14.580682107406465</v>
          </cell>
        </row>
        <row r="39">
          <cell r="E39">
            <v>-4.2544175600661047</v>
          </cell>
        </row>
        <row r="40">
          <cell r="E40">
            <v>25.852461845706255</v>
          </cell>
        </row>
        <row r="41">
          <cell r="E41">
            <v>1.3707718668689746</v>
          </cell>
        </row>
        <row r="42">
          <cell r="E42">
            <v>-4.4539781591263647</v>
          </cell>
        </row>
        <row r="43">
          <cell r="E43">
            <v>-4.6758518808134859</v>
          </cell>
        </row>
        <row r="45">
          <cell r="E45">
            <v>-4.634388594676417</v>
          </cell>
        </row>
        <row r="46">
          <cell r="E46">
            <v>5.7329681747630108</v>
          </cell>
        </row>
        <row r="47">
          <cell r="E47">
            <v>-29.061728122794641</v>
          </cell>
        </row>
        <row r="48">
          <cell r="E48">
            <v>-0.99716142465575164</v>
          </cell>
        </row>
        <row r="49">
          <cell r="E49">
            <v>-7.8073058901123353</v>
          </cell>
        </row>
        <row r="50">
          <cell r="E50">
            <v>-3.3504288279981949</v>
          </cell>
        </row>
        <row r="51">
          <cell r="E51">
            <v>-8.1436368477103294</v>
          </cell>
        </row>
        <row r="52">
          <cell r="E52">
            <v>1.9520566310934735</v>
          </cell>
        </row>
        <row r="53">
          <cell r="E53">
            <v>0.22069641981363411</v>
          </cell>
        </row>
        <row r="54">
          <cell r="E54">
            <v>-1.3662790008136001</v>
          </cell>
        </row>
        <row r="55">
          <cell r="E55">
            <v>-1.4083537858109503</v>
          </cell>
        </row>
        <row r="56">
          <cell r="E56">
            <v>-3.3785309752962025</v>
          </cell>
        </row>
        <row r="57">
          <cell r="E57">
            <v>4.5106776998615494</v>
          </cell>
        </row>
        <row r="59">
          <cell r="E59">
            <v>8.6481010411736872</v>
          </cell>
        </row>
        <row r="60">
          <cell r="E60">
            <v>5.3701414640846039</v>
          </cell>
        </row>
        <row r="61">
          <cell r="E61">
            <v>2.4158664946099146</v>
          </cell>
        </row>
        <row r="62">
          <cell r="E62">
            <v>75.039317753904086</v>
          </cell>
        </row>
        <row r="63">
          <cell r="E63">
            <v>2.1550225929787974</v>
          </cell>
        </row>
        <row r="64">
          <cell r="E64">
            <v>1.6301893541391876</v>
          </cell>
        </row>
        <row r="65">
          <cell r="E65">
            <v>0.19133482691334827</v>
          </cell>
        </row>
        <row r="66">
          <cell r="E66">
            <v>-3.2827552619964386</v>
          </cell>
        </row>
        <row r="67">
          <cell r="E67">
            <v>3.680928708945145</v>
          </cell>
        </row>
        <row r="68">
          <cell r="E68">
            <v>10.034393425049133</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2yr"/>
      <sheetName val="2yr Men"/>
      <sheetName val="2yr Women"/>
      <sheetName val="2yr FTF"/>
      <sheetName val="2yr Public"/>
      <sheetName val="2yr White"/>
      <sheetName val="2yr Black"/>
      <sheetName val="2yr Hispanic"/>
      <sheetName val="All Undergrad "/>
      <sheetName val="Undergrad FTF"/>
    </sheetNames>
    <sheetDataSet>
      <sheetData sheetId="0">
        <row r="8">
          <cell r="E8">
            <v>-10.82875322326097</v>
          </cell>
        </row>
        <row r="9">
          <cell r="E9">
            <v>-7.1219770118916923</v>
          </cell>
        </row>
        <row r="11">
          <cell r="E11">
            <v>-10.523599872640837</v>
          </cell>
        </row>
        <row r="12">
          <cell r="E12">
            <v>-16.401508349793499</v>
          </cell>
        </row>
        <row r="13">
          <cell r="E13">
            <v>-2.3016997167138808</v>
          </cell>
        </row>
        <row r="14">
          <cell r="E14">
            <v>-9.9790606441090688</v>
          </cell>
        </row>
        <row r="15">
          <cell r="E15">
            <v>-11.573200992555831</v>
          </cell>
        </row>
        <row r="16">
          <cell r="E16">
            <v>-15.357738676067864</v>
          </cell>
        </row>
        <row r="17">
          <cell r="E17">
            <v>-11.511109986333958</v>
          </cell>
        </row>
        <row r="18">
          <cell r="E18">
            <v>-16.652872161235987</v>
          </cell>
        </row>
        <row r="19">
          <cell r="E19">
            <v>-4.912737761354725</v>
          </cell>
        </row>
        <row r="20">
          <cell r="E20">
            <v>-8.2477997026082068</v>
          </cell>
        </row>
        <row r="21">
          <cell r="E21">
            <v>-19.011253002908081</v>
          </cell>
        </row>
        <row r="22">
          <cell r="E22">
            <v>-19.169402906030637</v>
          </cell>
        </row>
        <row r="23">
          <cell r="E23">
            <v>-5.1873914122611069</v>
          </cell>
        </row>
        <row r="24">
          <cell r="E24">
            <v>5.8312251864832474</v>
          </cell>
        </row>
        <row r="25">
          <cell r="E25">
            <v>-17.23618289079716</v>
          </cell>
        </row>
        <row r="26">
          <cell r="E26">
            <v>-19.342948144436889</v>
          </cell>
        </row>
        <row r="27">
          <cell r="E27">
            <v>-6.7237405677773641</v>
          </cell>
        </row>
        <row r="29">
          <cell r="E29">
            <v>-86.197916666666657</v>
          </cell>
        </row>
        <row r="30">
          <cell r="E30">
            <v>-12.383830476693277</v>
          </cell>
        </row>
        <row r="31">
          <cell r="E31">
            <v>-3.97118813275222</v>
          </cell>
        </row>
        <row r="32">
          <cell r="E32">
            <v>-8.8604718798851199</v>
          </cell>
        </row>
        <row r="33">
          <cell r="E33">
            <v>-20.234288617278786</v>
          </cell>
        </row>
        <row r="34">
          <cell r="E34">
            <v>-6.6595138554885498</v>
          </cell>
        </row>
        <row r="35">
          <cell r="E35">
            <v>-8.9024634488283603</v>
          </cell>
        </row>
        <row r="36">
          <cell r="E36">
            <v>-7.4999592747650157</v>
          </cell>
        </row>
        <row r="37">
          <cell r="E37">
            <v>-18.306109232208389</v>
          </cell>
        </row>
        <row r="38">
          <cell r="E38">
            <v>-13.467827769714564</v>
          </cell>
        </row>
        <row r="39">
          <cell r="E39">
            <v>-25.074467693891812</v>
          </cell>
        </row>
        <row r="40">
          <cell r="E40">
            <v>-2.371520900656729</v>
          </cell>
        </row>
        <row r="41">
          <cell r="E41">
            <v>-11.117000132502982</v>
          </cell>
        </row>
        <row r="42">
          <cell r="E42">
            <v>-17.887144565481648</v>
          </cell>
        </row>
        <row r="44">
          <cell r="E44">
            <v>-20.799404481165581</v>
          </cell>
        </row>
        <row r="45">
          <cell r="E45">
            <v>-25.445987517972029</v>
          </cell>
        </row>
        <row r="46">
          <cell r="E46">
            <v>-11.65014934820881</v>
          </cell>
        </row>
        <row r="47">
          <cell r="E47">
            <v>-12.182320441988951</v>
          </cell>
        </row>
        <row r="48">
          <cell r="E48">
            <v>-26.65156444418723</v>
          </cell>
        </row>
        <row r="49">
          <cell r="E49">
            <v>-16.75158821361202</v>
          </cell>
        </row>
        <row r="50">
          <cell r="E50">
            <v>-27.156449983159312</v>
          </cell>
        </row>
        <row r="51">
          <cell r="E51">
            <v>-5.0152617985442589</v>
          </cell>
        </row>
        <row r="52">
          <cell r="E52">
            <v>-13.445884835694905</v>
          </cell>
        </row>
        <row r="53">
          <cell r="E53">
            <v>-6.9718350698807292</v>
          </cell>
        </row>
        <row r="54">
          <cell r="E54">
            <v>-13.582867065406134</v>
          </cell>
        </row>
        <row r="55">
          <cell r="E55">
            <v>-14.715576076986459</v>
          </cell>
        </row>
        <row r="56">
          <cell r="E56">
            <v>-20.406433526280011</v>
          </cell>
        </row>
        <row r="58">
          <cell r="E58">
            <v>-30.291660876681025</v>
          </cell>
        </row>
        <row r="59">
          <cell r="E59">
            <v>-15.625734292025001</v>
          </cell>
        </row>
        <row r="60">
          <cell r="E60">
            <v>-24.904960339218484</v>
          </cell>
        </row>
        <row r="61">
          <cell r="E61">
            <v>-32.340960824248235</v>
          </cell>
        </row>
        <row r="62">
          <cell r="E62">
            <v>-16.753923649168627</v>
          </cell>
        </row>
        <row r="63">
          <cell r="E63">
            <v>-17.757629244790799</v>
          </cell>
        </row>
        <row r="64">
          <cell r="E64">
            <v>-21.600126796519888</v>
          </cell>
        </row>
        <row r="65">
          <cell r="E65">
            <v>-15.826354469321483</v>
          </cell>
        </row>
        <row r="66">
          <cell r="E66">
            <v>-44.412981921150077</v>
          </cell>
        </row>
        <row r="67">
          <cell r="E67">
            <v>-25.948103792415168</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7"/>
      <sheetName val="All PBI"/>
      <sheetName val="All HBI"/>
    </sheetNames>
    <sheetDataSet>
      <sheetData sheetId="0">
        <row r="7">
          <cell r="D7">
            <v>-23.068153177862449</v>
          </cell>
          <cell r="F7">
            <v>-1.4502703166566548</v>
          </cell>
        </row>
        <row r="8">
          <cell r="D8">
            <v>-14.718972368909711</v>
          </cell>
          <cell r="F8">
            <v>-1.1818001281470019</v>
          </cell>
        </row>
        <row r="10">
          <cell r="D10">
            <v>-19.279339956221587</v>
          </cell>
          <cell r="F10">
            <v>-9.0973059911540002</v>
          </cell>
        </row>
        <row r="11">
          <cell r="D11">
            <v>-7.4046184738955825</v>
          </cell>
          <cell r="F11">
            <v>-3.1036056595162025</v>
          </cell>
        </row>
        <row r="12">
          <cell r="D12">
            <v>9.2983939137785292</v>
          </cell>
          <cell r="F12">
            <v>8.4375710711848981</v>
          </cell>
        </row>
        <row r="13">
          <cell r="D13">
            <v>-6.9520484267504079</v>
          </cell>
          <cell r="F13">
            <v>-0.19710906701708278</v>
          </cell>
        </row>
        <row r="14">
          <cell r="D14">
            <v>-25.05340178202632</v>
          </cell>
          <cell r="F14">
            <v>6.3285024154589378</v>
          </cell>
        </row>
        <row r="15">
          <cell r="D15">
            <v>10.338433008808529</v>
          </cell>
          <cell r="F15">
            <v>25.593667546174142</v>
          </cell>
        </row>
        <row r="16">
          <cell r="D16">
            <v>-12.455883332223481</v>
          </cell>
          <cell r="F16">
            <v>13.790181908796411</v>
          </cell>
        </row>
        <row r="17">
          <cell r="D17">
            <v>-12.375046663071881</v>
          </cell>
          <cell r="F17">
            <v>-6.0610430185051669</v>
          </cell>
        </row>
        <row r="18">
          <cell r="D18">
            <v>-0.83117012779552712</v>
          </cell>
          <cell r="F18">
            <v>-17.248534523006693</v>
          </cell>
        </row>
        <row r="19">
          <cell r="D19">
            <v>-8.3895354308478947</v>
          </cell>
          <cell r="F19">
            <v>4.1888581167447807</v>
          </cell>
        </row>
        <row r="20">
          <cell r="D20">
            <v>-11.76470588235294</v>
          </cell>
          <cell r="F20">
            <v>-11.76470588235294</v>
          </cell>
        </row>
        <row r="21">
          <cell r="D21">
            <v>-41.33916990920882</v>
          </cell>
          <cell r="F21">
            <v>-19.54294720252167</v>
          </cell>
        </row>
        <row r="22">
          <cell r="D22">
            <v>-16.755548934902428</v>
          </cell>
          <cell r="F22">
            <v>-6.4962312533996425</v>
          </cell>
        </row>
        <row r="23">
          <cell r="D23">
            <v>-14.508777604610815</v>
          </cell>
          <cell r="F23">
            <v>8.1821252034017995</v>
          </cell>
        </row>
        <row r="24">
          <cell r="D24">
            <v>-8.3540382691749215</v>
          </cell>
          <cell r="F24">
            <v>-8.6021505376344098</v>
          </cell>
        </row>
        <row r="25">
          <cell r="D25" t="str">
            <v>NA</v>
          </cell>
          <cell r="F25">
            <v>20.553181920395772</v>
          </cell>
        </row>
        <row r="26">
          <cell r="D26">
            <v>-97.20158255331468</v>
          </cell>
          <cell r="F26" t="str">
            <v>NA</v>
          </cell>
        </row>
        <row r="28">
          <cell r="D28" t="str">
            <v>NA</v>
          </cell>
          <cell r="F28" t="str">
            <v>NA</v>
          </cell>
        </row>
        <row r="29">
          <cell r="D29" t="str">
            <v>NA</v>
          </cell>
          <cell r="F29" t="str">
            <v>NA</v>
          </cell>
        </row>
        <row r="30">
          <cell r="D30">
            <v>-97.15043726048934</v>
          </cell>
          <cell r="F30" t="str">
            <v>NA</v>
          </cell>
        </row>
        <row r="31">
          <cell r="D31" t="str">
            <v>NA</v>
          </cell>
          <cell r="F31" t="str">
            <v>NA</v>
          </cell>
        </row>
        <row r="32">
          <cell r="D32" t="str">
            <v>NA</v>
          </cell>
          <cell r="F32" t="str">
            <v>NA</v>
          </cell>
        </row>
        <row r="33">
          <cell r="D33" t="str">
            <v>NA</v>
          </cell>
          <cell r="F33" t="str">
            <v>NA</v>
          </cell>
        </row>
        <row r="34">
          <cell r="D34" t="str">
            <v>NA</v>
          </cell>
          <cell r="F34" t="str">
            <v>NA</v>
          </cell>
        </row>
        <row r="35">
          <cell r="D35" t="str">
            <v>NA</v>
          </cell>
          <cell r="F35" t="str">
            <v>NA</v>
          </cell>
        </row>
        <row r="36">
          <cell r="D36" t="str">
            <v>NA</v>
          </cell>
          <cell r="F36" t="str">
            <v>NA</v>
          </cell>
        </row>
        <row r="37">
          <cell r="D37" t="str">
            <v>NA</v>
          </cell>
          <cell r="F37" t="str">
            <v>NA</v>
          </cell>
        </row>
        <row r="38">
          <cell r="D38" t="str">
            <v>NA</v>
          </cell>
          <cell r="F38" t="str">
            <v>NA</v>
          </cell>
        </row>
        <row r="39">
          <cell r="D39">
            <v>-100</v>
          </cell>
          <cell r="F39" t="str">
            <v>NA</v>
          </cell>
        </row>
        <row r="40">
          <cell r="D40" t="str">
            <v>NA</v>
          </cell>
          <cell r="F40" t="str">
            <v>NA</v>
          </cell>
        </row>
        <row r="41">
          <cell r="D41">
            <v>-43.790539029299936</v>
          </cell>
          <cell r="F41">
            <v>1.9892884468247896</v>
          </cell>
        </row>
        <row r="43">
          <cell r="D43">
            <v>-52.393564565664533</v>
          </cell>
          <cell r="F43" t="str">
            <v>NA</v>
          </cell>
        </row>
        <row r="44">
          <cell r="D44">
            <v>-70.390592188156248</v>
          </cell>
          <cell r="F44" t="str">
            <v>NA</v>
          </cell>
        </row>
        <row r="45">
          <cell r="D45" t="str">
            <v>NA</v>
          </cell>
          <cell r="F45" t="str">
            <v>NA</v>
          </cell>
        </row>
        <row r="46">
          <cell r="D46" t="str">
            <v>NA</v>
          </cell>
          <cell r="F46" t="str">
            <v>NA</v>
          </cell>
        </row>
        <row r="47">
          <cell r="D47">
            <v>-21.579032869442791</v>
          </cell>
          <cell r="F47" t="str">
            <v>NA</v>
          </cell>
        </row>
        <row r="48">
          <cell r="D48">
            <v>-100</v>
          </cell>
          <cell r="F48" t="str">
            <v>NA</v>
          </cell>
        </row>
        <row r="49">
          <cell r="D49">
            <v>-46.854377474703035</v>
          </cell>
          <cell r="F49">
            <v>-7.5278599044803274</v>
          </cell>
        </row>
        <row r="50">
          <cell r="D50" t="str">
            <v>NA</v>
          </cell>
          <cell r="F50" t="str">
            <v>NA</v>
          </cell>
        </row>
        <row r="51">
          <cell r="D51" t="str">
            <v>NA</v>
          </cell>
          <cell r="F51" t="str">
            <v>NA</v>
          </cell>
        </row>
        <row r="52">
          <cell r="D52">
            <v>-33.992140545538604</v>
          </cell>
          <cell r="F52">
            <v>21.562207670720298</v>
          </cell>
        </row>
        <row r="53">
          <cell r="D53" t="str">
            <v>NA</v>
          </cell>
          <cell r="F53" t="str">
            <v>NA</v>
          </cell>
        </row>
        <row r="54">
          <cell r="D54">
            <v>-100</v>
          </cell>
          <cell r="F54" t="str">
            <v>NA</v>
          </cell>
        </row>
        <row r="55">
          <cell r="D55">
            <v>-53.535673643422022</v>
          </cell>
          <cell r="F55">
            <v>0.56318197817669835</v>
          </cell>
        </row>
        <row r="57">
          <cell r="D57">
            <v>-100</v>
          </cell>
          <cell r="F57" t="str">
            <v>NA</v>
          </cell>
        </row>
        <row r="58">
          <cell r="D58" t="str">
            <v>NA</v>
          </cell>
          <cell r="F58" t="str">
            <v>NA</v>
          </cell>
        </row>
        <row r="59">
          <cell r="D59">
            <v>-59.418181818181814</v>
          </cell>
          <cell r="F59" t="str">
            <v>NA</v>
          </cell>
        </row>
        <row r="60">
          <cell r="D60" t="str">
            <v>NA</v>
          </cell>
          <cell r="F60" t="str">
            <v>NA</v>
          </cell>
        </row>
        <row r="61">
          <cell r="D61">
            <v>-20.391631213940205</v>
          </cell>
          <cell r="F61" t="str">
            <v>NA</v>
          </cell>
        </row>
        <row r="62">
          <cell r="D62">
            <v>-49.250772549705559</v>
          </cell>
          <cell r="F62" t="str">
            <v>NA</v>
          </cell>
        </row>
        <row r="63">
          <cell r="D63">
            <v>-73.462072528820997</v>
          </cell>
          <cell r="F63">
            <v>0.56318197817669835</v>
          </cell>
        </row>
        <row r="64">
          <cell r="D64" t="str">
            <v>NA</v>
          </cell>
          <cell r="F64" t="str">
            <v>NA</v>
          </cell>
        </row>
        <row r="65">
          <cell r="D65" t="str">
            <v>NA</v>
          </cell>
          <cell r="F65" t="str">
            <v>NA</v>
          </cell>
        </row>
        <row r="66">
          <cell r="D66">
            <v>-14.845140619437522</v>
          </cell>
          <cell r="F66">
            <v>-8.0767188744358904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R71"/>
  <sheetViews>
    <sheetView showGridLines="0" view="pageBreakPreview" zoomScale="80" zoomScaleNormal="80" zoomScaleSheetLayoutView="80" workbookViewId="0">
      <selection activeCell="A66" sqref="A66:J66"/>
    </sheetView>
  </sheetViews>
  <sheetFormatPr defaultColWidth="9.81640625" defaultRowHeight="12.5" x14ac:dyDescent="0.25"/>
  <cols>
    <col min="1" max="1" width="7.1796875" style="1" customWidth="1"/>
    <col min="2" max="2" width="12.81640625" style="1" customWidth="1"/>
    <col min="3" max="3" width="10.81640625" style="1" customWidth="1"/>
    <col min="4" max="4" width="14.81640625" style="1" customWidth="1"/>
    <col min="5" max="5" width="13" style="1" customWidth="1"/>
    <col min="6" max="6" width="9.1796875" style="1" customWidth="1"/>
    <col min="7" max="7" width="10" style="1" customWidth="1"/>
    <col min="8" max="8" width="14.81640625" style="1" customWidth="1"/>
    <col min="9" max="9" width="15.1796875" style="1" customWidth="1"/>
    <col min="10" max="10" width="10.54296875" style="1" customWidth="1"/>
    <col min="11" max="11" width="11.1796875" style="1" customWidth="1"/>
    <col min="12" max="14" width="11.54296875" style="1" customWidth="1"/>
    <col min="15" max="15" width="2.1796875" style="1" customWidth="1"/>
    <col min="16" max="18" width="10.81640625" style="1" customWidth="1"/>
    <col min="19" max="16384" width="9.81640625" style="1"/>
  </cols>
  <sheetData>
    <row r="1" spans="1:18" x14ac:dyDescent="0.25">
      <c r="A1" s="3" t="s">
        <v>0</v>
      </c>
      <c r="B1" s="3"/>
      <c r="C1" s="2"/>
      <c r="D1" s="2"/>
      <c r="E1" s="2"/>
      <c r="F1" s="2"/>
      <c r="G1" s="2"/>
      <c r="H1" s="2"/>
      <c r="I1" s="2"/>
    </row>
    <row r="2" spans="1:18" ht="14.5" x14ac:dyDescent="0.25">
      <c r="A2" s="3" t="s">
        <v>1</v>
      </c>
      <c r="B2" s="3"/>
      <c r="C2" s="2"/>
      <c r="D2" s="2"/>
      <c r="E2" s="2"/>
    </row>
    <row r="3" spans="1:18" ht="13" x14ac:dyDescent="0.3">
      <c r="A3" s="12"/>
      <c r="B3" s="4"/>
      <c r="C3" s="6"/>
      <c r="D3" s="6"/>
      <c r="E3" s="6"/>
      <c r="F3" s="6"/>
      <c r="G3" s="10"/>
      <c r="H3" s="10"/>
      <c r="I3" s="10"/>
      <c r="L3" s="139" t="s">
        <v>2</v>
      </c>
      <c r="M3" s="140"/>
      <c r="N3" s="141"/>
      <c r="P3" s="139" t="s">
        <v>3</v>
      </c>
      <c r="Q3" s="140"/>
      <c r="R3" s="141"/>
    </row>
    <row r="4" spans="1:18" ht="12.75" customHeight="1" x14ac:dyDescent="0.3">
      <c r="A4" s="2"/>
      <c r="B4" s="2"/>
      <c r="C4" s="150" t="s">
        <v>2</v>
      </c>
      <c r="D4" s="151"/>
      <c r="E4" s="151"/>
      <c r="F4" s="152"/>
      <c r="G4" s="153" t="s">
        <v>3</v>
      </c>
      <c r="H4" s="151"/>
      <c r="I4" s="151"/>
      <c r="J4" s="151"/>
    </row>
    <row r="5" spans="1:18" s="69" customFormat="1" ht="40.5" customHeight="1" x14ac:dyDescent="0.25">
      <c r="A5" s="68"/>
      <c r="B5" s="68"/>
      <c r="C5" s="70" t="s">
        <v>4</v>
      </c>
      <c r="D5" s="71" t="s">
        <v>5</v>
      </c>
      <c r="E5" s="71" t="s">
        <v>6</v>
      </c>
      <c r="F5" s="72" t="s">
        <v>7</v>
      </c>
      <c r="G5" s="73" t="s">
        <v>4</v>
      </c>
      <c r="H5" s="71" t="s">
        <v>5</v>
      </c>
      <c r="I5" s="71" t="s">
        <v>6</v>
      </c>
      <c r="J5" s="74" t="s">
        <v>7</v>
      </c>
    </row>
    <row r="6" spans="1:18" x14ac:dyDescent="0.25">
      <c r="A6" s="13" t="s">
        <v>8</v>
      </c>
      <c r="B6" s="13"/>
      <c r="C6" s="37">
        <f>(('[1]Undergrad FTF'!AG4-'[1]Undergrad FTF'!AB4)/'[1]Undergrad FTF'!AB4)*100</f>
        <v>-1.792296144768549</v>
      </c>
      <c r="D6" s="37">
        <f>(('[1]All Undergrad '!AN4-'[1]All Undergrad '!AI4)/'[1]All Undergrad '!AI4)*100</f>
        <v>-4.4280599690278688</v>
      </c>
      <c r="E6" s="37">
        <f>(('[1]All Grad-Prof'!AM4-'[1]All Grad-Prof'!AH4)/'[1]All Grad-Prof'!AH4)*100</f>
        <v>4.8001188296003674</v>
      </c>
      <c r="F6" s="38">
        <f>(('[1]All PT'!AM4-'[1]All PT'!AH4)/'[1]All PT'!AH4)*100</f>
        <v>-0.66862425173421314</v>
      </c>
      <c r="G6" s="39">
        <f>'[1]Undergrad FTF'!AG4-'[1]Undergrad FTF'!AB4</f>
        <v>-52079</v>
      </c>
      <c r="H6" s="13">
        <f>'[1]All Undergrad '!AN4-'[1]All Undergrad '!AI4</f>
        <v>-754048</v>
      </c>
      <c r="I6" s="13">
        <f>'[1]All Grad-Prof'!AM4-'[1]All Grad-Prof'!AH4</f>
        <v>133465</v>
      </c>
      <c r="J6" s="39">
        <f>'[1]All PT'!AM4-'[1]All PT'!AH4</f>
        <v>-50425</v>
      </c>
    </row>
    <row r="7" spans="1:18" x14ac:dyDescent="0.25">
      <c r="A7" s="14" t="s">
        <v>9</v>
      </c>
      <c r="B7" s="14"/>
      <c r="C7" s="40">
        <f>(('[1]Undergrad FTF'!AG5-'[1]Undergrad FTF'!AB5)/'[1]Undergrad FTF'!AB5)*100</f>
        <v>1.1415850908987129E-3</v>
      </c>
      <c r="D7" s="40">
        <f>(('[1]All Undergrad '!AN5-'[1]All Undergrad '!AI5)/'[1]All Undergrad '!AI5)*100</f>
        <v>-1.6576814805323974</v>
      </c>
      <c r="E7" s="40">
        <f>(('[1]All Grad-Prof'!AM5-'[1]All Grad-Prof'!AH5)/'[1]All Grad-Prof'!AH5)*100</f>
        <v>7.1674210589709269</v>
      </c>
      <c r="F7" s="41">
        <f>(('[1]All PT'!AM5-'[1]All PT'!AH5)/'[1]All PT'!AH5)*100</f>
        <v>2.4970500091710535</v>
      </c>
      <c r="G7" s="42">
        <f>'[1]Undergrad FTF'!AG5-'[1]Undergrad FTF'!AB5</f>
        <v>12</v>
      </c>
      <c r="H7" s="14">
        <f>'[1]All Undergrad '!AN5-'[1]All Undergrad '!AI5</f>
        <v>-98069</v>
      </c>
      <c r="I7" s="43">
        <f>'[1]All Grad-Prof'!AM5-'[1]All Grad-Prof'!AH5</f>
        <v>63672</v>
      </c>
      <c r="J7" s="35">
        <f>'[1]All PT'!AM5-'[1]All PT'!AH5</f>
        <v>66299</v>
      </c>
    </row>
    <row r="8" spans="1:18" x14ac:dyDescent="0.25">
      <c r="A8" s="14" t="s">
        <v>10</v>
      </c>
      <c r="B8" s="14"/>
      <c r="C8" s="22"/>
      <c r="D8" s="22"/>
      <c r="E8" s="22"/>
      <c r="F8" s="44"/>
      <c r="G8" s="22">
        <f>(G7/G$6)*100</f>
        <v>-2.3041917087501678E-2</v>
      </c>
      <c r="H8" s="22">
        <f>(H7/H$6)*100</f>
        <v>13.005670726531998</v>
      </c>
      <c r="I8" s="44">
        <f>(I7/I$6)*100</f>
        <v>47.706889446671411</v>
      </c>
      <c r="J8" s="22">
        <f>(J7/J$6)*100</f>
        <v>-131.48041646008923</v>
      </c>
    </row>
    <row r="9" spans="1:18" x14ac:dyDescent="0.25">
      <c r="A9" s="15" t="s">
        <v>11</v>
      </c>
      <c r="B9" s="15"/>
      <c r="C9" s="45">
        <f>(('[1]Undergrad FTF'!AG7-'[1]Undergrad FTF'!AB7)/'[1]Undergrad FTF'!AB7)*100</f>
        <v>-6.8427535240180655</v>
      </c>
      <c r="D9" s="45">
        <f>(('[1]All Undergrad '!AN7-'[1]All Undergrad '!AI7)/'[1]All Undergrad '!AI7)*100</f>
        <v>-8.1442822478141963</v>
      </c>
      <c r="E9" s="45">
        <f>(('[1]All Grad-Prof'!AM7-'[1]All Grad-Prof'!AH7)/'[1]All Grad-Prof'!AH7)*100</f>
        <v>-3.7887131591700074</v>
      </c>
      <c r="F9" s="46">
        <f>(('[1]All PT'!AM7-'[1]All PT'!AH7)/'[1]All PT'!AH7)*100</f>
        <v>-6.1619500103284448</v>
      </c>
      <c r="G9" s="34">
        <f>'[1]Undergrad FTF'!AG7-'[1]Undergrad FTF'!AB7</f>
        <v>-3500</v>
      </c>
      <c r="H9" s="15">
        <f>'[1]All Undergrad '!AN7-'[1]All Undergrad '!AI7</f>
        <v>-21145</v>
      </c>
      <c r="I9" s="47">
        <f>'[1]All Grad-Prof'!AM7-'[1]All Grad-Prof'!AH7</f>
        <v>-1720</v>
      </c>
      <c r="J9" s="34">
        <f>'[1]All PT'!AM7-'[1]All PT'!AH7</f>
        <v>-5966</v>
      </c>
    </row>
    <row r="10" spans="1:18" x14ac:dyDescent="0.25">
      <c r="A10" s="15" t="s">
        <v>12</v>
      </c>
      <c r="B10" s="15"/>
      <c r="C10" s="45">
        <f>(('[1]Undergrad FTF'!AG8-'[1]Undergrad FTF'!AB8)/'[1]Undergrad FTF'!AB8)*100</f>
        <v>-5.8561681322289925</v>
      </c>
      <c r="D10" s="45">
        <f>(('[1]All Undergrad '!AN8-'[1]All Undergrad '!AI8)/'[1]All Undergrad '!AI8)*100</f>
        <v>-9.0536749331710027</v>
      </c>
      <c r="E10" s="45">
        <f>(('[1]All Grad-Prof'!AM8-'[1]All Grad-Prof'!AH8)/'[1]All Grad-Prof'!AH8)*100</f>
        <v>10.304246434188405</v>
      </c>
      <c r="F10" s="46">
        <f>(('[1]All PT'!AM8-'[1]All PT'!AH8)/'[1]All PT'!AH8)*100</f>
        <v>-5.0763126739832982</v>
      </c>
      <c r="G10" s="34">
        <f>'[1]Undergrad FTF'!AG8-'[1]Undergrad FTF'!AB8</f>
        <v>-1605</v>
      </c>
      <c r="H10" s="15">
        <f>'[1]All Undergrad '!AN8-'[1]All Undergrad '!AI8</f>
        <v>-13683</v>
      </c>
      <c r="I10" s="47">
        <f>'[1]All Grad-Prof'!AM8-'[1]All Grad-Prof'!AH8</f>
        <v>1900</v>
      </c>
      <c r="J10" s="34">
        <f>'[1]All PT'!AM8-'[1]All PT'!AH8</f>
        <v>-3173</v>
      </c>
    </row>
    <row r="11" spans="1:18" x14ac:dyDescent="0.25">
      <c r="A11" s="15" t="s">
        <v>13</v>
      </c>
      <c r="B11" s="15"/>
      <c r="C11" s="45">
        <f>(('[1]Undergrad FTF'!AG9-'[1]Undergrad FTF'!AB9)/'[1]Undergrad FTF'!AB9)*100</f>
        <v>1.5121493377828763</v>
      </c>
      <c r="D11" s="45">
        <f>(('[1]All Undergrad '!AN9-'[1]All Undergrad '!AI9)/'[1]All Undergrad '!AI9)*100</f>
        <v>1.6904319074188883</v>
      </c>
      <c r="E11" s="45">
        <f>(('[1]All Grad-Prof'!AM9-'[1]All Grad-Prof'!AH9)/'[1]All Grad-Prof'!AH9)*100</f>
        <v>-10.043412923693438</v>
      </c>
      <c r="F11" s="46">
        <f>(('[1]All PT'!AM9-'[1]All PT'!AH9)/'[1]All PT'!AH9)*100</f>
        <v>4.9584245076586431</v>
      </c>
      <c r="G11" s="34">
        <f>'[1]Undergrad FTF'!AG9-'[1]Undergrad FTF'!AB9</f>
        <v>145</v>
      </c>
      <c r="H11" s="15">
        <f>'[1]All Undergrad '!AN9-'[1]All Undergrad '!AI9</f>
        <v>818</v>
      </c>
      <c r="I11" s="47">
        <f>'[1]All Grad-Prof'!AM9-'[1]All Grad-Prof'!AH9</f>
        <v>-1203</v>
      </c>
      <c r="J11" s="34">
        <f>'[1]All PT'!AM9-'[1]All PT'!AH9</f>
        <v>1133</v>
      </c>
    </row>
    <row r="12" spans="1:18" ht="13.5" customHeight="1" x14ac:dyDescent="0.25">
      <c r="A12" s="15" t="s">
        <v>14</v>
      </c>
      <c r="B12" s="15"/>
      <c r="C12" s="45">
        <f>(('[1]Undergrad FTF'!AG10-'[1]Undergrad FTF'!AB10)/'[1]Undergrad FTF'!AB10)*100</f>
        <v>4.0505508749189891</v>
      </c>
      <c r="D12" s="45">
        <f>(('[1]All Undergrad '!AN10-'[1]All Undergrad '!AI10)/'[1]All Undergrad '!AI10)*100</f>
        <v>-4.5236358442538904</v>
      </c>
      <c r="E12" s="45">
        <f>(('[1]All Grad-Prof'!AM10-'[1]All Grad-Prof'!AH10)/'[1]All Grad-Prof'!AH10)*100</f>
        <v>-0.59181023839677571</v>
      </c>
      <c r="F12" s="46">
        <f>(('[1]All PT'!AM10-'[1]All PT'!AH10)/'[1]All PT'!AH10)*100</f>
        <v>-6.5543572982450966</v>
      </c>
      <c r="G12" s="34">
        <f>'[1]Undergrad FTF'!AG10-'[1]Undergrad FTF'!AB10</f>
        <v>6375</v>
      </c>
      <c r="H12" s="15">
        <f>'[1]All Undergrad '!AN10-'[1]All Undergrad '!AI10</f>
        <v>-44340</v>
      </c>
      <c r="I12" s="47">
        <f>'[1]All Grad-Prof'!AM10-'[1]All Grad-Prof'!AH10</f>
        <v>-743</v>
      </c>
      <c r="J12" s="34">
        <f>'[1]All PT'!AM10-'[1]All PT'!AH10</f>
        <v>-31063</v>
      </c>
    </row>
    <row r="13" spans="1:18" x14ac:dyDescent="0.25">
      <c r="A13" s="14" t="s">
        <v>15</v>
      </c>
      <c r="B13" s="14"/>
      <c r="C13" s="48">
        <f>(('[1]Undergrad FTF'!AG11-'[1]Undergrad FTF'!AB11)/'[1]Undergrad FTF'!AB11)*100</f>
        <v>4.8102203738228404</v>
      </c>
      <c r="D13" s="48">
        <f>(('[1]All Undergrad '!AN11-'[1]All Undergrad '!AI11)/'[1]All Undergrad '!AI11)*100</f>
        <v>3.335896112183244</v>
      </c>
      <c r="E13" s="48">
        <f>(('[1]All Grad-Prof'!AM11-'[1]All Grad-Prof'!AH11)/'[1]All Grad-Prof'!AH11)*100</f>
        <v>19.108130713583471</v>
      </c>
      <c r="F13" s="41">
        <f>(('[1]All PT'!AM11-'[1]All PT'!AH11)/'[1]All PT'!AH11)*100</f>
        <v>16.098516281076776</v>
      </c>
      <c r="G13" s="35">
        <f>'[1]Undergrad FTF'!AG11-'[1]Undergrad FTF'!AB11</f>
        <v>4025</v>
      </c>
      <c r="H13" s="14">
        <f>'[1]All Undergrad '!AN11-'[1]All Undergrad '!AI11</f>
        <v>15056</v>
      </c>
      <c r="I13" s="49">
        <f>'[1]All Grad-Prof'!AM11-'[1]All Grad-Prof'!AH11</f>
        <v>13022</v>
      </c>
      <c r="J13" s="35">
        <f>'[1]All PT'!AM11-'[1]All PT'!AH11</f>
        <v>29100</v>
      </c>
    </row>
    <row r="14" spans="1:18" x14ac:dyDescent="0.25">
      <c r="A14" s="14" t="s">
        <v>16</v>
      </c>
      <c r="B14" s="14"/>
      <c r="C14" s="48">
        <f>(('[1]Undergrad FTF'!AG12-'[1]Undergrad FTF'!AB12)/'[1]Undergrad FTF'!AB12)*100</f>
        <v>-2.2473356330124079</v>
      </c>
      <c r="D14" s="48">
        <f>(('[1]All Undergrad '!AN12-'[1]All Undergrad '!AI12)/'[1]All Undergrad '!AI12)*100</f>
        <v>-6.979153009046807</v>
      </c>
      <c r="E14" s="48">
        <f>(('[1]All Grad-Prof'!AM12-'[1]All Grad-Prof'!AH12)/'[1]All Grad-Prof'!AH12)*100</f>
        <v>52.825983596814453</v>
      </c>
      <c r="F14" s="41">
        <f>(('[1]All PT'!AM12-'[1]All PT'!AH12)/'[1]All PT'!AH12)*100</f>
        <v>11.855680782298831</v>
      </c>
      <c r="G14" s="35">
        <f>'[1]Undergrad FTF'!AG12-'[1]Undergrad FTF'!AB12</f>
        <v>-873</v>
      </c>
      <c r="H14" s="14">
        <f>'[1]All Undergrad '!AN12-'[1]All Undergrad '!AI12</f>
        <v>-15969</v>
      </c>
      <c r="I14" s="49">
        <f>'[1]All Grad-Prof'!AM12-'[1]All Grad-Prof'!AH12</f>
        <v>17777</v>
      </c>
      <c r="J14" s="35">
        <f>'[1]All PT'!AM12-'[1]All PT'!AH12</f>
        <v>11445</v>
      </c>
    </row>
    <row r="15" spans="1:18" x14ac:dyDescent="0.25">
      <c r="A15" s="14" t="s">
        <v>17</v>
      </c>
      <c r="B15" s="14"/>
      <c r="C15" s="48">
        <f>(('[1]Undergrad FTF'!AG13-'[1]Undergrad FTF'!AB13)/'[1]Undergrad FTF'!AB13)*100</f>
        <v>-2.0503535514178757</v>
      </c>
      <c r="D15" s="48">
        <f>(('[1]All Undergrad '!AN13-'[1]All Undergrad '!AI13)/'[1]All Undergrad '!AI13)*100</f>
        <v>-3.3197237202086498</v>
      </c>
      <c r="E15" s="48">
        <f>(('[1]All Grad-Prof'!AM13-'[1]All Grad-Prof'!AH13)/'[1]All Grad-Prof'!AH13)*100</f>
        <v>16.179973245456623</v>
      </c>
      <c r="F15" s="41">
        <f>(('[1]All PT'!AM13-'[1]All PT'!AH13)/'[1]All PT'!AH13)*100</f>
        <v>2.8713789991483734</v>
      </c>
      <c r="G15" s="35">
        <f>'[1]Undergrad FTF'!AG13-'[1]Undergrad FTF'!AB13</f>
        <v>-838</v>
      </c>
      <c r="H15" s="14">
        <f>'[1]All Undergrad '!AN13-'[1]All Undergrad '!AI13</f>
        <v>-7147</v>
      </c>
      <c r="I15" s="49">
        <f>'[1]All Grad-Prof'!AM13-'[1]All Grad-Prof'!AH13</f>
        <v>4959</v>
      </c>
      <c r="J15" s="35">
        <f>'[1]All PT'!AM13-'[1]All PT'!AH13</f>
        <v>2259</v>
      </c>
    </row>
    <row r="16" spans="1:18" x14ac:dyDescent="0.25">
      <c r="A16" s="14" t="s">
        <v>18</v>
      </c>
      <c r="B16" s="14"/>
      <c r="C16" s="48">
        <f>(('[1]Undergrad FTF'!AG14-'[1]Undergrad FTF'!AB14)/'[1]Undergrad FTF'!AB14)*100</f>
        <v>-6.2953890177545571</v>
      </c>
      <c r="D16" s="48">
        <f>(('[1]All Undergrad '!AN14-'[1]All Undergrad '!AI14)/'[1]All Undergrad '!AI14)*100</f>
        <v>-4.445485585625061</v>
      </c>
      <c r="E16" s="48">
        <f>(('[1]All Grad-Prof'!AM14-'[1]All Grad-Prof'!AH14)/'[1]All Grad-Prof'!AH14)*100</f>
        <v>3.6349653190933626</v>
      </c>
      <c r="F16" s="41">
        <f>(('[1]All PT'!AM14-'[1]All PT'!AH14)/'[1]All PT'!AH14)*100</f>
        <v>-0.78472798611635108</v>
      </c>
      <c r="G16" s="35">
        <f>'[1]Undergrad FTF'!AG14-'[1]Undergrad FTF'!AB14</f>
        <v>-2904</v>
      </c>
      <c r="H16" s="14">
        <f>'[1]All Undergrad '!AN14-'[1]All Undergrad '!AI14</f>
        <v>-13189</v>
      </c>
      <c r="I16" s="49">
        <f>'[1]All Grad-Prof'!AM14-'[1]All Grad-Prof'!AH14</f>
        <v>2505</v>
      </c>
      <c r="J16" s="35">
        <f>'[1]All PT'!AM14-'[1]All PT'!AH14</f>
        <v>-1352</v>
      </c>
    </row>
    <row r="17" spans="1:10" x14ac:dyDescent="0.25">
      <c r="A17" s="15" t="s">
        <v>19</v>
      </c>
      <c r="B17" s="15"/>
      <c r="C17" s="45">
        <f>(('[1]Undergrad FTF'!AG15-'[1]Undergrad FTF'!AB15)/'[1]Undergrad FTF'!AB15)*100</f>
        <v>-5.6404379933791704</v>
      </c>
      <c r="D17" s="45">
        <f>(('[1]All Undergrad '!AN15-'[1]All Undergrad '!AI15)/'[1]All Undergrad '!AI15)*100</f>
        <v>-2.1567596002104157</v>
      </c>
      <c r="E17" s="45">
        <f>(('[1]All Grad-Prof'!AM15-'[1]All Grad-Prof'!AH15)/'[1]All Grad-Prof'!AH15)*100</f>
        <v>-2.5305367657793565</v>
      </c>
      <c r="F17" s="46">
        <f>(('[1]All PT'!AM15-'[1]All PT'!AH15)/'[1]All PT'!AH15)*100</f>
        <v>14.019566770989922</v>
      </c>
      <c r="G17" s="34">
        <f>'[1]Undergrad FTF'!AG15-'[1]Undergrad FTF'!AB15</f>
        <v>-1772</v>
      </c>
      <c r="H17" s="15">
        <f>'[1]All Undergrad '!AN15-'[1]All Undergrad '!AI15</f>
        <v>-3239</v>
      </c>
      <c r="I17" s="47">
        <f>'[1]All Grad-Prof'!AM15-'[1]All Grad-Prof'!AH15</f>
        <v>-520</v>
      </c>
      <c r="J17" s="34">
        <f>'[1]All PT'!AM15-'[1]All PT'!AH15</f>
        <v>5689</v>
      </c>
    </row>
    <row r="18" spans="1:10" x14ac:dyDescent="0.25">
      <c r="A18" s="15" t="s">
        <v>20</v>
      </c>
      <c r="B18" s="15"/>
      <c r="C18" s="45">
        <f>(('[1]Undergrad FTF'!AG16-'[1]Undergrad FTF'!AB16)/'[1]Undergrad FTF'!AB16)*100</f>
        <v>-4.6727959888675921</v>
      </c>
      <c r="D18" s="45">
        <f>(('[1]All Undergrad '!AN16-'[1]All Undergrad '!AI16)/'[1]All Undergrad '!AI16)*100</f>
        <v>-1.231757771685615</v>
      </c>
      <c r="E18" s="45">
        <f>(('[1]All Grad-Prof'!AM16-'[1]All Grad-Prof'!AH16)/'[1]All Grad-Prof'!AH16)*100</f>
        <v>6.3508290387631643</v>
      </c>
      <c r="F18" s="46">
        <f>(('[1]All PT'!AM16-'[1]All PT'!AH16)/'[1]All PT'!AH16)*100</f>
        <v>5.4243812385539565</v>
      </c>
      <c r="G18" s="34">
        <f>'[1]Undergrad FTF'!AG16-'[1]Undergrad FTF'!AB16</f>
        <v>-4315</v>
      </c>
      <c r="H18" s="15">
        <f>'[1]All Undergrad '!AN16-'[1]All Undergrad '!AI16</f>
        <v>-6142</v>
      </c>
      <c r="I18" s="47">
        <f>'[1]All Grad-Prof'!AM16-'[1]All Grad-Prof'!AH16</f>
        <v>4535</v>
      </c>
      <c r="J18" s="34">
        <f>'[1]All PT'!AM16-'[1]All PT'!AH16</f>
        <v>11048</v>
      </c>
    </row>
    <row r="19" spans="1:10" x14ac:dyDescent="0.25">
      <c r="A19" s="15" t="s">
        <v>21</v>
      </c>
      <c r="B19" s="15"/>
      <c r="C19" s="45">
        <f>(('[1]Undergrad FTF'!AG17-'[1]Undergrad FTF'!AB17)/'[1]Undergrad FTF'!AB17)*100</f>
        <v>-8.0885412332528919</v>
      </c>
      <c r="D19" s="45">
        <f>(('[1]All Undergrad '!AN17-'[1]All Undergrad '!AI17)/'[1]All Undergrad '!AI17)*100</f>
        <v>-11.782568125385504</v>
      </c>
      <c r="E19" s="45">
        <f>(('[1]All Grad-Prof'!AM17-'[1]All Grad-Prof'!AH17)/'[1]All Grad-Prof'!AH17)*100</f>
        <v>-1.336606655755592</v>
      </c>
      <c r="F19" s="46">
        <f>(('[1]All PT'!AM17-'[1]All PT'!AH17)/'[1]All PT'!AH17)*100</f>
        <v>-8.3117189342136282</v>
      </c>
      <c r="G19" s="34">
        <f>'[1]Undergrad FTF'!AG17-'[1]Undergrad FTF'!AB17</f>
        <v>-2916</v>
      </c>
      <c r="H19" s="15">
        <f>'[1]All Undergrad '!AN17-'[1]All Undergrad '!AI17</f>
        <v>-22350</v>
      </c>
      <c r="I19" s="47">
        <f>'[1]All Grad-Prof'!AM17-'[1]All Grad-Prof'!AH17</f>
        <v>-343</v>
      </c>
      <c r="J19" s="34">
        <f>'[1]All PT'!AM17-'[1]All PT'!AH17</f>
        <v>-6345</v>
      </c>
    </row>
    <row r="20" spans="1:10" x14ac:dyDescent="0.25">
      <c r="A20" s="15" t="s">
        <v>22</v>
      </c>
      <c r="B20" s="15"/>
      <c r="C20" s="45">
        <f>(('[1]Undergrad FTF'!AG18-'[1]Undergrad FTF'!AB18)/'[1]Undergrad FTF'!AB18)*100</f>
        <v>-3.7210584343991182</v>
      </c>
      <c r="D20" s="45">
        <f>(('[1]All Undergrad '!AN18-'[1]All Undergrad '!AI18)/'[1]All Undergrad '!AI18)*100</f>
        <v>-6.5500406834825071</v>
      </c>
      <c r="E20" s="45">
        <f>(('[1]All Grad-Prof'!AM18-'[1]All Grad-Prof'!AH18)/'[1]All Grad-Prof'!AH18)*100</f>
        <v>7.3593239869406561</v>
      </c>
      <c r="F20" s="46">
        <f>(('[1]All PT'!AM18-'[1]All PT'!AH18)/'[1]All PT'!AH18)*100</f>
        <v>-7.2684553584962872</v>
      </c>
      <c r="G20" s="34">
        <f>'[1]Undergrad FTF'!AG18-'[1]Undergrad FTF'!AB18</f>
        <v>-1755</v>
      </c>
      <c r="H20" s="15">
        <f>'[1]All Undergrad '!AN18-'[1]All Undergrad '!AI18</f>
        <v>-14973</v>
      </c>
      <c r="I20" s="47">
        <f>'[1]All Grad-Prof'!AM18-'[1]All Grad-Prof'!AH18</f>
        <v>1916</v>
      </c>
      <c r="J20" s="34">
        <f>'[1]All PT'!AM18-'[1]All PT'!AH18</f>
        <v>-5754</v>
      </c>
    </row>
    <row r="21" spans="1:10" x14ac:dyDescent="0.25">
      <c r="A21" s="14" t="s">
        <v>23</v>
      </c>
      <c r="B21" s="14"/>
      <c r="C21" s="48">
        <f>(('[1]Undergrad FTF'!AG19-'[1]Undergrad FTF'!AB19)/'[1]Undergrad FTF'!AB19)*100</f>
        <v>7.1774590319040223</v>
      </c>
      <c r="D21" s="48">
        <f>(('[1]All Undergrad '!AN19-'[1]All Undergrad '!AI19)/'[1]All Undergrad '!AI19)*100</f>
        <v>-2.4292582564776648</v>
      </c>
      <c r="E21" s="48">
        <f>(('[1]All Grad-Prof'!AM19-'[1]All Grad-Prof'!AH19)/'[1]All Grad-Prof'!AH19)*100</f>
        <v>6.7663527342157765</v>
      </c>
      <c r="F21" s="41">
        <f>(('[1]All PT'!AM19-'[1]All PT'!AH19)/'[1]All PT'!AH19)*100</f>
        <v>-0.55225192615957386</v>
      </c>
      <c r="G21" s="35">
        <f>'[1]Undergrad FTF'!AG19-'[1]Undergrad FTF'!AB19</f>
        <v>3793</v>
      </c>
      <c r="H21" s="14">
        <f>'[1]All Undergrad '!AN19-'[1]All Undergrad '!AI19</f>
        <v>-6801</v>
      </c>
      <c r="I21" s="49">
        <f>'[1]All Grad-Prof'!AM19-'[1]All Grad-Prof'!AH19</f>
        <v>3154</v>
      </c>
      <c r="J21" s="35">
        <f>'[1]All PT'!AM19-'[1]All PT'!AH19</f>
        <v>-534</v>
      </c>
    </row>
    <row r="22" spans="1:10" x14ac:dyDescent="0.25">
      <c r="A22" s="14" t="s">
        <v>24</v>
      </c>
      <c r="B22" s="14"/>
      <c r="C22" s="48">
        <f>(('[1]Undergrad FTF'!AG20-'[1]Undergrad FTF'!AB20)/'[1]Undergrad FTF'!AB20)*100</f>
        <v>3.5374195419937187</v>
      </c>
      <c r="D22" s="48">
        <f>(('[1]All Undergrad '!AN20-'[1]All Undergrad '!AI20)/'[1]All Undergrad '!AI20)*100</f>
        <v>6.8723826542194697</v>
      </c>
      <c r="E22" s="48">
        <f>(('[1]All Grad-Prof'!AM20-'[1]All Grad-Prof'!AH20)/'[1]All Grad-Prof'!AH20)*100</f>
        <v>3.9770368972859336</v>
      </c>
      <c r="F22" s="41">
        <f>(('[1]All PT'!AM20-'[1]All PT'!AH20)/'[1]All PT'!AH20)*100</f>
        <v>10.177134857160231</v>
      </c>
      <c r="G22" s="35">
        <f>'[1]Undergrad FTF'!AG20-'[1]Undergrad FTF'!AB20</f>
        <v>8414</v>
      </c>
      <c r="H22" s="14">
        <f>'[1]All Undergrad '!AN20-'[1]All Undergrad '!AI20</f>
        <v>94148</v>
      </c>
      <c r="I22" s="49">
        <f>'[1]All Grad-Prof'!AM20-'[1]All Grad-Prof'!AH20</f>
        <v>7378</v>
      </c>
      <c r="J22" s="35">
        <f>'[1]All PT'!AM20-'[1]All PT'!AH20</f>
        <v>73639</v>
      </c>
    </row>
    <row r="23" spans="1:10" x14ac:dyDescent="0.25">
      <c r="A23" s="14" t="s">
        <v>25</v>
      </c>
      <c r="B23" s="14"/>
      <c r="C23" s="48">
        <f>(('[1]Undergrad FTF'!AG21-'[1]Undergrad FTF'!AB21)/'[1]Undergrad FTF'!AB21)*100</f>
        <v>-1.1341598134282558</v>
      </c>
      <c r="D23" s="48">
        <f>(('[1]All Undergrad '!AN21-'[1]All Undergrad '!AI21)/'[1]All Undergrad '!AI21)*100</f>
        <v>-6.7937264409425282</v>
      </c>
      <c r="E23" s="48">
        <f>(('[1]All Grad-Prof'!AM21-'[1]All Grad-Prof'!AH21)/'[1]All Grad-Prof'!AH21)*100</f>
        <v>12.362180153942168</v>
      </c>
      <c r="F23" s="41">
        <f>(('[1]All PT'!AM21-'[1]All PT'!AH21)/'[1]All PT'!AH21)*100</f>
        <v>-7.2654353468669441</v>
      </c>
      <c r="G23" s="35">
        <f>'[1]Undergrad FTF'!AG21-'[1]Undergrad FTF'!AB21</f>
        <v>-924</v>
      </c>
      <c r="H23" s="14">
        <f>'[1]All Undergrad '!AN21-'[1]All Undergrad '!AI21</f>
        <v>-32730</v>
      </c>
      <c r="I23" s="49">
        <f>'[1]All Grad-Prof'!AM21-'[1]All Grad-Prof'!AH21</f>
        <v>11885</v>
      </c>
      <c r="J23" s="35">
        <f>'[1]All PT'!AM21-'[1]All PT'!AH21</f>
        <v>-16431</v>
      </c>
    </row>
    <row r="24" spans="1:10" x14ac:dyDescent="0.25">
      <c r="A24" s="13" t="s">
        <v>26</v>
      </c>
      <c r="B24" s="13"/>
      <c r="C24" s="50">
        <f>(('[1]Undergrad FTF'!AG22-'[1]Undergrad FTF'!AB22)/'[1]Undergrad FTF'!AB22)*100</f>
        <v>-7.884502062463171</v>
      </c>
      <c r="D24" s="50">
        <f>(('[1]All Undergrad '!AN22-'[1]All Undergrad '!AI22)/'[1]All Undergrad '!AI22)*100</f>
        <v>-7.4387003542793204</v>
      </c>
      <c r="E24" s="50">
        <f>(('[1]All Grad-Prof'!AM22-'[1]All Grad-Prof'!AH22)/'[1]All Grad-Prof'!AH22)*100</f>
        <v>-6.056183874498358</v>
      </c>
      <c r="F24" s="38">
        <f>(('[1]All PT'!AM22-'[1]All PT'!AH22)/'[1]All PT'!AH22)*100</f>
        <v>10.605628640084715</v>
      </c>
      <c r="G24" s="36">
        <f>'[1]Undergrad FTF'!AG22-'[1]Undergrad FTF'!AB22</f>
        <v>-1338</v>
      </c>
      <c r="H24" s="13">
        <f>'[1]All Undergrad '!AN22-'[1]All Undergrad '!AI22</f>
        <v>-6383</v>
      </c>
      <c r="I24" s="51">
        <f>'[1]All Grad-Prof'!AM22-'[1]All Grad-Prof'!AH22</f>
        <v>-830</v>
      </c>
      <c r="J24" s="36">
        <f>'[1]All PT'!AM22-'[1]All PT'!AH22</f>
        <v>2604</v>
      </c>
    </row>
    <row r="25" spans="1:10" x14ac:dyDescent="0.25">
      <c r="A25" s="14" t="s">
        <v>27</v>
      </c>
      <c r="B25" s="14"/>
      <c r="C25" s="48">
        <f>(('[1]Undergrad FTF'!AG23-'[1]Undergrad FTF'!AB23)/'[1]Undergrad FTF'!AB23)*100</f>
        <v>0.50891557763829065</v>
      </c>
      <c r="D25" s="48">
        <f>(('[1]All Undergrad '!AN23-'[1]All Undergrad '!AI23)/'[1]All Undergrad '!AI23)*100</f>
        <v>-2.6543097276831027</v>
      </c>
      <c r="E25" s="48">
        <f>(('[1]All Grad-Prof'!AM23-'[1]All Grad-Prof'!AH23)/'[1]All Grad-Prof'!AH23)*100</f>
        <v>4.6746836579018218</v>
      </c>
      <c r="F25" s="41">
        <f>(('[1]All PT'!AM23-'[1]All PT'!AH23)/'[1]All PT'!AH23)*100</f>
        <v>2.6231210148958026</v>
      </c>
      <c r="G25" s="35">
        <f>'[1]Undergrad FTF'!AG23-'[1]Undergrad FTF'!AB23</f>
        <v>3462</v>
      </c>
      <c r="H25" s="14">
        <f>'[1]All Undergrad '!AN23-'[1]All Undergrad '!AI23</f>
        <v>-119611</v>
      </c>
      <c r="I25" s="49">
        <f>'[1]All Grad-Prof'!AM23-'[1]All Grad-Prof'!AH23</f>
        <v>26045</v>
      </c>
      <c r="J25" s="35">
        <f>'[1]All PT'!AM23-'[1]All PT'!AH23</f>
        <v>55131</v>
      </c>
    </row>
    <row r="26" spans="1:10" x14ac:dyDescent="0.25">
      <c r="A26" s="14" t="s">
        <v>10</v>
      </c>
      <c r="B26" s="14"/>
      <c r="C26" s="22"/>
      <c r="D26" s="22"/>
      <c r="E26" s="22"/>
      <c r="F26" s="44"/>
      <c r="G26" s="22">
        <f>(G25/G$6)*100</f>
        <v>-6.6475930797442349</v>
      </c>
      <c r="H26" s="22">
        <f>(H25/H$6)*100</f>
        <v>15.862518035987099</v>
      </c>
      <c r="I26" s="44">
        <f>(I25/I$6)*100</f>
        <v>19.514479451541604</v>
      </c>
      <c r="J26" s="22">
        <f>(J25/J$6)*100</f>
        <v>-109.33267228557264</v>
      </c>
    </row>
    <row r="27" spans="1:10" x14ac:dyDescent="0.25">
      <c r="A27" s="15" t="s">
        <v>28</v>
      </c>
      <c r="B27" s="15"/>
      <c r="C27" s="45">
        <f>(('[1]Undergrad FTF'!AG25-'[1]Undergrad FTF'!AB25)/'[1]Undergrad FTF'!AB25)*100</f>
        <v>-43.467777290661992</v>
      </c>
      <c r="D27" s="45">
        <f>(('[1]All Undergrad '!AN25-'[1]All Undergrad '!AI25)/'[1]All Undergrad '!AI25)*100</f>
        <v>-33.063627491106004</v>
      </c>
      <c r="E27" s="45">
        <f>(('[1]All Grad-Prof'!AM25-'[1]All Grad-Prof'!AH25)/'[1]All Grad-Prof'!AH25)*100</f>
        <v>-18.535825545171338</v>
      </c>
      <c r="F27" s="46">
        <f>(('[1]All PT'!AM25-'[1]All PT'!AH25)/'[1]All PT'!AH25)*100</f>
        <v>-23.389850124414096</v>
      </c>
      <c r="G27" s="34">
        <f>'[1]Undergrad FTF'!AG25-'[1]Undergrad FTF'!AB25</f>
        <v>-1983</v>
      </c>
      <c r="H27" s="15">
        <f>'[1]All Undergrad '!AN25-'[1]All Undergrad '!AI25</f>
        <v>-10502</v>
      </c>
      <c r="I27" s="47">
        <f>'[1]All Grad-Prof'!AM25-'[1]All Grad-Prof'!AH25</f>
        <v>-476</v>
      </c>
      <c r="J27" s="34">
        <f>'[1]All PT'!AM25-'[1]All PT'!AH25</f>
        <v>-4042</v>
      </c>
    </row>
    <row r="28" spans="1:10" x14ac:dyDescent="0.25">
      <c r="A28" s="15" t="s">
        <v>29</v>
      </c>
      <c r="B28" s="15"/>
      <c r="C28" s="45">
        <f>(('[1]Undergrad FTF'!AG26-'[1]Undergrad FTF'!AB26)/'[1]Undergrad FTF'!AB26)*100</f>
        <v>-10.958010712402521</v>
      </c>
      <c r="D28" s="45">
        <f>(('[1]All Undergrad '!AN26-'[1]All Undergrad '!AI26)/'[1]All Undergrad '!AI26)*100</f>
        <v>-10.738037688878595</v>
      </c>
      <c r="E28" s="45">
        <f>(('[1]All Grad-Prof'!AM26-'[1]All Grad-Prof'!AH26)/'[1]All Grad-Prof'!AH26)*100</f>
        <v>4.1846925160716451</v>
      </c>
      <c r="F28" s="46">
        <f>(('[1]All PT'!AM26-'[1]All PT'!AH26)/'[1]All PT'!AH26)*100</f>
        <v>15.740074999892364</v>
      </c>
      <c r="G28" s="34">
        <f>'[1]Undergrad FTF'!AG26-'[1]Undergrad FTF'!AB26</f>
        <v>-7897</v>
      </c>
      <c r="H28" s="15">
        <f>'[1]All Undergrad '!AN26-'[1]All Undergrad '!AI26</f>
        <v>-59353</v>
      </c>
      <c r="I28" s="47">
        <f>'[1]All Grad-Prof'!AM26-'[1]All Grad-Prof'!AH26</f>
        <v>4140</v>
      </c>
      <c r="J28" s="34">
        <f>'[1]All PT'!AM26-'[1]All PT'!AH26</f>
        <v>36559</v>
      </c>
    </row>
    <row r="29" spans="1:10" x14ac:dyDescent="0.25">
      <c r="A29" s="15" t="s">
        <v>30</v>
      </c>
      <c r="B29" s="15"/>
      <c r="C29" s="45">
        <f>(('[1]Undergrad FTF'!AG27-'[1]Undergrad FTF'!AB27)/'[1]Undergrad FTF'!AB27)*100</f>
        <v>-2.8322590193886872</v>
      </c>
      <c r="D29" s="45">
        <f>(('[1]All Undergrad '!AN27-'[1]All Undergrad '!AI27)/'[1]All Undergrad '!AI27)*100</f>
        <v>-1.8148033498085014</v>
      </c>
      <c r="E29" s="45">
        <f>(('[1]All Grad-Prof'!AM27-'[1]All Grad-Prof'!AH27)/'[1]All Grad-Prof'!AH27)*100</f>
        <v>6.7556075063970713</v>
      </c>
      <c r="F29" s="46">
        <f>(('[1]All PT'!AM27-'[1]All PT'!AH27)/'[1]All PT'!AH27)*100</f>
        <v>1.2432168352032811</v>
      </c>
      <c r="G29" s="34">
        <f>'[1]Undergrad FTF'!AG27-'[1]Undergrad FTF'!AB27</f>
        <v>-11099</v>
      </c>
      <c r="H29" s="15">
        <f>'[1]All Undergrad '!AN27-'[1]All Undergrad '!AI27</f>
        <v>-43911</v>
      </c>
      <c r="I29" s="47">
        <f>'[1]All Grad-Prof'!AM27-'[1]All Grad-Prof'!AH27</f>
        <v>18032</v>
      </c>
      <c r="J29" s="34">
        <f>'[1]All PT'!AM27-'[1]All PT'!AH27</f>
        <v>14683</v>
      </c>
    </row>
    <row r="30" spans="1:10" x14ac:dyDescent="0.25">
      <c r="A30" s="15" t="s">
        <v>31</v>
      </c>
      <c r="B30" s="15"/>
      <c r="C30" s="45">
        <f>(('[1]Undergrad FTF'!AG28-'[1]Undergrad FTF'!AB28)/'[1]Undergrad FTF'!AB28)*100</f>
        <v>9.5815289022782899</v>
      </c>
      <c r="D30" s="45">
        <f>(('[1]All Undergrad '!AN28-'[1]All Undergrad '!AI28)/'[1]All Undergrad '!AI28)*100</f>
        <v>10.463451915135344</v>
      </c>
      <c r="E30" s="45">
        <f>(('[1]All Grad-Prof'!AM28-'[1]All Grad-Prof'!AH28)/'[1]All Grad-Prof'!AH28)*100</f>
        <v>10.153096050706973</v>
      </c>
      <c r="F30" s="46">
        <f>(('[1]All PT'!AM28-'[1]All PT'!AH28)/'[1]All PT'!AH28)*100</f>
        <v>10.855605757487206</v>
      </c>
      <c r="G30" s="34">
        <f>'[1]Undergrad FTF'!AG28-'[1]Undergrad FTF'!AB28</f>
        <v>4071</v>
      </c>
      <c r="H30" s="15">
        <f>'[1]All Undergrad '!AN28-'[1]All Undergrad '!AI28</f>
        <v>27998</v>
      </c>
      <c r="I30" s="47">
        <f>'[1]All Grad-Prof'!AM28-'[1]All Grad-Prof'!AH28</f>
        <v>5206</v>
      </c>
      <c r="J30" s="34">
        <f>'[1]All PT'!AM28-'[1]All PT'!AH28</f>
        <v>14488</v>
      </c>
    </row>
    <row r="31" spans="1:10" x14ac:dyDescent="0.25">
      <c r="A31" s="14" t="s">
        <v>32</v>
      </c>
      <c r="B31" s="14"/>
      <c r="C31" s="48">
        <f>(('[1]Undergrad FTF'!AG29-'[1]Undergrad FTF'!AB29)/'[1]Undergrad FTF'!AB29)*100</f>
        <v>-12.285446790804119</v>
      </c>
      <c r="D31" s="48">
        <f>(('[1]All Undergrad '!AN29-'[1]All Undergrad '!AI29)/'[1]All Undergrad '!AI29)*100</f>
        <v>-17.228395346335315</v>
      </c>
      <c r="E31" s="48">
        <f>(('[1]All Grad-Prof'!AM29-'[1]All Grad-Prof'!AH29)/'[1]All Grad-Prof'!AH29)*100</f>
        <v>-22.054989333965395</v>
      </c>
      <c r="F31" s="41">
        <f>(('[1]All PT'!AM29-'[1]All PT'!AH29)/'[1]All PT'!AH29)*100</f>
        <v>-12.312312312312311</v>
      </c>
      <c r="G31" s="35">
        <f>'[1]Undergrad FTF'!AG29-'[1]Undergrad FTF'!AB29</f>
        <v>-1181</v>
      </c>
      <c r="H31" s="14">
        <f>'[1]All Undergrad '!AN29-'[1]All Undergrad '!AI29</f>
        <v>-11210</v>
      </c>
      <c r="I31" s="49">
        <f>'[1]All Grad-Prof'!AM29-'[1]All Grad-Prof'!AH29</f>
        <v>-1861</v>
      </c>
      <c r="J31" s="35">
        <f>'[1]All PT'!AM29-'[1]All PT'!AH29</f>
        <v>-3690</v>
      </c>
    </row>
    <row r="32" spans="1:10" x14ac:dyDescent="0.25">
      <c r="A32" s="14" t="s">
        <v>33</v>
      </c>
      <c r="B32" s="14"/>
      <c r="C32" s="48">
        <f>(('[1]Undergrad FTF'!AG30-'[1]Undergrad FTF'!AB30)/'[1]Undergrad FTF'!AB30)*100</f>
        <v>31.269700153560169</v>
      </c>
      <c r="D32" s="48">
        <f>(('[1]All Undergrad '!AN30-'[1]All Undergrad '!AI30)/'[1]All Undergrad '!AI30)*100</f>
        <v>2.1592977776175628</v>
      </c>
      <c r="E32" s="48">
        <f>(('[1]All Grad-Prof'!AM30-'[1]All Grad-Prof'!AH30)/'[1]All Grad-Prof'!AH30)*100</f>
        <v>7.6961581779501937</v>
      </c>
      <c r="F32" s="41">
        <f>(('[1]All PT'!AM30-'[1]All PT'!AH30)/'[1]All PT'!AH30)*100</f>
        <v>6.827847877878761</v>
      </c>
      <c r="G32" s="35">
        <f>'[1]Undergrad FTF'!AG30-'[1]Undergrad FTF'!AB30</f>
        <v>3869</v>
      </c>
      <c r="H32" s="14">
        <f>'[1]All Undergrad '!AN30-'[1]All Undergrad '!AI30</f>
        <v>2396</v>
      </c>
      <c r="I32" s="49">
        <f>'[1]All Grad-Prof'!AM30-'[1]All Grad-Prof'!AH30</f>
        <v>615</v>
      </c>
      <c r="J32" s="35">
        <f>'[1]All PT'!AM30-'[1]All PT'!AH30</f>
        <v>3869</v>
      </c>
    </row>
    <row r="33" spans="1:10" x14ac:dyDescent="0.25">
      <c r="A33" s="14" t="s">
        <v>34</v>
      </c>
      <c r="B33" s="14"/>
      <c r="C33" s="48">
        <f>(('[1]Undergrad FTF'!AG31-'[1]Undergrad FTF'!AB31)/'[1]Undergrad FTF'!AB31)*100</f>
        <v>-5.4799144818273877</v>
      </c>
      <c r="D33" s="48">
        <f>(('[1]All Undergrad '!AN31-'[1]All Undergrad '!AI31)/'[1]All Undergrad '!AI31)*100</f>
        <v>-10.189271770497369</v>
      </c>
      <c r="E33" s="48">
        <f>(('[1]All Grad-Prof'!AM31-'[1]All Grad-Prof'!AH31)/'[1]All Grad-Prof'!AH31)*100</f>
        <v>19.235562941420856</v>
      </c>
      <c r="F33" s="41">
        <f>(('[1]All PT'!AM31-'[1]All PT'!AH31)/'[1]All PT'!AH31)*100</f>
        <v>6.9019054340155259</v>
      </c>
      <c r="G33" s="35">
        <f>'[1]Undergrad FTF'!AG31-'[1]Undergrad FTF'!AB31</f>
        <v>-487</v>
      </c>
      <c r="H33" s="14">
        <f>'[1]All Undergrad '!AN31-'[1]All Undergrad '!AI31</f>
        <v>-4802</v>
      </c>
      <c r="I33" s="49">
        <f>'[1]All Grad-Prof'!AM31-'[1]All Grad-Prof'!AH31</f>
        <v>926</v>
      </c>
      <c r="J33" s="35">
        <f>'[1]All PT'!AM31-'[1]All PT'!AH31</f>
        <v>978</v>
      </c>
    </row>
    <row r="34" spans="1:10" x14ac:dyDescent="0.25">
      <c r="A34" s="14" t="s">
        <v>35</v>
      </c>
      <c r="B34" s="14"/>
      <c r="C34" s="48">
        <f>(('[1]Undergrad FTF'!AG32-'[1]Undergrad FTF'!AB32)/'[1]Undergrad FTF'!AB32)*100</f>
        <v>7.6697068005141702</v>
      </c>
      <c r="D34" s="48">
        <f>(('[1]All Undergrad '!AN32-'[1]All Undergrad '!AI32)/'[1]All Undergrad '!AI32)*100</f>
        <v>-0.25101657079871437</v>
      </c>
      <c r="E34" s="48">
        <f>(('[1]All Grad-Prof'!AM32-'[1]All Grad-Prof'!AH32)/'[1]All Grad-Prof'!AH32)*100</f>
        <v>7.4439701173959438</v>
      </c>
      <c r="F34" s="41">
        <f>(('[1]All PT'!AM32-'[1]All PT'!AH32)/'[1]All PT'!AH32)*100</f>
        <v>-3.0663945673973467</v>
      </c>
      <c r="G34" s="35">
        <f>'[1]Undergrad FTF'!AG32-'[1]Undergrad FTF'!AB32</f>
        <v>1253</v>
      </c>
      <c r="H34" s="14">
        <f>'[1]All Undergrad '!AN32-'[1]All Undergrad '!AI32</f>
        <v>-271</v>
      </c>
      <c r="I34" s="49">
        <f>'[1]All Grad-Prof'!AM32-'[1]All Grad-Prof'!AH32</f>
        <v>837</v>
      </c>
      <c r="J34" s="35">
        <f>'[1]All PT'!AM32-'[1]All PT'!AH32</f>
        <v>-1743</v>
      </c>
    </row>
    <row r="35" spans="1:10" x14ac:dyDescent="0.25">
      <c r="A35" s="15" t="s">
        <v>36</v>
      </c>
      <c r="B35" s="15"/>
      <c r="C35" s="45">
        <f>(('[1]Undergrad FTF'!AG33-'[1]Undergrad FTF'!AB33)/'[1]Undergrad FTF'!AB33)*100</f>
        <v>-4.4133787765004904</v>
      </c>
      <c r="D35" s="45">
        <f>(('[1]All Undergrad '!AN33-'[1]All Undergrad '!AI33)/'[1]All Undergrad '!AI33)*100</f>
        <v>-17.828489252194974</v>
      </c>
      <c r="E35" s="45">
        <f>(('[1]All Grad-Prof'!AM33-'[1]All Grad-Prof'!AH33)/'[1]All Grad-Prof'!AH33)*100</f>
        <v>-6.1942517343904857</v>
      </c>
      <c r="F35" s="46">
        <f>(('[1]All PT'!AM33-'[1]All PT'!AH33)/'[1]All PT'!AH33)*100</f>
        <v>-11.239814222543593</v>
      </c>
      <c r="G35" s="34">
        <f>'[1]Undergrad FTF'!AG33-'[1]Undergrad FTF'!AB33</f>
        <v>-764</v>
      </c>
      <c r="H35" s="15">
        <f>'[1]All Undergrad '!AN33-'[1]All Undergrad '!AI33</f>
        <v>-23555</v>
      </c>
      <c r="I35" s="47">
        <f>'[1]All Grad-Prof'!AM33-'[1]All Grad-Prof'!AH33</f>
        <v>-875</v>
      </c>
      <c r="J35" s="34">
        <f>'[1]All PT'!AM33-'[1]All PT'!AH33</f>
        <v>-8083</v>
      </c>
    </row>
    <row r="36" spans="1:10" x14ac:dyDescent="0.25">
      <c r="A36" s="15" t="s">
        <v>37</v>
      </c>
      <c r="B36" s="15"/>
      <c r="C36" s="45">
        <f>(('[1]Undergrad FTF'!AG34-'[1]Undergrad FTF'!AB34)/'[1]Undergrad FTF'!AB34)*100</f>
        <v>8.6696410464408853</v>
      </c>
      <c r="D36" s="45">
        <f>(('[1]All Undergrad '!AN34-'[1]All Undergrad '!AI34)/'[1]All Undergrad '!AI34)*100</f>
        <v>-8.5241537426695579</v>
      </c>
      <c r="E36" s="45">
        <f>(('[1]All Grad-Prof'!AM34-'[1]All Grad-Prof'!AH34)/'[1]All Grad-Prof'!AH34)*100</f>
        <v>-5.7568414208877599</v>
      </c>
      <c r="F36" s="46">
        <f>(('[1]All PT'!AM34-'[1]All PT'!AH34)/'[1]All PT'!AH34)*100</f>
        <v>-4.6798109825647707</v>
      </c>
      <c r="G36" s="34">
        <f>'[1]Undergrad FTF'!AG34-'[1]Undergrad FTF'!AB34</f>
        <v>2565</v>
      </c>
      <c r="H36" s="15">
        <f>'[1]All Undergrad '!AN34-'[1]All Undergrad '!AI34</f>
        <v>-17995</v>
      </c>
      <c r="I36" s="47">
        <f>'[1]All Grad-Prof'!AM34-'[1]All Grad-Prof'!AH34</f>
        <v>-1948</v>
      </c>
      <c r="J36" s="34">
        <f>'[1]All PT'!AM34-'[1]All PT'!AH34</f>
        <v>-4308</v>
      </c>
    </row>
    <row r="37" spans="1:10" x14ac:dyDescent="0.25">
      <c r="A37" s="15" t="s">
        <v>38</v>
      </c>
      <c r="B37" s="15"/>
      <c r="C37" s="45">
        <f>(('[1]Undergrad FTF'!AG35-'[1]Undergrad FTF'!AB35)/'[1]Undergrad FTF'!AB35)*100</f>
        <v>27.775988548935409</v>
      </c>
      <c r="D37" s="45">
        <f>(('[1]All Undergrad '!AN35-'[1]All Undergrad '!AI35)/'[1]All Undergrad '!AI35)*100</f>
        <v>13.932077220232788</v>
      </c>
      <c r="E37" s="45">
        <f>(('[1]All Grad-Prof'!AM35-'[1]All Grad-Prof'!AH35)/'[1]All Grad-Prof'!AH35)*100</f>
        <v>3.5577933934598569</v>
      </c>
      <c r="F37" s="46">
        <f>(('[1]All PT'!AM35-'[1]All PT'!AH35)/'[1]All PT'!AH35)*100</f>
        <v>12.867720868712873</v>
      </c>
      <c r="G37" s="34">
        <f>'[1]Undergrad FTF'!AG35-'[1]Undergrad FTF'!AB35</f>
        <v>7762</v>
      </c>
      <c r="H37" s="15">
        <f>'[1]All Undergrad '!AN35-'[1]All Undergrad '!AI35</f>
        <v>27662</v>
      </c>
      <c r="I37" s="47">
        <f>'[1]All Grad-Prof'!AM35-'[1]All Grad-Prof'!AH35</f>
        <v>643</v>
      </c>
      <c r="J37" s="34">
        <f>'[1]All PT'!AM35-'[1]All PT'!AH35</f>
        <v>10896</v>
      </c>
    </row>
    <row r="38" spans="1:10" x14ac:dyDescent="0.25">
      <c r="A38" s="15" t="s">
        <v>39</v>
      </c>
      <c r="B38" s="15"/>
      <c r="C38" s="45">
        <f>(('[1]Undergrad FTF'!AG36-'[1]Undergrad FTF'!AB36)/'[1]Undergrad FTF'!AB36)*100</f>
        <v>15.988529252756035</v>
      </c>
      <c r="D38" s="45">
        <f>(('[1]All Undergrad '!AN36-'[1]All Undergrad '!AI36)/'[1]All Undergrad '!AI36)*100</f>
        <v>-0.98310721462075601</v>
      </c>
      <c r="E38" s="45">
        <f>(('[1]All Grad-Prof'!AM36-'[1]All Grad-Prof'!AH36)/'[1]All Grad-Prof'!AH36)*100</f>
        <v>2.9252676895904628</v>
      </c>
      <c r="F38" s="46">
        <f>(('[1]All PT'!AM36-'[1]All PT'!AH36)/'[1]All PT'!AH36)*100</f>
        <v>-2.7113472656825608</v>
      </c>
      <c r="G38" s="34">
        <f>'[1]Undergrad FTF'!AG36-'[1]Undergrad FTF'!AB36</f>
        <v>6802</v>
      </c>
      <c r="H38" s="15">
        <f>'[1]All Undergrad '!AN36-'[1]All Undergrad '!AI36</f>
        <v>-3234</v>
      </c>
      <c r="I38" s="47">
        <f>'[1]All Grad-Prof'!AM36-'[1]All Grad-Prof'!AH36</f>
        <v>1060</v>
      </c>
      <c r="J38" s="34">
        <f>'[1]All PT'!AM36-'[1]All PT'!AH36</f>
        <v>-3128</v>
      </c>
    </row>
    <row r="39" spans="1:10" x14ac:dyDescent="0.25">
      <c r="A39" s="16" t="s">
        <v>40</v>
      </c>
      <c r="B39" s="16"/>
      <c r="C39" s="52">
        <f>(('[1]Undergrad FTF'!AG37-'[1]Undergrad FTF'!AB37)/'[1]Undergrad FTF'!AB37)*100</f>
        <v>11.770989104892116</v>
      </c>
      <c r="D39" s="52">
        <f>(('[1]All Undergrad '!AN37-'[1]All Undergrad '!AI37)/'[1]All Undergrad '!AI37)*100</f>
        <v>-8.6494735235769884</v>
      </c>
      <c r="E39" s="52">
        <f>(('[1]All Grad-Prof'!AM37-'[1]All Grad-Prof'!AH37)/'[1]All Grad-Prof'!AH37)*100</f>
        <v>-9.4213649851632049</v>
      </c>
      <c r="F39" s="53">
        <f>(('[1]All PT'!AM37-'[1]All PT'!AH37)/'[1]All PT'!AH37)*100</f>
        <v>-8.4171089603496707</v>
      </c>
      <c r="G39" s="54">
        <f>'[1]Undergrad FTF'!AG37-'[1]Undergrad FTF'!AB37</f>
        <v>551</v>
      </c>
      <c r="H39" s="16">
        <f>'[1]All Undergrad '!AN37-'[1]All Undergrad '!AI37</f>
        <v>-2834</v>
      </c>
      <c r="I39" s="55">
        <f>'[1]All Grad-Prof'!AM37-'[1]All Grad-Prof'!AH37</f>
        <v>-254</v>
      </c>
      <c r="J39" s="54">
        <f>'[1]All PT'!AM37-'[1]All PT'!AH37</f>
        <v>-1348</v>
      </c>
    </row>
    <row r="40" spans="1:10" x14ac:dyDescent="0.25">
      <c r="A40" s="14" t="s">
        <v>41</v>
      </c>
      <c r="B40" s="14"/>
      <c r="C40" s="48">
        <f>(('[1]Undergrad FTF'!AG38-'[1]Undergrad FTF'!AB38)/'[1]Undergrad FTF'!AB38)*100</f>
        <v>-6.1947087565899448</v>
      </c>
      <c r="D40" s="48">
        <f>(('[1]All Undergrad '!AN38-'[1]All Undergrad '!AI38)/'[1]All Undergrad '!AI38)*100</f>
        <v>-11.003794256142031</v>
      </c>
      <c r="E40" s="48">
        <f>(('[1]All Grad-Prof'!AM38-'[1]All Grad-Prof'!AH38)/'[1]All Grad-Prof'!AH38)*100</f>
        <v>-0.94289678760667206</v>
      </c>
      <c r="F40" s="41">
        <f>(('[1]All PT'!AM38-'[1]All PT'!AH38)/'[1]All PT'!AH38)*100</f>
        <v>-9.4680288271899986</v>
      </c>
      <c r="G40" s="35">
        <f>'[1]Undergrad FTF'!AG38-'[1]Undergrad FTF'!AB38</f>
        <v>-38541</v>
      </c>
      <c r="H40" s="14">
        <f>'[1]All Undergrad '!AN38-'[1]All Undergrad '!AI38</f>
        <v>-414369</v>
      </c>
      <c r="I40" s="49">
        <f>'[1]All Grad-Prof'!AM38-'[1]All Grad-Prof'!AH38</f>
        <v>-6109</v>
      </c>
      <c r="J40" s="35">
        <f>'[1]All PT'!AM38-'[1]All PT'!AH38</f>
        <v>-163222</v>
      </c>
    </row>
    <row r="41" spans="1:10" x14ac:dyDescent="0.25">
      <c r="A41" s="14" t="s">
        <v>10</v>
      </c>
      <c r="B41" s="14"/>
      <c r="C41" s="22"/>
      <c r="D41" s="22"/>
      <c r="E41" s="22"/>
      <c r="F41" s="44"/>
      <c r="G41" s="22">
        <f>(G40/G$6)*100</f>
        <v>74.004877205783529</v>
      </c>
      <c r="H41" s="22">
        <f>(H40/H$6)*100</f>
        <v>54.952602486844334</v>
      </c>
      <c r="I41" s="44">
        <f>(I40/I$6)*100</f>
        <v>-4.5772299853894278</v>
      </c>
      <c r="J41" s="22">
        <f>(J40/J$6)*100</f>
        <v>323.69261279127414</v>
      </c>
    </row>
    <row r="42" spans="1:10" x14ac:dyDescent="0.25">
      <c r="A42" s="15" t="s">
        <v>42</v>
      </c>
      <c r="B42" s="15"/>
      <c r="C42" s="45">
        <f>(('[1]Undergrad FTF'!AG40-'[1]Undergrad FTF'!AB40)/'[1]Undergrad FTF'!AB40)*100</f>
        <v>-6.219969589457679</v>
      </c>
      <c r="D42" s="45">
        <f>(('[1]All Undergrad '!AN40-'[1]All Undergrad '!AI40)/'[1]All Undergrad '!AI40)*100</f>
        <v>-15.095530015457252</v>
      </c>
      <c r="E42" s="45">
        <f>(('[1]All Grad-Prof'!AM40-'[1]All Grad-Prof'!AH40)/'[1]All Grad-Prof'!AH40)*100</f>
        <v>4.0143038412735033</v>
      </c>
      <c r="F42" s="46">
        <f>(('[1]All PT'!AM40-'[1]All PT'!AH40)/'[1]All PT'!AH40)*100</f>
        <v>-12.950393162890075</v>
      </c>
      <c r="G42" s="34">
        <f>'[1]Undergrad FTF'!AG40-'[1]Undergrad FTF'!AB40</f>
        <v>-6136</v>
      </c>
      <c r="H42" s="15">
        <f>'[1]All Undergrad '!AN40-'[1]All Undergrad '!AI40</f>
        <v>-100492</v>
      </c>
      <c r="I42" s="47">
        <f>'[1]All Grad-Prof'!AM40-'[1]All Grad-Prof'!AH40</f>
        <v>5916</v>
      </c>
      <c r="J42" s="34">
        <f>'[1]All PT'!AM40-'[1]All PT'!AH40</f>
        <v>-44550</v>
      </c>
    </row>
    <row r="43" spans="1:10" x14ac:dyDescent="0.25">
      <c r="A43" s="15" t="s">
        <v>43</v>
      </c>
      <c r="B43" s="15"/>
      <c r="C43" s="45">
        <f>(('[1]Undergrad FTF'!AG41-'[1]Undergrad FTF'!AB41)/'[1]Undergrad FTF'!AB41)*100</f>
        <v>-4.3236074270557028</v>
      </c>
      <c r="D43" s="45">
        <f>(('[1]All Undergrad '!AN41-'[1]All Undergrad '!AI41)/'[1]All Undergrad '!AI41)*100</f>
        <v>-7.2706268460781098</v>
      </c>
      <c r="E43" s="45">
        <f>(('[1]All Grad-Prof'!AM41-'[1]All Grad-Prof'!AH41)/'[1]All Grad-Prof'!AH41)*100</f>
        <v>25.04688739811008</v>
      </c>
      <c r="F43" s="46">
        <f>(('[1]All PT'!AM41-'[1]All PT'!AH41)/'[1]All PT'!AH41)*100</f>
        <v>-0.60877015544575497</v>
      </c>
      <c r="G43" s="34">
        <f>'[1]Undergrad FTF'!AG41-'[1]Undergrad FTF'!AB41</f>
        <v>-2934</v>
      </c>
      <c r="H43" s="15">
        <f>'[1]All Undergrad '!AN41-'[1]All Undergrad '!AI41</f>
        <v>-27692</v>
      </c>
      <c r="I43" s="47">
        <f>'[1]All Grad-Prof'!AM41-'[1]All Grad-Prof'!AH41</f>
        <v>13889</v>
      </c>
      <c r="J43" s="34">
        <f>'[1]All PT'!AM41-'[1]All PT'!AH41</f>
        <v>-945</v>
      </c>
    </row>
    <row r="44" spans="1:10" x14ac:dyDescent="0.25">
      <c r="A44" s="15" t="s">
        <v>44</v>
      </c>
      <c r="B44" s="15"/>
      <c r="C44" s="45">
        <f>(('[1]Undergrad FTF'!AG42-'[1]Undergrad FTF'!AB42)/'[1]Undergrad FTF'!AB42)*100</f>
        <v>-15.62830508891458</v>
      </c>
      <c r="D44" s="45">
        <f>(('[1]All Undergrad '!AN42-'[1]All Undergrad '!AI42)/'[1]All Undergrad '!AI42)*100</f>
        <v>-22.017247967262552</v>
      </c>
      <c r="E44" s="45">
        <f>(('[1]All Grad-Prof'!AM42-'[1]All Grad-Prof'!AH42)/'[1]All Grad-Prof'!AH42)*100</f>
        <v>-27.888772351692204</v>
      </c>
      <c r="F44" s="46">
        <f>(('[1]All PT'!AM42-'[1]All PT'!AH42)/'[1]All PT'!AH42)*100</f>
        <v>-34.266141719175288</v>
      </c>
      <c r="G44" s="34">
        <f>'[1]Undergrad FTF'!AG42-'[1]Undergrad FTF'!AB42</f>
        <v>-6354</v>
      </c>
      <c r="H44" s="15">
        <f>'[1]All Undergrad '!AN42-'[1]All Undergrad '!AI42</f>
        <v>-53588</v>
      </c>
      <c r="I44" s="47">
        <f>'[1]All Grad-Prof'!AM42-'[1]All Grad-Prof'!AH42</f>
        <v>-10902</v>
      </c>
      <c r="J44" s="34">
        <f>'[1]All PT'!AM42-'[1]All PT'!AH42</f>
        <v>-41167</v>
      </c>
    </row>
    <row r="45" spans="1:10" x14ac:dyDescent="0.25">
      <c r="A45" s="15" t="s">
        <v>45</v>
      </c>
      <c r="B45" s="15"/>
      <c r="C45" s="45">
        <f>(('[1]Undergrad FTF'!AG43-'[1]Undergrad FTF'!AB43)/'[1]Undergrad FTF'!AB43)*100</f>
        <v>-5.0849056603773581</v>
      </c>
      <c r="D45" s="45">
        <f>(('[1]All Undergrad '!AN43-'[1]All Undergrad '!AI43)/'[1]All Undergrad '!AI43)*100</f>
        <v>-6.7131638436237804</v>
      </c>
      <c r="E45" s="45">
        <f>(('[1]All Grad-Prof'!AM43-'[1]All Grad-Prof'!AH43)/'[1]All Grad-Prof'!AH43)*100</f>
        <v>1.0496432707033729</v>
      </c>
      <c r="F45" s="46">
        <f>(('[1]All PT'!AM43-'[1]All PT'!AH43)/'[1]All PT'!AH43)*100</f>
        <v>1.9531758331460209</v>
      </c>
      <c r="G45" s="34">
        <f>'[1]Undergrad FTF'!AG43-'[1]Undergrad FTF'!AB43</f>
        <v>-1617</v>
      </c>
      <c r="H45" s="15">
        <f>'[1]All Undergrad '!AN43-'[1]All Undergrad '!AI43</f>
        <v>-12532</v>
      </c>
      <c r="I45" s="47">
        <f>'[1]All Grad-Prof'!AM43-'[1]All Grad-Prof'!AH43</f>
        <v>281</v>
      </c>
      <c r="J45" s="34">
        <f>'[1]All PT'!AM43-'[1]All PT'!AH43</f>
        <v>1651</v>
      </c>
    </row>
    <row r="46" spans="1:10" x14ac:dyDescent="0.25">
      <c r="A46" s="14" t="s">
        <v>46</v>
      </c>
      <c r="B46" s="14"/>
      <c r="C46" s="48">
        <f>(('[1]Undergrad FTF'!AG44-'[1]Undergrad FTF'!AB44)/'[1]Undergrad FTF'!AB44)*100</f>
        <v>-7.9970850383990131</v>
      </c>
      <c r="D46" s="48">
        <f>(('[1]All Undergrad '!AN44-'[1]All Undergrad '!AI44)/'[1]All Undergrad '!AI44)*100</f>
        <v>-16.414953271028036</v>
      </c>
      <c r="E46" s="48">
        <f>(('[1]All Grad-Prof'!AM44-'[1]All Grad-Prof'!AH44)/'[1]All Grad-Prof'!AH44)*100</f>
        <v>-7.2562116582581302</v>
      </c>
      <c r="F46" s="41">
        <f>(('[1]All PT'!AM44-'[1]All PT'!AH44)/'[1]All PT'!AH44)*100</f>
        <v>-20.583745544411432</v>
      </c>
      <c r="G46" s="35">
        <f>'[1]Undergrad FTF'!AG44-'[1]Undergrad FTF'!AB44</f>
        <v>-7133</v>
      </c>
      <c r="H46" s="14">
        <f>'[1]All Undergrad '!AN44-'[1]All Undergrad '!AI44</f>
        <v>-87820</v>
      </c>
      <c r="I46" s="49">
        <f>'[1]All Grad-Prof'!AM44-'[1]All Grad-Prof'!AH44</f>
        <v>-6127</v>
      </c>
      <c r="J46" s="35">
        <f>'[1]All PT'!AM44-'[1]All PT'!AH44</f>
        <v>-52723</v>
      </c>
    </row>
    <row r="47" spans="1:10" x14ac:dyDescent="0.25">
      <c r="A47" s="14" t="s">
        <v>47</v>
      </c>
      <c r="B47" s="14"/>
      <c r="C47" s="48">
        <f>(('[1]Undergrad FTF'!AG45-'[1]Undergrad FTF'!AB45)/'[1]Undergrad FTF'!AB45)*100</f>
        <v>-6.0374056655364754</v>
      </c>
      <c r="D47" s="48">
        <f>(('[1]All Undergrad '!AN45-'[1]All Undergrad '!AI45)/'[1]All Undergrad '!AI45)*100</f>
        <v>-9.4778490498171575</v>
      </c>
      <c r="E47" s="48">
        <f>(('[1]All Grad-Prof'!AM45-'[1]All Grad-Prof'!AH45)/'[1]All Grad-Prof'!AH45)*100</f>
        <v>-3.6615099143418131</v>
      </c>
      <c r="F47" s="41">
        <f>(('[1]All PT'!AM45-'[1]All PT'!AH45)/'[1]All PT'!AH45)*100</f>
        <v>-9.400624125685999</v>
      </c>
      <c r="G47" s="35">
        <f>'[1]Undergrad FTF'!AG45-'[1]Undergrad FTF'!AB45</f>
        <v>-2760</v>
      </c>
      <c r="H47" s="14">
        <f>'[1]All Undergrad '!AN45-'[1]All Undergrad '!AI45</f>
        <v>-28458</v>
      </c>
      <c r="I47" s="49">
        <f>'[1]All Grad-Prof'!AM45-'[1]All Grad-Prof'!AH45</f>
        <v>-1697</v>
      </c>
      <c r="J47" s="35">
        <f>'[1]All PT'!AM45-'[1]All PT'!AH45</f>
        <v>-13104</v>
      </c>
    </row>
    <row r="48" spans="1:10" x14ac:dyDescent="0.25">
      <c r="A48" s="14" t="s">
        <v>48</v>
      </c>
      <c r="B48" s="14"/>
      <c r="C48" s="48">
        <f>(('[1]Undergrad FTF'!AG46-'[1]Undergrad FTF'!AB46)/'[1]Undergrad FTF'!AB46)*100</f>
        <v>-13.645244574698207</v>
      </c>
      <c r="D48" s="48">
        <f>(('[1]All Undergrad '!AN46-'[1]All Undergrad '!AI46)/'[1]All Undergrad '!AI46)*100</f>
        <v>-15.749497793222774</v>
      </c>
      <c r="E48" s="48">
        <f>(('[1]All Grad-Prof'!AM46-'[1]All Grad-Prof'!AH46)/'[1]All Grad-Prof'!AH46)*100</f>
        <v>-3.8545593967665668</v>
      </c>
      <c r="F48" s="41">
        <f>(('[1]All PT'!AM46-'[1]All PT'!AH46)/'[1]All PT'!AH46)*100</f>
        <v>-11.324344086554548</v>
      </c>
      <c r="G48" s="35">
        <f>'[1]Undergrad FTF'!AG46-'[1]Undergrad FTF'!AB46</f>
        <v>-7822</v>
      </c>
      <c r="H48" s="14">
        <f>'[1]All Undergrad '!AN46-'[1]All Undergrad '!AI46</f>
        <v>-53705</v>
      </c>
      <c r="I48" s="49">
        <f>'[1]All Grad-Prof'!AM46-'[1]All Grad-Prof'!AH46</f>
        <v>-3016</v>
      </c>
      <c r="J48" s="35">
        <f>'[1]All PT'!AM46-'[1]All PT'!AH46</f>
        <v>-18275</v>
      </c>
    </row>
    <row r="49" spans="1:10" x14ac:dyDescent="0.25">
      <c r="A49" s="14" t="s">
        <v>49</v>
      </c>
      <c r="B49" s="14"/>
      <c r="C49" s="48">
        <f>(('[1]Undergrad FTF'!AG47-'[1]Undergrad FTF'!AB47)/'[1]Undergrad FTF'!AB47)*100</f>
        <v>-1.3988678423688221</v>
      </c>
      <c r="D49" s="48">
        <f>(('[1]All Undergrad '!AN47-'[1]All Undergrad '!AI47)/'[1]All Undergrad '!AI47)*100</f>
        <v>-0.62628031007192297</v>
      </c>
      <c r="E49" s="48">
        <f>(('[1]All Grad-Prof'!AM47-'[1]All Grad-Prof'!AH47)/'[1]All Grad-Prof'!AH47)*100</f>
        <v>1.5112745881976652</v>
      </c>
      <c r="F49" s="41">
        <f>(('[1]All PT'!AM47-'[1]All PT'!AH47)/'[1]All PT'!AH47)*100</f>
        <v>10.235721158051255</v>
      </c>
      <c r="G49" s="35">
        <f>'[1]Undergrad FTF'!AG47-'[1]Undergrad FTF'!AB47</f>
        <v>-257</v>
      </c>
      <c r="H49" s="14">
        <f>'[1]All Undergrad '!AN47-'[1]All Undergrad '!AI47</f>
        <v>-694</v>
      </c>
      <c r="I49" s="49">
        <f>'[1]All Grad-Prof'!AM47-'[1]All Grad-Prof'!AH47</f>
        <v>378</v>
      </c>
      <c r="J49" s="35">
        <f>'[1]All PT'!AM47-'[1]All PT'!AH47</f>
        <v>4681</v>
      </c>
    </row>
    <row r="50" spans="1:10" x14ac:dyDescent="0.25">
      <c r="A50" s="15" t="s">
        <v>50</v>
      </c>
      <c r="B50" s="15"/>
      <c r="C50" s="45">
        <f>(('[1]Undergrad FTF'!AG48-'[1]Undergrad FTF'!AB48)/'[1]Undergrad FTF'!AB48)*100</f>
        <v>-5.0671336835960306</v>
      </c>
      <c r="D50" s="45">
        <f>(('[1]All Undergrad '!AN48-'[1]All Undergrad '!AI48)/'[1]All Undergrad '!AI48)*100</f>
        <v>-4.6935193904631456</v>
      </c>
      <c r="E50" s="45">
        <f>(('[1]All Grad-Prof'!AM48-'[1]All Grad-Prof'!AH48)/'[1]All Grad-Prof'!AH48)*100</f>
        <v>6.8132168214090658</v>
      </c>
      <c r="F50" s="46">
        <f>(('[1]All PT'!AM48-'[1]All PT'!AH48)/'[1]All PT'!AH48)*100</f>
        <v>5.222201957565809</v>
      </c>
      <c r="G50" s="34">
        <f>'[1]Undergrad FTF'!AG48-'[1]Undergrad FTF'!AB48</f>
        <v>-434</v>
      </c>
      <c r="H50" s="15">
        <f>'[1]All Undergrad '!AN48-'[1]All Undergrad '!AI48</f>
        <v>-2193</v>
      </c>
      <c r="I50" s="47">
        <f>'[1]All Grad-Prof'!AM48-'[1]All Grad-Prof'!AH48</f>
        <v>499</v>
      </c>
      <c r="J50" s="34">
        <f>'[1]All PT'!AM48-'[1]All PT'!AH48</f>
        <v>859</v>
      </c>
    </row>
    <row r="51" spans="1:10" x14ac:dyDescent="0.25">
      <c r="A51" s="15" t="s">
        <v>51</v>
      </c>
      <c r="B51" s="15"/>
      <c r="C51" s="45">
        <f>(('[1]Undergrad FTF'!AG49-'[1]Undergrad FTF'!AB49)/'[1]Undergrad FTF'!AB49)*100</f>
        <v>-0.73440361194810733</v>
      </c>
      <c r="D51" s="45">
        <f>(('[1]All Undergrad '!AN49-'[1]All Undergrad '!AI49)/'[1]All Undergrad '!AI49)*100</f>
        <v>-3.335278728797169</v>
      </c>
      <c r="E51" s="45">
        <f>(('[1]All Grad-Prof'!AM49-'[1]All Grad-Prof'!AH49)/'[1]All Grad-Prof'!AH49)*100</f>
        <v>-4.5522618156190813</v>
      </c>
      <c r="F51" s="46">
        <f>(('[1]All PT'!AM49-'[1]All PT'!AH49)/'[1]All PT'!AH49)*100</f>
        <v>2.2276768800432074</v>
      </c>
      <c r="G51" s="34">
        <f>'[1]Undergrad FTF'!AG49-'[1]Undergrad FTF'!AB49</f>
        <v>-758</v>
      </c>
      <c r="H51" s="15">
        <f>'[1]All Undergrad '!AN49-'[1]All Undergrad '!AI49</f>
        <v>-19659</v>
      </c>
      <c r="I51" s="47">
        <f>'[1]All Grad-Prof'!AM49-'[1]All Grad-Prof'!AH49</f>
        <v>-4134</v>
      </c>
      <c r="J51" s="34">
        <f>'[1]All PT'!AM49-'[1]All PT'!AH49</f>
        <v>5527</v>
      </c>
    </row>
    <row r="52" spans="1:10" x14ac:dyDescent="0.25">
      <c r="A52" s="15" t="s">
        <v>52</v>
      </c>
      <c r="B52" s="15"/>
      <c r="C52" s="45">
        <f>(('[1]Undergrad FTF'!AG50-'[1]Undergrad FTF'!AB50)/'[1]Undergrad FTF'!AB50)*100</f>
        <v>0.64500716674629721</v>
      </c>
      <c r="D52" s="45">
        <f>(('[1]All Undergrad '!AN50-'[1]All Undergrad '!AI50)/'[1]All Undergrad '!AI50)*100</f>
        <v>-4.420544523013084</v>
      </c>
      <c r="E52" s="45">
        <f>(('[1]All Grad-Prof'!AM50-'[1]All Grad-Prof'!AH50)/'[1]All Grad-Prof'!AH50)*100</f>
        <v>0.98082924654480597</v>
      </c>
      <c r="F52" s="46">
        <f>(('[1]All PT'!AM50-'[1]All PT'!AH50)/'[1]All PT'!AH50)*100</f>
        <v>-3.5691831503603035</v>
      </c>
      <c r="G52" s="34">
        <f>'[1]Undergrad FTF'!AG50-'[1]Undergrad FTF'!AB50</f>
        <v>54</v>
      </c>
      <c r="H52" s="15">
        <f>'[1]All Undergrad '!AN50-'[1]All Undergrad '!AI50</f>
        <v>-2088</v>
      </c>
      <c r="I52" s="47">
        <f>'[1]All Grad-Prof'!AM50-'[1]All Grad-Prof'!AH50</f>
        <v>66</v>
      </c>
      <c r="J52" s="34">
        <f>'[1]All PT'!AM50-'[1]All PT'!AH50</f>
        <v>-738</v>
      </c>
    </row>
    <row r="53" spans="1:10" x14ac:dyDescent="0.25">
      <c r="A53" s="15" t="s">
        <v>53</v>
      </c>
      <c r="B53" s="15"/>
      <c r="C53" s="52">
        <f>(('[1]Undergrad FTF'!AG51-'[1]Undergrad FTF'!AB51)/'[1]Undergrad FTF'!AB51)*100</f>
        <v>-4.5578503728283462</v>
      </c>
      <c r="D53" s="52">
        <f>(('[1]All Undergrad '!AN51-'[1]All Undergrad '!AI51)/'[1]All Undergrad '!AI51)*100</f>
        <v>-7.9876707126064455</v>
      </c>
      <c r="E53" s="52">
        <f>(('[1]All Grad-Prof'!AM51-'[1]All Grad-Prof'!AH51)/'[1]All Grad-Prof'!AH51)*100</f>
        <v>-3.131280549835</v>
      </c>
      <c r="F53" s="53">
        <f>(('[1]All PT'!AM51-'[1]All PT'!AH51)/'[1]All PT'!AH51)*100</f>
        <v>-3.3583557829100705</v>
      </c>
      <c r="G53" s="54">
        <f>'[1]Undergrad FTF'!AG51-'[1]Undergrad FTF'!AB51</f>
        <v>-2390</v>
      </c>
      <c r="H53" s="16">
        <f>'[1]All Undergrad '!AN51-'[1]All Undergrad '!AI51</f>
        <v>-25448</v>
      </c>
      <c r="I53" s="55">
        <f>'[1]All Grad-Prof'!AM51-'[1]All Grad-Prof'!AH51</f>
        <v>-1262</v>
      </c>
      <c r="J53" s="54">
        <f>'[1]All PT'!AM51-'[1]All PT'!AH51</f>
        <v>-4438</v>
      </c>
    </row>
    <row r="54" spans="1:10" x14ac:dyDescent="0.25">
      <c r="A54" s="17" t="s">
        <v>54</v>
      </c>
      <c r="B54" s="17"/>
      <c r="C54" s="48">
        <f>(('[1]Undergrad FTF'!AG52-'[1]Undergrad FTF'!AB52)/'[1]Undergrad FTF'!AB52)*100</f>
        <v>-3.2715038292974459</v>
      </c>
      <c r="D54" s="48">
        <f>(('[1]All Undergrad '!AN52-'[1]All Undergrad '!AI52)/'[1]All Undergrad '!AI52)*100</f>
        <v>-4.5535096919411853</v>
      </c>
      <c r="E54" s="48">
        <f>(('[1]All Grad-Prof'!AM52-'[1]All Grad-Prof'!AH52)/'[1]All Grad-Prof'!AH52)*100</f>
        <v>7.1559547705590125</v>
      </c>
      <c r="F54" s="41">
        <f>(('[1]All PT'!AM52-'[1]All PT'!AH52)/'[1]All PT'!AH52)*100</f>
        <v>-1.5220897483404752</v>
      </c>
      <c r="G54" s="35">
        <f>'[1]Undergrad FTF'!AG52-'[1]Undergrad FTF'!AB52</f>
        <v>-17736</v>
      </c>
      <c r="H54" s="14">
        <f>'[1]All Undergrad '!AN52-'[1]All Undergrad '!AI52</f>
        <v>-127165</v>
      </c>
      <c r="I54" s="49">
        <f>'[1]All Grad-Prof'!AM52-'[1]All Grad-Prof'!AH52</f>
        <v>46167</v>
      </c>
      <c r="J54" s="35">
        <f>'[1]All PT'!AM52-'[1]All PT'!AH52</f>
        <v>-15732</v>
      </c>
    </row>
    <row r="55" spans="1:10" x14ac:dyDescent="0.25">
      <c r="A55" s="14" t="s">
        <v>10</v>
      </c>
      <c r="B55" s="14"/>
      <c r="C55" s="22"/>
      <c r="D55" s="22"/>
      <c r="E55" s="22"/>
      <c r="F55" s="44"/>
      <c r="G55" s="22">
        <f>(G54/G$6)*100</f>
        <v>34.055953455327483</v>
      </c>
      <c r="H55" s="22">
        <f>(H54/H$6)*100</f>
        <v>16.864311025292817</v>
      </c>
      <c r="I55" s="44">
        <f>(I54/I$6)*100</f>
        <v>34.591091297343873</v>
      </c>
      <c r="J55" s="22">
        <f>(J54/J$6)*100</f>
        <v>31.198810114030739</v>
      </c>
    </row>
    <row r="56" spans="1:10" x14ac:dyDescent="0.25">
      <c r="A56" s="15" t="s">
        <v>55</v>
      </c>
      <c r="B56" s="15"/>
      <c r="C56" s="45">
        <f>(('[1]Undergrad FTF'!AG54-'[1]Undergrad FTF'!AB54)/'[1]Undergrad FTF'!AB54)*100</f>
        <v>0.11093502377179082</v>
      </c>
      <c r="D56" s="45">
        <f>(('[1]All Undergrad '!AN54-'[1]All Undergrad '!AI54)/'[1]All Undergrad '!AI54)*100</f>
        <v>-5.3985454190462248</v>
      </c>
      <c r="E56" s="45">
        <f>(('[1]All Grad-Prof'!AM54-'[1]All Grad-Prof'!AH54)/'[1]All Grad-Prof'!AH54)*100</f>
        <v>2.5593440988283525</v>
      </c>
      <c r="F56" s="46">
        <f>(('[1]All PT'!AM54-'[1]All PT'!AH54)/'[1]All PT'!AH54)*100</f>
        <v>-10.005301931019087</v>
      </c>
      <c r="G56" s="34">
        <f>'[1]Undergrad FTF'!AG54-'[1]Undergrad FTF'!AB54</f>
        <v>35</v>
      </c>
      <c r="H56" s="15">
        <f>'[1]All Undergrad '!AN54-'[1]All Undergrad '!AI54</f>
        <v>-8848</v>
      </c>
      <c r="I56" s="47">
        <f>'[1]All Grad-Prof'!AM54-'[1]All Grad-Prof'!AH54</f>
        <v>924</v>
      </c>
      <c r="J56" s="34">
        <f>'[1]All PT'!AM54-'[1]All PT'!AH54</f>
        <v>-7171</v>
      </c>
    </row>
    <row r="57" spans="1:10" x14ac:dyDescent="0.25">
      <c r="A57" s="15" t="s">
        <v>56</v>
      </c>
      <c r="B57" s="15"/>
      <c r="C57" s="45">
        <f>(('[1]Undergrad FTF'!AG55-'[1]Undergrad FTF'!AB55)/'[1]Undergrad FTF'!AB55)*100</f>
        <v>2.2592362895366351</v>
      </c>
      <c r="D57" s="45">
        <f>(('[1]All Undergrad '!AN55-'[1]All Undergrad '!AI55)/'[1]All Undergrad '!AI55)*100</f>
        <v>-0.32640000000000002</v>
      </c>
      <c r="E57" s="45">
        <f>(('[1]All Grad-Prof'!AM55-'[1]All Grad-Prof'!AH55)/'[1]All Grad-Prof'!AH55)*100</f>
        <v>-3.940077980710035</v>
      </c>
      <c r="F57" s="46">
        <f>(('[1]All PT'!AM55-'[1]All PT'!AH55)/'[1]All PT'!AH55)*100</f>
        <v>4.9842545336084267</v>
      </c>
      <c r="G57" s="34">
        <f>'[1]Undergrad FTF'!AG55-'[1]Undergrad FTF'!AB55</f>
        <v>255</v>
      </c>
      <c r="H57" s="15">
        <f>'[1]All Undergrad '!AN55-'[1]All Undergrad '!AI55</f>
        <v>-204</v>
      </c>
      <c r="I57" s="47">
        <f>'[1]All Grad-Prof'!AM55-'[1]All Grad-Prof'!AH55</f>
        <v>-384</v>
      </c>
      <c r="J57" s="34">
        <f>'[1]All PT'!AM55-'[1]All PT'!AH55</f>
        <v>1377</v>
      </c>
    </row>
    <row r="58" spans="1:10" x14ac:dyDescent="0.25">
      <c r="A58" s="15" t="s">
        <v>57</v>
      </c>
      <c r="B58" s="15"/>
      <c r="C58" s="45">
        <f>(('[1]Undergrad FTF'!AG56-'[1]Undergrad FTF'!AB56)/'[1]Undergrad FTF'!AB56)*100</f>
        <v>-4.3182604529848563</v>
      </c>
      <c r="D58" s="45">
        <f>(('[1]All Undergrad '!AN56-'[1]All Undergrad '!AI56)/'[1]All Undergrad '!AI56)*100</f>
        <v>-7.5024179551386521</v>
      </c>
      <c r="E58" s="45">
        <f>(('[1]All Grad-Prof'!AM56-'[1]All Grad-Prof'!AH56)/'[1]All Grad-Prof'!AH56)*100</f>
        <v>8.0935441568816593</v>
      </c>
      <c r="F58" s="46">
        <f>(('[1]All PT'!AM56-'[1]All PT'!AH56)/'[1]All PT'!AH56)*100</f>
        <v>-8.1080396119900389</v>
      </c>
      <c r="G58" s="34">
        <f>'[1]Undergrad FTF'!AG56-'[1]Undergrad FTF'!AB56</f>
        <v>-3245</v>
      </c>
      <c r="H58" s="15">
        <f>'[1]All Undergrad '!AN56-'[1]All Undergrad '!AI56</f>
        <v>-28313</v>
      </c>
      <c r="I58" s="47">
        <f>'[1]All Grad-Prof'!AM56-'[1]All Grad-Prof'!AH56</f>
        <v>10739</v>
      </c>
      <c r="J58" s="34">
        <f>'[1]All PT'!AM56-'[1]All PT'!AH56</f>
        <v>-12797</v>
      </c>
    </row>
    <row r="59" spans="1:10" x14ac:dyDescent="0.25">
      <c r="A59" s="15" t="s">
        <v>58</v>
      </c>
      <c r="B59" s="15"/>
      <c r="C59" s="45">
        <f>(('[1]Undergrad FTF'!AG57-'[1]Undergrad FTF'!AB57)/'[1]Undergrad FTF'!AB57)*100</f>
        <v>36.252612330198538</v>
      </c>
      <c r="D59" s="45">
        <f>(('[1]All Undergrad '!AN57-'[1]All Undergrad '!AI57)/'[1]All Undergrad '!AI57)*100</f>
        <v>64.961581988206561</v>
      </c>
      <c r="E59" s="45">
        <f>(('[1]All Grad-Prof'!AM57-'[1]All Grad-Prof'!AH57)/'[1]All Grad-Prof'!AH57)*100</f>
        <v>33.951126350970092</v>
      </c>
      <c r="F59" s="46">
        <f>(('[1]All PT'!AM57-'[1]All PT'!AH57)/'[1]All PT'!AH57)*100</f>
        <v>122.95233578373251</v>
      </c>
      <c r="G59" s="34">
        <f>'[1]Undergrad FTF'!AG57-'[1]Undergrad FTF'!AB57</f>
        <v>5551</v>
      </c>
      <c r="H59" s="15">
        <f>'[1]All Undergrad '!AN57-'[1]All Undergrad '!AI57</f>
        <v>54532</v>
      </c>
      <c r="I59" s="47">
        <f>'[1]All Grad-Prof'!AM57-'[1]All Grad-Prof'!AH57</f>
        <v>7822</v>
      </c>
      <c r="J59" s="34">
        <f>'[1]All PT'!AM57-'[1]All PT'!AH57</f>
        <v>51849</v>
      </c>
    </row>
    <row r="60" spans="1:10" x14ac:dyDescent="0.25">
      <c r="A60" s="14" t="s">
        <v>59</v>
      </c>
      <c r="B60" s="14"/>
      <c r="C60" s="48">
        <f>(('[1]Undergrad FTF'!AG58-'[1]Undergrad FTF'!AB58)/'[1]Undergrad FTF'!AB58)*100</f>
        <v>-2.6441265713047248</v>
      </c>
      <c r="D60" s="48">
        <f>(('[1]All Undergrad '!AN58-'[1]All Undergrad '!AI58)/'[1]All Undergrad '!AI58)*100</f>
        <v>-6.1723060738132549</v>
      </c>
      <c r="E60" s="48">
        <f>(('[1]All Grad-Prof'!AM58-'[1]All Grad-Prof'!AH58)/'[1]All Grad-Prof'!AH58)*100</f>
        <v>-5.3465844760347214E-2</v>
      </c>
      <c r="F60" s="41">
        <f>(('[1]All PT'!AM58-'[1]All PT'!AH58)/'[1]All PT'!AH58)*100</f>
        <v>-12.235066833096026</v>
      </c>
      <c r="G60" s="35">
        <f>'[1]Undergrad FTF'!AG58-'[1]Undergrad FTF'!AB58</f>
        <v>-1769</v>
      </c>
      <c r="H60" s="14">
        <f>'[1]All Undergrad '!AN58-'[1]All Undergrad '!AI58</f>
        <v>-22999</v>
      </c>
      <c r="I60" s="49">
        <f>'[1]All Grad-Prof'!AM58-'[1]All Grad-Prof'!AH58</f>
        <v>-34</v>
      </c>
      <c r="J60" s="35">
        <f>'[1]All PT'!AM58-'[1]All PT'!AH58</f>
        <v>-19506</v>
      </c>
    </row>
    <row r="61" spans="1:10" x14ac:dyDescent="0.25">
      <c r="A61" s="14" t="s">
        <v>60</v>
      </c>
      <c r="B61" s="14"/>
      <c r="C61" s="48">
        <f>(('[1]Undergrad FTF'!AG59-'[1]Undergrad FTF'!AB59)/'[1]Undergrad FTF'!AB59)*100</f>
        <v>-1.9635321367756402</v>
      </c>
      <c r="D61" s="48">
        <f>(('[1]All Undergrad '!AN59-'[1]All Undergrad '!AI59)/'[1]All Undergrad '!AI59)*100</f>
        <v>-6.1437588926428806</v>
      </c>
      <c r="E61" s="48">
        <f>(('[1]All Grad-Prof'!AM59-'[1]All Grad-Prof'!AH59)/'[1]All Grad-Prof'!AH59)*100</f>
        <v>5.7788739244777876</v>
      </c>
      <c r="F61" s="41">
        <f>(('[1]All PT'!AM59-'[1]All PT'!AH59)/'[1]All PT'!AH59)*100</f>
        <v>-7.1116968359424133</v>
      </c>
      <c r="G61" s="35">
        <f>'[1]Undergrad FTF'!AG59-'[1]Undergrad FTF'!AB59</f>
        <v>-3713</v>
      </c>
      <c r="H61" s="14">
        <f>'[1]All Undergrad '!AN59-'[1]All Undergrad '!AI59</f>
        <v>-62827</v>
      </c>
      <c r="I61" s="49">
        <f>'[1]All Grad-Prof'!AM59-'[1]All Grad-Prof'!AH59</f>
        <v>13426</v>
      </c>
      <c r="J61" s="35">
        <f>'[1]All PT'!AM59-'[1]All PT'!AH59</f>
        <v>-24877</v>
      </c>
    </row>
    <row r="62" spans="1:10" x14ac:dyDescent="0.25">
      <c r="A62" s="14" t="s">
        <v>61</v>
      </c>
      <c r="B62" s="14"/>
      <c r="C62" s="48">
        <f>(('[1]Undergrad FTF'!AG60-'[1]Undergrad FTF'!AB60)/'[1]Undergrad FTF'!AB60)*100</f>
        <v>-10.709500562117876</v>
      </c>
      <c r="D62" s="48">
        <f>(('[1]All Undergrad '!AN60-'[1]All Undergrad '!AI60)/'[1]All Undergrad '!AI60)*100</f>
        <v>-8.4516893696581192</v>
      </c>
      <c r="E62" s="48">
        <f>(('[1]All Grad-Prof'!AM60-'[1]All Grad-Prof'!AH60)/'[1]All Grad-Prof'!AH60)*100</f>
        <v>10.319524641307083</v>
      </c>
      <c r="F62" s="41">
        <f>(('[1]All PT'!AM60-'[1]All PT'!AH60)/'[1]All PT'!AH60)*100</f>
        <v>-6.2567129315828432E-2</v>
      </c>
      <c r="G62" s="35">
        <f>'[1]Undergrad FTF'!AG60-'[1]Undergrad FTF'!AB60</f>
        <v>-13908</v>
      </c>
      <c r="H62" s="14">
        <f>'[1]All Undergrad '!AN60-'[1]All Undergrad '!AI60</f>
        <v>-50629</v>
      </c>
      <c r="I62" s="49">
        <f>'[1]All Grad-Prof'!AM60-'[1]All Grad-Prof'!AH60</f>
        <v>13529</v>
      </c>
      <c r="J62" s="35">
        <f>'[1]All PT'!AM60-'[1]All PT'!AH60</f>
        <v>-120</v>
      </c>
    </row>
    <row r="63" spans="1:10" x14ac:dyDescent="0.25">
      <c r="A63" s="14" t="s">
        <v>62</v>
      </c>
      <c r="B63" s="14"/>
      <c r="C63" s="48">
        <f>(('[1]Undergrad FTF'!AG61-'[1]Undergrad FTF'!AB61)/'[1]Undergrad FTF'!AB61)*100</f>
        <v>-1.1134848190587168</v>
      </c>
      <c r="D63" s="48">
        <f>(('[1]All Undergrad '!AN61-'[1]All Undergrad '!AI61)/'[1]All Undergrad '!AI61)*100</f>
        <v>-7.8135017528543553</v>
      </c>
      <c r="E63" s="48">
        <f>(('[1]All Grad-Prof'!AM61-'[1]All Grad-Prof'!AH61)/'[1]All Grad-Prof'!AH61)*100</f>
        <v>7.9690483368505678</v>
      </c>
      <c r="F63" s="41">
        <f>(('[1]All PT'!AM61-'[1]All PT'!AH61)/'[1]All PT'!AH61)*100</f>
        <v>-18.383621694725552</v>
      </c>
      <c r="G63" s="35">
        <f>'[1]Undergrad FTF'!AG61-'[1]Undergrad FTF'!AB61</f>
        <v>-172</v>
      </c>
      <c r="H63" s="14">
        <f>'[1]All Undergrad '!AN61-'[1]All Undergrad '!AI61</f>
        <v>-5728</v>
      </c>
      <c r="I63" s="49">
        <f>'[1]All Grad-Prof'!AM61-'[1]All Grad-Prof'!AH61</f>
        <v>793</v>
      </c>
      <c r="J63" s="35">
        <f>'[1]All PT'!AM61-'[1]All PT'!AH61</f>
        <v>-3942</v>
      </c>
    </row>
    <row r="64" spans="1:10" x14ac:dyDescent="0.25">
      <c r="A64" s="13" t="s">
        <v>63</v>
      </c>
      <c r="B64" s="13"/>
      <c r="C64" s="50">
        <f>(('[1]Undergrad FTF'!AG62-'[1]Undergrad FTF'!AB62)/'[1]Undergrad FTF'!AB62)*100</f>
        <v>-10.229839245383285</v>
      </c>
      <c r="D64" s="50">
        <f>(('[1]All Undergrad '!AN62-'[1]All Undergrad '!AI62)/'[1]All Undergrad '!AI62)*100</f>
        <v>-5.7498327759197325</v>
      </c>
      <c r="E64" s="50">
        <f>(('[1]All Grad-Prof'!AM62-'[1]All Grad-Prof'!AH62)/'[1]All Grad-Prof'!AH62)*100</f>
        <v>-9.8062953995157383</v>
      </c>
      <c r="F64" s="38">
        <f>(('[1]All PT'!AM62-'[1]All PT'!AH62)/'[1]All PT'!AH62)*100</f>
        <v>-4.6143425620184573</v>
      </c>
      <c r="G64" s="36">
        <f>'[1]Undergrad FTF'!AG62-'[1]Undergrad FTF'!AB62</f>
        <v>-770</v>
      </c>
      <c r="H64" s="13">
        <f>'[1]All Undergrad '!AN62-'[1]All Undergrad '!AI62</f>
        <v>-2149</v>
      </c>
      <c r="I64" s="51">
        <f>'[1]All Grad-Prof'!AM62-'[1]All Grad-Prof'!AH62</f>
        <v>-648</v>
      </c>
      <c r="J64" s="39">
        <f>'[1]All PT'!AM62-'[1]All PT'!AH62</f>
        <v>-545</v>
      </c>
    </row>
    <row r="65" spans="1:14" x14ac:dyDescent="0.25">
      <c r="A65" s="18" t="s">
        <v>64</v>
      </c>
      <c r="B65" s="18"/>
      <c r="C65" s="56">
        <f>(('[1]Undergrad FTF'!AG63-'[1]Undergrad FTF'!AB63)/'[1]Undergrad FTF'!AB63)*100</f>
        <v>7.2559631188614953</v>
      </c>
      <c r="D65" s="56">
        <f>(('[1]All Undergrad '!AN63-'[1]All Undergrad '!AI63)/'[1]All Undergrad '!AI63)*100</f>
        <v>10.727635185646649</v>
      </c>
      <c r="E65" s="45">
        <f>(('[1]All Grad-Prof'!AM63-'[1]All Grad-Prof'!AH63)/'[1]All Grad-Prof'!AH63)*100</f>
        <v>8.8073131727808676</v>
      </c>
      <c r="F65" s="53">
        <f>(('[1]All PT'!AM63-'[1]All PT'!AH63)/'[1]All PT'!AH63)*100</f>
        <v>26.030360809621587</v>
      </c>
      <c r="G65" s="34">
        <f>'[1]Undergrad FTF'!AG63-'[1]Undergrad FTF'!AB63</f>
        <v>724</v>
      </c>
      <c r="H65" s="16">
        <f>'[1]All Undergrad '!AN63-'[1]All Undergrad '!AI63</f>
        <v>5166</v>
      </c>
      <c r="I65" s="47">
        <f>'[1]All Grad-Prof'!AM63-'[1]All Grad-Prof'!AH63</f>
        <v>3690</v>
      </c>
      <c r="J65" s="57">
        <f>'[1]All PT'!AM63-'[1]All PT'!AH63</f>
        <v>7099</v>
      </c>
    </row>
    <row r="66" spans="1:14" s="9" customFormat="1" ht="33.75" customHeight="1" x14ac:dyDescent="0.3">
      <c r="A66" s="142" t="s">
        <v>65</v>
      </c>
      <c r="B66" s="143"/>
      <c r="C66" s="143"/>
      <c r="D66" s="143"/>
      <c r="E66" s="143"/>
      <c r="F66" s="143"/>
      <c r="G66" s="144"/>
      <c r="H66" s="144"/>
      <c r="I66" s="144"/>
      <c r="J66" s="144"/>
      <c r="K66" s="7"/>
      <c r="L66" s="7"/>
      <c r="M66" s="7"/>
      <c r="N66" s="7"/>
    </row>
    <row r="67" spans="1:14" s="5" customFormat="1" ht="50.25" customHeight="1" x14ac:dyDescent="0.3">
      <c r="A67" s="148"/>
      <c r="B67" s="149"/>
      <c r="C67" s="149"/>
      <c r="D67" s="149"/>
      <c r="E67" s="149"/>
      <c r="F67" s="149"/>
      <c r="G67" s="147"/>
      <c r="H67" s="147"/>
      <c r="I67" s="147"/>
      <c r="J67" s="147"/>
    </row>
    <row r="68" spans="1:14" s="30" customFormat="1" ht="34.5" customHeight="1" x14ac:dyDescent="0.3">
      <c r="A68" s="148"/>
      <c r="B68" s="149"/>
      <c r="C68" s="149"/>
      <c r="D68" s="149"/>
      <c r="E68" s="149"/>
      <c r="F68" s="149"/>
      <c r="G68" s="147"/>
      <c r="H68" s="147"/>
      <c r="I68" s="147"/>
      <c r="J68" s="147"/>
      <c r="K68" s="148"/>
      <c r="L68" s="149"/>
      <c r="M68" s="149"/>
      <c r="N68" s="149"/>
    </row>
    <row r="69" spans="1:14" ht="18" customHeight="1" x14ac:dyDescent="0.3">
      <c r="A69" s="5" t="s">
        <v>66</v>
      </c>
      <c r="B69" s="145" t="s">
        <v>67</v>
      </c>
      <c r="C69" s="146"/>
      <c r="D69" s="146"/>
      <c r="E69" s="146"/>
      <c r="F69" s="146"/>
      <c r="G69" s="147"/>
      <c r="H69" s="147"/>
      <c r="I69" s="147"/>
      <c r="J69" s="147"/>
    </row>
    <row r="70" spans="1:14" x14ac:dyDescent="0.25">
      <c r="A70" s="2"/>
      <c r="C70" s="2"/>
      <c r="D70" s="2"/>
      <c r="E70" s="2"/>
      <c r="F70" s="2"/>
      <c r="G70" s="2"/>
      <c r="H70" s="2"/>
      <c r="I70" s="2"/>
      <c r="J70" s="61" t="s">
        <v>68</v>
      </c>
    </row>
    <row r="71" spans="1:14" x14ac:dyDescent="0.25">
      <c r="A71" s="10"/>
      <c r="B71" s="2"/>
      <c r="C71" s="2"/>
      <c r="D71" s="2"/>
      <c r="E71" s="2"/>
      <c r="F71" s="2"/>
      <c r="G71" s="2"/>
      <c r="H71" s="2"/>
      <c r="I71" s="2"/>
    </row>
  </sheetData>
  <mergeCells count="9">
    <mergeCell ref="L3:N3"/>
    <mergeCell ref="P3:R3"/>
    <mergeCell ref="A66:J66"/>
    <mergeCell ref="B69:J69"/>
    <mergeCell ref="A67:J67"/>
    <mergeCell ref="A68:J68"/>
    <mergeCell ref="K68:N68"/>
    <mergeCell ref="C4:F4"/>
    <mergeCell ref="G4:J4"/>
  </mergeCells>
  <pageMargins left="0.7" right="0.7" top="0.75" bottom="0.75" header="0.3" footer="0.3"/>
  <pageSetup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tabColor indexed="16"/>
  </sheetPr>
  <dimension ref="A1:W73"/>
  <sheetViews>
    <sheetView showGridLines="0" tabSelected="1" view="pageBreakPreview" zoomScale="80" zoomScaleNormal="80" zoomScaleSheetLayoutView="80" workbookViewId="0">
      <selection activeCell="H8" sqref="H8"/>
    </sheetView>
  </sheetViews>
  <sheetFormatPr defaultColWidth="9.81640625" defaultRowHeight="12.5" x14ac:dyDescent="0.25"/>
  <cols>
    <col min="1" max="1" width="7.453125" style="1" customWidth="1"/>
    <col min="2" max="2" width="12.1796875" style="1" customWidth="1"/>
    <col min="3" max="3" width="8" style="1" customWidth="1"/>
    <col min="4" max="4" width="6.81640625" style="1" customWidth="1"/>
    <col min="5" max="5" width="7.1796875" style="1" customWidth="1"/>
    <col min="6" max="6" width="6.81640625" style="1" customWidth="1"/>
    <col min="7" max="7" width="8" style="1" customWidth="1"/>
    <col min="8" max="8" width="9.1796875" style="1" customWidth="1"/>
    <col min="9" max="9" width="10.1796875" style="1" bestFit="1" customWidth="1"/>
    <col min="10" max="10" width="9.81640625" style="1" customWidth="1"/>
    <col min="11" max="11" width="10.453125" style="1" customWidth="1"/>
    <col min="12" max="12" width="8.54296875" style="1" customWidth="1"/>
    <col min="13" max="13" width="9" style="1" bestFit="1" customWidth="1"/>
    <col min="14" max="14" width="9" style="1" customWidth="1"/>
    <col min="15" max="16" width="10.54296875" style="1" bestFit="1" customWidth="1"/>
    <col min="17" max="17" width="10.54296875" style="1" customWidth="1"/>
    <col min="18" max="19" width="11.54296875" style="1" customWidth="1"/>
    <col min="20" max="20" width="2.1796875" style="1" customWidth="1"/>
    <col min="21" max="23" width="15" style="1" customWidth="1"/>
    <col min="24" max="26" width="9.81640625" style="1"/>
    <col min="27" max="27" width="9.81640625" style="1" bestFit="1" customWidth="1"/>
    <col min="28" max="16384" width="9.81640625" style="1"/>
  </cols>
  <sheetData>
    <row r="1" spans="1:23" x14ac:dyDescent="0.25">
      <c r="A1" s="3" t="s">
        <v>69</v>
      </c>
      <c r="B1" s="3"/>
      <c r="C1" s="2"/>
      <c r="D1" s="2"/>
      <c r="E1" s="2"/>
      <c r="F1" s="2"/>
      <c r="G1" s="2"/>
      <c r="H1" s="2"/>
      <c r="I1" s="2"/>
      <c r="J1" s="2"/>
      <c r="K1" s="2"/>
      <c r="L1" s="2"/>
      <c r="M1" s="2"/>
    </row>
    <row r="2" spans="1:23" ht="14.5" x14ac:dyDescent="0.25">
      <c r="A2" s="3" t="s">
        <v>70</v>
      </c>
      <c r="B2" s="3"/>
      <c r="C2" s="2"/>
      <c r="D2" s="2"/>
      <c r="E2" s="2"/>
      <c r="F2" s="2"/>
    </row>
    <row r="3" spans="1:23" ht="13" x14ac:dyDescent="0.3">
      <c r="A3" s="4"/>
      <c r="B3" s="4"/>
      <c r="C3" s="6"/>
      <c r="D3" s="6"/>
      <c r="E3" s="6"/>
      <c r="F3" s="6"/>
      <c r="G3" s="6"/>
      <c r="H3" s="6"/>
      <c r="I3" s="10"/>
      <c r="J3" s="10"/>
      <c r="K3" s="10"/>
      <c r="L3" s="10"/>
      <c r="M3" s="10"/>
      <c r="P3" s="11" t="s">
        <v>2</v>
      </c>
      <c r="Q3" s="31"/>
      <c r="R3" s="28"/>
      <c r="S3" s="29"/>
      <c r="U3" s="11" t="s">
        <v>3</v>
      </c>
      <c r="V3" s="28"/>
      <c r="W3" s="29"/>
    </row>
    <row r="4" spans="1:23" ht="12.75" customHeight="1" x14ac:dyDescent="0.3">
      <c r="A4" s="2"/>
      <c r="B4" s="2"/>
      <c r="C4" s="150" t="s">
        <v>2</v>
      </c>
      <c r="D4" s="151"/>
      <c r="E4" s="151"/>
      <c r="F4" s="151"/>
      <c r="G4" s="151"/>
      <c r="H4" s="152"/>
      <c r="I4" s="153" t="s">
        <v>3</v>
      </c>
      <c r="J4" s="151"/>
      <c r="K4" s="151"/>
      <c r="L4" s="151"/>
      <c r="M4" s="151"/>
      <c r="N4" s="151"/>
    </row>
    <row r="5" spans="1:23" s="8" customFormat="1" ht="18.75" customHeight="1" x14ac:dyDescent="0.25">
      <c r="A5" s="19"/>
      <c r="B5" s="19"/>
      <c r="C5" s="82" t="s">
        <v>71</v>
      </c>
      <c r="D5" s="83" t="s">
        <v>72</v>
      </c>
      <c r="E5" s="84" t="s">
        <v>73</v>
      </c>
      <c r="F5" s="83" t="s">
        <v>74</v>
      </c>
      <c r="G5" s="83" t="s">
        <v>75</v>
      </c>
      <c r="H5" s="83" t="s">
        <v>76</v>
      </c>
      <c r="I5" s="85" t="s">
        <v>71</v>
      </c>
      <c r="J5" s="83" t="s">
        <v>72</v>
      </c>
      <c r="K5" s="84" t="s">
        <v>73</v>
      </c>
      <c r="L5" s="83" t="s">
        <v>74</v>
      </c>
      <c r="M5" s="83" t="s">
        <v>75</v>
      </c>
      <c r="N5" s="83" t="s">
        <v>76</v>
      </c>
    </row>
    <row r="6" spans="1:23" x14ac:dyDescent="0.25">
      <c r="A6" s="13" t="s">
        <v>8</v>
      </c>
      <c r="B6" s="13"/>
      <c r="C6" s="24">
        <f>+'[2]TABLE 30'!E9</f>
        <v>-1.6284370073875152</v>
      </c>
      <c r="D6" s="65">
        <f>+'[3]TABLE 31'!E9</f>
        <v>-5.0800932454067045</v>
      </c>
      <c r="E6" s="33">
        <f>+'[4]TABLE 34'!$D$8</f>
        <v>-9.4686461786026381</v>
      </c>
      <c r="F6" s="24">
        <f>+'[5]Table 32'!$D$9</f>
        <v>-10.931273010209891</v>
      </c>
      <c r="G6" s="24">
        <f>+'[6]TABLE 33'!$D$9</f>
        <v>18.817231476468734</v>
      </c>
      <c r="H6" s="65">
        <f>+('[1]All Other Races'!AK4-'[1]All Other Races'!AF4)/'[1]All Other Races'!AF4*100</f>
        <v>6.2117005372192748</v>
      </c>
      <c r="I6" s="20">
        <f>+'[2]All Women'!$AM4-'[2]All Women'!$AH4</f>
        <v>-181990</v>
      </c>
      <c r="J6" s="67">
        <f>+'[3]All Men'!$AM4-'[3]All Men'!$AH4</f>
        <v>-438593</v>
      </c>
      <c r="K6" s="20">
        <f>+'[4]All White'!$AK4-'[4]All White'!$AF4</f>
        <v>-983834</v>
      </c>
      <c r="L6" s="67">
        <f>+'[5]All Black'!$AK4-'[5]All Black'!$AF4</f>
        <v>-276486</v>
      </c>
      <c r="M6" s="32">
        <f>+'[6]All Hispanic'!AK4-'[6]All Hispanic'!AF4</f>
        <v>565862</v>
      </c>
      <c r="N6" s="67">
        <f>+('[1]All Other Races'!AK4-'[1]All Other Races'!AF4)</f>
        <v>83182</v>
      </c>
      <c r="O6" s="8"/>
      <c r="P6" s="8"/>
      <c r="Q6" s="8"/>
    </row>
    <row r="7" spans="1:23" x14ac:dyDescent="0.25">
      <c r="A7" s="14" t="s">
        <v>9</v>
      </c>
      <c r="B7" s="14"/>
      <c r="C7" s="22">
        <f>+'[2]TABLE 30'!E10</f>
        <v>1.0215164842405435</v>
      </c>
      <c r="D7" s="27">
        <f>+'[3]TABLE 31'!E10</f>
        <v>-2.5753806679595033</v>
      </c>
      <c r="E7" s="22">
        <f>+'[4]TABLE 34'!D9</f>
        <v>-7.1934202126266982</v>
      </c>
      <c r="F7" s="22">
        <f>+'[5]Table 32'!D10</f>
        <v>-9.4956902919664579</v>
      </c>
      <c r="G7" s="22">
        <f>+'[6]TABLE 33'!D10</f>
        <v>23.897810674660196</v>
      </c>
      <c r="H7" s="89">
        <f>+('[1]All Other Races'!AK5-'[1]All Other Races'!AF5)/'[1]All Other Races'!AF5*100</f>
        <v>14.48424078000245</v>
      </c>
      <c r="I7" s="17">
        <f>+'[2]All Women'!$AM5-'[2]All Women'!$AH5</f>
        <v>39999</v>
      </c>
      <c r="J7" s="43">
        <f>+'[3]All Men'!$AM5-'[3]All Men'!$AH5</f>
        <v>-74396</v>
      </c>
      <c r="K7" s="17">
        <f>+'[4]All White'!$AK5-'[4]All White'!$AF5</f>
        <v>-250033</v>
      </c>
      <c r="L7" s="17">
        <f>+'[5]All Black'!$AK5-'[5]All Black'!$AF5</f>
        <v>-129192</v>
      </c>
      <c r="M7" s="14">
        <f>'[6]All Hispanic'!$AK5-'[6]All Hispanic'!$AF5</f>
        <v>237338</v>
      </c>
      <c r="N7" s="43">
        <f>+('[1]All Other Races'!AK5-'[1]All Other Races'!AF5)</f>
        <v>44953</v>
      </c>
      <c r="O7" s="8"/>
      <c r="P7" s="8"/>
      <c r="Q7" s="8"/>
    </row>
    <row r="8" spans="1:23" x14ac:dyDescent="0.25">
      <c r="A8" s="14" t="s">
        <v>10</v>
      </c>
      <c r="B8" s="14"/>
      <c r="C8" s="22"/>
      <c r="D8" s="22"/>
      <c r="E8" s="23"/>
      <c r="F8" s="22"/>
      <c r="G8" s="22"/>
      <c r="H8" s="22"/>
      <c r="I8" s="23">
        <f>(I7/I$6)*100</f>
        <v>-21.978680147260839</v>
      </c>
      <c r="J8" s="22">
        <f t="shared" ref="J8:N8" si="0">(J7/J$6)*100</f>
        <v>16.962423020887247</v>
      </c>
      <c r="K8" s="23">
        <f t="shared" si="0"/>
        <v>25.414145069188503</v>
      </c>
      <c r="L8" s="22">
        <f t="shared" si="0"/>
        <v>46.726416527419111</v>
      </c>
      <c r="M8" s="22">
        <f t="shared" si="0"/>
        <v>41.942735154507638</v>
      </c>
      <c r="N8" s="22">
        <f t="shared" si="0"/>
        <v>54.041739799475849</v>
      </c>
      <c r="O8" s="8"/>
      <c r="P8" s="8"/>
      <c r="Q8" s="8"/>
    </row>
    <row r="9" spans="1:23" x14ac:dyDescent="0.25">
      <c r="A9" s="15" t="s">
        <v>11</v>
      </c>
      <c r="B9" s="15"/>
      <c r="C9" s="25">
        <f>+'[2]TABLE 30'!E12</f>
        <v>-4.4142253399649247</v>
      </c>
      <c r="D9" s="25">
        <f>+'[3]TABLE 31'!E12</f>
        <v>-11.583900909902145</v>
      </c>
      <c r="E9" s="26">
        <f>+'[4]TABLE 34'!D11</f>
        <v>-6.5261555478893216</v>
      </c>
      <c r="F9" s="25">
        <f>+'[5]Table 32'!D12</f>
        <v>-17.253068240554867</v>
      </c>
      <c r="G9" s="25">
        <f>+'[6]TABLE 33'!D12</f>
        <v>25.89822055990026</v>
      </c>
      <c r="H9" s="88">
        <f>+('[1]All Other Races'!AK7-'[1]All Other Races'!AF7)/'[1]All Other Races'!AF7*100</f>
        <v>-4.739583333333333</v>
      </c>
      <c r="I9" s="66">
        <f>+'[2]All Women'!$AM7-'[2]All Women'!$AH7</f>
        <v>-7677</v>
      </c>
      <c r="J9" s="47">
        <f>+'[3]All Men'!$AM7-'[3]All Men'!$AH7</f>
        <v>-15188</v>
      </c>
      <c r="K9" s="66">
        <f>+'[4]All White'!$AK7-'[4]All White'!$AF7</f>
        <v>-11918</v>
      </c>
      <c r="L9" s="66">
        <f>+'[5]All Black'!$AK7-'[5]All Black'!$AF7</f>
        <v>-14353</v>
      </c>
      <c r="M9" s="15">
        <f>'[6]All Hispanic'!$AK7-'[6]All Hispanic'!$AF7</f>
        <v>2285</v>
      </c>
      <c r="N9" s="47">
        <f>+('[1]All Other Races'!AK7-'[1]All Other Races'!AF7)</f>
        <v>-364</v>
      </c>
      <c r="O9" s="8"/>
      <c r="P9" s="8"/>
      <c r="Q9" s="8"/>
    </row>
    <row r="10" spans="1:23" x14ac:dyDescent="0.25">
      <c r="A10" s="15" t="s">
        <v>12</v>
      </c>
      <c r="B10" s="15"/>
      <c r="C10" s="25">
        <f>+'[2]TABLE 30'!E13</f>
        <v>-5.4406060421920417</v>
      </c>
      <c r="D10" s="25">
        <f>+'[3]TABLE 31'!E13</f>
        <v>-9.050993901061668</v>
      </c>
      <c r="E10" s="26">
        <f>+'[4]TABLE 34'!D12</f>
        <v>-9.0158752154369797</v>
      </c>
      <c r="F10" s="25">
        <f>+'[5]Table 32'!D13</f>
        <v>-17.450010307153164</v>
      </c>
      <c r="G10" s="25">
        <f>+'[6]TABLE 33'!D13</f>
        <v>26.308235813645396</v>
      </c>
      <c r="H10" s="88">
        <f>+('[1]All Other Races'!AK8-'[1]All Other Races'!AF8)/'[1]All Other Races'!AF8*100</f>
        <v>-0.1408781404085466</v>
      </c>
      <c r="I10" s="21">
        <f>+'[2]All Women'!$AM8-'[2]All Women'!$AH8</f>
        <v>-5372</v>
      </c>
      <c r="J10" s="47">
        <f>+'[3]All Men'!$AM8-'[3]All Men'!$AH8</f>
        <v>-6411</v>
      </c>
      <c r="K10" s="66">
        <f>+'[4]All White'!$AK8-'[4]All White'!$AF8</f>
        <v>-10410</v>
      </c>
      <c r="L10" s="66">
        <f>+'[5]All Black'!$AK8-'[5]All Black'!$AF8</f>
        <v>-5079</v>
      </c>
      <c r="M10" s="15">
        <f>'[6]All Hispanic'!$AK8-'[6]All Hispanic'!$AF8</f>
        <v>2383</v>
      </c>
      <c r="N10" s="47">
        <f>+('[1]All Other Races'!AK8-'[1]All Other Races'!AF8)</f>
        <v>-6</v>
      </c>
    </row>
    <row r="11" spans="1:23" x14ac:dyDescent="0.25">
      <c r="A11" s="15" t="s">
        <v>13</v>
      </c>
      <c r="B11" s="15"/>
      <c r="C11" s="25">
        <f>+'[2]TABLE 30'!E14</f>
        <v>3.0227260098905373</v>
      </c>
      <c r="D11" s="25">
        <f>+'[3]TABLE 31'!E14</f>
        <v>-6.0433248543529992</v>
      </c>
      <c r="E11" s="26">
        <f>+'[4]TABLE 34'!D13</f>
        <v>-5.2199130014499762</v>
      </c>
      <c r="F11" s="25">
        <f>+'[5]Table 32'!D14</f>
        <v>-9.8806093042404272E-2</v>
      </c>
      <c r="G11" s="25">
        <f>+'[6]TABLE 33'!D14</f>
        <v>60.548101627176706</v>
      </c>
      <c r="H11" s="88">
        <f>+('[1]All Other Races'!AK9-'[1]All Other Races'!AF9)/'[1]All Other Races'!AF9*100</f>
        <v>7.5388026607538805</v>
      </c>
      <c r="I11" s="21">
        <f>+'[2]All Women'!$AM9-'[2]All Women'!$AH9</f>
        <v>1088</v>
      </c>
      <c r="J11" s="47">
        <f>+'[3]All Men'!$AM9-'[3]All Men'!$AH9</f>
        <v>-1473</v>
      </c>
      <c r="K11" s="66">
        <f>+'[4]All White'!$AK9-'[4]All White'!$AF9</f>
        <v>-1728</v>
      </c>
      <c r="L11" s="66">
        <f>+'[5]All Black'!$AK9-'[5]All Black'!$AF9</f>
        <v>-12</v>
      </c>
      <c r="M11" s="15">
        <f>'[6]All Hispanic'!$AK9-'[6]All Hispanic'!$AF9</f>
        <v>2121</v>
      </c>
      <c r="N11" s="47">
        <f>+('[1]All Other Races'!AK9-'[1]All Other Races'!AF9)</f>
        <v>170</v>
      </c>
    </row>
    <row r="12" spans="1:23" ht="13.5" customHeight="1" x14ac:dyDescent="0.25">
      <c r="A12" s="15" t="s">
        <v>14</v>
      </c>
      <c r="B12" s="15"/>
      <c r="C12" s="25">
        <f>+'[2]TABLE 30'!E15</f>
        <v>-2.7681332561771606</v>
      </c>
      <c r="D12" s="25">
        <f>+'[3]TABLE 31'!E15</f>
        <v>-5.8952644313861047</v>
      </c>
      <c r="E12" s="26">
        <f>+'[4]TABLE 34'!D14</f>
        <v>-11.390627048421297</v>
      </c>
      <c r="F12" s="25">
        <f>+'[5]Table 32'!D15</f>
        <v>-12.439696760854584</v>
      </c>
      <c r="G12" s="25">
        <f>+'[6]TABLE 33'!D15</f>
        <v>12.002210465704934</v>
      </c>
      <c r="H12" s="88">
        <f>+('[1]All Other Races'!AK10-'[1]All Other Races'!AF10)/'[1]All Other Races'!AF10*100</f>
        <v>8.6203828456669296</v>
      </c>
      <c r="I12" s="21">
        <f>+'[2]All Women'!$AM10-'[2]All Women'!$AH10</f>
        <v>-17795</v>
      </c>
      <c r="J12" s="47">
        <f>+'[3]All Men'!$AM10-'[3]All Men'!$AH10</f>
        <v>-27288</v>
      </c>
      <c r="K12" s="66">
        <f>+'[4]All White'!$AK10-'[4]All White'!$AF10</f>
        <v>-54738</v>
      </c>
      <c r="L12" s="66">
        <f>+'[5]All Black'!$AK10-'[5]All Black'!$AF10</f>
        <v>-24909</v>
      </c>
      <c r="M12" s="15">
        <f>'[6]All Hispanic'!$AK10-'[6]All Hispanic'!$AF10</f>
        <v>31058</v>
      </c>
      <c r="N12" s="47">
        <f>+('[1]All Other Races'!AK10-'[1]All Other Races'!AF10)</f>
        <v>3391</v>
      </c>
    </row>
    <row r="13" spans="1:23" s="79" customFormat="1" x14ac:dyDescent="0.25">
      <c r="A13" s="75" t="s">
        <v>15</v>
      </c>
      <c r="B13" s="75"/>
      <c r="C13" s="76">
        <f>+'[2]TABLE 30'!E16</f>
        <v>6.0031450661774342</v>
      </c>
      <c r="D13" s="76">
        <f>+'[3]TABLE 31'!E16</f>
        <v>4.5527954369358019</v>
      </c>
      <c r="E13" s="77">
        <f>+'[4]TABLE 34'!D15</f>
        <v>8.6351297868002441E-2</v>
      </c>
      <c r="F13" s="76">
        <f>+'[5]Table 32'!D16</f>
        <v>-2.7938774275515761</v>
      </c>
      <c r="G13" s="76">
        <f>+'[6]TABLE 33'!D16</f>
        <v>55.022600891027928</v>
      </c>
      <c r="H13" s="90">
        <f>+('[1]All Other Races'!AK11-'[1]All Other Races'!AF11)/'[1]All Other Races'!AF11*100</f>
        <v>33.132412227484444</v>
      </c>
      <c r="I13" s="78">
        <f>+'[2]All Women'!$AM11-'[2]All Women'!$AH11</f>
        <v>18324</v>
      </c>
      <c r="J13" s="86">
        <f>+'[3]All Men'!$AM11-'[3]All Men'!$AH11</f>
        <v>9754</v>
      </c>
      <c r="K13" s="87">
        <f>+'[4]All White'!$AK11-'[4]All White'!$AF11</f>
        <v>216</v>
      </c>
      <c r="L13" s="87">
        <f>+'[5]All Black'!$AK11-'[5]All Black'!$AF11</f>
        <v>-4618</v>
      </c>
      <c r="M13" s="75">
        <f>'[6]All Hispanic'!$AK11-'[6]All Hispanic'!$AF11</f>
        <v>16920</v>
      </c>
      <c r="N13" s="86">
        <f>+('[1]All Other Races'!AK11-'[1]All Other Races'!AF11)</f>
        <v>8465</v>
      </c>
    </row>
    <row r="14" spans="1:23" s="79" customFormat="1" x14ac:dyDescent="0.25">
      <c r="A14" s="75" t="s">
        <v>16</v>
      </c>
      <c r="B14" s="75"/>
      <c r="C14" s="76">
        <f>+'[2]TABLE 30'!E17</f>
        <v>0.22429284525790349</v>
      </c>
      <c r="D14" s="76">
        <f>+'[3]TABLE 31'!E17</f>
        <v>1.3109114889673119</v>
      </c>
      <c r="E14" s="77">
        <f>+'[4]TABLE 34'!D16</f>
        <v>-9.5822867698081495</v>
      </c>
      <c r="F14" s="76">
        <f>+'[5]Table 32'!D17</f>
        <v>-13.696098562628336</v>
      </c>
      <c r="G14" s="76">
        <f>+'[6]TABLE 33'!D17</f>
        <v>45.931131412508783</v>
      </c>
      <c r="H14" s="90">
        <f>+('[1]All Other Races'!AK12-'[1]All Other Races'!AF12)/'[1]All Other Races'!AF12*100</f>
        <v>25.341005967604435</v>
      </c>
      <c r="I14" s="78">
        <f>+'[2]All Women'!$AM12-'[2]All Women'!$AH12</f>
        <v>337</v>
      </c>
      <c r="J14" s="86">
        <f>+'[3]All Men'!$AM12-'[3]All Men'!$AH12</f>
        <v>1471</v>
      </c>
      <c r="K14" s="87">
        <f>+'[4]All White'!$AK12-'[4]All White'!$AF12</f>
        <v>-19609</v>
      </c>
      <c r="L14" s="87">
        <f>+'[5]All Black'!$AK12-'[5]All Black'!$AF12</f>
        <v>-3335</v>
      </c>
      <c r="M14" s="75">
        <f>'[6]All Hispanic'!$AK12-'[6]All Hispanic'!$AF12</f>
        <v>3268</v>
      </c>
      <c r="N14" s="86">
        <f>+('[1]All Other Races'!AK12-'[1]All Other Races'!AF12)</f>
        <v>1189</v>
      </c>
    </row>
    <row r="15" spans="1:23" s="79" customFormat="1" x14ac:dyDescent="0.25">
      <c r="A15" s="75" t="s">
        <v>17</v>
      </c>
      <c r="B15" s="75"/>
      <c r="C15" s="76">
        <f>+'[2]TABLE 30'!E18</f>
        <v>1.9643629028384804</v>
      </c>
      <c r="D15" s="76">
        <f>+'[3]TABLE 31'!E18</f>
        <v>-5.0413709814254775</v>
      </c>
      <c r="E15" s="77">
        <f>+'[4]TABLE 34'!D17</f>
        <v>-5.688708775007183</v>
      </c>
      <c r="F15" s="76">
        <f>+'[5]Table 32'!D18</f>
        <v>-1.7059557603433855</v>
      </c>
      <c r="G15" s="76">
        <f>+'[6]TABLE 33'!D18</f>
        <v>26.567717996289424</v>
      </c>
      <c r="H15" s="90">
        <f>+('[1]All Other Races'!AK13-'[1]All Other Races'!AF13)/'[1]All Other Races'!AF13*100</f>
        <v>22.710622710622712</v>
      </c>
      <c r="I15" s="78">
        <f>+'[2]All Women'!$AM13-'[2]All Women'!$AH13</f>
        <v>2863</v>
      </c>
      <c r="J15" s="86">
        <f>+'[3]All Men'!$AM13-'[3]All Men'!$AH13</f>
        <v>-5051</v>
      </c>
      <c r="K15" s="87">
        <f>+'[4]All White'!$AK13-'[4]All White'!$AF13</f>
        <v>-7524</v>
      </c>
      <c r="L15" s="87">
        <f>+'[5]All Black'!$AK13-'[5]All Black'!$AF13</f>
        <v>-1244</v>
      </c>
      <c r="M15" s="75">
        <f>'[6]All Hispanic'!$AK13-'[6]All Hispanic'!$AF13</f>
        <v>2864</v>
      </c>
      <c r="N15" s="86">
        <f>+('[1]All Other Races'!AK13-'[1]All Other Races'!AF13)</f>
        <v>1674</v>
      </c>
    </row>
    <row r="16" spans="1:23" s="79" customFormat="1" x14ac:dyDescent="0.25">
      <c r="A16" s="75" t="s">
        <v>18</v>
      </c>
      <c r="B16" s="75"/>
      <c r="C16" s="76">
        <f>+'[2]TABLE 30'!E19</f>
        <v>-3.0838010544986272</v>
      </c>
      <c r="D16" s="76">
        <f>+'[3]TABLE 31'!E19</f>
        <v>-2.7144394663729883</v>
      </c>
      <c r="E16" s="77">
        <f>+'[4]TABLE 34'!D18</f>
        <v>-13.378580058275888</v>
      </c>
      <c r="F16" s="76">
        <f>+'[5]Table 32'!D19</f>
        <v>-5.8933301228027934</v>
      </c>
      <c r="G16" s="76">
        <f>+'[6]TABLE 33'!D19</f>
        <v>26.608316714676121</v>
      </c>
      <c r="H16" s="90">
        <f>+('[1]All Other Races'!AK14-'[1]All Other Races'!AF14)/'[1]All Other Races'!AF14*100</f>
        <v>10.715240386451292</v>
      </c>
      <c r="I16" s="78">
        <f>+'[2]All Women'!$AM14-'[2]All Women'!$AH14</f>
        <v>-6346</v>
      </c>
      <c r="J16" s="86">
        <f>+'[3]All Men'!$AM14-'[3]All Men'!$AH14</f>
        <v>-4338</v>
      </c>
      <c r="K16" s="87">
        <f>+'[4]All White'!$AK14-'[4]All White'!$AF14</f>
        <v>-22590</v>
      </c>
      <c r="L16" s="87">
        <f>+'[5]All Black'!$AK14-'[5]All Black'!$AF14</f>
        <v>-5874</v>
      </c>
      <c r="M16" s="75">
        <f>'[6]All Hispanic'!$AK14-'[6]All Hispanic'!$AF14</f>
        <v>7205</v>
      </c>
      <c r="N16" s="86">
        <f>+('[1]All Other Races'!AK14-'[1]All Other Races'!AF14)</f>
        <v>2806</v>
      </c>
    </row>
    <row r="17" spans="1:14" x14ac:dyDescent="0.25">
      <c r="A17" s="15" t="s">
        <v>19</v>
      </c>
      <c r="B17" s="15"/>
      <c r="C17" s="25">
        <f>+'[2]TABLE 30'!E20</f>
        <v>-1.6894977168949772</v>
      </c>
      <c r="D17" s="25">
        <f>+'[3]TABLE 31'!E20</f>
        <v>-2.9794389215021093</v>
      </c>
      <c r="E17" s="26">
        <f>+'[4]TABLE 34'!D19</f>
        <v>-1.2270601324274404</v>
      </c>
      <c r="F17" s="25">
        <f>+'[5]Table 32'!D20</f>
        <v>-9.7961979791060116</v>
      </c>
      <c r="G17" s="25">
        <f>+'[6]TABLE 33'!D20</f>
        <v>43.378420887071407</v>
      </c>
      <c r="H17" s="88">
        <f>+('[1]All Other Races'!AK15-'[1]All Other Races'!AF15)/'[1]All Other Races'!AF15*100</f>
        <v>25.866949752300073</v>
      </c>
      <c r="I17" s="21">
        <f>+'[2]All Women'!$AM15-'[2]All Women'!$AH15</f>
        <v>-1739</v>
      </c>
      <c r="J17" s="47">
        <f>+'[3]All Men'!$AM15-'[3]All Men'!$AH15</f>
        <v>-2020</v>
      </c>
      <c r="K17" s="66">
        <f>+'[4]All White'!$AK15-'[4]All White'!$AF15</f>
        <v>-1136</v>
      </c>
      <c r="L17" s="66">
        <f>+'[5]All Black'!$AK15-'[5]All Black'!$AF15</f>
        <v>-6292</v>
      </c>
      <c r="M17" s="15">
        <f>'[6]All Hispanic'!$AK15-'[6]All Hispanic'!$AF15</f>
        <v>1379</v>
      </c>
      <c r="N17" s="47">
        <f>+('[1]All Other Races'!AK15-'[1]All Other Races'!AF15)</f>
        <v>731</v>
      </c>
    </row>
    <row r="18" spans="1:14" x14ac:dyDescent="0.25">
      <c r="A18" s="15" t="s">
        <v>20</v>
      </c>
      <c r="B18" s="15"/>
      <c r="C18" s="25">
        <f>+'[2]TABLE 30'!E21</f>
        <v>0.91031046377922575</v>
      </c>
      <c r="D18" s="25">
        <f>+'[3]TABLE 31'!E21</f>
        <v>-1.9682921560571471</v>
      </c>
      <c r="E18" s="26">
        <f>+'[4]TABLE 34'!D20</f>
        <v>-4.5372647890788338</v>
      </c>
      <c r="F18" s="25">
        <f>+'[5]Table 32'!D21</f>
        <v>-11.057245616664169</v>
      </c>
      <c r="G18" s="25">
        <f>+'[6]TABLE 33'!D21</f>
        <v>48.818133709648968</v>
      </c>
      <c r="H18" s="88">
        <f>+('[1]All Other Races'!AK16-'[1]All Other Races'!AF16)/'[1]All Other Races'!AF16*100</f>
        <v>14.902916701689501</v>
      </c>
      <c r="I18" s="21">
        <f>+'[2]All Women'!$AM16-'[2]All Women'!$AH16</f>
        <v>3040</v>
      </c>
      <c r="J18" s="47">
        <f>+'[3]All Men'!$AM16-'[3]All Men'!$AH16</f>
        <v>-4647</v>
      </c>
      <c r="K18" s="66">
        <f>+'[4]All White'!$AK16-'[4]All White'!$AF16</f>
        <v>-14757</v>
      </c>
      <c r="L18" s="66">
        <f>+'[5]All Black'!$AK16-'[5]All Black'!$AF16</f>
        <v>-14757</v>
      </c>
      <c r="M18" s="15">
        <f>'[6]All Hispanic'!$AK16-'[6]All Hispanic'!$AF16</f>
        <v>16605</v>
      </c>
      <c r="N18" s="47">
        <f>+('[1]All Other Races'!AK16-'[1]All Other Races'!AF16)</f>
        <v>3546</v>
      </c>
    </row>
    <row r="19" spans="1:14" x14ac:dyDescent="0.25">
      <c r="A19" s="15" t="s">
        <v>21</v>
      </c>
      <c r="B19" s="15"/>
      <c r="C19" s="25">
        <f>+'[2]TABLE 30'!E22</f>
        <v>-7.7052882348561935</v>
      </c>
      <c r="D19" s="25">
        <f>+'[3]TABLE 31'!E22</f>
        <v>-14.162908382561563</v>
      </c>
      <c r="E19" s="26">
        <f>+'[4]TABLE 34'!D21</f>
        <v>-15.393869361846949</v>
      </c>
      <c r="F19" s="25">
        <f>+'[5]Table 32'!D22</f>
        <v>-24.15884991843393</v>
      </c>
      <c r="G19" s="25">
        <f>+'[6]TABLE 33'!D22</f>
        <v>31.025246099243287</v>
      </c>
      <c r="H19" s="88">
        <f>+('[1]All Other Races'!AK17-'[1]All Other Races'!AF17)/'[1]All Other Races'!AF17*100</f>
        <v>-13.287731685789939</v>
      </c>
      <c r="I19" s="21">
        <f>+'[2]All Women'!$AM17-'[2]All Women'!$AH17</f>
        <v>-9315</v>
      </c>
      <c r="J19" s="47">
        <f>+'[3]All Men'!$AM17-'[3]All Men'!$AH17</f>
        <v>-13378</v>
      </c>
      <c r="K19" s="66">
        <f>+'[4]All White'!$AK17-'[4]All White'!$AF17</f>
        <v>-19450</v>
      </c>
      <c r="L19" s="66">
        <f>+'[5]All Black'!$AK17-'[5]All Black'!$AF17</f>
        <v>-4739</v>
      </c>
      <c r="M19" s="15">
        <f>'[6]All Hispanic'!$AK17-'[6]All Hispanic'!$AF17</f>
        <v>4633</v>
      </c>
      <c r="N19" s="47">
        <f>+('[1]All Other Races'!AK17-'[1]All Other Races'!AF17)</f>
        <v>-3011</v>
      </c>
    </row>
    <row r="20" spans="1:14" x14ac:dyDescent="0.25">
      <c r="A20" s="15" t="s">
        <v>22</v>
      </c>
      <c r="B20" s="15"/>
      <c r="C20" s="25">
        <f>+'[2]TABLE 30'!E23</f>
        <v>-4.4175876918154309</v>
      </c>
      <c r="D20" s="25">
        <f>+'[3]TABLE 31'!E23</f>
        <v>-6.1463461262725225</v>
      </c>
      <c r="E20" s="26">
        <f>+'[4]TABLE 34'!D22</f>
        <v>-4.2972850385537482</v>
      </c>
      <c r="F20" s="25">
        <f>+'[5]Table 32'!D23</f>
        <v>-19.090922665710998</v>
      </c>
      <c r="G20" s="25">
        <f>+'[6]TABLE 33'!D23</f>
        <v>39.355581127733025</v>
      </c>
      <c r="H20" s="88">
        <f>+('[1]All Other Races'!AK18-'[1]All Other Races'!AF18)/'[1]All Other Races'!AF18*100</f>
        <v>7.7067669172932325</v>
      </c>
      <c r="I20" s="21">
        <f>+'[2]All Women'!$AM18-'[2]All Women'!$AH18</f>
        <v>-6627</v>
      </c>
      <c r="J20" s="47">
        <f>+'[3]All Men'!$AM18-'[3]All Men'!$AH18</f>
        <v>-6430</v>
      </c>
      <c r="K20" s="66">
        <f>+'[4]All White'!$AK18-'[4]All White'!$AF18</f>
        <v>-6632</v>
      </c>
      <c r="L20" s="66">
        <f>+'[5]All Black'!$AK18-'[5]All Black'!$AF18</f>
        <v>-12785</v>
      </c>
      <c r="M20" s="15">
        <f>'[6]All Hispanic'!$AK18-'[6]All Hispanic'!$AF18</f>
        <v>3762</v>
      </c>
      <c r="N20" s="47">
        <f>+('[1]All Other Races'!AK18-'[1]All Other Races'!AF18)</f>
        <v>410</v>
      </c>
    </row>
    <row r="21" spans="1:14" s="79" customFormat="1" x14ac:dyDescent="0.25">
      <c r="A21" s="75" t="s">
        <v>23</v>
      </c>
      <c r="B21" s="75"/>
      <c r="C21" s="76">
        <f>+'[2]TABLE 30'!E24</f>
        <v>1.8407618560926664</v>
      </c>
      <c r="D21" s="76">
        <f>+'[3]TABLE 31'!E24</f>
        <v>-5.1219019882062895</v>
      </c>
      <c r="E21" s="77">
        <f>+'[4]TABLE 34'!D23</f>
        <v>-3.153227431796112</v>
      </c>
      <c r="F21" s="76">
        <f>+'[5]Table 32'!D24</f>
        <v>-7.2480953850652199</v>
      </c>
      <c r="G21" s="76">
        <f>+'[6]TABLE 33'!D24</f>
        <v>53.029500088323623</v>
      </c>
      <c r="H21" s="90">
        <f>+('[1]All Other Races'!AK19-'[1]All Other Races'!AF19)/'[1]All Other Races'!AF19*100</f>
        <v>24.021202264787377</v>
      </c>
      <c r="I21" s="78">
        <f>+'[2]All Women'!$AM19-'[2]All Women'!$AH19</f>
        <v>3458</v>
      </c>
      <c r="J21" s="86">
        <f>+'[3]All Men'!$AM19-'[3]All Men'!$AH19</f>
        <v>-7105</v>
      </c>
      <c r="K21" s="87">
        <f>+'[4]All White'!$AK19-'[4]All White'!$AF19</f>
        <v>-6884</v>
      </c>
      <c r="L21" s="87">
        <f>+'[5]All Black'!$AK19-'[5]All Black'!$AF19</f>
        <v>-4462</v>
      </c>
      <c r="M21" s="75">
        <f>'[6]All Hispanic'!$AK19-'[6]All Hispanic'!$AF19</f>
        <v>6004</v>
      </c>
      <c r="N21" s="86">
        <f>+('[1]All Other Races'!AK19-'[1]All Other Races'!AF19)</f>
        <v>1994</v>
      </c>
    </row>
    <row r="22" spans="1:14" s="79" customFormat="1" x14ac:dyDescent="0.25">
      <c r="A22" s="75" t="s">
        <v>24</v>
      </c>
      <c r="B22" s="75"/>
      <c r="C22" s="76">
        <f>+'[2]TABLE 30'!E25</f>
        <v>8.8693944890948302</v>
      </c>
      <c r="D22" s="76">
        <f>+'[3]TABLE 31'!E25</f>
        <v>3.4988155972647448</v>
      </c>
      <c r="E22" s="77">
        <f>+'[4]TABLE 34'!D24</f>
        <v>-6.8607457826572436</v>
      </c>
      <c r="F22" s="76">
        <f>+'[5]Table 32'!D25</f>
        <v>-4.571080521378974</v>
      </c>
      <c r="G22" s="76">
        <f>+'[6]TABLE 33'!D25</f>
        <v>23.803688476089039</v>
      </c>
      <c r="H22" s="90">
        <f>+('[1]All Other Races'!AK20-'[1]All Other Races'!AF20)/'[1]All Other Races'!AF20*100</f>
        <v>21.201394359965033</v>
      </c>
      <c r="I22" s="78">
        <f>+'[2]All Women'!$AM20-'[2]All Women'!$AH20</f>
        <v>77790</v>
      </c>
      <c r="J22" s="86">
        <f>+'[3]All Men'!$AM20-'[3]All Men'!$AH20</f>
        <v>23736</v>
      </c>
      <c r="K22" s="87">
        <f>+'[4]All White'!$AK20-'[4]All White'!$AF20</f>
        <v>-41044</v>
      </c>
      <c r="L22" s="87">
        <f>+'[5]All Black'!$AK20-'[5]All Black'!$AF20</f>
        <v>-9381</v>
      </c>
      <c r="M22" s="75">
        <f>'[6]All Hispanic'!$AK20-'[6]All Hispanic'!$AF20</f>
        <v>124708</v>
      </c>
      <c r="N22" s="86">
        <f>+('[1]All Other Races'!AK20-'[1]All Other Races'!AF20)</f>
        <v>19645</v>
      </c>
    </row>
    <row r="23" spans="1:14" s="79" customFormat="1" x14ac:dyDescent="0.25">
      <c r="A23" s="75" t="s">
        <v>25</v>
      </c>
      <c r="B23" s="75"/>
      <c r="C23" s="76">
        <f>+'[2]TABLE 30'!E26</f>
        <v>-2.8678376218732247</v>
      </c>
      <c r="D23" s="76">
        <f>+'[3]TABLE 31'!E26</f>
        <v>-4.584865842628882</v>
      </c>
      <c r="E23" s="77">
        <f>+'[4]TABLE 34'!D25</f>
        <v>-7.841745253604766</v>
      </c>
      <c r="F23" s="76">
        <f>+'[5]Table 32'!D26</f>
        <v>-14.104876247402141</v>
      </c>
      <c r="G23" s="76">
        <f>+'[6]TABLE 33'!D26</f>
        <v>30.676613008768488</v>
      </c>
      <c r="H23" s="90">
        <f>+('[1]All Other Races'!AK21-'[1]All Other Races'!AF21)/'[1]All Other Races'!AF21*100</f>
        <v>11.839678014422271</v>
      </c>
      <c r="I23" s="78">
        <f>+'[2]All Women'!$AM21-'[2]All Women'!$AH21</f>
        <v>-9439</v>
      </c>
      <c r="J23" s="86">
        <f>+'[3]All Men'!$AM21-'[3]All Men'!$AH21</f>
        <v>-11406</v>
      </c>
      <c r="K23" s="87">
        <f>+'[4]All White'!$AK21-'[4]All White'!$AF21</f>
        <v>-24522</v>
      </c>
      <c r="L23" s="87">
        <f>+'[5]All Black'!$AK21-'[5]All Black'!$AF21</f>
        <v>-16424</v>
      </c>
      <c r="M23" s="75">
        <f>'[6]All Hispanic'!$AK21-'[6]All Hispanic'!$AF21</f>
        <v>11720</v>
      </c>
      <c r="N23" s="86">
        <f>+('[1]All Other Races'!AK21-'[1]All Other Races'!AF21)</f>
        <v>4236</v>
      </c>
    </row>
    <row r="24" spans="1:14" s="79" customFormat="1" x14ac:dyDescent="0.25">
      <c r="A24" s="80" t="s">
        <v>26</v>
      </c>
      <c r="B24" s="80"/>
      <c r="C24" s="92">
        <f>+'[2]TABLE 30'!E27</f>
        <v>-4.6862847944437407</v>
      </c>
      <c r="D24" s="92">
        <f>+'[3]TABLE 31'!E27</f>
        <v>-10.451338639652677</v>
      </c>
      <c r="E24" s="93">
        <f>+'[4]TABLE 34'!D26</f>
        <v>-9.0819826986178782</v>
      </c>
      <c r="F24" s="92">
        <f>+'[5]Table 32'!D27</f>
        <v>-15.168355671788166</v>
      </c>
      <c r="G24" s="92">
        <f>+'[6]TABLE 33'!D27</f>
        <v>19.711090400745572</v>
      </c>
      <c r="H24" s="94">
        <f>+('[1]All Other Races'!AK22-'[1]All Other Races'!AF22)/'[1]All Other Races'!AF22*100</f>
        <v>4.556213017751479</v>
      </c>
      <c r="I24" s="95">
        <f>+'[2]All Women'!$AM22-'[2]All Women'!$AH22</f>
        <v>-2591</v>
      </c>
      <c r="J24" s="96">
        <f>+'[3]All Men'!$AM22-'[3]All Men'!$AH22</f>
        <v>-4622</v>
      </c>
      <c r="K24" s="97">
        <f>+'[4]All White'!$AK22-'[4]All White'!$AF22</f>
        <v>-7307</v>
      </c>
      <c r="L24" s="97">
        <f>+'[5]All Black'!$AK22-'[5]All Black'!$AF22</f>
        <v>-928</v>
      </c>
      <c r="M24" s="97">
        <f>'[6]All Hispanic'!$AK22-'[6]All Hispanic'!$AF22</f>
        <v>423</v>
      </c>
      <c r="N24" s="96">
        <f>+('[1]All Other Races'!AK22-'[1]All Other Races'!AF22)</f>
        <v>77</v>
      </c>
    </row>
    <row r="25" spans="1:14" s="79" customFormat="1" x14ac:dyDescent="0.25">
      <c r="A25" s="75" t="s">
        <v>27</v>
      </c>
      <c r="B25" s="75"/>
      <c r="C25" s="76">
        <f>+'[2]TABLE 30'!E28</f>
        <v>-1.4244770744659636E-2</v>
      </c>
      <c r="D25" s="76">
        <f>+'[3]TABLE 31'!E28</f>
        <v>-4.1308045239062228</v>
      </c>
      <c r="E25" s="77">
        <f>+'[4]TABLE 34'!D27</f>
        <v>-10.603079904307839</v>
      </c>
      <c r="F25" s="76">
        <f>+'[5]Table 32'!D28</f>
        <v>-15.421042458604472</v>
      </c>
      <c r="G25" s="76">
        <f>+'[6]TABLE 33'!D28</f>
        <v>15.331246472790754</v>
      </c>
      <c r="H25" s="90">
        <f>+('[1]All Other Races'!AK23-'[1]All Other Races'!AF23)/'[1]All Other Races'!AF23*100</f>
        <v>-0.8563420071067559</v>
      </c>
      <c r="I25" s="78">
        <f>+'[2]All Women'!$AM23-'[2]All Women'!$AH23</f>
        <v>-400</v>
      </c>
      <c r="J25" s="86">
        <f>+'[3]All Men'!$AM23-'[3]All Men'!$AH23</f>
        <v>-93166</v>
      </c>
      <c r="K25" s="87">
        <f>+'[4]All White'!$AK23-'[4]All White'!$AF23</f>
        <v>-219525</v>
      </c>
      <c r="L25" s="87">
        <f>+'[5]All Black'!$AK23-'[5]All Black'!$AF23</f>
        <v>-47870</v>
      </c>
      <c r="M25" s="75">
        <f>'[6]All Hispanic'!$AK23-'[6]All Hispanic'!$AF23</f>
        <v>200757</v>
      </c>
      <c r="N25" s="86">
        <f>+('[1]All Other Races'!AK23-'[1]All Other Races'!AF23)</f>
        <v>-5044</v>
      </c>
    </row>
    <row r="26" spans="1:14" s="79" customFormat="1" x14ac:dyDescent="0.25">
      <c r="A26" s="75" t="s">
        <v>10</v>
      </c>
      <c r="B26" s="75"/>
      <c r="C26" s="76"/>
      <c r="D26" s="76"/>
      <c r="E26" s="77"/>
      <c r="F26" s="76"/>
      <c r="G26" s="76"/>
      <c r="H26" s="76"/>
      <c r="I26" s="77">
        <f>+'[2]All Women'!$AM24-'[2]All Women'!$AH24</f>
        <v>0.41230029749797836</v>
      </c>
      <c r="J26" s="90">
        <f>+'[3]All Men'!$AM24-'[3]All Men'!$AH24</f>
        <v>0.2612605350084074</v>
      </c>
      <c r="K26" s="138">
        <f>(K25/K$6)*100</f>
        <v>22.313215440816236</v>
      </c>
      <c r="L26" s="138">
        <f t="shared" ref="L26:M26" si="1">(L25/L$6)*100</f>
        <v>17.313715703507594</v>
      </c>
      <c r="M26" s="138">
        <f t="shared" si="1"/>
        <v>35.478084762716001</v>
      </c>
      <c r="N26" s="76">
        <f t="shared" ref="N26" si="2">(N25/N$6)*100</f>
        <v>-6.0638118823783991</v>
      </c>
    </row>
    <row r="27" spans="1:14" x14ac:dyDescent="0.25">
      <c r="A27" s="15" t="s">
        <v>28</v>
      </c>
      <c r="B27" s="15"/>
      <c r="C27" s="25">
        <f>+'[2]TABLE 30'!E30</f>
        <v>-29.853596435391474</v>
      </c>
      <c r="D27" s="25">
        <f>+'[3]TABLE 31'!E30</f>
        <v>-35.094909404659191</v>
      </c>
      <c r="E27" s="26">
        <f>+'[4]TABLE 34'!D29</f>
        <v>-33.192153366027647</v>
      </c>
      <c r="F27" s="25">
        <f>+'[5]Table 32'!D30</f>
        <v>-37.619961612284072</v>
      </c>
      <c r="G27" s="25">
        <f>+'[6]TABLE 33'!D30</f>
        <v>-36.942234520927016</v>
      </c>
      <c r="H27" s="88">
        <f>+('[1]All Other Races'!AK25-'[1]All Other Races'!AF25)/'[1]All Other Races'!AF25*100</f>
        <v>-25.175918686473807</v>
      </c>
      <c r="I27" s="21">
        <f>+'[2]All Women'!$AM25-'[2]All Women'!$AH25</f>
        <v>-6097</v>
      </c>
      <c r="J27" s="47">
        <f>+'[3]All Men'!$AM25-'[3]All Men'!$AH25</f>
        <v>-4881</v>
      </c>
      <c r="K27" s="66">
        <f>+'[4]All White'!$AK25-'[4]All White'!$AF25</f>
        <v>-5956</v>
      </c>
      <c r="L27" s="66">
        <f>+'[5]All Black'!$AK25-'[5]All Black'!$AF25</f>
        <v>-392</v>
      </c>
      <c r="M27" s="15">
        <f>'[6]All Hispanic'!$AK25-'[6]All Hispanic'!$AF25</f>
        <v>-1068</v>
      </c>
      <c r="N27" s="47">
        <f>+('[1]All Other Races'!AK25-'[1]All Other Races'!AF25)</f>
        <v>-1288</v>
      </c>
    </row>
    <row r="28" spans="1:14" x14ac:dyDescent="0.25">
      <c r="A28" s="15" t="s">
        <v>29</v>
      </c>
      <c r="B28" s="15"/>
      <c r="C28" s="25">
        <f>+'[2]TABLE 30'!E31</f>
        <v>-7.5062957007190745</v>
      </c>
      <c r="D28" s="25">
        <f>+'[3]TABLE 31'!E31</f>
        <v>-9.9644753279200504</v>
      </c>
      <c r="E28" s="26">
        <f>+'[4]TABLE 34'!D30</f>
        <v>-6.5428833479086235</v>
      </c>
      <c r="F28" s="25">
        <f>+'[5]Table 32'!D31</f>
        <v>-10.257966166915802</v>
      </c>
      <c r="G28" s="25">
        <f>+'[6]TABLE 33'!D31</f>
        <v>20.221930931005204</v>
      </c>
      <c r="H28" s="88">
        <f>+('[1]All Other Races'!AK26-'[1]All Other Races'!AF26)/'[1]All Other Races'!AF26*100</f>
        <v>5.1694094869312677</v>
      </c>
      <c r="I28" s="21">
        <f>+'[2]All Women'!$AM26-'[2]All Women'!$AH26</f>
        <v>-29688</v>
      </c>
      <c r="J28" s="47">
        <f>+'[3]All Men'!$AM26-'[3]All Men'!$AH26</f>
        <v>-25525</v>
      </c>
      <c r="K28" s="66">
        <f>+'[4]All White'!$AK26-'[4]All White'!$AF26</f>
        <v>-18405</v>
      </c>
      <c r="L28" s="66">
        <f>+'[5]All Black'!$AK26-'[5]All Black'!$AF26</f>
        <v>-6931</v>
      </c>
      <c r="M28" s="15">
        <f>'[6]All Hispanic'!$AK26-'[6]All Hispanic'!$AF26</f>
        <v>24529</v>
      </c>
      <c r="N28" s="47">
        <f>+('[1]All Other Races'!AK26-'[1]All Other Races'!AF26)</f>
        <v>1869</v>
      </c>
    </row>
    <row r="29" spans="1:14" x14ac:dyDescent="0.25">
      <c r="A29" s="15" t="s">
        <v>30</v>
      </c>
      <c r="B29" s="15"/>
      <c r="C29" s="25">
        <f>+'[2]TABLE 30'!E32</f>
        <v>0.3416637117066102</v>
      </c>
      <c r="D29" s="25">
        <f>+'[3]TABLE 31'!E32</f>
        <v>-2.5384497210490298</v>
      </c>
      <c r="E29" s="26">
        <f>+'[4]TABLE 34'!D31</f>
        <v>-17.622517401406771</v>
      </c>
      <c r="F29" s="25">
        <f>+'[5]Table 32'!D32</f>
        <v>-24.470839624749932</v>
      </c>
      <c r="G29" s="25">
        <f>+'[6]TABLE 33'!D32</f>
        <v>13.664353992078359</v>
      </c>
      <c r="H29" s="88">
        <f>+('[1]All Other Races'!AK27-'[1]All Other Races'!AF27)/'[1]All Other Races'!AF27*100</f>
        <v>-1.2961536284179098</v>
      </c>
      <c r="I29" s="21">
        <f>+'[2]All Women'!$AM27-'[2]All Women'!$AH27</f>
        <v>5020</v>
      </c>
      <c r="J29" s="47">
        <f>+'[3]All Men'!$AM27-'[3]All Men'!$AH27</f>
        <v>-30899</v>
      </c>
      <c r="K29" s="66">
        <f>+'[4]All White'!$AK27-'[4]All White'!$AF27</f>
        <v>-139475</v>
      </c>
      <c r="L29" s="66">
        <f>+'[5]All Black'!$AK27-'[5]All Black'!$AF27</f>
        <v>-44892</v>
      </c>
      <c r="M29" s="15">
        <f>'[6]All Hispanic'!$AK27-'[6]All Hispanic'!$AF27</f>
        <v>129612</v>
      </c>
      <c r="N29" s="47">
        <f>+('[1]All Other Races'!AK27-'[1]All Other Races'!AF27)</f>
        <v>-5266</v>
      </c>
    </row>
    <row r="30" spans="1:14" x14ac:dyDescent="0.25">
      <c r="A30" s="15" t="s">
        <v>31</v>
      </c>
      <c r="B30" s="15"/>
      <c r="C30" s="25">
        <f>+'[2]TABLE 30'!E33</f>
        <v>14.560043222613702</v>
      </c>
      <c r="D30" s="25">
        <f>+'[3]TABLE 31'!E33</f>
        <v>5.433799725272829</v>
      </c>
      <c r="E30" s="26">
        <f>+'[4]TABLE 34'!D32</f>
        <v>-0.60183878382192835</v>
      </c>
      <c r="F30" s="25">
        <f>+'[5]Table 32'!D33</f>
        <v>44.563113276817305</v>
      </c>
      <c r="G30" s="25">
        <f>+'[6]TABLE 33'!D33</f>
        <v>32.582736983484082</v>
      </c>
      <c r="H30" s="88">
        <f>+('[1]All Other Races'!AK28-'[1]All Other Races'!AF28)/'[1]All Other Races'!AF28*100</f>
        <v>15.57831240793996</v>
      </c>
      <c r="I30" s="21">
        <f>+'[2]All Women'!$AM28-'[2]All Women'!$AH28</f>
        <v>25332</v>
      </c>
      <c r="J30" s="47">
        <f>+'[3]All Men'!$AM28-'[3]All Men'!$AH28</f>
        <v>7872</v>
      </c>
      <c r="K30" s="66">
        <f>+'[4]All White'!$AK28-'[4]All White'!$AF28</f>
        <v>-1194</v>
      </c>
      <c r="L30" s="66">
        <f>+'[5]All Black'!$AK28-'[5]All Black'!$AF28</f>
        <v>6676</v>
      </c>
      <c r="M30" s="15">
        <f>'[6]All Hispanic'!$AK28-'[6]All Hispanic'!$AF28</f>
        <v>15526</v>
      </c>
      <c r="N30" s="47">
        <f>+('[1]All Other Races'!AK28-'[1]All Other Races'!AF28)</f>
        <v>2221</v>
      </c>
    </row>
    <row r="31" spans="1:14" s="79" customFormat="1" x14ac:dyDescent="0.25">
      <c r="A31" s="75" t="s">
        <v>32</v>
      </c>
      <c r="B31" s="75"/>
      <c r="C31" s="76">
        <f>+'[2]TABLE 30'!E34</f>
        <v>-13.181283799670821</v>
      </c>
      <c r="D31" s="76">
        <f>+'[3]TABLE 31'!E34</f>
        <v>-24.1000807102502</v>
      </c>
      <c r="E31" s="77">
        <f>+'[4]TABLE 34'!D33</f>
        <v>-27.430744160782183</v>
      </c>
      <c r="F31" s="76">
        <f>+'[5]Table 32'!D34</f>
        <v>-37.962962962962962</v>
      </c>
      <c r="G31" s="76">
        <f>+'[6]TABLE 33'!D34</f>
        <v>2.2693096377306903</v>
      </c>
      <c r="H31" s="90">
        <f>+('[1]All Other Races'!AK29-'[1]All Other Races'!AF29)/'[1]All Other Races'!AF29*100</f>
        <v>-21.413819341280483</v>
      </c>
      <c r="I31" s="78">
        <f>+'[2]All Women'!$AM29-'[2]All Women'!$AH29</f>
        <v>-5606</v>
      </c>
      <c r="J31" s="86">
        <f>+'[3]All Men'!$AM29-'[3]All Men'!$AH29</f>
        <v>-7465</v>
      </c>
      <c r="K31" s="87">
        <f>+'[4]All White'!$AK29-'[4]All White'!$AF29</f>
        <v>-3535</v>
      </c>
      <c r="L31" s="87">
        <f>+'[5]All Black'!$AK29-'[5]All Black'!$AF29</f>
        <v>-615</v>
      </c>
      <c r="M31" s="75">
        <f>'[6]All Hispanic'!$AK29-'[6]All Hispanic'!$AF29</f>
        <v>166</v>
      </c>
      <c r="N31" s="86">
        <f>+('[1]All Other Races'!AK29-'[1]All Other Races'!AF29)</f>
        <v>-5910</v>
      </c>
    </row>
    <row r="32" spans="1:14" s="79" customFormat="1" x14ac:dyDescent="0.25">
      <c r="A32" s="75" t="s">
        <v>33</v>
      </c>
      <c r="B32" s="75"/>
      <c r="C32" s="76">
        <f>+'[2]TABLE 30'!E35</f>
        <v>5.0936855631593101</v>
      </c>
      <c r="D32" s="76">
        <f>+'[3]TABLE 31'!E35</f>
        <v>-0.76498741038307039</v>
      </c>
      <c r="E32" s="77">
        <f>+'[4]TABLE 34'!D34</f>
        <v>6.5649509803921564</v>
      </c>
      <c r="F32" s="76">
        <f>+'[5]Table 32'!D35</f>
        <v>11.871393239901073</v>
      </c>
      <c r="G32" s="76">
        <f>+'[6]TABLE 33'!D35</f>
        <v>33.795532078793883</v>
      </c>
      <c r="H32" s="90">
        <f>+('[1]All Other Races'!AK30-'[1]All Other Races'!AF30)/'[1]All Other Races'!AF30*100</f>
        <v>6.7911168329578375</v>
      </c>
      <c r="I32" s="78">
        <f>+'[2]All Women'!$AM30-'[2]All Women'!$AH30</f>
        <v>3409</v>
      </c>
      <c r="J32" s="86">
        <f>+'[3]All Men'!$AM30-'[3]All Men'!$AH30</f>
        <v>-398</v>
      </c>
      <c r="K32" s="87">
        <f>+'[4]All White'!$AK30-'[4]All White'!$AF30</f>
        <v>5357</v>
      </c>
      <c r="L32" s="87">
        <f>+'[5]All Black'!$AK30-'[5]All Black'!$AF30</f>
        <v>144</v>
      </c>
      <c r="M32" s="75">
        <f>'[6]All Hispanic'!$AK30-'[6]All Hispanic'!$AF30</f>
        <v>3071</v>
      </c>
      <c r="N32" s="86">
        <f>+('[1]All Other Races'!AK30-'[1]All Other Races'!AF30)</f>
        <v>211</v>
      </c>
    </row>
    <row r="33" spans="1:14" s="79" customFormat="1" x14ac:dyDescent="0.25">
      <c r="A33" s="75" t="s">
        <v>34</v>
      </c>
      <c r="B33" s="75"/>
      <c r="C33" s="76">
        <f>+'[2]TABLE 30'!E36</f>
        <v>-5.1843317972350231</v>
      </c>
      <c r="D33" s="76">
        <f>+'[3]TABLE 31'!E36</f>
        <v>-10.080278076636597</v>
      </c>
      <c r="E33" s="77">
        <f>+'[4]TABLE 34'!D35</f>
        <v>-7.9160343955488113</v>
      </c>
      <c r="F33" s="76">
        <f>+'[5]Table 32'!D36</f>
        <v>-8.7053571428571423</v>
      </c>
      <c r="G33" s="76">
        <f>+'[6]TABLE 33'!D36</f>
        <v>18.810096153846153</v>
      </c>
      <c r="H33" s="90">
        <f>+('[1]All Other Races'!AK31-'[1]All Other Races'!AF31)/'[1]All Other Races'!AF31*100</f>
        <v>-8.7382779198635969</v>
      </c>
      <c r="I33" s="78">
        <f>+'[2]All Women'!$AM31-'[2]All Women'!$AH31</f>
        <v>-1440</v>
      </c>
      <c r="J33" s="86">
        <f>+'[3]All Men'!$AM31-'[3]All Men'!$AH31</f>
        <v>-2436</v>
      </c>
      <c r="K33" s="87">
        <f>+'[4]All White'!$AK31-'[4]All White'!$AF31</f>
        <v>-3130</v>
      </c>
      <c r="L33" s="87">
        <f>+'[5]All Black'!$AK31-'[5]All Black'!$AF31</f>
        <v>-39</v>
      </c>
      <c r="M33" s="75">
        <f>'[6]All Hispanic'!$AK31-'[6]All Hispanic'!$AF31</f>
        <v>313</v>
      </c>
      <c r="N33" s="86">
        <f>+('[1]All Other Races'!AK31-'[1]All Other Races'!AF31)</f>
        <v>-410</v>
      </c>
    </row>
    <row r="34" spans="1:14" s="79" customFormat="1" x14ac:dyDescent="0.25">
      <c r="A34" s="75" t="s">
        <v>35</v>
      </c>
      <c r="B34" s="75"/>
      <c r="C34" s="76">
        <f>+'[2]TABLE 30'!E37</f>
        <v>3.9619887396109505</v>
      </c>
      <c r="D34" s="76">
        <f>+'[3]TABLE 31'!E37</f>
        <v>-4.0217412180459791</v>
      </c>
      <c r="E34" s="77">
        <f>+'[4]TABLE 34'!D36</f>
        <v>-15.219180336862895</v>
      </c>
      <c r="F34" s="76">
        <f>+'[5]Table 32'!D37</f>
        <v>-5.526937110968019</v>
      </c>
      <c r="G34" s="76">
        <f>+'[6]TABLE 33'!D37</f>
        <v>29.574524613808023</v>
      </c>
      <c r="H34" s="90">
        <f>+('[1]All Other Races'!AK32-'[1]All Other Races'!AF32)/'[1]All Other Races'!AF32*100</f>
        <v>8.5081669691470054</v>
      </c>
      <c r="I34" s="78">
        <f>+'[2]All Women'!$AM32-'[2]All Women'!$AH32</f>
        <v>2660</v>
      </c>
      <c r="J34" s="86">
        <f>+'[3]All Men'!$AM32-'[3]All Men'!$AH32</f>
        <v>-2094</v>
      </c>
      <c r="K34" s="87">
        <f>+'[4]All White'!$AK32-'[4]All White'!$AF32</f>
        <v>-8322</v>
      </c>
      <c r="L34" s="87">
        <f>+'[5]All Black'!$AK32-'[5]All Black'!$AF32</f>
        <v>-515</v>
      </c>
      <c r="M34" s="75">
        <f>'[6]All Hispanic'!$AK32-'[6]All Hispanic'!$AF32</f>
        <v>7792</v>
      </c>
      <c r="N34" s="86">
        <f>+('[1]All Other Races'!AK32-'[1]All Other Races'!AF32)</f>
        <v>1172</v>
      </c>
    </row>
    <row r="35" spans="1:14" x14ac:dyDescent="0.25">
      <c r="A35" s="15" t="s">
        <v>36</v>
      </c>
      <c r="B35" s="15"/>
      <c r="C35" s="25">
        <f>+'[2]TABLE 30'!E38</f>
        <v>-13.031937254525145</v>
      </c>
      <c r="D35" s="25">
        <f>+'[3]TABLE 31'!E38</f>
        <v>-21.559319881249106</v>
      </c>
      <c r="E35" s="26">
        <f>+'[4]TABLE 34'!D37</f>
        <v>-27.185420292822769</v>
      </c>
      <c r="F35" s="25">
        <f>+'[5]Table 32'!D38</f>
        <v>-23.0696127346163</v>
      </c>
      <c r="G35" s="25">
        <f>+'[6]TABLE 33'!D38</f>
        <v>-8.7449922589500915</v>
      </c>
      <c r="H35" s="88">
        <f>+('[1]All Other Races'!AK33-'[1]All Other Races'!AF33)/'[1]All Other Races'!AF33*100</f>
        <v>-12.516906430591417</v>
      </c>
      <c r="I35" s="21">
        <f>+'[2]All Women'!$AM33-'[2]All Women'!$AH33</f>
        <v>-10850</v>
      </c>
      <c r="J35" s="47">
        <f>+'[3]All Men'!$AM33-'[3]All Men'!$AH33</f>
        <v>-13580</v>
      </c>
      <c r="K35" s="66">
        <f>+'[4]All White'!$AK33-'[4]All White'!$AF33</f>
        <v>-13276</v>
      </c>
      <c r="L35" s="66">
        <f>+'[5]All Black'!$AK33-'[5]All Black'!$AF33</f>
        <v>-971</v>
      </c>
      <c r="M35" s="15">
        <f>'[6]All Hispanic'!$AK33-'[6]All Hispanic'!$AF33</f>
        <v>-5479</v>
      </c>
      <c r="N35" s="47">
        <f>+('[1]All Other Races'!AK33-'[1]All Other Races'!AF33)</f>
        <v>-2036</v>
      </c>
    </row>
    <row r="36" spans="1:14" x14ac:dyDescent="0.25">
      <c r="A36" s="15" t="s">
        <v>37</v>
      </c>
      <c r="B36" s="15"/>
      <c r="C36" s="25">
        <f>+'[2]TABLE 30'!E39</f>
        <v>-6.6589698707683134</v>
      </c>
      <c r="D36" s="25">
        <f>+'[3]TABLE 31'!E39</f>
        <v>-9.9404638220600052</v>
      </c>
      <c r="E36" s="26">
        <f>+'[4]TABLE 34'!D38</f>
        <v>-14.916777500871609</v>
      </c>
      <c r="F36" s="25">
        <f>+'[5]Table 32'!D39</f>
        <v>-17.253803042433947</v>
      </c>
      <c r="G36" s="25">
        <f>+'[6]TABLE 33'!D39</f>
        <v>27.379020513460656</v>
      </c>
      <c r="H36" s="88">
        <f>+('[1]All Other Races'!AK34-'[1]All Other Races'!AF34)/'[1]All Other Races'!AF34*100</f>
        <v>-1.1088467993286981</v>
      </c>
      <c r="I36" s="21">
        <f>+'[2]All Women'!$AM34-'[2]All Women'!$AH34</f>
        <v>-8940</v>
      </c>
      <c r="J36" s="47">
        <f>+'[3]All Men'!$AM34-'[3]All Men'!$AH34</f>
        <v>-11003</v>
      </c>
      <c r="K36" s="66">
        <f>+'[4]All White'!$AK34-'[4]All White'!$AF34</f>
        <v>-23104</v>
      </c>
      <c r="L36" s="66">
        <f>+'[5]All Black'!$AK34-'[5]All Black'!$AF34</f>
        <v>-1293</v>
      </c>
      <c r="M36" s="15">
        <f>'[6]All Hispanic'!$AK34-'[6]All Hispanic'!$AF34</f>
        <v>6580</v>
      </c>
      <c r="N36" s="47">
        <f>+('[1]All Other Races'!AK34-'[1]All Other Races'!AF34)</f>
        <v>-185</v>
      </c>
    </row>
    <row r="37" spans="1:14" x14ac:dyDescent="0.25">
      <c r="A37" s="15" t="s">
        <v>38</v>
      </c>
      <c r="B37" s="15"/>
      <c r="C37" s="25">
        <f>+'[2]TABLE 30'!E40</f>
        <v>21.512418482031357</v>
      </c>
      <c r="D37" s="25">
        <f>+'[3]TABLE 31'!E40</f>
        <v>4.6527272224628398</v>
      </c>
      <c r="E37" s="26">
        <f>+'[4]TABLE 34'!D39</f>
        <v>13.653024612485643</v>
      </c>
      <c r="F37" s="25">
        <f>+'[5]Table 32'!D40</f>
        <v>16.066903193106942</v>
      </c>
      <c r="G37" s="25">
        <f>+'[6]TABLE 33'!D40</f>
        <v>40.632007091828754</v>
      </c>
      <c r="H37" s="88">
        <f>+('[1]All Other Races'!AK35-'[1]All Other Races'!AF35)/'[1]All Other Races'!AF35*100</f>
        <v>10.544300707835001</v>
      </c>
      <c r="I37" s="21">
        <f>+'[2]All Women'!$AM35-'[2]All Women'!$AH35</f>
        <v>23256</v>
      </c>
      <c r="J37" s="47">
        <f>+'[3]All Men'!$AM35-'[3]All Men'!$AH35</f>
        <v>5049</v>
      </c>
      <c r="K37" s="66">
        <f>+'[4]All White'!$AK35-'[4]All White'!$AF35</f>
        <v>21157</v>
      </c>
      <c r="L37" s="66">
        <f>+'[5]All Black'!$AK35-'[5]All Black'!$AF35</f>
        <v>634</v>
      </c>
      <c r="M37" s="15">
        <f>'[6]All Hispanic'!$AK35-'[6]All Hispanic'!$AF35</f>
        <v>7792</v>
      </c>
      <c r="N37" s="47">
        <f>+('[1]All Other Races'!AK35-'[1]All Other Races'!AF35)</f>
        <v>864</v>
      </c>
    </row>
    <row r="38" spans="1:14" x14ac:dyDescent="0.25">
      <c r="A38" s="15" t="s">
        <v>39</v>
      </c>
      <c r="B38" s="15"/>
      <c r="C38" s="25">
        <f>+'[2]TABLE 30'!E41</f>
        <v>1.7378591850074092</v>
      </c>
      <c r="D38" s="25">
        <f>+'[3]TABLE 31'!E41</f>
        <v>-3.4331872746913952</v>
      </c>
      <c r="E38" s="26">
        <f>+'[4]TABLE 34'!D40</f>
        <v>-12.436200309155074</v>
      </c>
      <c r="F38" s="25">
        <f>+'[5]Table 32'!D41</f>
        <v>2.7108023430050405</v>
      </c>
      <c r="G38" s="25">
        <f>+'[6]TABLE 33'!D41</f>
        <v>32.33968420761552</v>
      </c>
      <c r="H38" s="88">
        <f>+('[1]All Other Races'!AK36-'[1]All Other Races'!AF36)/'[1]All Other Races'!AF36*100</f>
        <v>10.821944498566538</v>
      </c>
      <c r="I38" s="21">
        <f>+'[2]All Women'!$AM36-'[2]All Women'!$AH36</f>
        <v>3483</v>
      </c>
      <c r="J38" s="47">
        <f>+'[3]All Men'!$AM36-'[3]All Men'!$AH36</f>
        <v>-5657</v>
      </c>
      <c r="K38" s="66">
        <f>+'[4]All White'!$AK36-'[4]All White'!$AF36</f>
        <v>-25584</v>
      </c>
      <c r="L38" s="66">
        <f>+'[5]All Black'!$AK36-'[5]All Black'!$AF36</f>
        <v>398</v>
      </c>
      <c r="M38" s="15">
        <f>'[6]All Hispanic'!$AK36-'[6]All Hispanic'!$AF36</f>
        <v>11695</v>
      </c>
      <c r="N38" s="47">
        <f>+('[1]All Other Races'!AK36-'[1]All Other Races'!AF36)</f>
        <v>3888</v>
      </c>
    </row>
    <row r="39" spans="1:14" x14ac:dyDescent="0.25">
      <c r="A39" s="16" t="s">
        <v>40</v>
      </c>
      <c r="B39" s="16"/>
      <c r="C39" s="98">
        <f>+'[2]TABLE 30'!E42</f>
        <v>-5.0902585786306718</v>
      </c>
      <c r="D39" s="98">
        <f>+'[3]TABLE 31'!E42</f>
        <v>-12.63077465616551</v>
      </c>
      <c r="E39" s="99">
        <f>+'[4]TABLE 34'!D41</f>
        <v>-14.39875102011851</v>
      </c>
      <c r="F39" s="98">
        <f>+'[5]Table 32'!D42</f>
        <v>-16.481069042316257</v>
      </c>
      <c r="G39" s="98">
        <f>+'[6]TABLE 33'!D42</f>
        <v>8.6298258894776687</v>
      </c>
      <c r="H39" s="100">
        <f>+('[1]All Other Races'!AK37-'[1]All Other Races'!AF37)/'[1]All Other Races'!AF37*100</f>
        <v>-18.012422360248447</v>
      </c>
      <c r="I39" s="101">
        <f>+'[2]All Women'!$AM37-'[2]All Women'!$AH37</f>
        <v>-939</v>
      </c>
      <c r="J39" s="102">
        <f>+'[3]All Men'!$AM37-'[3]All Men'!$AH37</f>
        <v>-2149</v>
      </c>
      <c r="K39" s="103">
        <f>+'[4]All White'!$AK37-'[4]All White'!$AF37</f>
        <v>-4058</v>
      </c>
      <c r="L39" s="103">
        <f>+'[5]All Black'!$AK37-'[5]All Black'!$AF37</f>
        <v>-74</v>
      </c>
      <c r="M39" s="103">
        <f>'[6]All Hispanic'!$AK37-'[6]All Hispanic'!$AF37</f>
        <v>228</v>
      </c>
      <c r="N39" s="102">
        <f>+('[1]All Other Races'!AK37-'[1]All Other Races'!AF37)</f>
        <v>-174</v>
      </c>
    </row>
    <row r="40" spans="1:14" s="79" customFormat="1" x14ac:dyDescent="0.25">
      <c r="A40" s="75" t="s">
        <v>41</v>
      </c>
      <c r="B40" s="75"/>
      <c r="C40" s="76">
        <f>+'[2]TABLE 30'!E43</f>
        <v>-8.6681151227147666</v>
      </c>
      <c r="D40" s="76">
        <f>+'[3]TABLE 31'!E43</f>
        <v>-10.619412989355721</v>
      </c>
      <c r="E40" s="77">
        <f>+'[4]TABLE 34'!D42</f>
        <v>-12.600833993230957</v>
      </c>
      <c r="F40" s="76">
        <f>+'[5]Table 32'!D43</f>
        <v>-19.317879204592582</v>
      </c>
      <c r="G40" s="76">
        <f>+'[6]TABLE 33'!D43</f>
        <v>20.738394597414008</v>
      </c>
      <c r="H40" s="90">
        <f>+('[1]All Other Races'!AK38-'[1]All Other Races'!AF38)/'[1]All Other Races'!AF38*100</f>
        <v>7.276918715667974</v>
      </c>
      <c r="I40" s="78">
        <f>+'[2]All Women'!$AM38-'[2]All Women'!$AH38</f>
        <v>-214201</v>
      </c>
      <c r="J40" s="86">
        <f>+'[3]All Men'!$AM38-'[3]All Men'!$AH38</f>
        <v>-206277</v>
      </c>
      <c r="K40" s="87">
        <f>+'[4]All White'!$AK38-'[4]All White'!$AF38</f>
        <v>-372196</v>
      </c>
      <c r="L40" s="87">
        <f>+'[5]All Black'!$AK38-'[5]All Black'!$AF38</f>
        <v>-88501</v>
      </c>
      <c r="M40" s="75">
        <f>'[6]All Hispanic'!$AK38-'[6]All Hispanic'!$AF38</f>
        <v>60435</v>
      </c>
      <c r="N40" s="86">
        <f>+('[1]All Other Races'!AK38-'[1]All Other Races'!AF38)</f>
        <v>13605</v>
      </c>
    </row>
    <row r="41" spans="1:14" s="79" customFormat="1" x14ac:dyDescent="0.25">
      <c r="A41" s="75" t="s">
        <v>10</v>
      </c>
      <c r="B41" s="75"/>
      <c r="C41" s="76"/>
      <c r="D41" s="76"/>
      <c r="E41" s="77"/>
      <c r="F41" s="76"/>
      <c r="G41" s="76"/>
      <c r="H41" s="76"/>
      <c r="I41" s="77">
        <f>+'[2]All Women'!$AM39-'[2]All Women'!$AH39</f>
        <v>-1.5823534264833654</v>
      </c>
      <c r="J41" s="90">
        <f>+'[3]All Men'!$AM39-'[3]All Men'!$AH39</f>
        <v>-1.3129839435967696</v>
      </c>
      <c r="K41" s="138">
        <f>(K40/K$6)*100</f>
        <v>37.831178837080238</v>
      </c>
      <c r="L41" s="138">
        <f t="shared" ref="L41:M41" si="3">(L40/L$6)*100</f>
        <v>32.009215656488941</v>
      </c>
      <c r="M41" s="138">
        <f t="shared" si="3"/>
        <v>10.680165835486392</v>
      </c>
      <c r="N41" s="76">
        <f t="shared" ref="N41" si="4">(N40/N$6)*100</f>
        <v>16.355701954749826</v>
      </c>
    </row>
    <row r="42" spans="1:14" x14ac:dyDescent="0.25">
      <c r="A42" s="15" t="s">
        <v>42</v>
      </c>
      <c r="B42" s="15"/>
      <c r="C42" s="25">
        <f>+'[2]TABLE 30'!E45</f>
        <v>-9.3343377769043485</v>
      </c>
      <c r="D42" s="25">
        <f>+'[3]TABLE 31'!E45</f>
        <v>-14.594708756318376</v>
      </c>
      <c r="E42" s="26">
        <f>+'[4]TABLE 34'!D44</f>
        <v>-17.86461209954544</v>
      </c>
      <c r="F42" s="25">
        <f>+'[5]Table 32'!D45</f>
        <v>-21.723772184025609</v>
      </c>
      <c r="G42" s="25">
        <f>+'[6]TABLE 33'!D45</f>
        <v>10.592977313280652</v>
      </c>
      <c r="H42" s="88">
        <f>+('[1]All Other Races'!AK40-'[1]All Other Races'!AF40)/'[1]All Other Races'!AF40*100</f>
        <v>3.6103542234332422</v>
      </c>
      <c r="I42" s="21">
        <f>+'[2]All Women'!$AM40-'[2]All Women'!$AH40</f>
        <v>-42748</v>
      </c>
      <c r="J42" s="47">
        <f>+'[3]All Men'!$AM40-'[3]All Men'!$AH40</f>
        <v>-51828</v>
      </c>
      <c r="K42" s="66">
        <f>+'[4]All White'!$AK40-'[4]All White'!$AF40</f>
        <v>-77305</v>
      </c>
      <c r="L42" s="66">
        <f>+'[5]All Black'!$AK40-'[5]All Black'!$AF40</f>
        <v>-22939</v>
      </c>
      <c r="M42" s="15">
        <f>'[6]All Hispanic'!$AK40-'[6]All Hispanic'!$AF40</f>
        <v>13298</v>
      </c>
      <c r="N42" s="47">
        <f>+('[1]All Other Races'!AK40-'[1]All Other Races'!AF40)</f>
        <v>1855</v>
      </c>
    </row>
    <row r="43" spans="1:14" x14ac:dyDescent="0.25">
      <c r="A43" s="15" t="s">
        <v>43</v>
      </c>
      <c r="B43" s="15"/>
      <c r="C43" s="25">
        <f>+'[2]TABLE 30'!E46</f>
        <v>-1.3726881259177377</v>
      </c>
      <c r="D43" s="25">
        <f>+'[3]TABLE 31'!E46</f>
        <v>-5.4027428913313695</v>
      </c>
      <c r="E43" s="26">
        <f>+'[4]TABLE 34'!D45</f>
        <v>-6.7536724213431709</v>
      </c>
      <c r="F43" s="25">
        <f>+'[5]Table 32'!D46</f>
        <v>-1.7319664841080373</v>
      </c>
      <c r="G43" s="25">
        <f>+'[6]TABLE 33'!D46</f>
        <v>37.830767251361671</v>
      </c>
      <c r="H43" s="88">
        <f>+('[1]All Other Races'!AK41-'[1]All Other Races'!AF41)/'[1]All Other Races'!AF41*100</f>
        <v>38.852265043948613</v>
      </c>
      <c r="I43" s="21">
        <f>+'[2]All Women'!$AM41-'[2]All Women'!$AH41</f>
        <v>-3328</v>
      </c>
      <c r="J43" s="47">
        <f>+'[3]All Men'!$AM41-'[3]All Men'!$AH41</f>
        <v>-10475</v>
      </c>
      <c r="K43" s="66">
        <f>+'[4]All White'!$AK41-'[4]All White'!$AF41</f>
        <v>-20358</v>
      </c>
      <c r="L43" s="66">
        <f>+'[5]All Black'!$AK41-'[5]All Black'!$AF41</f>
        <v>-740</v>
      </c>
      <c r="M43" s="15">
        <f>'[6]All Hispanic'!$AK41-'[6]All Hispanic'!$AF41</f>
        <v>8821</v>
      </c>
      <c r="N43" s="47">
        <f>+('[1]All Other Races'!AK41-'[1]All Other Races'!AF41)</f>
        <v>4597</v>
      </c>
    </row>
    <row r="44" spans="1:14" x14ac:dyDescent="0.25">
      <c r="A44" s="15" t="s">
        <v>44</v>
      </c>
      <c r="B44" s="15"/>
      <c r="C44" s="25">
        <f>+'[2]TABLE 30'!E47</f>
        <v>-27.633034287821062</v>
      </c>
      <c r="D44" s="25">
        <f>+'[3]TABLE 31'!E47</f>
        <v>-16.301715354679228</v>
      </c>
      <c r="E44" s="26">
        <f>+'[4]TABLE 34'!D46</f>
        <v>-21.609992139408106</v>
      </c>
      <c r="F44" s="25">
        <f>+'[5]Table 32'!D47</f>
        <v>-58.123519766806339</v>
      </c>
      <c r="G44" s="25">
        <f>+'[6]TABLE 33'!D47</f>
        <v>-7.4230028873917231</v>
      </c>
      <c r="H44" s="88">
        <f>+('[1]All Other Races'!AK42-'[1]All Other Races'!AF42)/'[1]All Other Races'!AF42*100</f>
        <v>-15.947551271993724</v>
      </c>
      <c r="I44" s="21">
        <f>+'[2]All Women'!$AM42-'[2]All Women'!$AH42</f>
        <v>-44970</v>
      </c>
      <c r="J44" s="47">
        <f>+'[3]All Men'!$AM42-'[3]All Men'!$AH42</f>
        <v>-19520</v>
      </c>
      <c r="K44" s="66">
        <f>+'[4]All White'!$AK42-'[4]All White'!$AF42</f>
        <v>-42337</v>
      </c>
      <c r="L44" s="66">
        <f>+'[5]All Black'!$AK42-'[5]All Black'!$AF42</f>
        <v>-15952</v>
      </c>
      <c r="M44" s="15">
        <f>'[6]All Hispanic'!$AK42-'[6]All Hispanic'!$AF42</f>
        <v>-1234</v>
      </c>
      <c r="N44" s="47">
        <f>+('[1]All Other Races'!AK42-'[1]All Other Races'!AF42)</f>
        <v>-1423</v>
      </c>
    </row>
    <row r="45" spans="1:14" x14ac:dyDescent="0.25">
      <c r="A45" s="15" t="s">
        <v>45</v>
      </c>
      <c r="B45" s="15"/>
      <c r="C45" s="25">
        <f>+'[2]TABLE 30'!E48</f>
        <v>-4.8442314275932903</v>
      </c>
      <c r="D45" s="25">
        <f>+'[3]TABLE 31'!E48</f>
        <v>-6.8223457441853252</v>
      </c>
      <c r="E45" s="26">
        <f>+'[4]TABLE 34'!D47</f>
        <v>-10.990469045237301</v>
      </c>
      <c r="F45" s="25">
        <f>+'[5]Table 32'!D48</f>
        <v>-18.565400843881857</v>
      </c>
      <c r="G45" s="25">
        <f>+'[6]TABLE 33'!D48</f>
        <v>24.193266032561127</v>
      </c>
      <c r="H45" s="88">
        <f>+('[1]All Other Races'!AK43-'[1]All Other Races'!AF43)/'[1]All Other Races'!AF43*100</f>
        <v>2.400093207503204</v>
      </c>
      <c r="I45" s="21">
        <f>+'[2]All Women'!$AM43-'[2]All Women'!$AH43</f>
        <v>-5660</v>
      </c>
      <c r="J45" s="47">
        <f>+'[3]All Men'!$AM43-'[3]All Men'!$AH43</f>
        <v>-6591</v>
      </c>
      <c r="K45" s="66">
        <f>+'[4]All White'!$AK43-'[4]All White'!$AF43</f>
        <v>-15821</v>
      </c>
      <c r="L45" s="66">
        <f>+'[5]All Black'!$AK43-'[5]All Black'!$AF43</f>
        <v>-2860</v>
      </c>
      <c r="M45" s="15">
        <f>'[6]All Hispanic'!$AK43-'[6]All Hispanic'!$AF43</f>
        <v>4146</v>
      </c>
      <c r="N45" s="47">
        <f>+('[1]All Other Races'!AK43-'[1]All Other Races'!AF43)</f>
        <v>206</v>
      </c>
    </row>
    <row r="46" spans="1:14" s="79" customFormat="1" x14ac:dyDescent="0.25">
      <c r="A46" s="75" t="s">
        <v>46</v>
      </c>
      <c r="B46" s="75"/>
      <c r="C46" s="76">
        <f>+'[2]TABLE 30'!E49</f>
        <v>-15.058239918665697</v>
      </c>
      <c r="D46" s="76">
        <f>+'[3]TABLE 31'!E49</f>
        <v>-15.300183657048425</v>
      </c>
      <c r="E46" s="77">
        <f>+'[4]TABLE 34'!D48</f>
        <v>-16.623692863270399</v>
      </c>
      <c r="F46" s="76">
        <f>+'[5]Table 32'!D49</f>
        <v>-27.404469331674186</v>
      </c>
      <c r="G46" s="76">
        <f>+'[6]TABLE 33'!D49</f>
        <v>22.464368578057673</v>
      </c>
      <c r="H46" s="90">
        <f>+('[1]All Other Races'!AK44-'[1]All Other Races'!AF44)/'[1]All Other Races'!AF44*100</f>
        <v>3.9270687237026647</v>
      </c>
      <c r="I46" s="78">
        <f>+'[2]All Women'!$AM44-'[2]All Women'!$AH44</f>
        <v>-51543</v>
      </c>
      <c r="J46" s="86">
        <f>+'[3]All Men'!$AM44-'[3]All Men'!$AH44</f>
        <v>-42404</v>
      </c>
      <c r="K46" s="87">
        <f>+'[4]All White'!$AK44-'[4]All White'!$AF44</f>
        <v>-68405</v>
      </c>
      <c r="L46" s="87">
        <f>+'[5]All Black'!$AK44-'[5]All Black'!$AF44</f>
        <v>-21142</v>
      </c>
      <c r="M46" s="75">
        <f>'[6]All Hispanic'!$AK44-'[6]All Hispanic'!$AF44</f>
        <v>5422</v>
      </c>
      <c r="N46" s="86">
        <f>+('[1]All Other Races'!AK44-'[1]All Other Races'!AF44)</f>
        <v>1008</v>
      </c>
    </row>
    <row r="47" spans="1:14" s="79" customFormat="1" x14ac:dyDescent="0.25">
      <c r="A47" s="75" t="s">
        <v>47</v>
      </c>
      <c r="B47" s="75"/>
      <c r="C47" s="76">
        <f>+'[2]TABLE 30'!E50</f>
        <v>-6.6179941305641625</v>
      </c>
      <c r="D47" s="76">
        <f>+'[3]TABLE 31'!E50</f>
        <v>-11.375307356111195</v>
      </c>
      <c r="E47" s="77">
        <f>+'[4]TABLE 34'!D49</f>
        <v>-14.159106854913158</v>
      </c>
      <c r="F47" s="76">
        <f>+'[5]Table 32'!D50</f>
        <v>4.4440954773869352</v>
      </c>
      <c r="G47" s="76">
        <f>+'[6]TABLE 33'!D50</f>
        <v>31.030106465486853</v>
      </c>
      <c r="H47" s="90">
        <f>+('[1]All Other Races'!AK45-'[1]All Other Races'!AF45)/'[1]All Other Races'!AF45*100</f>
        <v>4.5429182553705942</v>
      </c>
      <c r="I47" s="78">
        <f>+'[2]All Women'!$AM45-'[2]All Women'!$AH45</f>
        <v>-12899</v>
      </c>
      <c r="J47" s="86">
        <f>+'[3]All Men'!$AM45-'[3]All Men'!$AH45</f>
        <v>-17256</v>
      </c>
      <c r="K47" s="87">
        <f>+'[4]All White'!$AK45-'[4]All White'!$AF45</f>
        <v>-34509</v>
      </c>
      <c r="L47" s="87">
        <f>+'[5]All Black'!$AK45-'[5]All Black'!$AF45</f>
        <v>1132</v>
      </c>
      <c r="M47" s="75">
        <f>'[6]All Hispanic'!$AK45-'[6]All Hispanic'!$AF45</f>
        <v>4401</v>
      </c>
      <c r="N47" s="86">
        <f>+('[1]All Other Races'!AK45-'[1]All Other Races'!AF45)</f>
        <v>977</v>
      </c>
    </row>
    <row r="48" spans="1:14" s="79" customFormat="1" x14ac:dyDescent="0.25">
      <c r="A48" s="75" t="s">
        <v>48</v>
      </c>
      <c r="B48" s="75"/>
      <c r="C48" s="76">
        <f>+'[2]TABLE 30'!E51</f>
        <v>-11.854167280192851</v>
      </c>
      <c r="D48" s="76">
        <f>+'[3]TABLE 31'!E51</f>
        <v>-15.722996755589586</v>
      </c>
      <c r="E48" s="77">
        <f>+'[4]TABLE 34'!D50</f>
        <v>-14.864555195233564</v>
      </c>
      <c r="F48" s="76">
        <f>+'[5]Table 32'!D51</f>
        <v>-24.754892537198661</v>
      </c>
      <c r="G48" s="76">
        <f>+'[6]TABLE 33'!D51</f>
        <v>25.798644724104552</v>
      </c>
      <c r="H48" s="90">
        <f>+('[1]All Other Races'!AK46-'[1]All Other Races'!AF46)/'[1]All Other Races'!AF46*100</f>
        <v>2.498091735479842</v>
      </c>
      <c r="I48" s="78">
        <f>+'[2]All Women'!$AM46-'[2]All Women'!$AH46</f>
        <v>-28177</v>
      </c>
      <c r="J48" s="86">
        <f>+'[3]All Men'!$AM46-'[3]All Men'!$AH46</f>
        <v>-28544</v>
      </c>
      <c r="K48" s="87">
        <f>+'[4]All White'!$AK46-'[4]All White'!$AF46</f>
        <v>-42812</v>
      </c>
      <c r="L48" s="87">
        <f>+'[5]All Black'!$AK46-'[5]All Black'!$AF46</f>
        <v>-12877</v>
      </c>
      <c r="M48" s="75">
        <f>'[6]All Hispanic'!$AK46-'[6]All Hispanic'!$AF46</f>
        <v>4264</v>
      </c>
      <c r="N48" s="86">
        <f>+('[1]All Other Races'!AK46-'[1]All Other Races'!AF46)</f>
        <v>360</v>
      </c>
    </row>
    <row r="49" spans="1:14" s="79" customFormat="1" x14ac:dyDescent="0.25">
      <c r="A49" s="75" t="s">
        <v>49</v>
      </c>
      <c r="B49" s="75"/>
      <c r="C49" s="76">
        <f>+'[2]TABLE 30'!E52</f>
        <v>1.0256952521941418</v>
      </c>
      <c r="D49" s="76">
        <f>+'[3]TABLE 31'!E52</f>
        <v>-1.8148880652827868</v>
      </c>
      <c r="E49" s="77">
        <f>+'[4]TABLE 34'!D51</f>
        <v>-6.6913642052565709</v>
      </c>
      <c r="F49" s="76">
        <f>+'[5]Table 32'!D52</f>
        <v>-9.8908594815825381</v>
      </c>
      <c r="G49" s="76">
        <f>+'[6]TABLE 33'!D52</f>
        <v>42.13111467522053</v>
      </c>
      <c r="H49" s="90">
        <f>+('[1]All Other Races'!AK47-'[1]All Other Races'!AF47)/'[1]All Other Races'!AF47*100</f>
        <v>15.184148180055997</v>
      </c>
      <c r="I49" s="78">
        <f>+'[2]All Women'!$AM47-'[2]All Women'!$AH47</f>
        <v>776</v>
      </c>
      <c r="J49" s="86">
        <f>+'[3]All Men'!$AM47-'[3]All Men'!$AH47</f>
        <v>-1092</v>
      </c>
      <c r="K49" s="87">
        <f>+'[4]All White'!$AK47-'[4]All White'!$AF47</f>
        <v>-6683</v>
      </c>
      <c r="L49" s="87">
        <f>+'[5]All Black'!$AK47-'[5]All Black'!$AF47</f>
        <v>-725</v>
      </c>
      <c r="M49" s="75">
        <f>'[6]All Hispanic'!$AK47-'[6]All Hispanic'!$AF47</f>
        <v>4203</v>
      </c>
      <c r="N49" s="86">
        <f>+('[1]All Other Races'!AK47-'[1]All Other Races'!AF47)</f>
        <v>705</v>
      </c>
    </row>
    <row r="50" spans="1:14" x14ac:dyDescent="0.25">
      <c r="A50" s="15" t="s">
        <v>50</v>
      </c>
      <c r="B50" s="15"/>
      <c r="C50" s="25">
        <f>+'[2]TABLE 30'!E53</f>
        <v>-0.20815074496056091</v>
      </c>
      <c r="D50" s="25">
        <f>+'[3]TABLE 31'!E53</f>
        <v>-6.1393639363936394</v>
      </c>
      <c r="E50" s="26">
        <f>+'[4]TABLE 34'!D52</f>
        <v>-4.8777581851975409</v>
      </c>
      <c r="F50" s="25">
        <f>+'[5]Table 32'!D53</f>
        <v>-3.346797461050202</v>
      </c>
      <c r="G50" s="25">
        <f>+'[6]TABLE 33'!D53</f>
        <v>37.9020979020979</v>
      </c>
      <c r="H50" s="88">
        <f>+('[1]All Other Races'!AK48-'[1]All Other Races'!AF48)/'[1]All Other Races'!AF48*100</f>
        <v>3.9125837151921043</v>
      </c>
      <c r="I50" s="21">
        <f>+'[2]All Women'!$AM48-'[2]All Women'!$AH48</f>
        <v>-57</v>
      </c>
      <c r="J50" s="47">
        <f>+'[3]All Men'!$AM48-'[3]All Men'!$AH48</f>
        <v>-1637</v>
      </c>
      <c r="K50" s="66">
        <f>+'[4]All White'!$AK48-'[4]All White'!$AF48</f>
        <v>-2047</v>
      </c>
      <c r="L50" s="66">
        <f>+'[5]All Black'!$AK48-'[5]All Black'!$AF48</f>
        <v>-58</v>
      </c>
      <c r="M50" s="15">
        <f>'[6]All Hispanic'!$AK48-'[6]All Hispanic'!$AF48</f>
        <v>542</v>
      </c>
      <c r="N50" s="47">
        <f>+('[1]All Other Races'!AK48-'[1]All Other Races'!AF48)</f>
        <v>111</v>
      </c>
    </row>
    <row r="51" spans="1:14" x14ac:dyDescent="0.25">
      <c r="A51" s="15" t="s">
        <v>51</v>
      </c>
      <c r="B51" s="15"/>
      <c r="C51" s="25">
        <f>+'[2]TABLE 30'!E54</f>
        <v>-2.5713134653216692</v>
      </c>
      <c r="D51" s="25">
        <f>+'[3]TABLE 31'!E54</f>
        <v>-4.6861890986703898</v>
      </c>
      <c r="E51" s="26">
        <f>+'[4]TABLE 34'!D53</f>
        <v>-6.0896639429331536</v>
      </c>
      <c r="F51" s="25">
        <f>+'[5]Table 32'!D54</f>
        <v>-10.304347283104168</v>
      </c>
      <c r="G51" s="25">
        <f>+'[6]TABLE 33'!D54</f>
        <v>42.58551632061139</v>
      </c>
      <c r="H51" s="88">
        <f>+('[1]All Other Races'!AK49-'[1]All Other Races'!AF49)/'[1]All Other Races'!AF49*100</f>
        <v>24.619671217609362</v>
      </c>
      <c r="I51" s="21">
        <f>+'[2]All Women'!$AM49-'[2]All Women'!$AH49</f>
        <v>-9829</v>
      </c>
      <c r="J51" s="47">
        <f>+'[3]All Men'!$AM49-'[3]All Men'!$AH49</f>
        <v>-13964</v>
      </c>
      <c r="K51" s="66">
        <f>+'[4]All White'!$AK49-'[4]All White'!$AF49</f>
        <v>-29162</v>
      </c>
      <c r="L51" s="66">
        <f>+'[5]All Black'!$AK49-'[5]All Black'!$AF49</f>
        <v>-8251</v>
      </c>
      <c r="M51" s="15">
        <f>'[6]All Hispanic'!$AK49-'[6]All Hispanic'!$AF49</f>
        <v>9250</v>
      </c>
      <c r="N51" s="47">
        <f>+('[1]All Other Races'!AK49-'[1]All Other Races'!AF49)</f>
        <v>4418</v>
      </c>
    </row>
    <row r="52" spans="1:14" x14ac:dyDescent="0.25">
      <c r="A52" s="15" t="s">
        <v>52</v>
      </c>
      <c r="B52" s="15"/>
      <c r="C52" s="25">
        <f>+'[2]TABLE 30'!E55</f>
        <v>-5.1710395217535705</v>
      </c>
      <c r="D52" s="25">
        <f>+'[3]TABLE 31'!E55</f>
        <v>-1.9494403219720791</v>
      </c>
      <c r="E52" s="26">
        <f>+'[4]TABLE 34'!D54</f>
        <v>-5.6138001108442639</v>
      </c>
      <c r="F52" s="25">
        <f>+'[5]Table 32'!D55</f>
        <v>-4.8670062252405204</v>
      </c>
      <c r="G52" s="25">
        <f>+'[6]TABLE 33'!D55</f>
        <v>34.350603264726757</v>
      </c>
      <c r="H52" s="88">
        <f>+('[1]All Other Races'!AK50-'[1]All Other Races'!AF50)/'[1]All Other Races'!AF50*100</f>
        <v>-6.7599683126485344</v>
      </c>
      <c r="I52" s="21">
        <f>+'[2]All Women'!$AM50-'[2]All Women'!$AH50</f>
        <v>-1557</v>
      </c>
      <c r="J52" s="47">
        <f>+'[3]All Men'!$AM50-'[3]All Men'!$AH50</f>
        <v>-465</v>
      </c>
      <c r="K52" s="66">
        <f>+'[4]All White'!$AK50-'[4]All White'!$AF50</f>
        <v>-2431</v>
      </c>
      <c r="L52" s="66">
        <f>+'[5]All Black'!$AK50-'[5]All Black'!$AF50</f>
        <v>-86</v>
      </c>
      <c r="M52" s="15">
        <f>'[6]All Hispanic'!$AK50-'[6]All Hispanic'!$AF50</f>
        <v>484</v>
      </c>
      <c r="N52" s="47">
        <f>+('[1]All Other Races'!AK50-'[1]All Other Races'!AF50)</f>
        <v>-256</v>
      </c>
    </row>
    <row r="53" spans="1:14" x14ac:dyDescent="0.25">
      <c r="A53" s="15" t="s">
        <v>53</v>
      </c>
      <c r="B53" s="15"/>
      <c r="C53" s="25">
        <f>+'[2]TABLE 30'!E56</f>
        <v>-7.074574549654959</v>
      </c>
      <c r="D53" s="25">
        <f>+'[3]TABLE 31'!E56</f>
        <v>-7.9096223931970036</v>
      </c>
      <c r="E53" s="26">
        <f>+'[4]TABLE 34'!D55</f>
        <v>-11.130359462970983</v>
      </c>
      <c r="F53" s="25">
        <f>+'[5]Table 32'!D56</f>
        <v>-18.689014426443812</v>
      </c>
      <c r="G53" s="25">
        <f>+'[6]TABLE 33'!D56</f>
        <v>35.21293578454091</v>
      </c>
      <c r="H53" s="88">
        <f>+('[1]All Other Races'!AK51-'[1]All Other Races'!AF51)/'[1]All Other Races'!AF51*100</f>
        <v>6.7784539686650271</v>
      </c>
      <c r="I53" s="21">
        <f>+'[2]All Women'!$AM51-'[2]All Women'!$AH51</f>
        <v>-14209</v>
      </c>
      <c r="J53" s="47">
        <f>+'[3]All Men'!$AM51-'[3]All Men'!$AH51</f>
        <v>-12501</v>
      </c>
      <c r="K53" s="66">
        <f>+'[4]All White'!$AK51-'[4]All White'!$AF51</f>
        <v>-30326</v>
      </c>
      <c r="L53" s="66">
        <f>+'[5]All Black'!$AK51-'[5]All Black'!$AF51</f>
        <v>-4003</v>
      </c>
      <c r="M53" s="15">
        <f>'[6]All Hispanic'!$AK51-'[6]All Hispanic'!$AF51</f>
        <v>6838</v>
      </c>
      <c r="N53" s="47">
        <f>+('[1]All Other Races'!AK51-'[1]All Other Races'!AF51)</f>
        <v>1047</v>
      </c>
    </row>
    <row r="54" spans="1:14" s="79" customFormat="1" x14ac:dyDescent="0.25">
      <c r="A54" s="81" t="s">
        <v>54</v>
      </c>
      <c r="B54" s="81"/>
      <c r="C54" s="166">
        <f>+'[2]TABLE 30'!E57</f>
        <v>-0.76218175630209806</v>
      </c>
      <c r="D54" s="166">
        <f>+'[3]TABLE 31'!E57</f>
        <v>-4.3901948100530808</v>
      </c>
      <c r="E54" s="167">
        <f>+'[4]TABLE 34'!D56</f>
        <v>-7.7813426054825676</v>
      </c>
      <c r="F54" s="166">
        <f>+'[5]Table 32'!D57</f>
        <v>-2.9077749648829032</v>
      </c>
      <c r="G54" s="166">
        <f>+'[6]TABLE 33'!D57</f>
        <v>15.738357241108272</v>
      </c>
      <c r="H54" s="168">
        <f>+('[1]All Other Races'!AK52-'[1]All Other Races'!AF52)/'[1]All Other Races'!AF52*100</f>
        <v>11.579373759468545</v>
      </c>
      <c r="I54" s="169">
        <f>+'[2]All Women'!$AM52-'[2]All Women'!$AH52</f>
        <v>-14691</v>
      </c>
      <c r="J54" s="170">
        <f>+'[3]All Men'!$AM52-'[3]All Men'!$AH52</f>
        <v>-66307</v>
      </c>
      <c r="K54" s="81">
        <f>+'[4]All White'!$AK52-'[4]All White'!$AF52</f>
        <v>-144211</v>
      </c>
      <c r="L54" s="81">
        <f>+'[5]All Black'!$AK52-'[5]All Black'!$AF52</f>
        <v>-10992</v>
      </c>
      <c r="M54" s="81">
        <f>'[6]All Hispanic'!$AK52-'[6]All Hispanic'!$AF52</f>
        <v>64074</v>
      </c>
      <c r="N54" s="170">
        <f>+('[1]All Other Races'!AK52-'[1]All Other Races'!AF52)</f>
        <v>28586</v>
      </c>
    </row>
    <row r="55" spans="1:14" s="79" customFormat="1" x14ac:dyDescent="0.25">
      <c r="A55" s="75" t="s">
        <v>10</v>
      </c>
      <c r="B55" s="75"/>
      <c r="C55" s="138"/>
      <c r="D55" s="138"/>
      <c r="E55" s="77"/>
      <c r="F55" s="138"/>
      <c r="G55" s="138"/>
      <c r="H55" s="138"/>
      <c r="I55" s="77">
        <f>+'[2]All Women'!$AM53-'[2]All Women'!$AH53</f>
        <v>0.15187719108948627</v>
      </c>
      <c r="J55" s="90">
        <f>+'[3]All Men'!$AM53-'[3]All Men'!$AH53</f>
        <v>0.1271491414485304</v>
      </c>
      <c r="K55" s="138">
        <f t="shared" ref="K55:M55" si="5">(K54/K$6)*100</f>
        <v>14.658062234076075</v>
      </c>
      <c r="L55" s="138">
        <f t="shared" si="5"/>
        <v>3.975608168225516</v>
      </c>
      <c r="M55" s="138">
        <f t="shared" si="5"/>
        <v>11.323255493388848</v>
      </c>
      <c r="N55" s="138">
        <f t="shared" ref="N55" si="6">(N54/N$6)*100</f>
        <v>34.365607944026351</v>
      </c>
    </row>
    <row r="56" spans="1:14" x14ac:dyDescent="0.25">
      <c r="A56" s="15" t="s">
        <v>55</v>
      </c>
      <c r="B56" s="15"/>
      <c r="C56" s="171">
        <f>+'[2]TABLE 30'!E59</f>
        <v>-1.620171485683225</v>
      </c>
      <c r="D56" s="171">
        <f>+'[3]TABLE 31'!E59</f>
        <v>-7.0702956817203306</v>
      </c>
      <c r="E56" s="26">
        <f>+'[4]TABLE 34'!D58</f>
        <v>-10.67186290473267</v>
      </c>
      <c r="F56" s="171">
        <f>+'[5]Table 32'!D59</f>
        <v>-0.7808542968090495</v>
      </c>
      <c r="G56" s="171">
        <f>+'[6]TABLE 33'!D59</f>
        <v>18.839951106028945</v>
      </c>
      <c r="H56" s="88">
        <f>+('[1]All Other Races'!AK54-'[1]All Other Races'!AF54)/'[1]All Other Races'!AF54*100</f>
        <v>14.047121980316135</v>
      </c>
      <c r="I56" s="21">
        <f>+'[2]All Women'!$AM54-'[2]All Women'!$AH54</f>
        <v>-1848</v>
      </c>
      <c r="J56" s="47">
        <f>+'[3]All Men'!$AM54-'[3]All Men'!$AH54</f>
        <v>-6076</v>
      </c>
      <c r="K56" s="66">
        <f>+'[4]All White'!$AK54-'[4]All White'!$AF54</f>
        <v>-11994</v>
      </c>
      <c r="L56" s="66">
        <f>+'[5]All Black'!$AK54-'[5]All Black'!$AF54</f>
        <v>-185</v>
      </c>
      <c r="M56" s="66">
        <f>'[6]All Hispanic'!$AK54-'[6]All Hispanic'!$AF54</f>
        <v>4778</v>
      </c>
      <c r="N56" s="47">
        <f>+('[1]All Other Races'!AK54-'[1]All Other Races'!AF54)</f>
        <v>1413</v>
      </c>
    </row>
    <row r="57" spans="1:14" x14ac:dyDescent="0.25">
      <c r="A57" s="15" t="s">
        <v>56</v>
      </c>
      <c r="B57" s="15"/>
      <c r="C57" s="25">
        <f>+'[2]TABLE 30'!E60</f>
        <v>-0.63640220619431476</v>
      </c>
      <c r="D57" s="25">
        <f>+'[3]TABLE 31'!E60</f>
        <v>-1.0663983903420522</v>
      </c>
      <c r="E57" s="26">
        <f>+'[4]TABLE 34'!D59</f>
        <v>-4.5733457729295246</v>
      </c>
      <c r="F57" s="25">
        <f>+'[5]Table 32'!D60</f>
        <v>25.092764378478666</v>
      </c>
      <c r="G57" s="25">
        <f>+'[6]TABLE 33'!D60</f>
        <v>24.210526315789473</v>
      </c>
      <c r="H57" s="88">
        <f>+('[1]All Other Races'!AK55-'[1]All Other Races'!AF55)/'[1]All Other Races'!AF55*100</f>
        <v>10.578279266572638</v>
      </c>
      <c r="I57" s="21">
        <f>+'[2]All Women'!$AM55-'[2]All Women'!$AH55</f>
        <v>-270</v>
      </c>
      <c r="J57" s="47">
        <f>+'[3]All Men'!$AM55-'[3]All Men'!$AH55</f>
        <v>-318</v>
      </c>
      <c r="K57" s="66">
        <f>+'[4]All White'!$AK55-'[4]All White'!$AF55</f>
        <v>-2549</v>
      </c>
      <c r="L57" s="66">
        <f>+'[5]All Black'!$AK55-'[5]All Black'!$AF55</f>
        <v>541</v>
      </c>
      <c r="M57" s="15">
        <f>'[6]All Hispanic'!$AK55-'[6]All Hispanic'!$AF55</f>
        <v>414</v>
      </c>
      <c r="N57" s="47">
        <f>+('[1]All Other Races'!AK55-'[1]All Other Races'!AF55)</f>
        <v>225</v>
      </c>
    </row>
    <row r="58" spans="1:14" x14ac:dyDescent="0.25">
      <c r="A58" s="15" t="s">
        <v>57</v>
      </c>
      <c r="B58" s="15"/>
      <c r="C58" s="25">
        <f>+'[2]TABLE 30'!E61</f>
        <v>-2.5844419923244017</v>
      </c>
      <c r="D58" s="25">
        <f>+'[3]TABLE 31'!E61</f>
        <v>-4.5636253013948673</v>
      </c>
      <c r="E58" s="26">
        <f>+'[4]TABLE 34'!D60</f>
        <v>-11.835681852096611</v>
      </c>
      <c r="F58" s="25">
        <f>+'[5]Table 32'!D61</f>
        <v>-3.6985143133228648</v>
      </c>
      <c r="G58" s="25">
        <f>+'[6]TABLE 33'!D61</f>
        <v>14.790757328147949</v>
      </c>
      <c r="H58" s="88">
        <f>+('[1]All Other Races'!AK56-'[1]All Other Races'!AF56)/'[1]All Other Races'!AF56*100</f>
        <v>12.192796032913737</v>
      </c>
      <c r="I58" s="21">
        <f>+'[2]All Women'!$AM56-'[2]All Women'!$AH56</f>
        <v>-7448</v>
      </c>
      <c r="J58" s="47">
        <f>+'[3]All Men'!$AM56-'[3]All Men'!$AH56</f>
        <v>-10126</v>
      </c>
      <c r="K58" s="66">
        <f>+'[4]All White'!$AK56-'[4]All White'!$AF56</f>
        <v>-33312</v>
      </c>
      <c r="L58" s="66">
        <f>+'[5]All Black'!$AK56-'[5]All Black'!$AF56</f>
        <v>-1531</v>
      </c>
      <c r="M58" s="15">
        <f>'[6]All Hispanic'!$AK56-'[6]All Hispanic'!$AF56</f>
        <v>7150</v>
      </c>
      <c r="N58" s="47">
        <f>+('[1]All Other Races'!AK56-'[1]All Other Races'!AF56)</f>
        <v>4475</v>
      </c>
    </row>
    <row r="59" spans="1:14" x14ac:dyDescent="0.25">
      <c r="A59" s="15" t="s">
        <v>58</v>
      </c>
      <c r="B59" s="15"/>
      <c r="C59" s="25">
        <f>+'[2]TABLE 30'!E62</f>
        <v>68.807648502542548</v>
      </c>
      <c r="D59" s="25">
        <f>+'[3]TABLE 31'!E62</f>
        <v>43.588307761227462</v>
      </c>
      <c r="E59" s="26">
        <f>+'[4]TABLE 34'!D61</f>
        <v>81.739815941457721</v>
      </c>
      <c r="F59" s="25">
        <f>+'[5]Table 32'!D62</f>
        <v>356.70915411355736</v>
      </c>
      <c r="G59" s="25">
        <f>+'[6]TABLE 33'!D62</f>
        <v>299.6623522791221</v>
      </c>
      <c r="H59" s="88">
        <f>+('[1]All Other Races'!AK57-'[1]All Other Races'!AF57)/'[1]All Other Races'!AF57*100</f>
        <v>81.640887693342307</v>
      </c>
      <c r="I59" s="21">
        <f>+'[2]All Women'!$AM57-'[2]All Women'!$AH57</f>
        <v>42894</v>
      </c>
      <c r="J59" s="47">
        <f>+'[3]All Men'!$AM57-'[3]All Men'!$AH57</f>
        <v>19460</v>
      </c>
      <c r="K59" s="66">
        <f>+'[4]All White'!$AK57-'[4]All White'!$AF57</f>
        <v>47696</v>
      </c>
      <c r="L59" s="66">
        <f>+'[5]All Black'!$AK57-'[5]All Black'!$AF57</f>
        <v>15392</v>
      </c>
      <c r="M59" s="15">
        <f>'[6]All Hispanic'!$AK57-'[6]All Hispanic'!$AF57</f>
        <v>10650</v>
      </c>
      <c r="N59" s="47">
        <f>+('[1]All Other Races'!AK57-'[1]All Other Races'!AF57)</f>
        <v>2428</v>
      </c>
    </row>
    <row r="60" spans="1:14" s="79" customFormat="1" x14ac:dyDescent="0.25">
      <c r="A60" s="75" t="s">
        <v>59</v>
      </c>
      <c r="B60" s="75"/>
      <c r="C60" s="76">
        <f>+'[2]TABLE 30'!E63</f>
        <v>-4.9058590623815341</v>
      </c>
      <c r="D60" s="76">
        <f>+'[3]TABLE 31'!E63</f>
        <v>-5.7274218050483405</v>
      </c>
      <c r="E60" s="77">
        <f>+'[4]TABLE 34'!D62</f>
        <v>-12.874000723592587</v>
      </c>
      <c r="F60" s="76">
        <f>+'[5]Table 32'!D63</f>
        <v>-10.264303694128852</v>
      </c>
      <c r="G60" s="76">
        <f>+'[6]TABLE 33'!D63</f>
        <v>11.761348897535669</v>
      </c>
      <c r="H60" s="90">
        <f>+('[1]All Other Races'!AK58-'[1]All Other Races'!AF58)/'[1]All Other Races'!AF58*100</f>
        <v>9.6611488208622873</v>
      </c>
      <c r="I60" s="78">
        <f>+'[2]All Women'!$AM58-'[2]All Women'!$AH58</f>
        <v>-11647</v>
      </c>
      <c r="J60" s="86">
        <f>+'[3]All Men'!$AM58-'[3]All Men'!$AH58</f>
        <v>-11386</v>
      </c>
      <c r="K60" s="87">
        <f>+'[4]All White'!$AK58-'[4]All White'!$AF58</f>
        <v>-25976</v>
      </c>
      <c r="L60" s="87">
        <f>+'[5]All Black'!$AK58-'[5]All Black'!$AF58</f>
        <v>-6035</v>
      </c>
      <c r="M60" s="75">
        <f>'[6]All Hispanic'!$AK58-'[6]All Hispanic'!$AF58</f>
        <v>9068</v>
      </c>
      <c r="N60" s="86">
        <f>+('[1]All Other Races'!AK58-'[1]All Other Races'!AF58)</f>
        <v>3601</v>
      </c>
    </row>
    <row r="61" spans="1:14" s="79" customFormat="1" x14ac:dyDescent="0.25">
      <c r="A61" s="75" t="s">
        <v>60</v>
      </c>
      <c r="B61" s="75"/>
      <c r="C61" s="76">
        <f>+'[2]TABLE 30'!E64</f>
        <v>-2.8263625560493604</v>
      </c>
      <c r="D61" s="76">
        <f>+'[3]TABLE 31'!E64</f>
        <v>-5.3605014533561794</v>
      </c>
      <c r="E61" s="77">
        <f>+'[4]TABLE 34'!D63</f>
        <v>-10.952407062177869</v>
      </c>
      <c r="F61" s="76">
        <f>+'[5]Table 32'!D64</f>
        <v>-6.5858376766593967</v>
      </c>
      <c r="G61" s="76">
        <f>+'[6]TABLE 33'!D64</f>
        <v>10.347555749402821</v>
      </c>
      <c r="H61" s="90">
        <f>+('[1]All Other Races'!AK59-'[1]All Other Races'!AF59)/'[1]All Other Races'!AF59*100</f>
        <v>8.9118732962975749</v>
      </c>
      <c r="I61" s="78">
        <f>+'[2]All Women'!$AM59-'[2]All Women'!$AH59</f>
        <v>-19931</v>
      </c>
      <c r="J61" s="86">
        <f>+'[3]All Men'!$AM59-'[3]All Men'!$AH59</f>
        <v>-29470</v>
      </c>
      <c r="K61" s="87">
        <f>+'[4]All White'!$AK59-'[4]All White'!$AF59</f>
        <v>-63920</v>
      </c>
      <c r="L61" s="87">
        <f>+'[5]All Black'!$AK59-'[5]All Black'!$AF59</f>
        <v>-10690</v>
      </c>
      <c r="M61" s="75">
        <f>'[6]All Hispanic'!$AK59-'[6]All Hispanic'!$AF59</f>
        <v>20403</v>
      </c>
      <c r="N61" s="86">
        <f>+('[1]All Other Races'!AK59-'[1]All Other Races'!AF59)</f>
        <v>10331</v>
      </c>
    </row>
    <row r="62" spans="1:14" s="79" customFormat="1" x14ac:dyDescent="0.25">
      <c r="A62" s="75" t="s">
        <v>61</v>
      </c>
      <c r="B62" s="75"/>
      <c r="C62" s="76">
        <f>+'[2]TABLE 30'!E65</f>
        <v>-3.2262813843465974</v>
      </c>
      <c r="D62" s="76">
        <f>+'[3]TABLE 31'!E65</f>
        <v>-7.4243753351538837</v>
      </c>
      <c r="E62" s="77">
        <f>+'[4]TABLE 34'!D64</f>
        <v>-9.6449801362447189</v>
      </c>
      <c r="F62" s="76">
        <f>+'[5]Table 32'!D65</f>
        <v>-10.879955374687814</v>
      </c>
      <c r="G62" s="76">
        <f>+'[6]TABLE 33'!D65</f>
        <v>23.81185693287604</v>
      </c>
      <c r="H62" s="90">
        <f>+('[1]All Other Races'!AK60-'[1]All Other Races'!AF60)/'[1]All Other Races'!AF60*100</f>
        <v>15.708937001465081</v>
      </c>
      <c r="I62" s="78">
        <f>+'[2]All Women'!$AM60-'[2]All Women'!$AH60</f>
        <v>-13148</v>
      </c>
      <c r="J62" s="86">
        <f>+'[3]All Men'!$AM60-'[3]All Men'!$AH60</f>
        <v>-23952</v>
      </c>
      <c r="K62" s="87">
        <f>+'[4]All White'!$AK60-'[4]All White'!$AF60</f>
        <v>-45788</v>
      </c>
      <c r="L62" s="87">
        <f>+'[5]All Black'!$AK60-'[5]All Black'!$AF60</f>
        <v>-8582</v>
      </c>
      <c r="M62" s="75">
        <f>'[6]All Hispanic'!$AK60-'[6]All Hispanic'!$AF60</f>
        <v>10206</v>
      </c>
      <c r="N62" s="86">
        <f>+('[1]All Other Races'!AK60-'[1]All Other Races'!AF60)</f>
        <v>5790</v>
      </c>
    </row>
    <row r="63" spans="1:14" s="79" customFormat="1" x14ac:dyDescent="0.25">
      <c r="A63" s="75" t="s">
        <v>62</v>
      </c>
      <c r="B63" s="75"/>
      <c r="C63" s="76">
        <f>+'[2]TABLE 30'!E66</f>
        <v>-5.4986614541282455</v>
      </c>
      <c r="D63" s="76">
        <f>+'[3]TABLE 31'!E66</f>
        <v>-6.4845001934022219</v>
      </c>
      <c r="E63" s="77">
        <f>+'[4]TABLE 34'!D65</f>
        <v>-10.8359375</v>
      </c>
      <c r="F63" s="76">
        <f>+'[5]Table 32'!D66</f>
        <v>-3.6849981294425738</v>
      </c>
      <c r="G63" s="76">
        <f>+'[6]TABLE 33'!D66</f>
        <v>11.44696639022261</v>
      </c>
      <c r="H63" s="90">
        <f>+('[1]All Other Races'!AK61-'[1]All Other Races'!AF61)/'[1]All Other Races'!AF61*100</f>
        <v>7.9218665219750406</v>
      </c>
      <c r="I63" s="78">
        <f>+'[2]All Women'!$AM61-'[2]All Women'!$AH61</f>
        <v>-2588</v>
      </c>
      <c r="J63" s="86">
        <f>+'[3]All Men'!$AM61-'[3]All Men'!$AH61</f>
        <v>-2347</v>
      </c>
      <c r="K63" s="87">
        <f>+'[4]All White'!$AK61-'[4]All White'!$AF61</f>
        <v>-5548</v>
      </c>
      <c r="L63" s="87">
        <f>+'[5]All Black'!$AK61-'[5]All Black'!$AF61</f>
        <v>-197</v>
      </c>
      <c r="M63" s="75">
        <f>'[6]All Hispanic'!$AK61-'[6]All Hispanic'!$AF61</f>
        <v>1049</v>
      </c>
      <c r="N63" s="86">
        <f>+('[1]All Other Races'!AK61-'[1]All Other Races'!AF61)</f>
        <v>292</v>
      </c>
    </row>
    <row r="64" spans="1:14" s="79" customFormat="1" x14ac:dyDescent="0.25">
      <c r="A64" s="80" t="s">
        <v>63</v>
      </c>
      <c r="B64" s="80"/>
      <c r="C64" s="76">
        <f>+'[2]TABLE 30'!E67</f>
        <v>-3.0265304370224091</v>
      </c>
      <c r="D64" s="76">
        <f>+'[3]TABLE 31'!E67</f>
        <v>-10.111653535695297</v>
      </c>
      <c r="E64" s="77">
        <f>+'[4]TABLE 34'!D66</f>
        <v>-8.2841279633383262</v>
      </c>
      <c r="F64" s="76">
        <f>+'[5]Table 32'!D67</f>
        <v>26.24555160142349</v>
      </c>
      <c r="G64" s="76">
        <f>+'[6]TABLE 33'!D67</f>
        <v>19.222462203023756</v>
      </c>
      <c r="H64" s="90">
        <f>+('[1]All Other Races'!AK62-'[1]All Other Races'!AF62)/'[1]All Other Races'!AF62*100</f>
        <v>2.4467245461720601</v>
      </c>
      <c r="I64" s="78">
        <f>+'[2]All Women'!$AM62-'[2]All Women'!$AH62</f>
        <v>-705</v>
      </c>
      <c r="J64" s="86">
        <f>+'[3]All Men'!$AM62-'[3]All Men'!$AH62</f>
        <v>-2092</v>
      </c>
      <c r="K64" s="87">
        <f>+'[4]All White'!$AK62-'[4]All White'!$AF62</f>
        <v>-2820</v>
      </c>
      <c r="L64" s="87">
        <f>+'[5]All Black'!$AK62-'[5]All Black'!$AF62</f>
        <v>295</v>
      </c>
      <c r="M64" s="75">
        <f>'[6]All Hispanic'!$AK62-'[6]All Hispanic'!$AF62</f>
        <v>356</v>
      </c>
      <c r="N64" s="86">
        <f>+('[1]All Other Races'!AK62-'[1]All Other Races'!AF62)</f>
        <v>31</v>
      </c>
    </row>
    <row r="65" spans="1:14" x14ac:dyDescent="0.25">
      <c r="A65" s="18" t="s">
        <v>64</v>
      </c>
      <c r="B65" s="18"/>
      <c r="C65" s="172">
        <f>+'[2]TABLE 30'!E68</f>
        <v>13.670909771621115</v>
      </c>
      <c r="D65" s="172">
        <f>+'[3]TABLE 31'!E68</f>
        <v>4.2393470368247206</v>
      </c>
      <c r="E65" s="173">
        <f>+'[4]TABLE 34'!D67</f>
        <v>5.7345066063884182</v>
      </c>
      <c r="F65" s="172">
        <f>+'[5]Table 32'!D68</f>
        <v>0.31069884726224783</v>
      </c>
      <c r="G65" s="172">
        <f>+'[6]TABLE 33'!D68</f>
        <v>54.191616766467064</v>
      </c>
      <c r="H65" s="174">
        <f>+('[1]All Other Races'!AK63-'[1]All Other Races'!AF63)/'[1]All Other Races'!AF63*100</f>
        <v>18.301759133964818</v>
      </c>
      <c r="I65" s="175">
        <f>+'[2]All Women'!$AM63-'[2]All Women'!$AH63</f>
        <v>7303</v>
      </c>
      <c r="J65" s="176">
        <f>+'[3]All Men'!$AM63-'[3]All Men'!$AH63</f>
        <v>1553</v>
      </c>
      <c r="K65" s="18">
        <f>+'[4]All White'!$AK63-'[4]All White'!$AF63</f>
        <v>2131</v>
      </c>
      <c r="L65" s="18">
        <f>+'[5]All Black'!$AK63-'[5]All Black'!$AF63</f>
        <v>69</v>
      </c>
      <c r="M65" s="18">
        <f>'[6]All Hispanic'!$AK63-'[6]All Hispanic'!$AF63</f>
        <v>3258</v>
      </c>
      <c r="N65" s="176">
        <f>+('[1]All Other Races'!AK63-'[1]All Other Races'!AF63)</f>
        <v>1082</v>
      </c>
    </row>
    <row r="66" spans="1:14" s="7" customFormat="1" ht="32.25" customHeight="1" x14ac:dyDescent="0.3">
      <c r="A66" s="154" t="s">
        <v>77</v>
      </c>
      <c r="B66" s="155"/>
      <c r="C66" s="155"/>
      <c r="D66" s="155"/>
      <c r="E66" s="155"/>
      <c r="F66" s="155"/>
      <c r="G66" s="155"/>
      <c r="H66" s="155"/>
      <c r="I66" s="144"/>
      <c r="J66" s="144"/>
      <c r="K66" s="144"/>
      <c r="L66" s="144"/>
      <c r="M66" s="144"/>
      <c r="N66" s="144"/>
    </row>
    <row r="67" spans="1:14" s="5" customFormat="1" ht="22.5" customHeight="1" x14ac:dyDescent="0.3">
      <c r="A67" s="156" t="s">
        <v>78</v>
      </c>
      <c r="B67" s="157"/>
      <c r="C67" s="157"/>
      <c r="D67" s="157"/>
      <c r="E67" s="157"/>
      <c r="F67" s="157"/>
      <c r="G67" s="157"/>
      <c r="H67" s="157"/>
      <c r="I67" s="147"/>
      <c r="J67" s="147"/>
      <c r="K67" s="147"/>
      <c r="L67" s="147"/>
      <c r="M67" s="147"/>
      <c r="N67" s="147"/>
    </row>
    <row r="68" spans="1:14" s="7" customFormat="1" ht="47.25" customHeight="1" x14ac:dyDescent="0.3">
      <c r="A68" s="156"/>
      <c r="B68" s="157"/>
      <c r="C68" s="157"/>
      <c r="D68" s="157"/>
      <c r="E68" s="157"/>
      <c r="F68" s="157"/>
      <c r="G68" s="157"/>
      <c r="H68" s="157"/>
      <c r="I68" s="147"/>
      <c r="J68" s="147"/>
      <c r="K68" s="147"/>
      <c r="L68" s="147"/>
      <c r="M68" s="147"/>
      <c r="N68" s="147"/>
    </row>
    <row r="69" spans="1:14" s="30" customFormat="1" ht="34.5" customHeight="1" x14ac:dyDescent="0.3">
      <c r="A69" s="156"/>
      <c r="B69" s="157"/>
      <c r="C69" s="157"/>
      <c r="D69" s="157"/>
      <c r="E69" s="157"/>
      <c r="F69" s="157"/>
      <c r="G69" s="157"/>
      <c r="H69" s="157"/>
      <c r="I69" s="147"/>
      <c r="J69" s="147"/>
      <c r="K69" s="147"/>
      <c r="L69" s="147"/>
      <c r="M69" s="147"/>
      <c r="N69" s="147"/>
    </row>
    <row r="70" spans="1:14" s="5" customFormat="1" ht="21" customHeight="1" x14ac:dyDescent="0.3">
      <c r="A70" s="5" t="s">
        <v>66</v>
      </c>
      <c r="B70" s="145" t="s">
        <v>67</v>
      </c>
      <c r="C70" s="146"/>
      <c r="D70" s="146"/>
      <c r="E70" s="146"/>
      <c r="F70" s="146"/>
      <c r="G70" s="146"/>
      <c r="H70" s="146"/>
      <c r="I70" s="146"/>
      <c r="J70" s="146"/>
      <c r="K70" s="146"/>
      <c r="L70" s="146"/>
      <c r="M70" s="146"/>
      <c r="N70" s="146"/>
    </row>
    <row r="71" spans="1:14" x14ac:dyDescent="0.25">
      <c r="N71" s="61" t="s">
        <v>79</v>
      </c>
    </row>
    <row r="72" spans="1:14" x14ac:dyDescent="0.25">
      <c r="A72" s="2"/>
      <c r="C72" s="2"/>
      <c r="D72" s="2"/>
      <c r="E72" s="2"/>
      <c r="F72" s="2"/>
      <c r="G72" s="2"/>
      <c r="H72" s="2"/>
      <c r="I72" s="2"/>
      <c r="J72" s="2"/>
      <c r="K72" s="2"/>
      <c r="L72" s="2"/>
      <c r="M72" s="2"/>
    </row>
    <row r="73" spans="1:14" x14ac:dyDescent="0.25">
      <c r="A73" s="2"/>
      <c r="B73" s="2"/>
      <c r="C73" s="2"/>
      <c r="D73" s="2"/>
      <c r="E73" s="2"/>
      <c r="F73" s="2"/>
      <c r="G73" s="2"/>
      <c r="H73" s="2"/>
      <c r="I73" s="2"/>
      <c r="J73" s="2"/>
      <c r="K73" s="2"/>
      <c r="L73" s="2"/>
      <c r="M73" s="2"/>
    </row>
  </sheetData>
  <mergeCells count="7">
    <mergeCell ref="C4:H4"/>
    <mergeCell ref="I4:N4"/>
    <mergeCell ref="A66:N66"/>
    <mergeCell ref="A67:N67"/>
    <mergeCell ref="B70:N70"/>
    <mergeCell ref="A68:N68"/>
    <mergeCell ref="A69:N69"/>
  </mergeCells>
  <phoneticPr fontId="0" type="noConversion"/>
  <printOptions horizontalCentered="1"/>
  <pageMargins left="0.5" right="0.5" top="1" bottom="0.55000000000000004" header="0.5" footer="0.5"/>
  <pageSetup scale="66"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U72"/>
  <sheetViews>
    <sheetView showGridLines="0" view="pageBreakPreview" zoomScale="80" zoomScaleNormal="80" zoomScaleSheetLayoutView="80" workbookViewId="0">
      <selection activeCell="K68" sqref="K68"/>
    </sheetView>
  </sheetViews>
  <sheetFormatPr defaultColWidth="9.81640625" defaultRowHeight="12.5" x14ac:dyDescent="0.25"/>
  <cols>
    <col min="1" max="1" width="7.54296875" style="58" customWidth="1"/>
    <col min="2" max="2" width="11.1796875" style="58" customWidth="1"/>
    <col min="3" max="3" width="11.453125" style="58" customWidth="1"/>
    <col min="4" max="4" width="10.1796875" style="58" customWidth="1"/>
    <col min="5" max="5" width="13.1796875" style="58" customWidth="1"/>
    <col min="6" max="6" width="13.54296875" style="58" customWidth="1"/>
    <col min="7" max="7" width="11.1796875" style="58" customWidth="1"/>
    <col min="8" max="8" width="12.1796875" style="58" customWidth="1"/>
    <col min="9" max="9" width="13.81640625" style="58" customWidth="1"/>
    <col min="10" max="10" width="11.1796875" style="58" customWidth="1"/>
    <col min="11" max="11" width="22.54296875" style="58" customWidth="1"/>
    <col min="12" max="14" width="11.54296875" style="58" customWidth="1"/>
    <col min="15" max="15" width="2.1796875" style="58" customWidth="1"/>
    <col min="16" max="18" width="15" style="58" customWidth="1"/>
    <col min="19" max="16384" width="9.81640625" style="58"/>
  </cols>
  <sheetData>
    <row r="1" spans="1:21" x14ac:dyDescent="0.25">
      <c r="A1" s="3" t="s">
        <v>80</v>
      </c>
      <c r="B1" s="3"/>
      <c r="C1" s="10"/>
      <c r="D1" s="10"/>
      <c r="E1" s="10"/>
      <c r="F1" s="10"/>
      <c r="G1" s="10"/>
      <c r="H1" s="10"/>
      <c r="I1" s="10"/>
      <c r="J1" s="10"/>
      <c r="K1" s="1"/>
      <c r="L1" s="1"/>
      <c r="M1" s="1"/>
      <c r="N1" s="1"/>
      <c r="O1" s="1"/>
      <c r="P1" s="1"/>
      <c r="Q1" s="1"/>
      <c r="R1" s="1"/>
    </row>
    <row r="2" spans="1:21" ht="14.5" x14ac:dyDescent="0.3">
      <c r="A2" s="3" t="s">
        <v>81</v>
      </c>
      <c r="B2" s="3"/>
      <c r="C2" s="10"/>
      <c r="D2" s="10"/>
      <c r="E2" s="10"/>
      <c r="F2" s="10"/>
      <c r="G2" s="1"/>
      <c r="H2" s="1"/>
      <c r="I2" s="1"/>
      <c r="J2" s="1"/>
      <c r="K2" s="1"/>
      <c r="L2" s="1"/>
      <c r="M2" s="1"/>
      <c r="N2" s="1"/>
      <c r="O2" s="1"/>
      <c r="P2" s="1"/>
      <c r="Q2" s="1"/>
      <c r="R2" s="1"/>
    </row>
    <row r="3" spans="1:21" ht="13" x14ac:dyDescent="0.3">
      <c r="A3" s="4"/>
      <c r="B3" s="4"/>
      <c r="C3" s="6"/>
      <c r="D3" s="6"/>
      <c r="E3" s="6"/>
      <c r="F3" s="6"/>
      <c r="G3" s="10"/>
      <c r="H3" s="10"/>
      <c r="I3" s="10"/>
      <c r="J3" s="10"/>
      <c r="K3" s="1"/>
      <c r="L3" s="139" t="s">
        <v>2</v>
      </c>
      <c r="M3" s="163"/>
      <c r="N3" s="164"/>
      <c r="O3" s="2" t="s">
        <v>82</v>
      </c>
      <c r="P3" s="139" t="s">
        <v>3</v>
      </c>
      <c r="Q3" s="158"/>
      <c r="R3" s="158"/>
      <c r="S3" s="158"/>
      <c r="T3" s="158"/>
      <c r="U3" s="159"/>
    </row>
    <row r="4" spans="1:21" ht="12.75" customHeight="1" x14ac:dyDescent="0.3">
      <c r="A4" s="10"/>
      <c r="B4" s="10"/>
      <c r="C4" s="150" t="s">
        <v>2</v>
      </c>
      <c r="D4" s="161"/>
      <c r="E4" s="161"/>
      <c r="F4" s="162"/>
      <c r="G4" s="153" t="s">
        <v>3</v>
      </c>
      <c r="H4" s="161"/>
      <c r="I4" s="161"/>
      <c r="J4" s="161"/>
      <c r="K4" s="1"/>
      <c r="L4" s="1"/>
      <c r="M4" s="1"/>
      <c r="N4" s="1"/>
      <c r="O4" s="1"/>
      <c r="P4" s="1"/>
      <c r="Q4" s="1"/>
      <c r="R4" s="1"/>
    </row>
    <row r="5" spans="1:21" s="59" customFormat="1" ht="29.25" customHeight="1" x14ac:dyDescent="0.3">
      <c r="A5" s="104"/>
      <c r="B5" s="104"/>
      <c r="C5" s="105" t="s">
        <v>83</v>
      </c>
      <c r="D5" s="105" t="s">
        <v>84</v>
      </c>
      <c r="E5" s="106" t="s">
        <v>85</v>
      </c>
      <c r="F5" s="107" t="s">
        <v>86</v>
      </c>
      <c r="G5" s="108" t="s">
        <v>83</v>
      </c>
      <c r="H5" s="105" t="s">
        <v>84</v>
      </c>
      <c r="I5" s="106" t="s">
        <v>85</v>
      </c>
      <c r="J5" s="109" t="s">
        <v>86</v>
      </c>
      <c r="K5" s="8"/>
      <c r="L5" s="8"/>
      <c r="M5" s="8"/>
      <c r="N5" s="8"/>
      <c r="O5" s="8"/>
      <c r="P5" s="8"/>
      <c r="Q5" s="8"/>
      <c r="R5" s="8"/>
    </row>
    <row r="6" spans="1:21" x14ac:dyDescent="0.25">
      <c r="A6" s="13" t="s">
        <v>8</v>
      </c>
      <c r="B6" s="13"/>
      <c r="C6" s="110">
        <f>+'[7]TABLE 35'!E9</f>
        <v>1.9047193470049133</v>
      </c>
      <c r="D6" s="111">
        <f>+'[8]TABLE 36'!E8</f>
        <v>-10.82875322326097</v>
      </c>
      <c r="E6" s="112">
        <f>+'[9]TABLE 37'!D7</f>
        <v>-23.068153177862449</v>
      </c>
      <c r="F6" s="113">
        <f>+'[9]TABLE 37'!F7</f>
        <v>-1.4502703166566548</v>
      </c>
      <c r="G6" s="114">
        <f>+'[1]All 4yr'!AY4-'[1]All 4yr'!AT4</f>
        <v>228043</v>
      </c>
      <c r="H6" s="13">
        <f>('[1]All 2yr'!AZ4-'[1]All 2yr'!AU4)</f>
        <v>-848626</v>
      </c>
      <c r="I6" s="115">
        <f>IF('[1]All PBI'!AN4&gt;0,('[1]All PBI'!AN4-'[1]All PBI'!AI4),"NA")</f>
        <v>-155597</v>
      </c>
      <c r="J6" s="116">
        <f>IF('[1]All HBI'!AN4&gt;0,('[1]All HBI'!AN4-'[1]All HBI'!AI4),"NA")</f>
        <v>-4225</v>
      </c>
      <c r="K6" s="1"/>
      <c r="L6" s="1"/>
      <c r="M6" s="1"/>
      <c r="N6" s="1"/>
      <c r="O6" s="1"/>
      <c r="P6" s="1"/>
      <c r="Q6" s="1"/>
      <c r="R6" s="1"/>
    </row>
    <row r="7" spans="1:21" x14ac:dyDescent="0.25">
      <c r="A7" s="14" t="s">
        <v>9</v>
      </c>
      <c r="B7" s="14"/>
      <c r="C7" s="117">
        <f>+'[7]TABLE 35'!E10</f>
        <v>4.055044755517323</v>
      </c>
      <c r="D7" s="117">
        <f>+'[8]TABLE 36'!E9</f>
        <v>-7.1219770118916923</v>
      </c>
      <c r="E7" s="118">
        <f>+'[9]TABLE 37'!D8</f>
        <v>-14.718972368909711</v>
      </c>
      <c r="F7" s="119">
        <f>+'[9]TABLE 37'!F8</f>
        <v>-1.1818001281470019</v>
      </c>
      <c r="G7" s="14">
        <f>('[1]All 4yr'!AY5-'[1]All 4yr'!AT5)</f>
        <v>163337</v>
      </c>
      <c r="H7" s="14">
        <f>('[1]All 2yr'!AZ5-'[1]All 2yr'!AU5)</f>
        <v>-197734</v>
      </c>
      <c r="I7" s="120">
        <f>IF('[1]All PBI'!AN5&gt;0,('[1]All PBI'!AN5-'[1]All PBI'!AI5),"NA")</f>
        <v>-74114</v>
      </c>
      <c r="J7" s="121">
        <f>IF('[1]All HBI'!AN5&gt;0,('[1]All HBI'!AN5-'[1]All HBI'!AI5),"NA")</f>
        <v>-3154</v>
      </c>
      <c r="K7" s="1"/>
      <c r="L7" s="1"/>
      <c r="M7" s="1"/>
      <c r="N7" s="1"/>
      <c r="O7" s="1"/>
      <c r="P7" s="1"/>
      <c r="Q7" s="1"/>
      <c r="R7" s="1"/>
    </row>
    <row r="8" spans="1:21" x14ac:dyDescent="0.25">
      <c r="A8" s="14" t="s">
        <v>10</v>
      </c>
      <c r="B8" s="14"/>
      <c r="C8" s="117"/>
      <c r="D8" s="117"/>
      <c r="E8" s="112"/>
      <c r="F8" s="117"/>
      <c r="G8" s="23">
        <f>(G7/G$6)*100</f>
        <v>71.625526764689113</v>
      </c>
      <c r="H8" s="22">
        <f>(H7/H$6)*100</f>
        <v>23.300488083089608</v>
      </c>
      <c r="I8" s="112">
        <f>(I7/I$6)*100</f>
        <v>47.632023753671341</v>
      </c>
      <c r="J8" s="117">
        <f>(J7/J$6)*100</f>
        <v>74.650887573964496</v>
      </c>
      <c r="K8" s="1"/>
      <c r="L8" s="1"/>
      <c r="M8" s="1"/>
      <c r="N8" s="1"/>
      <c r="O8" s="1"/>
      <c r="P8" s="1"/>
      <c r="Q8" s="1"/>
      <c r="R8" s="1"/>
    </row>
    <row r="9" spans="1:21" x14ac:dyDescent="0.25">
      <c r="A9" s="15" t="s">
        <v>11</v>
      </c>
      <c r="B9" s="15"/>
      <c r="C9" s="122">
        <f>+'[7]TABLE 35'!E12</f>
        <v>-6.2071447601508778</v>
      </c>
      <c r="D9" s="122">
        <f>+'[8]TABLE 36'!E11</f>
        <v>-10.523599872640837</v>
      </c>
      <c r="E9" s="123">
        <f>+'[9]TABLE 37'!D10</f>
        <v>-19.279339956221587</v>
      </c>
      <c r="F9" s="122">
        <f>+'[9]TABLE 37'!F10</f>
        <v>-9.0973059911540002</v>
      </c>
      <c r="G9" s="21">
        <f>('[1]All 4yr'!AY7-'[1]All 4yr'!AT7)</f>
        <v>-13280</v>
      </c>
      <c r="H9" s="15">
        <f>('[1]All 2yr'!AZ7-'[1]All 2yr'!AU7)</f>
        <v>-9585</v>
      </c>
      <c r="I9" s="124">
        <f>IF('[1]All PBI'!AN7&gt;0,('[1]All PBI'!AN7-'[1]All PBI'!AI7),"NA")</f>
        <v>-8015</v>
      </c>
      <c r="J9" s="125">
        <f>IF('[1]All HBI'!AN7&gt;0,('[1]All HBI'!AN7-'[1]All HBI'!AI7),"NA")</f>
        <v>-3620</v>
      </c>
      <c r="K9" s="1"/>
      <c r="L9" s="1"/>
      <c r="M9" s="1"/>
      <c r="N9" s="1"/>
      <c r="O9" s="1"/>
      <c r="P9" s="1"/>
      <c r="Q9" s="1"/>
      <c r="R9" s="1"/>
    </row>
    <row r="10" spans="1:21" x14ac:dyDescent="0.25">
      <c r="A10" s="15" t="s">
        <v>12</v>
      </c>
      <c r="B10" s="15"/>
      <c r="C10" s="122">
        <f>+'[7]TABLE 35'!E13</f>
        <v>-2.326112345342946</v>
      </c>
      <c r="D10" s="122">
        <f>+'[8]TABLE 36'!E12</f>
        <v>-16.401508349793499</v>
      </c>
      <c r="E10" s="123">
        <f>+'[9]TABLE 37'!D11</f>
        <v>-7.4046184738955825</v>
      </c>
      <c r="F10" s="122">
        <f>+'[9]TABLE 37'!F11</f>
        <v>-3.1036056595162025</v>
      </c>
      <c r="G10" s="21">
        <f>('[1]All 4yr'!AY8-'[1]All 4yr'!AT8)</f>
        <v>-2649</v>
      </c>
      <c r="H10" s="15">
        <f>('[1]All 2yr'!AZ8-'[1]All 2yr'!AU8)</f>
        <v>-9134</v>
      </c>
      <c r="I10" s="124">
        <f>IF('[1]All PBI'!AN8&gt;0,('[1]All PBI'!AN8-'[1]All PBI'!AI8),"NA")</f>
        <v>-590</v>
      </c>
      <c r="J10" s="125">
        <f>IF('[1]All HBI'!AN8&gt;0,('[1]All HBI'!AN8-'[1]All HBI'!AI8),"NA")</f>
        <v>-136</v>
      </c>
      <c r="K10" s="1"/>
      <c r="L10" s="1"/>
      <c r="M10" s="1"/>
      <c r="N10" s="1"/>
      <c r="O10" s="1"/>
      <c r="P10" s="1"/>
      <c r="Q10" s="1"/>
      <c r="R10" s="1"/>
    </row>
    <row r="11" spans="1:21" x14ac:dyDescent="0.25">
      <c r="A11" s="15" t="s">
        <v>13</v>
      </c>
      <c r="B11" s="15"/>
      <c r="C11" s="122">
        <f>+'[7]TABLE 35'!E14</f>
        <v>-0.12973533990659056</v>
      </c>
      <c r="D11" s="122">
        <f>+'[8]TABLE 36'!E13</f>
        <v>-2.3016997167138808</v>
      </c>
      <c r="E11" s="123">
        <f>+'[9]TABLE 37'!D12</f>
        <v>9.2983939137785292</v>
      </c>
      <c r="F11" s="122">
        <f>+'[9]TABLE 37'!F12</f>
        <v>8.4375710711848981</v>
      </c>
      <c r="G11" s="21">
        <f>('[1]All 4yr'!AY9-'[1]All 4yr'!AT9)</f>
        <v>-60</v>
      </c>
      <c r="H11" s="15">
        <f>('[1]All 2yr'!AZ9-'[1]All 2yr'!AU9)</f>
        <v>-325</v>
      </c>
      <c r="I11" s="124">
        <f>IF('[1]All PBI'!AN9&gt;0,('[1]All PBI'!AN9-'[1]All PBI'!AI9),"NA")</f>
        <v>440</v>
      </c>
      <c r="J11" s="125">
        <f>IF('[1]All HBI'!AN9&gt;0,('[1]All HBI'!AN9-'[1]All HBI'!AI9),"NA")</f>
        <v>371</v>
      </c>
      <c r="K11" s="1"/>
      <c r="L11" s="1"/>
      <c r="M11" s="1"/>
      <c r="N11" s="1"/>
      <c r="O11" s="1"/>
      <c r="P11" s="1"/>
      <c r="Q11" s="1"/>
      <c r="R11" s="1"/>
    </row>
    <row r="12" spans="1:21" ht="13.5" customHeight="1" x14ac:dyDescent="0.25">
      <c r="A12" s="15" t="s">
        <v>14</v>
      </c>
      <c r="B12" s="15"/>
      <c r="C12" s="122">
        <f>+'[7]TABLE 35'!E15</f>
        <v>1.2553302472270664</v>
      </c>
      <c r="D12" s="122">
        <f>+'[8]TABLE 36'!E14</f>
        <v>-9.9790606441090688</v>
      </c>
      <c r="E12" s="123">
        <f>+'[9]TABLE 37'!D13</f>
        <v>-6.9520484267504079</v>
      </c>
      <c r="F12" s="122">
        <f>+'[9]TABLE 37'!F13</f>
        <v>-0.19710906701708278</v>
      </c>
      <c r="G12" s="21">
        <f>('[1]All 4yr'!AY10-'[1]All 4yr'!AT10)</f>
        <v>7292</v>
      </c>
      <c r="H12" s="15">
        <f>('[1]All 2yr'!AZ10-'[1]All 2yr'!AU10)</f>
        <v>-52375</v>
      </c>
      <c r="I12" s="124">
        <f>IF('[1]All PBI'!AN10&gt;0,('[1]All PBI'!AN10-'[1]All PBI'!AI10),"NA")</f>
        <v>-3365</v>
      </c>
      <c r="J12" s="125">
        <f>IF('[1]All HBI'!AN10&gt;0,('[1]All HBI'!AN10-'[1]All HBI'!AI10),"NA")</f>
        <v>-33</v>
      </c>
      <c r="K12" s="1"/>
      <c r="L12" s="1"/>
      <c r="M12" s="1"/>
      <c r="N12" s="1"/>
      <c r="O12" s="1"/>
      <c r="P12" s="1"/>
      <c r="Q12" s="1"/>
      <c r="R12" s="1"/>
    </row>
    <row r="13" spans="1:21" x14ac:dyDescent="0.25">
      <c r="A13" s="14" t="s">
        <v>15</v>
      </c>
      <c r="B13" s="14"/>
      <c r="C13" s="117">
        <f>+'[7]TABLE 35'!E16</f>
        <v>13.75618525761975</v>
      </c>
      <c r="D13" s="117">
        <f>+'[8]TABLE 36'!E15</f>
        <v>-11.573200992555831</v>
      </c>
      <c r="E13" s="112">
        <f>+'[9]TABLE 37'!D14</f>
        <v>-25.05340178202632</v>
      </c>
      <c r="F13" s="117">
        <f>+'[9]TABLE 37'!F14</f>
        <v>6.3285024154589378</v>
      </c>
      <c r="G13" s="20">
        <f>('[1]All 4yr'!AY11-'[1]All 4yr'!AT11)</f>
        <v>47900</v>
      </c>
      <c r="H13" s="14">
        <f>('[1]All 2yr'!AZ11-'[1]All 2yr'!AU11)</f>
        <v>-19822</v>
      </c>
      <c r="I13" s="115">
        <f>IF('[1]All PBI'!AN11&gt;0,('[1]All PBI'!AN11-'[1]All PBI'!AI11),"NA")</f>
        <v>-21229</v>
      </c>
      <c r="J13" s="121">
        <f>IF('[1]All HBI'!AN11&gt;0,('[1]All HBI'!AN11-'[1]All HBI'!AI11),"NA")</f>
        <v>1310</v>
      </c>
      <c r="K13" s="1"/>
      <c r="L13" s="1"/>
      <c r="M13" s="1"/>
      <c r="N13" s="1"/>
      <c r="O13" s="1"/>
      <c r="P13" s="1"/>
      <c r="Q13" s="1"/>
      <c r="R13" s="1"/>
    </row>
    <row r="14" spans="1:21" x14ac:dyDescent="0.25">
      <c r="A14" s="14" t="s">
        <v>16</v>
      </c>
      <c r="B14" s="14"/>
      <c r="C14" s="117">
        <f>+'[7]TABLE 35'!E17</f>
        <v>9.838174149741258</v>
      </c>
      <c r="D14" s="117">
        <f>+'[8]TABLE 36'!E16</f>
        <v>-15.357738676067864</v>
      </c>
      <c r="E14" s="112">
        <f>+'[9]TABLE 37'!D15</f>
        <v>10.338433008808529</v>
      </c>
      <c r="F14" s="117">
        <f>+'[9]TABLE 37'!F15</f>
        <v>25.593667546174142</v>
      </c>
      <c r="G14" s="20">
        <f>('[1]All 4yr'!AY12-'[1]All 4yr'!AT12)</f>
        <v>16445</v>
      </c>
      <c r="H14" s="14">
        <f>('[1]All 2yr'!AZ12-'[1]All 2yr'!AU12)</f>
        <v>-14637</v>
      </c>
      <c r="I14" s="115">
        <f>IF('[1]All PBI'!AN12&gt;0,('[1]All PBI'!AN12-'[1]All PBI'!AI12),"NA")</f>
        <v>223</v>
      </c>
      <c r="J14" s="121">
        <f>IF('[1]All HBI'!AN12&gt;0,('[1]All HBI'!AN12-'[1]All HBI'!AI12),"NA")</f>
        <v>485</v>
      </c>
      <c r="K14" s="1"/>
      <c r="L14" s="1"/>
      <c r="M14" s="1"/>
      <c r="N14" s="1"/>
      <c r="O14" s="1"/>
      <c r="P14" s="1"/>
      <c r="Q14" s="1"/>
      <c r="R14" s="1"/>
    </row>
    <row r="15" spans="1:21" x14ac:dyDescent="0.25">
      <c r="A15" s="14" t="s">
        <v>17</v>
      </c>
      <c r="B15" s="14"/>
      <c r="C15" s="117">
        <f>+'[7]TABLE 35'!E18</f>
        <v>4.1393565394523995</v>
      </c>
      <c r="D15" s="117">
        <f>+'[8]TABLE 36'!E17</f>
        <v>-11.511109986333958</v>
      </c>
      <c r="E15" s="112">
        <f>+'[9]TABLE 37'!D16</f>
        <v>-12.455883332223481</v>
      </c>
      <c r="F15" s="117">
        <f>+'[9]TABLE 37'!F16</f>
        <v>13.790181908796411</v>
      </c>
      <c r="G15" s="20">
        <f>('[1]All 4yr'!AY13-'[1]All 4yr'!AT13)</f>
        <v>6909</v>
      </c>
      <c r="H15" s="14">
        <f>('[1]All 2yr'!AZ13-'[1]All 2yr'!AU13)</f>
        <v>-9097</v>
      </c>
      <c r="I15" s="115">
        <f>IF('[1]All PBI'!AN13&gt;0,('[1]All PBI'!AN13-'[1]All PBI'!AI13),"NA")</f>
        <v>-3741</v>
      </c>
      <c r="J15" s="121">
        <f>IF('[1]All HBI'!AN13&gt;0,('[1]All HBI'!AN13-'[1]All HBI'!AI13),"NA")</f>
        <v>2767</v>
      </c>
      <c r="K15" s="1"/>
      <c r="L15" s="1"/>
      <c r="M15" s="1"/>
      <c r="N15" s="1"/>
      <c r="O15" s="1"/>
      <c r="P15" s="1"/>
      <c r="Q15" s="1"/>
      <c r="R15" s="1"/>
    </row>
    <row r="16" spans="1:21" x14ac:dyDescent="0.25">
      <c r="A16" s="14" t="s">
        <v>18</v>
      </c>
      <c r="B16" s="14"/>
      <c r="C16" s="117">
        <f>+'[7]TABLE 35'!E19</f>
        <v>5.3774011349024189</v>
      </c>
      <c r="D16" s="117">
        <f>+'[8]TABLE 36'!E18</f>
        <v>-16.652872161235987</v>
      </c>
      <c r="E16" s="112">
        <f>+'[9]TABLE 37'!D17</f>
        <v>-12.375046663071881</v>
      </c>
      <c r="F16" s="117">
        <f>+'[9]TABLE 37'!F17</f>
        <v>-6.0610430185051669</v>
      </c>
      <c r="G16" s="20">
        <f>('[1]All 4yr'!AY14-'[1]All 4yr'!AT14)</f>
        <v>12253</v>
      </c>
      <c r="H16" s="14">
        <f>('[1]All 2yr'!AZ14-'[1]All 2yr'!AU14)</f>
        <v>-22937</v>
      </c>
      <c r="I16" s="115">
        <f>IF('[1]All PBI'!AN14&gt;0,('[1]All PBI'!AN14-'[1]All PBI'!AI14),"NA")</f>
        <v>-5967</v>
      </c>
      <c r="J16" s="121">
        <f>IF('[1]All HBI'!AN14&gt;0,('[1]All HBI'!AN14-'[1]All HBI'!AI14),"NA")</f>
        <v>-1261</v>
      </c>
      <c r="K16" s="1"/>
      <c r="L16" s="1"/>
      <c r="M16" s="1"/>
      <c r="N16" s="1"/>
      <c r="O16" s="1"/>
      <c r="P16" s="1"/>
      <c r="Q16" s="1"/>
      <c r="R16" s="1"/>
    </row>
    <row r="17" spans="1:10" x14ac:dyDescent="0.25">
      <c r="A17" s="15" t="s">
        <v>19</v>
      </c>
      <c r="B17" s="15"/>
      <c r="C17" s="122">
        <f>+'[7]TABLE 35'!E20</f>
        <v>-6.5972040420964453E-2</v>
      </c>
      <c r="D17" s="122">
        <f>+'[8]TABLE 36'!E19</f>
        <v>-4.912737761354725</v>
      </c>
      <c r="E17" s="123">
        <f>+'[9]TABLE 37'!D18</f>
        <v>-0.83117012779552712</v>
      </c>
      <c r="F17" s="122">
        <f>+'[9]TABLE 37'!F18</f>
        <v>-17.248534523006693</v>
      </c>
      <c r="G17" s="21">
        <f>('[1]All 4yr'!AY15-'[1]All 4yr'!AT15)</f>
        <v>-63</v>
      </c>
      <c r="H17" s="15">
        <f>('[1]All 2yr'!AZ15-'[1]All 2yr'!AU15)</f>
        <v>-3696</v>
      </c>
      <c r="I17" s="124">
        <f>IF('[1]All PBI'!AN15&gt;0,('[1]All PBI'!AN15-'[1]All PBI'!AI15),"NA")</f>
        <v>-333</v>
      </c>
      <c r="J17" s="125">
        <f>IF('[1]All HBI'!AN15&gt;0,('[1]All HBI'!AN15-'[1]All HBI'!AI15),"NA")</f>
        <v>-3325</v>
      </c>
    </row>
    <row r="18" spans="1:10" x14ac:dyDescent="0.25">
      <c r="A18" s="15" t="s">
        <v>20</v>
      </c>
      <c r="B18" s="15"/>
      <c r="C18" s="122">
        <f>+'[7]TABLE 35'!E21</f>
        <v>5.8888906184331367</v>
      </c>
      <c r="D18" s="122">
        <f>+'[8]TABLE 36'!E20</f>
        <v>-8.2477997026082068</v>
      </c>
      <c r="E18" s="123">
        <f>+'[9]TABLE 37'!D19</f>
        <v>-8.3895354308478947</v>
      </c>
      <c r="F18" s="122">
        <f>+'[9]TABLE 37'!F19</f>
        <v>4.1888581167447807</v>
      </c>
      <c r="G18" s="21">
        <f>('[1]All 4yr'!AY16-'[1]All 4yr'!AT16)</f>
        <v>18916</v>
      </c>
      <c r="H18" s="15">
        <f>('[1]All 2yr'!AZ16-'[1]All 2yr'!AU16)</f>
        <v>-20523</v>
      </c>
      <c r="I18" s="124">
        <f>IF('[1]All PBI'!AN16&gt;0,('[1]All PBI'!AN16-'[1]All PBI'!AI16),"NA")</f>
        <v>-5349</v>
      </c>
      <c r="J18" s="125">
        <f>IF('[1]All HBI'!AN16&gt;0,('[1]All HBI'!AN16-'[1]All HBI'!AI16),"NA")</f>
        <v>1573</v>
      </c>
    </row>
    <row r="19" spans="1:10" x14ac:dyDescent="0.25">
      <c r="A19" s="15" t="s">
        <v>21</v>
      </c>
      <c r="B19" s="15"/>
      <c r="C19" s="122">
        <f>+'[7]TABLE 35'!E22</f>
        <v>-5.6194453210430133</v>
      </c>
      <c r="D19" s="122">
        <f>+'[8]TABLE 36'!E21</f>
        <v>-19.011253002908081</v>
      </c>
      <c r="E19" s="123">
        <f>+'[9]TABLE 37'!D20</f>
        <v>-11.76470588235294</v>
      </c>
      <c r="F19" s="122">
        <f>+'[9]TABLE 37'!F20</f>
        <v>-11.76470588235294</v>
      </c>
      <c r="G19" s="21">
        <f>('[1]All 4yr'!AY17-'[1]All 4yr'!AT17)</f>
        <v>-7657</v>
      </c>
      <c r="H19" s="15">
        <f>('[1]All 2yr'!AZ17-'[1]All 2yr'!AU17)</f>
        <v>-15036</v>
      </c>
      <c r="I19" s="124">
        <f>IF('[1]All PBI'!AN17&gt;0,('[1]All PBI'!AN17-'[1]All PBI'!AI17),"NA")</f>
        <v>-292</v>
      </c>
      <c r="J19" s="125">
        <f>IF('[1]All HBI'!AN17&gt;0,('[1]All HBI'!AN17-'[1]All HBI'!AI17),"NA")</f>
        <v>-292</v>
      </c>
    </row>
    <row r="20" spans="1:10" x14ac:dyDescent="0.25">
      <c r="A20" s="15" t="s">
        <v>22</v>
      </c>
      <c r="B20" s="15"/>
      <c r="C20" s="122">
        <f>+'[7]TABLE 35'!E23</f>
        <v>4.5438266037035078</v>
      </c>
      <c r="D20" s="122">
        <f>+'[8]TABLE 36'!E22</f>
        <v>-19.169402906030637</v>
      </c>
      <c r="E20" s="123">
        <f>+'[9]TABLE 37'!D21</f>
        <v>-41.33916990920882</v>
      </c>
      <c r="F20" s="122">
        <f>+'[9]TABLE 37'!F21</f>
        <v>-19.54294720252167</v>
      </c>
      <c r="G20" s="21">
        <f>('[1]All 4yr'!AY18-'[1]All 4yr'!AT18)</f>
        <v>6851</v>
      </c>
      <c r="H20" s="15">
        <f>('[1]All 2yr'!AZ18-'[1]All 2yr'!AU18)</f>
        <v>-19908</v>
      </c>
      <c r="I20" s="124">
        <f>IF('[1]All PBI'!AN18&gt;0,('[1]All PBI'!AN18-'[1]All PBI'!AI18),"NA")</f>
        <v>-12749</v>
      </c>
      <c r="J20" s="125">
        <f>IF('[1]All HBI'!AN18&gt;0,('[1]All HBI'!AN18-'[1]All HBI'!AI18),"NA")</f>
        <v>-2232</v>
      </c>
    </row>
    <row r="21" spans="1:10" x14ac:dyDescent="0.25">
      <c r="A21" s="14" t="s">
        <v>23</v>
      </c>
      <c r="B21" s="14"/>
      <c r="C21" s="117">
        <f>+'[7]TABLE 35'!E24</f>
        <v>0.69869382333407126</v>
      </c>
      <c r="D21" s="117">
        <f>+'[8]TABLE 36'!E23</f>
        <v>-5.1873914122611069</v>
      </c>
      <c r="E21" s="112">
        <f>+'[9]TABLE 37'!D22</f>
        <v>-16.755548934902428</v>
      </c>
      <c r="F21" s="117">
        <f>+'[9]TABLE 37'!F22</f>
        <v>-6.4962312533996425</v>
      </c>
      <c r="G21" s="20">
        <f>('[1]All 4yr'!AY19-'[1]All 4yr'!AT19)</f>
        <v>1578</v>
      </c>
      <c r="H21" s="14">
        <f>('[1]All 2yr'!AZ19-'[1]All 2yr'!AU19)</f>
        <v>-5225</v>
      </c>
      <c r="I21" s="115">
        <f>IF('[1]All PBI'!AN19&gt;0,('[1]All PBI'!AN19-'[1]All PBI'!AI19),"NA")</f>
        <v>-5624</v>
      </c>
      <c r="J21" s="121">
        <f>IF('[1]All HBI'!AN19&gt;0,('[1]All HBI'!AN19-'[1]All HBI'!AI19),"NA")</f>
        <v>-836</v>
      </c>
    </row>
    <row r="22" spans="1:10" x14ac:dyDescent="0.25">
      <c r="A22" s="14" t="s">
        <v>24</v>
      </c>
      <c r="B22" s="14"/>
      <c r="C22" s="117">
        <f>+'[7]TABLE 35'!E25</f>
        <v>7.2078695130141037</v>
      </c>
      <c r="D22" s="117">
        <f>+'[8]TABLE 36'!E24</f>
        <v>5.8312251864832474</v>
      </c>
      <c r="E22" s="112">
        <f>+'[9]TABLE 37'!D23</f>
        <v>-14.508777604610815</v>
      </c>
      <c r="F22" s="117">
        <f>+'[9]TABLE 37'!F23</f>
        <v>8.1821252034017995</v>
      </c>
      <c r="G22" s="20">
        <f>('[1]All 4yr'!AY20-'[1]All 4yr'!AT20)</f>
        <v>56670</v>
      </c>
      <c r="H22" s="14">
        <f>('[1]All 2yr'!AZ20-'[1]All 2yr'!AU20)</f>
        <v>44856</v>
      </c>
      <c r="I22" s="115">
        <f>IF('[1]All PBI'!AN20&gt;0,('[1]All PBI'!AN20-'[1]All PBI'!AI20),"NA")</f>
        <v>-4934</v>
      </c>
      <c r="J22" s="121">
        <f>IF('[1]All HBI'!AN20&gt;0,('[1]All HBI'!AN20-'[1]All HBI'!AI20),"NA")</f>
        <v>2665</v>
      </c>
    </row>
    <row r="23" spans="1:10" x14ac:dyDescent="0.25">
      <c r="A23" s="14" t="s">
        <v>25</v>
      </c>
      <c r="B23" s="14"/>
      <c r="C23" s="117">
        <f>+'[7]TABLE 35'!E26</f>
        <v>3.7388752483262939</v>
      </c>
      <c r="D23" s="117">
        <f>+'[8]TABLE 36'!E25</f>
        <v>-17.23618289079716</v>
      </c>
      <c r="E23" s="112">
        <f>+'[9]TABLE 37'!D24</f>
        <v>-8.3540382691749215</v>
      </c>
      <c r="F23" s="117">
        <f>+'[9]TABLE 37'!F24</f>
        <v>-8.6021505376344098</v>
      </c>
      <c r="G23" s="20">
        <f>('[1]All 4yr'!AY21-'[1]All 4yr'!AT21)</f>
        <v>14040</v>
      </c>
      <c r="H23" s="14">
        <f>('[1]All 2yr'!AZ21-'[1]All 2yr'!AU21)</f>
        <v>-34885</v>
      </c>
      <c r="I23" s="115">
        <f>IF('[1]All PBI'!AN21&gt;0,('[1]All PBI'!AN21-'[1]All PBI'!AI21),"NA")</f>
        <v>-2589</v>
      </c>
      <c r="J23" s="121">
        <f>IF('[1]All HBI'!AN21&gt;0,('[1]All HBI'!AN21-'[1]All HBI'!AI21),"NA")</f>
        <v>-1504</v>
      </c>
    </row>
    <row r="24" spans="1:10" ht="14.5" x14ac:dyDescent="0.3">
      <c r="A24" s="13" t="s">
        <v>87</v>
      </c>
      <c r="B24" s="13"/>
      <c r="C24" s="111">
        <f>+'[7]TABLE 35'!E27</f>
        <v>-2.5261981277071399</v>
      </c>
      <c r="D24" s="126">
        <f>+'[8]TABLE 36'!E26</f>
        <v>-19.342948144436889</v>
      </c>
      <c r="E24" s="127" t="str">
        <f>+'[9]TABLE 37'!D25</f>
        <v>NA</v>
      </c>
      <c r="F24" s="111">
        <f>+'[9]TABLE 37'!F25</f>
        <v>20.553181920395772</v>
      </c>
      <c r="G24" s="114">
        <f>('[1]All 4yr'!AY22-'[1]All 4yr'!AT22)</f>
        <v>-1808</v>
      </c>
      <c r="H24" s="13">
        <f>('[1]All 2yr'!AZ22-'[1]All 2yr'!AU22)</f>
        <v>-5405</v>
      </c>
      <c r="I24" s="128" t="str">
        <f>IF('[1]All PBI'!AN22&gt;0,('[1]All PBI'!AN22-'[1]All PBI'!AI22),"NA")</f>
        <v>NA</v>
      </c>
      <c r="J24" s="116">
        <f>IF('[1]All HBI'!AN22&gt;0,('[1]All HBI'!AN22-'[1]All HBI'!AI22),"NA")</f>
        <v>914</v>
      </c>
    </row>
    <row r="25" spans="1:10" x14ac:dyDescent="0.25">
      <c r="A25" s="14" t="s">
        <v>27</v>
      </c>
      <c r="B25" s="14"/>
      <c r="C25" s="117">
        <f>+'[7]TABLE 35'!E28</f>
        <v>2.8768227557535484</v>
      </c>
      <c r="D25" s="117">
        <f>+'[8]TABLE 36'!E27</f>
        <v>-6.7237405677773641</v>
      </c>
      <c r="E25" s="112">
        <f>+'[9]TABLE 37'!D26</f>
        <v>-97.20158255331468</v>
      </c>
      <c r="F25" s="117" t="str">
        <f>+'[9]TABLE 37'!F26</f>
        <v>NA</v>
      </c>
      <c r="G25" s="20">
        <f>('[1]All 4yr'!AY23-'[1]All 4yr'!AT23)</f>
        <v>73980</v>
      </c>
      <c r="H25" s="14">
        <f>('[1]All 2yr'!AZ23-'[1]All 2yr'!AU23)</f>
        <v>-167546</v>
      </c>
      <c r="I25" s="115">
        <f>IF('[1]All PBI'!AN23&gt;0,('[1]All PBI'!AN23-'[1]All PBI'!AI23),"NA")</f>
        <v>-10073</v>
      </c>
      <c r="J25" s="121" t="str">
        <f>IF('[1]All HBI'!AN23&gt;0,('[1]All HBI'!AN23-'[1]All HBI'!AI23),"NA")</f>
        <v>NA</v>
      </c>
    </row>
    <row r="26" spans="1:10" x14ac:dyDescent="0.25">
      <c r="A26" s="14" t="s">
        <v>10</v>
      </c>
      <c r="B26" s="14"/>
      <c r="C26" s="117"/>
      <c r="D26" s="117"/>
      <c r="E26" s="112"/>
      <c r="F26" s="117"/>
      <c r="G26" s="23">
        <f>(G25/G$6)*100</f>
        <v>32.441250115109874</v>
      </c>
      <c r="H26" s="22">
        <f>(H25/H$6)*100</f>
        <v>19.743208433397044</v>
      </c>
      <c r="I26" s="112" t="str">
        <f>IF(J25="NA","NA",((I25/I$6)*100))</f>
        <v>NA</v>
      </c>
      <c r="J26" s="117" t="str">
        <f>IF(J25="NA","NA",(J25/J$6)*100)</f>
        <v>NA</v>
      </c>
    </row>
    <row r="27" spans="1:10" x14ac:dyDescent="0.25">
      <c r="A27" s="15" t="s">
        <v>28</v>
      </c>
      <c r="B27" s="15"/>
      <c r="C27" s="122">
        <f>+'[7]TABLE 35'!E30</f>
        <v>-22.751286683254371</v>
      </c>
      <c r="D27" s="122">
        <f>+'[8]TABLE 36'!E29</f>
        <v>-86.197916666666657</v>
      </c>
      <c r="E27" s="123" t="str">
        <f>+'[9]TABLE 37'!D28</f>
        <v>NA</v>
      </c>
      <c r="F27" s="122" t="str">
        <f>+'[9]TABLE 37'!F28</f>
        <v>NA</v>
      </c>
      <c r="G27" s="21">
        <f>('[1]All 4yr'!AY25-'[1]All 4yr'!AT25)</f>
        <v>-6675</v>
      </c>
      <c r="H27" s="15">
        <f>('[1]All 2yr'!AZ25-'[1]All 2yr'!AU25)</f>
        <v>-4303</v>
      </c>
      <c r="I27" s="124" t="str">
        <f>IF('[1]All PBI'!AN25&gt;0,('[1]All PBI'!AN25-'[1]All PBI'!AI25),"NA")</f>
        <v>NA</v>
      </c>
      <c r="J27" s="125" t="str">
        <f>IF('[1]All HBI'!AN25&gt;0,('[1]All HBI'!AN25-'[1]All HBI'!AI25),"NA")</f>
        <v>NA</v>
      </c>
    </row>
    <row r="28" spans="1:10" x14ac:dyDescent="0.25">
      <c r="A28" s="15" t="s">
        <v>29</v>
      </c>
      <c r="B28" s="15"/>
      <c r="C28" s="122">
        <f>+'[7]TABLE 35'!E31</f>
        <v>-6.4829862992133283</v>
      </c>
      <c r="D28" s="122">
        <f>+'[8]TABLE 36'!E30</f>
        <v>-12.383830476693277</v>
      </c>
      <c r="E28" s="123" t="str">
        <f>+'[9]TABLE 37'!D29</f>
        <v>NA</v>
      </c>
      <c r="F28" s="122" t="str">
        <f>+'[9]TABLE 37'!F29</f>
        <v>NA</v>
      </c>
      <c r="G28" s="21">
        <f>('[1]All 4yr'!AY26-'[1]All 4yr'!AT26)</f>
        <v>-28003</v>
      </c>
      <c r="H28" s="15">
        <f>('[1]All 2yr'!AZ26-'[1]All 2yr'!AU26)</f>
        <v>-27210</v>
      </c>
      <c r="I28" s="124" t="str">
        <f>IF('[1]All PBI'!AN26&gt;0,('[1]All PBI'!AN26-'[1]All PBI'!AI26),"NA")</f>
        <v>NA</v>
      </c>
      <c r="J28" s="125" t="str">
        <f>IF('[1]All HBI'!AN26&gt;0,('[1]All HBI'!AN26-'[1]All HBI'!AI26),"NA")</f>
        <v>NA</v>
      </c>
    </row>
    <row r="29" spans="1:10" x14ac:dyDescent="0.25">
      <c r="A29" s="15" t="s">
        <v>30</v>
      </c>
      <c r="B29" s="15"/>
      <c r="C29" s="122">
        <f>+'[7]TABLE 35'!E32</f>
        <v>3.2638874588253626</v>
      </c>
      <c r="D29" s="122">
        <f>+'[8]TABLE 36'!E31</f>
        <v>-3.97118813275222</v>
      </c>
      <c r="E29" s="123">
        <f>+'[9]TABLE 37'!D30</f>
        <v>-97.15043726048934</v>
      </c>
      <c r="F29" s="122" t="str">
        <f>+'[9]TABLE 37'!F30</f>
        <v>NA</v>
      </c>
      <c r="G29" s="21">
        <f>('[1]All 4yr'!AY27-'[1]All 4yr'!AT27)</f>
        <v>36454</v>
      </c>
      <c r="H29" s="15">
        <f>('[1]All 2yr'!AZ27-'[1]All 2yr'!AU27)</f>
        <v>-62333</v>
      </c>
      <c r="I29" s="124">
        <f>IF('[1]All PBI'!AN27&gt;0,('[1]All PBI'!AN27-'[1]All PBI'!AI27),"NA")</f>
        <v>-9887</v>
      </c>
      <c r="J29" s="125" t="str">
        <f>IF('[1]All HBI'!AN27&gt;0,('[1]All HBI'!AN27-'[1]All HBI'!AI27),"NA")</f>
        <v>NA</v>
      </c>
    </row>
    <row r="30" spans="1:10" x14ac:dyDescent="0.25">
      <c r="A30" s="15" t="s">
        <v>31</v>
      </c>
      <c r="B30" s="15"/>
      <c r="C30" s="122">
        <f>+'[7]TABLE 35'!E33</f>
        <v>20.568798904350992</v>
      </c>
      <c r="D30" s="122">
        <f>+'[8]TABLE 36'!E32</f>
        <v>-8.8604718798851199</v>
      </c>
      <c r="E30" s="123" t="str">
        <f>+'[9]TABLE 37'!D31</f>
        <v>NA</v>
      </c>
      <c r="F30" s="122" t="str">
        <f>+'[9]TABLE 37'!F31</f>
        <v>NA</v>
      </c>
      <c r="G30" s="21">
        <f>('[1]All 4yr'!AY28-'[1]All 4yr'!AT28)</f>
        <v>42953</v>
      </c>
      <c r="H30" s="15">
        <f>('[1]All 2yr'!AZ28-'[1]All 2yr'!AU28)</f>
        <v>-9749</v>
      </c>
      <c r="I30" s="124" t="str">
        <f>IF('[1]All PBI'!AN28&gt;0,('[1]All PBI'!AN28-'[1]All PBI'!AI28),"NA")</f>
        <v>NA</v>
      </c>
      <c r="J30" s="125" t="str">
        <f>IF('[1]All HBI'!AN28&gt;0,('[1]All HBI'!AN28-'[1]All HBI'!AI28),"NA")</f>
        <v>NA</v>
      </c>
    </row>
    <row r="31" spans="1:10" x14ac:dyDescent="0.25">
      <c r="A31" s="14" t="s">
        <v>32</v>
      </c>
      <c r="B31" s="14"/>
      <c r="C31" s="117">
        <f>+'[7]TABLE 35'!E34</f>
        <v>-15.733479846161529</v>
      </c>
      <c r="D31" s="117">
        <f>+'[8]TABLE 36'!E33</f>
        <v>-20.234288617278786</v>
      </c>
      <c r="E31" s="112" t="str">
        <f>+'[9]TABLE 37'!D32</f>
        <v>NA</v>
      </c>
      <c r="F31" s="117" t="str">
        <f>+'[9]TABLE 37'!F32</f>
        <v>NA</v>
      </c>
      <c r="G31" s="20">
        <f>('[1]All 4yr'!AY29-'[1]All 4yr'!AT29)</f>
        <v>-6300</v>
      </c>
      <c r="H31" s="14">
        <f>('[1]All 2yr'!AZ29-'[1]All 2yr'!AU29)</f>
        <v>-6771</v>
      </c>
      <c r="I31" s="115" t="str">
        <f>IF('[1]All PBI'!AN29&gt;0,('[1]All PBI'!AN29-'[1]All PBI'!AI29),"NA")</f>
        <v>NA</v>
      </c>
      <c r="J31" s="121" t="str">
        <f>IF('[1]All HBI'!AN29&gt;0,('[1]All HBI'!AN29-'[1]All HBI'!AI29),"NA")</f>
        <v>NA</v>
      </c>
    </row>
    <row r="32" spans="1:10" x14ac:dyDescent="0.25">
      <c r="A32" s="14" t="s">
        <v>33</v>
      </c>
      <c r="B32" s="14"/>
      <c r="C32" s="117">
        <f>+'[7]TABLE 35'!E35</f>
        <v>5.2336712936773857</v>
      </c>
      <c r="D32" s="117">
        <f>+'[8]TABLE 36'!E34</f>
        <v>-6.6595138554885498</v>
      </c>
      <c r="E32" s="112" t="str">
        <f>+'[9]TABLE 37'!D33</f>
        <v>NA</v>
      </c>
      <c r="F32" s="117" t="str">
        <f>+'[9]TABLE 37'!F33</f>
        <v>NA</v>
      </c>
      <c r="G32" s="20">
        <f>('[1]All 4yr'!AY30-'[1]All 4yr'!AT30)</f>
        <v>4811</v>
      </c>
      <c r="H32" s="14">
        <f>('[1]All 2yr'!AZ30-'[1]All 2yr'!AU30)</f>
        <v>-1800</v>
      </c>
      <c r="I32" s="115" t="str">
        <f>IF('[1]All PBI'!AN30&gt;0,('[1]All PBI'!AN30-'[1]All PBI'!AI30),"NA")</f>
        <v>NA</v>
      </c>
      <c r="J32" s="121" t="str">
        <f>IF('[1]All HBI'!AN30&gt;0,('[1]All HBI'!AN30-'[1]All HBI'!AI30),"NA")</f>
        <v>NA</v>
      </c>
    </row>
    <row r="33" spans="1:10" x14ac:dyDescent="0.25">
      <c r="A33" s="14" t="s">
        <v>34</v>
      </c>
      <c r="B33" s="14"/>
      <c r="C33" s="117">
        <f>+'[7]TABLE 35'!E36</f>
        <v>-7.1193631423395933</v>
      </c>
      <c r="D33" s="117">
        <f>+'[8]TABLE 36'!E35</f>
        <v>-8.9024634488283603</v>
      </c>
      <c r="E33" s="112" t="str">
        <f>+'[9]TABLE 37'!D34</f>
        <v>NA</v>
      </c>
      <c r="F33" s="117" t="str">
        <f>+'[9]TABLE 37'!F34</f>
        <v>NA</v>
      </c>
      <c r="G33" s="20">
        <f>('[1]All 4yr'!AY31-'[1]All 4yr'!AT31)</f>
        <v>-2987</v>
      </c>
      <c r="H33" s="14">
        <f>('[1]All 2yr'!AZ31-'[1]All 2yr'!AU31)</f>
        <v>-889</v>
      </c>
      <c r="I33" s="115" t="str">
        <f>IF('[1]All PBI'!AN31&gt;0,('[1]All PBI'!AN31-'[1]All PBI'!AI31),"NA")</f>
        <v>NA</v>
      </c>
      <c r="J33" s="121" t="str">
        <f>IF('[1]All HBI'!AN31&gt;0,('[1]All HBI'!AN31-'[1]All HBI'!AI31),"NA")</f>
        <v>NA</v>
      </c>
    </row>
    <row r="34" spans="1:10" x14ac:dyDescent="0.25">
      <c r="A34" s="14" t="s">
        <v>35</v>
      </c>
      <c r="B34" s="14"/>
      <c r="C34" s="117">
        <f>+'[7]TABLE 35'!E37</f>
        <v>8.9418520184025745</v>
      </c>
      <c r="D34" s="117">
        <f>+'[8]TABLE 36'!E36</f>
        <v>-7.4999592747650157</v>
      </c>
      <c r="E34" s="112" t="str">
        <f>+'[9]TABLE 37'!D35</f>
        <v>NA</v>
      </c>
      <c r="F34" s="117" t="str">
        <f>+'[9]TABLE 37'!F35</f>
        <v>NA</v>
      </c>
      <c r="G34" s="20">
        <f>('[1]All 4yr'!AY32-'[1]All 4yr'!AT32)</f>
        <v>5170</v>
      </c>
      <c r="H34" s="14">
        <f>('[1]All 2yr'!AZ32-'[1]All 2yr'!AU32)</f>
        <v>-4604</v>
      </c>
      <c r="I34" s="115" t="str">
        <f>IF('[1]All PBI'!AN32&gt;0,('[1]All PBI'!AN32-'[1]All PBI'!AI32),"NA")</f>
        <v>NA</v>
      </c>
      <c r="J34" s="121" t="str">
        <f>IF('[1]All HBI'!AN32&gt;0,('[1]All HBI'!AN32-'[1]All HBI'!AI32),"NA")</f>
        <v>NA</v>
      </c>
    </row>
    <row r="35" spans="1:10" x14ac:dyDescent="0.25">
      <c r="A35" s="15" t="s">
        <v>36</v>
      </c>
      <c r="B35" s="15"/>
      <c r="C35" s="122">
        <f>+'[7]TABLE 35'!E38</f>
        <v>-14.580682107406465</v>
      </c>
      <c r="D35" s="122">
        <f>+'[8]TABLE 36'!E37</f>
        <v>-18.306109232208389</v>
      </c>
      <c r="E35" s="123" t="str">
        <f>+'[9]TABLE 37'!D36</f>
        <v>NA</v>
      </c>
      <c r="F35" s="122" t="str">
        <f>+'[9]TABLE 37'!F36</f>
        <v>NA</v>
      </c>
      <c r="G35" s="21">
        <f>('[1]All 4yr'!AY33-'[1]All 4yr'!AT33)</f>
        <v>-9166</v>
      </c>
      <c r="H35" s="15">
        <f>('[1]All 2yr'!AZ33-'[1]All 2yr'!AU33)</f>
        <v>-15264</v>
      </c>
      <c r="I35" s="124" t="str">
        <f>IF('[1]All PBI'!AN33&gt;0,('[1]All PBI'!AN33-'[1]All PBI'!AI33),"NA")</f>
        <v>NA</v>
      </c>
      <c r="J35" s="125" t="str">
        <f>IF('[1]All HBI'!AN33&gt;0,('[1]All HBI'!AN33-'[1]All HBI'!AI33),"NA")</f>
        <v>NA</v>
      </c>
    </row>
    <row r="36" spans="1:10" x14ac:dyDescent="0.25">
      <c r="A36" s="15" t="s">
        <v>37</v>
      </c>
      <c r="B36" s="15"/>
      <c r="C36" s="122">
        <f>+'[7]TABLE 35'!E39</f>
        <v>-4.2544175600661047</v>
      </c>
      <c r="D36" s="122">
        <f>+'[8]TABLE 36'!E38</f>
        <v>-13.467827769714564</v>
      </c>
      <c r="E36" s="123" t="str">
        <f>+'[9]TABLE 37'!D37</f>
        <v>NA</v>
      </c>
      <c r="F36" s="122" t="str">
        <f>+'[9]TABLE 37'!F37</f>
        <v>NA</v>
      </c>
      <c r="G36" s="21">
        <f>('[1]All 4yr'!AY34-'[1]All 4yr'!AT34)</f>
        <v>-6024</v>
      </c>
      <c r="H36" s="15">
        <f>('[1]All 2yr'!AZ34-'[1]All 2yr'!AU34)</f>
        <v>-13919</v>
      </c>
      <c r="I36" s="124" t="str">
        <f>IF('[1]All PBI'!AN34&gt;0,('[1]All PBI'!AN34-'[1]All PBI'!AI34),"NA")</f>
        <v>NA</v>
      </c>
      <c r="J36" s="125" t="str">
        <f>IF('[1]All HBI'!AN34&gt;0,('[1]All HBI'!AN34-'[1]All HBI'!AI34),"NA")</f>
        <v>NA</v>
      </c>
    </row>
    <row r="37" spans="1:10" x14ac:dyDescent="0.25">
      <c r="A37" s="15" t="s">
        <v>38</v>
      </c>
      <c r="B37" s="15"/>
      <c r="C37" s="122">
        <f>+'[7]TABLE 35'!E40</f>
        <v>25.852461845706255</v>
      </c>
      <c r="D37" s="122">
        <f>+'[8]TABLE 36'!E39</f>
        <v>-25.074467693891812</v>
      </c>
      <c r="E37" s="123" t="str">
        <f>+'[9]TABLE 37'!D38</f>
        <v>NA</v>
      </c>
      <c r="F37" s="122" t="str">
        <f>+'[9]TABLE 37'!F38</f>
        <v>NA</v>
      </c>
      <c r="G37" s="21">
        <f>('[1]All 4yr'!AY35-'[1]All 4yr'!AT35)</f>
        <v>41942</v>
      </c>
      <c r="H37" s="15">
        <f>('[1]All 2yr'!AZ35-'[1]All 2yr'!AU35)</f>
        <v>-13637</v>
      </c>
      <c r="I37" s="124" t="str">
        <f>IF('[1]All PBI'!AN35&gt;0,('[1]All PBI'!AN35-'[1]All PBI'!AI35),"NA")</f>
        <v>NA</v>
      </c>
      <c r="J37" s="125" t="str">
        <f>IF('[1]All HBI'!AN35&gt;0,('[1]All HBI'!AN35-'[1]All HBI'!AI35),"NA")</f>
        <v>NA</v>
      </c>
    </row>
    <row r="38" spans="1:10" x14ac:dyDescent="0.25">
      <c r="A38" s="15" t="s">
        <v>39</v>
      </c>
      <c r="B38" s="15"/>
      <c r="C38" s="122">
        <f>+'[7]TABLE 35'!E41</f>
        <v>1.3707718668689746</v>
      </c>
      <c r="D38" s="122">
        <f>+'[8]TABLE 36'!E40</f>
        <v>-2.371520900656729</v>
      </c>
      <c r="E38" s="123">
        <f>+'[9]TABLE 37'!D39</f>
        <v>-100</v>
      </c>
      <c r="F38" s="122" t="str">
        <f>+'[9]TABLE 37'!F39</f>
        <v>NA</v>
      </c>
      <c r="G38" s="21">
        <f>('[1]All 4yr'!AY36-'[1]All 4yr'!AT36)</f>
        <v>2376</v>
      </c>
      <c r="H38" s="15">
        <f>('[1]All 2yr'!AZ36-'[1]All 2yr'!AU36)</f>
        <v>-4550</v>
      </c>
      <c r="I38" s="124" t="str">
        <f>IF('[1]All PBI'!AN36&gt;0,('[1]All PBI'!AN36-'[1]All PBI'!AI36),"NA")</f>
        <v>NA</v>
      </c>
      <c r="J38" s="125" t="str">
        <f>IF('[1]All HBI'!AN36&gt;0,('[1]All HBI'!AN36-'[1]All HBI'!AI36),"NA")</f>
        <v>NA</v>
      </c>
    </row>
    <row r="39" spans="1:10" x14ac:dyDescent="0.25">
      <c r="A39" s="16" t="s">
        <v>40</v>
      </c>
      <c r="B39" s="16"/>
      <c r="C39" s="129">
        <f>+'[7]TABLE 35'!E42</f>
        <v>-4.4539781591263647</v>
      </c>
      <c r="D39" s="130">
        <f>+'[8]TABLE 36'!E41</f>
        <v>-11.117000132502982</v>
      </c>
      <c r="E39" s="131" t="str">
        <f>+'[9]TABLE 37'!D40</f>
        <v>NA</v>
      </c>
      <c r="F39" s="129" t="str">
        <f>+'[9]TABLE 37'!F40</f>
        <v>NA</v>
      </c>
      <c r="G39" s="132">
        <f>('[1]All 4yr'!AY37-'[1]All 4yr'!AT37)</f>
        <v>-571</v>
      </c>
      <c r="H39" s="16">
        <f>('[1]All 2yr'!AZ37-'[1]All 2yr'!AU37)</f>
        <v>-2517</v>
      </c>
      <c r="I39" s="133" t="str">
        <f>IF('[1]All PBI'!AN37&gt;0,('[1]All PBI'!AN37-'[1]All PBI'!AI37),"NA")</f>
        <v>NA</v>
      </c>
      <c r="J39" s="134" t="str">
        <f>IF('[1]All HBI'!AN37&gt;0,('[1]All HBI'!AN37-'[1]All HBI'!AI37),"NA")</f>
        <v>NA</v>
      </c>
    </row>
    <row r="40" spans="1:10" x14ac:dyDescent="0.25">
      <c r="A40" s="14" t="s">
        <v>41</v>
      </c>
      <c r="B40" s="14"/>
      <c r="C40" s="117">
        <f>+'[7]TABLE 35'!E43</f>
        <v>-4.6758518808134859</v>
      </c>
      <c r="D40" s="117">
        <f>+'[8]TABLE 36'!E42</f>
        <v>-17.887144565481648</v>
      </c>
      <c r="E40" s="112">
        <f>+'[9]TABLE 37'!D41</f>
        <v>-43.790539029299936</v>
      </c>
      <c r="F40" s="117">
        <f>+'[9]TABLE 37'!F41</f>
        <v>1.9892884468247896</v>
      </c>
      <c r="G40" s="20">
        <f>('[1]All 4yr'!AY38-'[1]All 4yr'!AT38)</f>
        <v>-130595</v>
      </c>
      <c r="H40" s="14">
        <f>('[1]All 2yr'!AZ38-'[1]All 2yr'!AU38)</f>
        <v>-289883</v>
      </c>
      <c r="I40" s="115">
        <f>IF('[1]All PBI'!AN38&gt;0,('[1]All PBI'!AN38-'[1]All PBI'!AI38),"NA")</f>
        <v>-31326</v>
      </c>
      <c r="J40" s="121">
        <f>IF('[1]All HBI'!AN38&gt;0,('[1]All HBI'!AN38-'[1]All HBI'!AI38),"NA")</f>
        <v>130</v>
      </c>
    </row>
    <row r="41" spans="1:10" x14ac:dyDescent="0.25">
      <c r="A41" s="14" t="s">
        <v>10</v>
      </c>
      <c r="B41" s="14"/>
      <c r="C41" s="117"/>
      <c r="D41" s="117"/>
      <c r="E41" s="112"/>
      <c r="F41" s="117"/>
      <c r="G41" s="23">
        <f>(G40/G$6)*100</f>
        <v>-57.267708283086961</v>
      </c>
      <c r="H41" s="22">
        <f>(H40/H$6)*100</f>
        <v>34.15909953265632</v>
      </c>
      <c r="I41" s="112">
        <f>(I40/I$6)*100</f>
        <v>20.132778909619081</v>
      </c>
      <c r="J41" s="117">
        <f>(J40/J$6)*100</f>
        <v>-3.0769230769230771</v>
      </c>
    </row>
    <row r="42" spans="1:10" x14ac:dyDescent="0.25">
      <c r="A42" s="15" t="s">
        <v>42</v>
      </c>
      <c r="B42" s="15"/>
      <c r="C42" s="122">
        <f>+'[7]TABLE 35'!E45</f>
        <v>-4.634388594676417</v>
      </c>
      <c r="D42" s="122">
        <f>+'[8]TABLE 36'!E44</f>
        <v>-20.799404481165581</v>
      </c>
      <c r="E42" s="123">
        <f>+'[9]TABLE 37'!D43</f>
        <v>-52.393564565664533</v>
      </c>
      <c r="F42" s="122" t="str">
        <f>+'[9]TABLE 37'!F43</f>
        <v>NA</v>
      </c>
      <c r="G42" s="21">
        <f>('[1]All 4yr'!AY40-'[1]All 4yr'!AT40)</f>
        <v>-21370</v>
      </c>
      <c r="H42" s="15">
        <f>('[1]All 2yr'!AZ40-'[1]All 2yr'!AU40)</f>
        <v>-73206</v>
      </c>
      <c r="I42" s="124">
        <f>IF('[1]All PBI'!AN40&gt;0,('[1]All PBI'!AN40-'[1]All PBI'!AI40),"NA")</f>
        <v>-18595</v>
      </c>
      <c r="J42" s="125" t="str">
        <f>IF('[1]All HBI'!AN40&gt;0,('[1]All HBI'!AN40-'[1]All HBI'!AI40),"NA")</f>
        <v>NA</v>
      </c>
    </row>
    <row r="43" spans="1:10" x14ac:dyDescent="0.25">
      <c r="A43" s="15" t="s">
        <v>43</v>
      </c>
      <c r="B43" s="15"/>
      <c r="C43" s="122">
        <f>+'[7]TABLE 35'!E46</f>
        <v>5.7329681747630108</v>
      </c>
      <c r="D43" s="122">
        <f>+'[8]TABLE 36'!E45</f>
        <v>-25.445987517972029</v>
      </c>
      <c r="E43" s="123">
        <f>+'[9]TABLE 37'!D44</f>
        <v>-70.390592188156248</v>
      </c>
      <c r="F43" s="122" t="str">
        <f>+'[9]TABLE 37'!F44</f>
        <v>NA</v>
      </c>
      <c r="G43" s="21">
        <f>('[1]All 4yr'!AY41-'[1]All 4yr'!AT41)</f>
        <v>17877</v>
      </c>
      <c r="H43" s="15">
        <f>('[1]All 2yr'!AZ41-'[1]All 2yr'!AU41)</f>
        <v>-31680</v>
      </c>
      <c r="I43" s="124">
        <f>IF('[1]All PBI'!AN41&gt;0,('[1]All PBI'!AN41-'[1]All PBI'!AI41),"NA")</f>
        <v>-1676</v>
      </c>
      <c r="J43" s="125" t="str">
        <f>IF('[1]All HBI'!AN41&gt;0,('[1]All HBI'!AN41-'[1]All HBI'!AI41),"NA")</f>
        <v>NA</v>
      </c>
    </row>
    <row r="44" spans="1:10" x14ac:dyDescent="0.25">
      <c r="A44" s="15" t="s">
        <v>44</v>
      </c>
      <c r="B44" s="15"/>
      <c r="C44" s="122">
        <f>+'[7]TABLE 35'!E47</f>
        <v>-29.061728122794641</v>
      </c>
      <c r="D44" s="122">
        <f>+'[8]TABLE 36'!E46</f>
        <v>-11.65014934820881</v>
      </c>
      <c r="E44" s="123" t="str">
        <f>+'[9]TABLE 37'!D45</f>
        <v>NA</v>
      </c>
      <c r="F44" s="122" t="str">
        <f>+'[9]TABLE 37'!F45</f>
        <v>NA</v>
      </c>
      <c r="G44" s="21">
        <f>('[1]All 4yr'!AY42-'[1]All 4yr'!AT42)</f>
        <v>-52711</v>
      </c>
      <c r="H44" s="15">
        <f>('[1]All 2yr'!AZ42-'[1]All 2yr'!AU42)</f>
        <v>-11779</v>
      </c>
      <c r="I44" s="124" t="str">
        <f>IF('[1]All PBI'!AN42&gt;0,('[1]All PBI'!AN42-'[1]All PBI'!AI42),"NA")</f>
        <v>NA</v>
      </c>
      <c r="J44" s="125" t="str">
        <f>IF('[1]All HBI'!AN42&gt;0,('[1]All HBI'!AN42-'[1]All HBI'!AI42),"NA")</f>
        <v>NA</v>
      </c>
    </row>
    <row r="45" spans="1:10" x14ac:dyDescent="0.25">
      <c r="A45" s="15" t="s">
        <v>45</v>
      </c>
      <c r="B45" s="15"/>
      <c r="C45" s="122">
        <f>+'[7]TABLE 35'!E48</f>
        <v>-0.99716142465575164</v>
      </c>
      <c r="D45" s="122">
        <f>+'[8]TABLE 36'!E47</f>
        <v>-12.182320441988951</v>
      </c>
      <c r="E45" s="123" t="str">
        <f>+'[9]TABLE 37'!D46</f>
        <v>NA</v>
      </c>
      <c r="F45" s="122" t="str">
        <f>+'[9]TABLE 37'!F46</f>
        <v>NA</v>
      </c>
      <c r="G45" s="21">
        <f>('[1]All 4yr'!AY43-'[1]All 4yr'!AT43)</f>
        <v>-1226</v>
      </c>
      <c r="H45" s="15">
        <f>('[1]All 2yr'!AZ43-'[1]All 2yr'!AU43)</f>
        <v>-11025</v>
      </c>
      <c r="I45" s="124" t="str">
        <f>IF('[1]All PBI'!AN43&gt;0,('[1]All PBI'!AN43-'[1]All PBI'!AI43),"NA")</f>
        <v>NA</v>
      </c>
      <c r="J45" s="125" t="str">
        <f>IF('[1]All HBI'!AN43&gt;0,('[1]All HBI'!AN43-'[1]All HBI'!AI43),"NA")</f>
        <v>NA</v>
      </c>
    </row>
    <row r="46" spans="1:10" x14ac:dyDescent="0.25">
      <c r="A46" s="14" t="s">
        <v>46</v>
      </c>
      <c r="B46" s="14"/>
      <c r="C46" s="117">
        <f>+'[7]TABLE 35'!E49</f>
        <v>-7.8073058901123353</v>
      </c>
      <c r="D46" s="117">
        <f>+'[8]TABLE 36'!E48</f>
        <v>-26.65156444418723</v>
      </c>
      <c r="E46" s="112">
        <f>+'[9]TABLE 37'!D47</f>
        <v>-21.579032869442791</v>
      </c>
      <c r="F46" s="117" t="str">
        <f>+'[9]TABLE 37'!F47</f>
        <v>NA</v>
      </c>
      <c r="G46" s="20">
        <f>('[1]All 4yr'!AY44-'[1]All 4yr'!AT44)</f>
        <v>-29475</v>
      </c>
      <c r="H46" s="14">
        <f>('[1]All 2yr'!AZ44-'[1]All 2yr'!AU44)</f>
        <v>-64472</v>
      </c>
      <c r="I46" s="115">
        <f>IF('[1]All PBI'!AN44&gt;0,('[1]All PBI'!AN44-'[1]All PBI'!AI44),"NA")</f>
        <v>-3985</v>
      </c>
      <c r="J46" s="121" t="str">
        <f>IF('[1]All HBI'!AN44&gt;0,('[1]All HBI'!AN44-'[1]All HBI'!AI44),"NA")</f>
        <v>NA</v>
      </c>
    </row>
    <row r="47" spans="1:10" x14ac:dyDescent="0.25">
      <c r="A47" s="14" t="s">
        <v>47</v>
      </c>
      <c r="B47" s="14"/>
      <c r="C47" s="117">
        <f>+'[7]TABLE 35'!E50</f>
        <v>-3.3504288279981949</v>
      </c>
      <c r="D47" s="117">
        <f>+'[8]TABLE 36'!E49</f>
        <v>-16.75158821361202</v>
      </c>
      <c r="E47" s="112">
        <f>+'[9]TABLE 37'!D48</f>
        <v>-100</v>
      </c>
      <c r="F47" s="117" t="str">
        <f>+'[9]TABLE 37'!F48</f>
        <v>NA</v>
      </c>
      <c r="G47" s="20">
        <f>('[1]All 4yr'!AY45-'[1]All 4yr'!AT45)</f>
        <v>-6977</v>
      </c>
      <c r="H47" s="14">
        <f>('[1]All 2yr'!AZ45-'[1]All 2yr'!AU45)</f>
        <v>-23178</v>
      </c>
      <c r="I47" s="115" t="str">
        <f>IF('[1]All PBI'!AN45&gt;0,('[1]All PBI'!AN45-'[1]All PBI'!AI45),"NA")</f>
        <v>NA</v>
      </c>
      <c r="J47" s="121" t="str">
        <f>IF('[1]All HBI'!AN45&gt;0,('[1]All HBI'!AN45-'[1]All HBI'!AI45),"NA")</f>
        <v>NA</v>
      </c>
    </row>
    <row r="48" spans="1:10" x14ac:dyDescent="0.25">
      <c r="A48" s="14" t="s">
        <v>48</v>
      </c>
      <c r="B48" s="14"/>
      <c r="C48" s="117">
        <f>+'[7]TABLE 35'!E51</f>
        <v>-8.1436368477103294</v>
      </c>
      <c r="D48" s="117">
        <f>+'[8]TABLE 36'!E50</f>
        <v>-27.156449983159312</v>
      </c>
      <c r="E48" s="112">
        <f>+'[9]TABLE 37'!D49</f>
        <v>-46.854377474703035</v>
      </c>
      <c r="F48" s="117">
        <f>+'[9]TABLE 37'!F49</f>
        <v>-7.5278599044803274</v>
      </c>
      <c r="G48" s="20">
        <f>('[1]All 4yr'!AY46-'[1]All 4yr'!AT46)</f>
        <v>-24470</v>
      </c>
      <c r="H48" s="14">
        <f>('[1]All 2yr'!AZ46-'[1]All 2yr'!AU46)</f>
        <v>-32251</v>
      </c>
      <c r="I48" s="115">
        <f>IF('[1]All PBI'!AN46&gt;0,('[1]All PBI'!AN46-'[1]All PBI'!AI46),"NA")</f>
        <v>-2130</v>
      </c>
      <c r="J48" s="121">
        <f>IF('[1]All HBI'!AN46&gt;0,('[1]All HBI'!AN46-'[1]All HBI'!AI46),"NA")</f>
        <v>-331</v>
      </c>
    </row>
    <row r="49" spans="1:10" x14ac:dyDescent="0.25">
      <c r="A49" s="14" t="s">
        <v>49</v>
      </c>
      <c r="B49" s="14"/>
      <c r="C49" s="117">
        <f>+'[7]TABLE 35'!E52</f>
        <v>1.9520566310934735</v>
      </c>
      <c r="D49" s="117">
        <f>+'[8]TABLE 36'!E51</f>
        <v>-5.0152617985442589</v>
      </c>
      <c r="E49" s="112" t="str">
        <f>+'[9]TABLE 37'!D50</f>
        <v>NA</v>
      </c>
      <c r="F49" s="117" t="str">
        <f>+'[9]TABLE 37'!F50</f>
        <v>NA</v>
      </c>
      <c r="G49" s="20">
        <f>('[1]All 4yr'!AY47-'[1]All 4yr'!AT47)</f>
        <v>1820</v>
      </c>
      <c r="H49" s="14">
        <f>('[1]All 2yr'!AZ47-'[1]All 2yr'!AU47)</f>
        <v>-2136</v>
      </c>
      <c r="I49" s="115" t="str">
        <f>IF('[1]All PBI'!AN47&gt;0,('[1]All PBI'!AN47-'[1]All PBI'!AI47),"NA")</f>
        <v>NA</v>
      </c>
      <c r="J49" s="121" t="str">
        <f>IF('[1]All HBI'!AN47&gt;0,('[1]All HBI'!AN47-'[1]All HBI'!AI47),"NA")</f>
        <v>NA</v>
      </c>
    </row>
    <row r="50" spans="1:10" x14ac:dyDescent="0.25">
      <c r="A50" s="15" t="s">
        <v>50</v>
      </c>
      <c r="B50" s="15"/>
      <c r="C50" s="122">
        <f>+'[7]TABLE 35'!E53</f>
        <v>0.22069641981363411</v>
      </c>
      <c r="D50" s="122">
        <f>+'[8]TABLE 36'!E52</f>
        <v>-13.445884835694905</v>
      </c>
      <c r="E50" s="123" t="str">
        <f>+'[9]TABLE 37'!D51</f>
        <v>NA</v>
      </c>
      <c r="F50" s="122" t="str">
        <f>+'[9]TABLE 37'!F51</f>
        <v>NA</v>
      </c>
      <c r="G50" s="21">
        <f>('[1]All 4yr'!AY48-'[1]All 4yr'!AT48)</f>
        <v>90</v>
      </c>
      <c r="H50" s="15">
        <f>('[1]All 2yr'!AZ48-'[1]All 2yr'!AU48)</f>
        <v>-1784</v>
      </c>
      <c r="I50" s="124" t="str">
        <f>IF('[1]All PBI'!AN48&gt;0,('[1]All PBI'!AN48-'[1]All PBI'!AI48),"NA")</f>
        <v>NA</v>
      </c>
      <c r="J50" s="125" t="str">
        <f>IF('[1]All HBI'!AN48&gt;0,('[1]All HBI'!AN48-'[1]All HBI'!AI48),"NA")</f>
        <v>NA</v>
      </c>
    </row>
    <row r="51" spans="1:10" x14ac:dyDescent="0.25">
      <c r="A51" s="15" t="s">
        <v>51</v>
      </c>
      <c r="B51" s="15"/>
      <c r="C51" s="122">
        <f>+'[7]TABLE 35'!E54</f>
        <v>-1.3662790008136001</v>
      </c>
      <c r="D51" s="122">
        <f>+'[8]TABLE 36'!E53</f>
        <v>-6.9718350698807292</v>
      </c>
      <c r="E51" s="123">
        <f>+'[9]TABLE 37'!D52</f>
        <v>-33.992140545538604</v>
      </c>
      <c r="F51" s="122">
        <f>+'[9]TABLE 37'!F52</f>
        <v>21.562207670720298</v>
      </c>
      <c r="G51" s="21">
        <f>('[1]All 4yr'!AY49-'[1]All 4yr'!AT49)</f>
        <v>-5760</v>
      </c>
      <c r="H51" s="15">
        <f>('[1]All 2yr'!AZ49-'[1]All 2yr'!AU49)</f>
        <v>-18033</v>
      </c>
      <c r="I51" s="124">
        <f>IF('[1]All PBI'!AN49&gt;0,('[1]All PBI'!AN49-'[1]All PBI'!AI49),"NA")</f>
        <v>-2941</v>
      </c>
      <c r="J51" s="125">
        <f>IF('[1]All HBI'!AN49&gt;0,('[1]All HBI'!AN49-'[1]All HBI'!AI49),"NA")</f>
        <v>461</v>
      </c>
    </row>
    <row r="52" spans="1:10" x14ac:dyDescent="0.25">
      <c r="A52" s="15" t="s">
        <v>52</v>
      </c>
      <c r="B52" s="15"/>
      <c r="C52" s="122">
        <f>+'[7]TABLE 35'!E55</f>
        <v>-1.4083537858109503</v>
      </c>
      <c r="D52" s="122">
        <f>+'[8]TABLE 36'!E54</f>
        <v>-13.582867065406134</v>
      </c>
      <c r="E52" s="123" t="str">
        <f>+'[9]TABLE 37'!D53</f>
        <v>NA</v>
      </c>
      <c r="F52" s="122" t="str">
        <f>+'[9]TABLE 37'!F53</f>
        <v>NA</v>
      </c>
      <c r="G52" s="21">
        <f>('[1]All 4yr'!AY50-'[1]All 4yr'!AT50)</f>
        <v>-614</v>
      </c>
      <c r="H52" s="15">
        <f>('[1]All 2yr'!AZ50-'[1]All 2yr'!AU50)</f>
        <v>-1408</v>
      </c>
      <c r="I52" s="124" t="str">
        <f>IF('[1]All PBI'!AN50&gt;0,('[1]All PBI'!AN50-'[1]All PBI'!AI50),"NA")</f>
        <v>NA</v>
      </c>
      <c r="J52" s="125" t="str">
        <f>IF('[1]All HBI'!AN50&gt;0,('[1]All HBI'!AN50-'[1]All HBI'!AI50),"NA")</f>
        <v>NA</v>
      </c>
    </row>
    <row r="53" spans="1:10" x14ac:dyDescent="0.25">
      <c r="A53" s="15" t="s">
        <v>53</v>
      </c>
      <c r="B53" s="15"/>
      <c r="C53" s="122">
        <f>+'[7]TABLE 35'!E56</f>
        <v>-3.3785309752962025</v>
      </c>
      <c r="D53" s="122">
        <f>+'[8]TABLE 36'!E55</f>
        <v>-14.715576076986459</v>
      </c>
      <c r="E53" s="131">
        <f>+'[9]TABLE 37'!D54</f>
        <v>-100</v>
      </c>
      <c r="F53" s="129" t="str">
        <f>+'[9]TABLE 37'!F54</f>
        <v>NA</v>
      </c>
      <c r="G53" s="132">
        <f>('[1]All 4yr'!AY51-'[1]All 4yr'!AT51)</f>
        <v>-7779</v>
      </c>
      <c r="H53" s="16">
        <f>('[1]All 2yr'!AZ51-'[1]All 2yr'!AU51)</f>
        <v>-18931</v>
      </c>
      <c r="I53" s="133" t="str">
        <f>IF('[1]All PBI'!AN51&gt;0,('[1]All PBI'!AN51-'[1]All PBI'!AI51),"NA")</f>
        <v>NA</v>
      </c>
      <c r="J53" s="134" t="str">
        <f>IF('[1]All HBI'!AN51&gt;0,('[1]All HBI'!AN51-'[1]All HBI'!AI51),"NA")</f>
        <v>NA</v>
      </c>
    </row>
    <row r="54" spans="1:10" x14ac:dyDescent="0.25">
      <c r="A54" s="17" t="s">
        <v>54</v>
      </c>
      <c r="B54" s="17"/>
      <c r="C54" s="135">
        <f>+'[7]TABLE 35'!E57</f>
        <v>4.5106776998615494</v>
      </c>
      <c r="D54" s="135">
        <f>+'[8]TABLE 36'!E56</f>
        <v>-20.406433526280011</v>
      </c>
      <c r="E54" s="112">
        <f>+'[9]TABLE 37'!D55</f>
        <v>-53.535673643422022</v>
      </c>
      <c r="F54" s="117">
        <f>+'[9]TABLE 37'!F55</f>
        <v>0.56318197817669835</v>
      </c>
      <c r="G54" s="20">
        <f>('[1]All 4yr'!AY52-'[1]All 4yr'!AT52)</f>
        <v>112335</v>
      </c>
      <c r="H54" s="14">
        <f>('[1]All 2yr'!AZ52-'[1]All 2yr'!AU52)</f>
        <v>-193333</v>
      </c>
      <c r="I54" s="115">
        <f>IF('[1]All PBI'!AN52&gt;0,('[1]All PBI'!AN52-'[1]All PBI'!AI52),"NA")</f>
        <v>-37165</v>
      </c>
      <c r="J54" s="121">
        <f>IF('[1]All HBI'!AN52&gt;0,('[1]All HBI'!AN52-'[1]All HBI'!AI52),"NA")</f>
        <v>16</v>
      </c>
    </row>
    <row r="55" spans="1:10" x14ac:dyDescent="0.25">
      <c r="A55" s="14" t="s">
        <v>10</v>
      </c>
      <c r="B55" s="14"/>
      <c r="C55" s="117"/>
      <c r="D55" s="117"/>
      <c r="E55" s="112"/>
      <c r="F55" s="117"/>
      <c r="G55" s="23">
        <f>(G54/G$6)*100</f>
        <v>49.26044649474003</v>
      </c>
      <c r="H55" s="22">
        <f>(H54/H$6)*100</f>
        <v>22.781885070690741</v>
      </c>
      <c r="I55" s="112">
        <f>(I54/I$6)*100</f>
        <v>23.885421955436158</v>
      </c>
      <c r="J55" s="117">
        <f>(J54/J$6)*100</f>
        <v>-0.378698224852071</v>
      </c>
    </row>
    <row r="56" spans="1:10" x14ac:dyDescent="0.25">
      <c r="A56" s="15" t="s">
        <v>55</v>
      </c>
      <c r="B56" s="15"/>
      <c r="C56" s="122">
        <f>+'[7]TABLE 35'!E59</f>
        <v>8.6481010411736872</v>
      </c>
      <c r="D56" s="122">
        <f>+'[8]TABLE 36'!E58</f>
        <v>-30.291660876681025</v>
      </c>
      <c r="E56" s="123">
        <f>+'[9]TABLE 37'!D57</f>
        <v>-100</v>
      </c>
      <c r="F56" s="122" t="str">
        <f>+'[9]TABLE 37'!F57</f>
        <v>NA</v>
      </c>
      <c r="G56" s="21">
        <f>('[1]All 4yr'!AY54-'[1]All 4yr'!AT54)</f>
        <v>11695</v>
      </c>
      <c r="H56" s="15">
        <f>('[1]All 2yr'!AZ54-'[1]All 2yr'!AU54)</f>
        <v>-19619</v>
      </c>
      <c r="I56" s="124" t="str">
        <f>IF('[1]All PBI'!AN54&gt;0,('[1]All PBI'!AN54-'[1]All PBI'!AI54),"NA")</f>
        <v>NA</v>
      </c>
      <c r="J56" s="125" t="str">
        <f>IF('[1]All HBI'!AN54&gt;0,('[1]All HBI'!AN54-'[1]All HBI'!AI54),"NA")</f>
        <v>NA</v>
      </c>
    </row>
    <row r="57" spans="1:10" x14ac:dyDescent="0.25">
      <c r="A57" s="15" t="s">
        <v>56</v>
      </c>
      <c r="B57" s="15"/>
      <c r="C57" s="122">
        <f>+'[7]TABLE 35'!E60</f>
        <v>5.3701414640846039</v>
      </c>
      <c r="D57" s="122">
        <f>+'[8]TABLE 36'!E59</f>
        <v>-15.625734292025001</v>
      </c>
      <c r="E57" s="123" t="str">
        <f>+'[9]TABLE 37'!D58</f>
        <v>NA</v>
      </c>
      <c r="F57" s="122" t="str">
        <f>+'[9]TABLE 37'!F58</f>
        <v>NA</v>
      </c>
      <c r="G57" s="21">
        <f>('[1]All 4yr'!AY55-'[1]All 4yr'!AT55)</f>
        <v>2737</v>
      </c>
      <c r="H57" s="15">
        <f>('[1]All 2yr'!AZ55-'[1]All 2yr'!AU55)</f>
        <v>-3325</v>
      </c>
      <c r="I57" s="124" t="str">
        <f>IF('[1]All PBI'!AN55&gt;0,('[1]All PBI'!AN55-'[1]All PBI'!AI55),"NA")</f>
        <v>NA</v>
      </c>
      <c r="J57" s="125" t="str">
        <f>IF('[1]All HBI'!AN55&gt;0,('[1]All HBI'!AN55-'[1]All HBI'!AI55),"NA")</f>
        <v>NA</v>
      </c>
    </row>
    <row r="58" spans="1:10" x14ac:dyDescent="0.25">
      <c r="A58" s="15" t="s">
        <v>57</v>
      </c>
      <c r="B58" s="15"/>
      <c r="C58" s="122">
        <f>+'[7]TABLE 35'!E61</f>
        <v>2.4158664946099146</v>
      </c>
      <c r="D58" s="122">
        <f>+'[8]TABLE 36'!E60</f>
        <v>-24.904960339218484</v>
      </c>
      <c r="E58" s="123">
        <f>+'[9]TABLE 37'!D59</f>
        <v>-59.418181818181814</v>
      </c>
      <c r="F58" s="122" t="str">
        <f>+'[9]TABLE 37'!F59</f>
        <v>NA</v>
      </c>
      <c r="G58" s="21">
        <f>('[1]All 4yr'!AY56-'[1]All 4yr'!AT56)</f>
        <v>9679</v>
      </c>
      <c r="H58" s="15">
        <f>('[1]All 2yr'!AZ56-'[1]All 2yr'!AU56)</f>
        <v>-27253</v>
      </c>
      <c r="I58" s="124">
        <f>IF('[1]All PBI'!AN56&gt;0,('[1]All PBI'!AN56-'[1]All PBI'!AI56),"NA")</f>
        <v>-2451</v>
      </c>
      <c r="J58" s="125" t="str">
        <f>IF('[1]All HBI'!AN56&gt;0,('[1]All HBI'!AN56-'[1]All HBI'!AI56),"NA")</f>
        <v>NA</v>
      </c>
    </row>
    <row r="59" spans="1:10" x14ac:dyDescent="0.25">
      <c r="A59" s="15" t="s">
        <v>58</v>
      </c>
      <c r="B59" s="15"/>
      <c r="C59" s="122">
        <f>+'[7]TABLE 35'!E62</f>
        <v>75.039317753904086</v>
      </c>
      <c r="D59" s="122">
        <f>+'[8]TABLE 36'!E61</f>
        <v>-32.340960824248235</v>
      </c>
      <c r="E59" s="123" t="str">
        <f>+'[9]TABLE 37'!D60</f>
        <v>NA</v>
      </c>
      <c r="F59" s="122" t="str">
        <f>+'[9]TABLE 37'!F60</f>
        <v>NA</v>
      </c>
      <c r="G59" s="21">
        <f>('[1]All 4yr'!AY57-'[1]All 4yr'!AT57)</f>
        <v>67753</v>
      </c>
      <c r="H59" s="15">
        <f>('[1]All 2yr'!AZ57-'[1]All 2yr'!AU57)</f>
        <v>-5399</v>
      </c>
      <c r="I59" s="124" t="str">
        <f>IF('[1]All PBI'!AN57&gt;0,('[1]All PBI'!AN57-'[1]All PBI'!AI57),"NA")</f>
        <v>NA</v>
      </c>
      <c r="J59" s="125" t="str">
        <f>IF('[1]All HBI'!AN57&gt;0,('[1]All HBI'!AN57-'[1]All HBI'!AI57),"NA")</f>
        <v>NA</v>
      </c>
    </row>
    <row r="60" spans="1:10" x14ac:dyDescent="0.25">
      <c r="A60" s="14" t="s">
        <v>59</v>
      </c>
      <c r="B60" s="14"/>
      <c r="C60" s="117">
        <f>+'[7]TABLE 35'!E63</f>
        <v>2.1550225929787974</v>
      </c>
      <c r="D60" s="117">
        <f>+'[8]TABLE 36'!E62</f>
        <v>-16.753923649168627</v>
      </c>
      <c r="E60" s="112">
        <f>+'[9]TABLE 37'!D61</f>
        <v>-20.391631213940205</v>
      </c>
      <c r="F60" s="117" t="str">
        <f>+'[9]TABLE 37'!F61</f>
        <v>NA</v>
      </c>
      <c r="G60" s="20">
        <f>('[1]All 4yr'!AY58-'[1]All 4yr'!AT58)</f>
        <v>5704</v>
      </c>
      <c r="H60" s="14">
        <f>('[1]All 2yr'!AZ58-'[1]All 2yr'!AU58)</f>
        <v>-28737</v>
      </c>
      <c r="I60" s="115">
        <f>IF('[1]All PBI'!AN58&gt;0,('[1]All PBI'!AN58-'[1]All PBI'!AI58),"NA")</f>
        <v>-3499</v>
      </c>
      <c r="J60" s="121" t="str">
        <f>IF('[1]All HBI'!AN58&gt;0,('[1]All HBI'!AN58-'[1]All HBI'!AI58),"NA")</f>
        <v>NA</v>
      </c>
    </row>
    <row r="61" spans="1:10" x14ac:dyDescent="0.25">
      <c r="A61" s="14" t="s">
        <v>60</v>
      </c>
      <c r="B61" s="14"/>
      <c r="C61" s="117">
        <f>+'[7]TABLE 35'!E64</f>
        <v>1.6301893541391876</v>
      </c>
      <c r="D61" s="117">
        <f>+'[8]TABLE 36'!E63</f>
        <v>-17.757629244790799</v>
      </c>
      <c r="E61" s="112">
        <f>+'[9]TABLE 37'!D62</f>
        <v>-49.250772549705559</v>
      </c>
      <c r="F61" s="117" t="str">
        <f>+'[9]TABLE 37'!F62</f>
        <v>NA</v>
      </c>
      <c r="G61" s="20">
        <f>('[1]All 4yr'!AY59-'[1]All 4yr'!AT59)</f>
        <v>14584</v>
      </c>
      <c r="H61" s="14">
        <f>('[1]All 2yr'!AZ59-'[1]All 2yr'!AU59)</f>
        <v>-63985</v>
      </c>
      <c r="I61" s="115">
        <f>IF('[1]All PBI'!AN59&gt;0,('[1]All PBI'!AN59-'[1]All PBI'!AI59),"NA")</f>
        <v>-8447</v>
      </c>
      <c r="J61" s="121" t="str">
        <f>IF('[1]All HBI'!AN59&gt;0,('[1]All HBI'!AN59-'[1]All HBI'!AI59),"NA")</f>
        <v>NA</v>
      </c>
    </row>
    <row r="62" spans="1:10" x14ac:dyDescent="0.25">
      <c r="A62" s="14" t="s">
        <v>61</v>
      </c>
      <c r="B62" s="14"/>
      <c r="C62" s="117">
        <f>+'[7]TABLE 35'!E65</f>
        <v>0.19133482691334827</v>
      </c>
      <c r="D62" s="117">
        <f>+'[8]TABLE 36'!E64</f>
        <v>-21.600126796519888</v>
      </c>
      <c r="E62" s="112">
        <f>+'[9]TABLE 37'!D63</f>
        <v>-73.462072528820997</v>
      </c>
      <c r="F62" s="117">
        <f>+'[9]TABLE 37'!F63</f>
        <v>0.56318197817669835</v>
      </c>
      <c r="G62" s="20">
        <f>('[1]All 4yr'!AY60-'[1]All 4yr'!AT60)</f>
        <v>1059</v>
      </c>
      <c r="H62" s="14">
        <f>('[1]All 2yr'!AZ60-'[1]All 2yr'!AU60)</f>
        <v>-38159</v>
      </c>
      <c r="I62" s="115">
        <f>IF('[1]All PBI'!AN60&gt;0,('[1]All PBI'!AN60-'[1]All PBI'!AI60),"NA")</f>
        <v>-22749</v>
      </c>
      <c r="J62" s="121">
        <f>IF('[1]All HBI'!AN60&gt;0,('[1]All HBI'!AN60-'[1]All HBI'!AI60),"NA")</f>
        <v>16</v>
      </c>
    </row>
    <row r="63" spans="1:10" x14ac:dyDescent="0.25">
      <c r="A63" s="14" t="s">
        <v>62</v>
      </c>
      <c r="B63" s="14"/>
      <c r="C63" s="117">
        <f>+'[7]TABLE 35'!E66</f>
        <v>-3.2827552619964386</v>
      </c>
      <c r="D63" s="117">
        <f>+'[8]TABLE 36'!E65</f>
        <v>-15.826354469321483</v>
      </c>
      <c r="E63" s="112" t="str">
        <f>+'[9]TABLE 37'!D64</f>
        <v>NA</v>
      </c>
      <c r="F63" s="117" t="str">
        <f>+'[9]TABLE 37'!F64</f>
        <v>NA</v>
      </c>
      <c r="G63" s="20">
        <f>('[1]All 4yr'!AY61-'[1]All 4yr'!AT61)</f>
        <v>-2157</v>
      </c>
      <c r="H63" s="14">
        <f>('[1]All 2yr'!AZ61-'[1]All 2yr'!AU61)</f>
        <v>-2778</v>
      </c>
      <c r="I63" s="115" t="str">
        <f>IF('[1]All PBI'!AN61&gt;0,('[1]All PBI'!AN61-'[1]All PBI'!AI61),"NA")</f>
        <v>NA</v>
      </c>
      <c r="J63" s="121" t="str">
        <f>IF('[1]All HBI'!AN61&gt;0,('[1]All HBI'!AN61-'[1]All HBI'!AI61),"NA")</f>
        <v>NA</v>
      </c>
    </row>
    <row r="64" spans="1:10" x14ac:dyDescent="0.25">
      <c r="A64" s="13" t="s">
        <v>63</v>
      </c>
      <c r="B64" s="13"/>
      <c r="C64" s="111">
        <f>+'[7]TABLE 35'!E67</f>
        <v>3.680928708945145</v>
      </c>
      <c r="D64" s="126">
        <f>+'[8]TABLE 36'!E66</f>
        <v>-44.412981921150077</v>
      </c>
      <c r="E64" s="127" t="str">
        <f>+'[9]TABLE 37'!D65</f>
        <v>NA</v>
      </c>
      <c r="F64" s="111" t="str">
        <f>+'[9]TABLE 37'!F65</f>
        <v>NA</v>
      </c>
      <c r="G64" s="114">
        <f>('[1]All 4yr'!AY62-'[1]All 4yr'!AT62)</f>
        <v>1281</v>
      </c>
      <c r="H64" s="13">
        <f>('[1]All 2yr'!AZ62-'[1]All 2yr'!AU62)</f>
        <v>-4078</v>
      </c>
      <c r="I64" s="128" t="str">
        <f>IF('[1]All PBI'!AN62&gt;0,('[1]All PBI'!AN62-'[1]All PBI'!AI62),"NA")</f>
        <v>NA</v>
      </c>
      <c r="J64" s="116" t="str">
        <f>IF('[1]All HBI'!AN62&gt;0,('[1]All HBI'!AN62-'[1]All HBI'!AI62),"NA")</f>
        <v>NA</v>
      </c>
    </row>
    <row r="65" spans="1:10" ht="14.5" x14ac:dyDescent="0.3">
      <c r="A65" s="18" t="s">
        <v>88</v>
      </c>
      <c r="B65" s="18"/>
      <c r="C65" s="129">
        <f>+'[7]TABLE 35'!E68</f>
        <v>10.034393425049133</v>
      </c>
      <c r="D65" s="129">
        <f>+'[8]TABLE 36'!E67</f>
        <v>-25.948103792415168</v>
      </c>
      <c r="E65" s="123">
        <f>+'[9]TABLE 37'!D66</f>
        <v>-14.845140619437522</v>
      </c>
      <c r="F65" s="122">
        <f>+'[9]TABLE 37'!F66</f>
        <v>-8.0767188744358904</v>
      </c>
      <c r="G65" s="21">
        <f>('[1]All 4yr'!AY63-'[1]All 4yr'!AT63)</f>
        <v>8986</v>
      </c>
      <c r="H65" s="15">
        <f>('[1]All 2yr'!AZ63-'[1]All 2yr'!AU63)</f>
        <v>-130</v>
      </c>
      <c r="I65" s="124">
        <f>IF('[1]All PBI'!AN63&gt;0,('[1]All PBI'!AN63-'[1]All PBI'!AI63),"NA")</f>
        <v>-2919</v>
      </c>
      <c r="J65" s="125">
        <f>IF('[1]All HBI'!AN63&gt;0,('[1]All HBI'!AN63-'[1]All HBI'!AI63),"NA")</f>
        <v>-1217</v>
      </c>
    </row>
    <row r="66" spans="1:10" ht="18.75" customHeight="1" x14ac:dyDescent="0.3">
      <c r="A66" s="62" t="s">
        <v>89</v>
      </c>
      <c r="B66" s="63"/>
      <c r="C66" s="64"/>
      <c r="D66" s="64"/>
      <c r="E66" s="64"/>
      <c r="F66" s="64"/>
      <c r="G66" s="64"/>
      <c r="H66" s="63"/>
      <c r="I66" s="63"/>
      <c r="J66" s="63"/>
    </row>
    <row r="67" spans="1:10" s="60" customFormat="1" ht="36" customHeight="1" x14ac:dyDescent="0.25">
      <c r="A67" s="156" t="s">
        <v>77</v>
      </c>
      <c r="B67" s="165"/>
      <c r="C67" s="165"/>
      <c r="D67" s="165"/>
      <c r="E67" s="165"/>
      <c r="F67" s="165"/>
      <c r="G67" s="165"/>
      <c r="H67" s="165"/>
      <c r="I67" s="165"/>
      <c r="J67" s="165"/>
    </row>
    <row r="68" spans="1:10" ht="51" customHeight="1" x14ac:dyDescent="0.25">
      <c r="A68" s="156" t="s">
        <v>92</v>
      </c>
      <c r="B68" s="165"/>
      <c r="C68" s="165"/>
      <c r="D68" s="165"/>
      <c r="E68" s="165"/>
      <c r="F68" s="165"/>
      <c r="G68" s="165"/>
      <c r="H68" s="165"/>
      <c r="I68" s="165"/>
      <c r="J68" s="165"/>
    </row>
    <row r="69" spans="1:10" s="60" customFormat="1" ht="21.75" customHeight="1" x14ac:dyDescent="0.25">
      <c r="A69" s="156" t="s">
        <v>90</v>
      </c>
      <c r="B69" s="165"/>
      <c r="C69" s="165"/>
      <c r="D69" s="165"/>
      <c r="E69" s="165"/>
      <c r="F69" s="165"/>
      <c r="G69" s="165"/>
      <c r="H69" s="165"/>
      <c r="I69" s="165"/>
      <c r="J69" s="165"/>
    </row>
    <row r="70" spans="1:10" s="60" customFormat="1" ht="34.5" customHeight="1" x14ac:dyDescent="0.3">
      <c r="A70" s="156"/>
      <c r="B70" s="160"/>
      <c r="C70" s="160"/>
      <c r="D70" s="160"/>
      <c r="E70" s="160"/>
      <c r="F70" s="160"/>
      <c r="G70" s="160"/>
      <c r="H70" s="160"/>
      <c r="I70" s="160"/>
      <c r="J70" s="160"/>
    </row>
    <row r="71" spans="1:10" ht="18.75" customHeight="1" x14ac:dyDescent="0.3">
      <c r="A71" s="5" t="s">
        <v>66</v>
      </c>
      <c r="B71" s="136" t="s">
        <v>67</v>
      </c>
      <c r="C71" s="137"/>
      <c r="D71" s="137"/>
      <c r="E71" s="137"/>
      <c r="F71" s="137"/>
      <c r="G71" s="137"/>
      <c r="H71" s="137"/>
      <c r="I71" s="137"/>
      <c r="J71" s="137"/>
    </row>
    <row r="72" spans="1:10" ht="15.75" customHeight="1" x14ac:dyDescent="0.25">
      <c r="A72" s="10"/>
      <c r="B72" s="1"/>
      <c r="C72" s="10"/>
      <c r="D72" s="10"/>
      <c r="E72" s="10"/>
      <c r="F72" s="10"/>
      <c r="G72" s="10"/>
      <c r="H72" s="10"/>
      <c r="I72" s="10"/>
      <c r="J72" s="91" t="s">
        <v>91</v>
      </c>
    </row>
  </sheetData>
  <mergeCells count="8">
    <mergeCell ref="P3:U3"/>
    <mergeCell ref="A70:J70"/>
    <mergeCell ref="C4:F4"/>
    <mergeCell ref="G4:J4"/>
    <mergeCell ref="L3:N3"/>
    <mergeCell ref="A67:J67"/>
    <mergeCell ref="A68:J68"/>
    <mergeCell ref="A69:J69"/>
  </mergeCells>
  <pageMargins left="0.7" right="0.7" top="0.75" bottom="0.75" header="0.3" footer="0.3"/>
  <pageSetup scale="64"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09A1FC-87F7-45F6-BB90-A82E87BB976B}">
  <ds:schemaRefs>
    <ds:schemaRef ds:uri="http://schemas.microsoft.com/sharepoint/v3/contenttype/forms"/>
  </ds:schemaRefs>
</ds:datastoreItem>
</file>

<file path=customXml/itemProps2.xml><?xml version="1.0" encoding="utf-8"?>
<ds:datastoreItem xmlns:ds="http://schemas.openxmlformats.org/officeDocument/2006/customXml" ds:itemID="{F30BF808-EA0C-4A91-9186-2F21E5AA7C3C}">
  <ds:schemaRefs>
    <ds:schemaRef ds:uri="http://www.w3.org/XML/1998/namespace"/>
    <ds:schemaRef ds:uri="fc2f2499-f938-4cc0-a2cd-f3e7b3a200ae"/>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elements/1.1/"/>
    <ds:schemaRef ds:uri="d3553cee-4ecc-4eb5-80d8-f24f98131822"/>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C77FD8EB-0ECB-4C90-8B41-3A9A2C097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22</vt:lpstr>
      <vt:lpstr>Table 23</vt:lpstr>
      <vt:lpstr>Table 24</vt:lpstr>
      <vt:lpstr>'Table 22'!Print_Area</vt:lpstr>
      <vt:lpstr>'Table 23'!Print_Area</vt:lpstr>
      <vt:lpstr>'Table 24'!Print_Area</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Christiana Datubo-Brown</cp:lastModifiedBy>
  <cp:revision/>
  <dcterms:created xsi:type="dcterms:W3CDTF">1999-03-15T21:07:26Z</dcterms:created>
  <dcterms:modified xsi:type="dcterms:W3CDTF">2021-10-21T02:13:15Z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2019-04-01T16:37:07.5194633Z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